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5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6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7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8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drawings/drawing9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0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11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drawings/drawing12.xml" ContentType="application/vnd.openxmlformats-officedocument.drawing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drawings/drawing13.xml" ContentType="application/vnd.openxmlformats-officedocument.drawing+xml"/>
  <Override PartName="/xl/ctrlProps/ctrlProp4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.poupinelle\Desktop\"/>
    </mc:Choice>
  </mc:AlternateContent>
  <bookViews>
    <workbookView xWindow="0" yWindow="0" windowWidth="25200" windowHeight="11985" tabRatio="766"/>
  </bookViews>
  <sheets>
    <sheet name="Janvier 2020" sheetId="50" r:id="rId1"/>
    <sheet name="Fevrier 2020" sheetId="53" r:id="rId2"/>
    <sheet name="Mars 2020" sheetId="54" r:id="rId3"/>
    <sheet name="Avril 2020" sheetId="73" r:id="rId4"/>
    <sheet name="Mai 2020" sheetId="74" r:id="rId5"/>
    <sheet name="Juin 2020" sheetId="75" r:id="rId6"/>
    <sheet name="Juillet 2020" sheetId="76" r:id="rId7"/>
    <sheet name="Aout 2020" sheetId="77" r:id="rId8"/>
    <sheet name="Sept 2020" sheetId="78" r:id="rId9"/>
    <sheet name="Oct 2020" sheetId="79" r:id="rId10"/>
    <sheet name="Nov 2020" sheetId="80" r:id="rId11"/>
    <sheet name="Dec 2020" sheetId="81" r:id="rId12"/>
    <sheet name="Feuil1" sheetId="51" r:id="rId13"/>
  </sheets>
  <functionGroups builtInGroupCount="18"/>
  <externalReferences>
    <externalReference r:id="rId14"/>
  </externalReferences>
  <definedNames>
    <definedName name="_xlnm._FilterDatabase" localSheetId="7" hidden="1">'Aout 2020'!$C$2:$C$89</definedName>
    <definedName name="_xlnm._FilterDatabase" localSheetId="3" hidden="1">'Avril 2020'!$C$2:$C$89</definedName>
    <definedName name="_xlnm._FilterDatabase" localSheetId="11" hidden="1">'Dec 2020'!$C$2:$C$89</definedName>
    <definedName name="_xlnm._FilterDatabase" localSheetId="1" hidden="1">'Fevrier 2020'!$C$2:$C$89</definedName>
    <definedName name="_xlnm._FilterDatabase" localSheetId="0" hidden="1">'Janvier 2020'!$C$2:$C$91</definedName>
    <definedName name="_xlnm._FilterDatabase" localSheetId="6" hidden="1">'Juillet 2020'!$C$2:$C$89</definedName>
    <definedName name="_xlnm._FilterDatabase" localSheetId="5" hidden="1">'Juin 2020'!$C$2:$C$89</definedName>
    <definedName name="_xlnm._FilterDatabase" localSheetId="4" hidden="1">'Mai 2020'!$C$2:$C$89</definedName>
    <definedName name="_xlnm._FilterDatabase" localSheetId="2" hidden="1">'Mars 2020'!$C$2:$C$89</definedName>
    <definedName name="_xlnm._FilterDatabase" localSheetId="10" hidden="1">'Nov 2020'!$C$2:$C$89</definedName>
    <definedName name="_xlnm._FilterDatabase" localSheetId="9" hidden="1">'Oct 2020'!$C$2:$C$89</definedName>
    <definedName name="_xlnm._FilterDatabase" localSheetId="8" hidden="1">'Sept 2020'!$C$2:$C$89</definedName>
    <definedName name="Postes">[1]Feuil2!$B$2:$B$37</definedName>
    <definedName name="_xlnm.Print_Area" localSheetId="7">'Aout 2020'!$A$2:$AF$50</definedName>
    <definedName name="_xlnm.Print_Area" localSheetId="3">'Avril 2020'!$A$2:$AF$50</definedName>
    <definedName name="_xlnm.Print_Area" localSheetId="11">'Dec 2020'!$A$2:$AF$50</definedName>
    <definedName name="_xlnm.Print_Area" localSheetId="1">'Fevrier 2020'!$A$2:$AF$50</definedName>
    <definedName name="_xlnm.Print_Area" localSheetId="0">'Janvier 2020'!$A$2:$AF$50</definedName>
    <definedName name="_xlnm.Print_Area" localSheetId="6">'Juillet 2020'!$A$2:$AF$50</definedName>
    <definedName name="_xlnm.Print_Area" localSheetId="5">'Juin 2020'!$A$2:$AF$50</definedName>
    <definedName name="_xlnm.Print_Area" localSheetId="4">'Mai 2020'!$A$2:$AF$50</definedName>
    <definedName name="_xlnm.Print_Area" localSheetId="2">'Mars 2020'!$A$2:$AF$50</definedName>
    <definedName name="_xlnm.Print_Area" localSheetId="10">'Nov 2020'!$A$2:$AF$50</definedName>
    <definedName name="_xlnm.Print_Area" localSheetId="9">'Oct 2020'!$A$2:$AF$50</definedName>
    <definedName name="_xlnm.Print_Area" localSheetId="8">'Sept 2020'!$A$2:$AF$50</definedName>
  </definedNames>
  <calcPr calcId="152511"/>
</workbook>
</file>

<file path=xl/calcChain.xml><?xml version="1.0" encoding="utf-8"?>
<calcChain xmlns="http://schemas.openxmlformats.org/spreadsheetml/2006/main">
  <c r="K23" i="50" l="1"/>
  <c r="AU50" i="81" l="1"/>
  <c r="AU49" i="81"/>
  <c r="AU48" i="81"/>
  <c r="AU47" i="81"/>
  <c r="AU46" i="81"/>
  <c r="AU45" i="81"/>
  <c r="AU44" i="81"/>
  <c r="AU43" i="81"/>
  <c r="AU42" i="81"/>
  <c r="AU41" i="81"/>
  <c r="AU40" i="81"/>
  <c r="AU39" i="81"/>
  <c r="AU38" i="81"/>
  <c r="AU37" i="81"/>
  <c r="AU36" i="81"/>
  <c r="AU35" i="81"/>
  <c r="AU34" i="81"/>
  <c r="AU33" i="81"/>
  <c r="AU32" i="81"/>
  <c r="AU31" i="81"/>
  <c r="AU30" i="81"/>
  <c r="AU29" i="81"/>
  <c r="AU28" i="81"/>
  <c r="AU27" i="81"/>
  <c r="AU26" i="81"/>
  <c r="AU25" i="81"/>
  <c r="AU24" i="81"/>
  <c r="AU23" i="81"/>
  <c r="AU22" i="81"/>
  <c r="AU21" i="81"/>
  <c r="AU20" i="81"/>
  <c r="AU19" i="81"/>
  <c r="AU18" i="81"/>
  <c r="AU17" i="81"/>
  <c r="AU16" i="81"/>
  <c r="AU15" i="81"/>
  <c r="AU14" i="81"/>
  <c r="AU13" i="81"/>
  <c r="AU12" i="81"/>
  <c r="AU11" i="81"/>
  <c r="AU10" i="81"/>
  <c r="AU9" i="81"/>
  <c r="AU8" i="81"/>
  <c r="AU7" i="81"/>
  <c r="AU6" i="81"/>
  <c r="AU5" i="81"/>
  <c r="AS50" i="81"/>
  <c r="AS49" i="81"/>
  <c r="AS48" i="81"/>
  <c r="AS47" i="81"/>
  <c r="AS46" i="81"/>
  <c r="AS45" i="81"/>
  <c r="AS44" i="81"/>
  <c r="AS43" i="81"/>
  <c r="AS42" i="81"/>
  <c r="AS41" i="81"/>
  <c r="AS40" i="81"/>
  <c r="AS39" i="81"/>
  <c r="AS38" i="81"/>
  <c r="AS37" i="81"/>
  <c r="AS36" i="81"/>
  <c r="AS35" i="81"/>
  <c r="AS34" i="81"/>
  <c r="AS33" i="81"/>
  <c r="AS32" i="81"/>
  <c r="AS31" i="81"/>
  <c r="AS30" i="81"/>
  <c r="AS29" i="81"/>
  <c r="AS28" i="81"/>
  <c r="AS27" i="81"/>
  <c r="AS26" i="81"/>
  <c r="AS25" i="81"/>
  <c r="AS24" i="81"/>
  <c r="AS23" i="81"/>
  <c r="AS22" i="81"/>
  <c r="AS21" i="81"/>
  <c r="AS20" i="81"/>
  <c r="AS19" i="81"/>
  <c r="AS18" i="81"/>
  <c r="AS17" i="81"/>
  <c r="AS16" i="81"/>
  <c r="AS15" i="81"/>
  <c r="AS14" i="81"/>
  <c r="AS13" i="81"/>
  <c r="AS12" i="81"/>
  <c r="AS11" i="81"/>
  <c r="AS10" i="81"/>
  <c r="AS9" i="81"/>
  <c r="AS8" i="81"/>
  <c r="AS7" i="81"/>
  <c r="AS6" i="81"/>
  <c r="AS5" i="81"/>
  <c r="AJ6" i="81"/>
  <c r="AR50" i="80"/>
  <c r="AR49" i="80"/>
  <c r="AR48" i="80"/>
  <c r="AR47" i="80"/>
  <c r="AR46" i="80"/>
  <c r="AR45" i="80"/>
  <c r="AR44" i="80"/>
  <c r="AR43" i="80"/>
  <c r="AR42" i="80"/>
  <c r="AR41" i="80"/>
  <c r="AR40" i="80"/>
  <c r="AR39" i="80"/>
  <c r="AR38" i="80"/>
  <c r="AR37" i="80"/>
  <c r="AR36" i="80"/>
  <c r="AR35" i="80"/>
  <c r="AR34" i="80"/>
  <c r="AR33" i="80"/>
  <c r="AR32" i="80"/>
  <c r="AR31" i="80"/>
  <c r="AR30" i="80"/>
  <c r="AR29" i="80"/>
  <c r="AR28" i="80"/>
  <c r="AR27" i="80"/>
  <c r="AR26" i="80"/>
  <c r="AR25" i="80"/>
  <c r="AR24" i="80"/>
  <c r="AR23" i="80"/>
  <c r="AR22" i="80"/>
  <c r="AR21" i="80"/>
  <c r="AR20" i="80"/>
  <c r="AR19" i="80"/>
  <c r="AR18" i="80"/>
  <c r="AR17" i="80"/>
  <c r="AR16" i="80"/>
  <c r="AR15" i="80"/>
  <c r="AR14" i="80"/>
  <c r="AR13" i="80"/>
  <c r="AR12" i="80"/>
  <c r="AR11" i="80"/>
  <c r="AR10" i="80"/>
  <c r="AR9" i="80"/>
  <c r="AR8" i="80"/>
  <c r="AR7" i="80"/>
  <c r="AR6" i="80"/>
  <c r="AT50" i="80"/>
  <c r="AT49" i="80"/>
  <c r="AT48" i="80"/>
  <c r="AT47" i="80"/>
  <c r="AT46" i="80"/>
  <c r="AT45" i="80"/>
  <c r="AT44" i="80"/>
  <c r="AT43" i="80"/>
  <c r="AT42" i="80"/>
  <c r="AT41" i="80"/>
  <c r="AT40" i="80"/>
  <c r="AT39" i="80"/>
  <c r="AT38" i="80"/>
  <c r="AT37" i="80"/>
  <c r="AT36" i="80"/>
  <c r="AT35" i="80"/>
  <c r="AT34" i="80"/>
  <c r="AT33" i="80"/>
  <c r="AT32" i="80"/>
  <c r="AT31" i="80"/>
  <c r="AT30" i="80"/>
  <c r="AT29" i="80"/>
  <c r="AT28" i="80"/>
  <c r="AT27" i="80"/>
  <c r="AT26" i="80"/>
  <c r="AT25" i="80"/>
  <c r="AT24" i="80"/>
  <c r="AT23" i="80"/>
  <c r="AT22" i="80"/>
  <c r="AT21" i="80"/>
  <c r="AT20" i="80"/>
  <c r="AT19" i="80"/>
  <c r="AT18" i="80"/>
  <c r="AT17" i="80"/>
  <c r="AT16" i="80"/>
  <c r="AT15" i="80"/>
  <c r="AT14" i="80"/>
  <c r="AT13" i="80"/>
  <c r="AT12" i="80"/>
  <c r="AT11" i="80"/>
  <c r="AT10" i="80"/>
  <c r="AT9" i="80"/>
  <c r="AT8" i="80"/>
  <c r="AT7" i="80"/>
  <c r="AT6" i="80"/>
  <c r="AT5" i="80"/>
  <c r="AR5" i="80"/>
  <c r="AI5" i="80"/>
  <c r="AU50" i="79"/>
  <c r="AU49" i="79"/>
  <c r="AU48" i="79"/>
  <c r="AU47" i="79"/>
  <c r="AU46" i="79"/>
  <c r="AU45" i="79"/>
  <c r="AU44" i="79"/>
  <c r="AU43" i="79"/>
  <c r="AU42" i="79"/>
  <c r="AU41" i="79"/>
  <c r="AU40" i="79"/>
  <c r="AU39" i="79"/>
  <c r="AU38" i="79"/>
  <c r="AU37" i="79"/>
  <c r="AU36" i="79"/>
  <c r="AU35" i="79"/>
  <c r="AU34" i="79"/>
  <c r="AU33" i="79"/>
  <c r="AU32" i="79"/>
  <c r="AU31" i="79"/>
  <c r="AU30" i="79"/>
  <c r="AU29" i="79"/>
  <c r="AU28" i="79"/>
  <c r="AU27" i="79"/>
  <c r="AU26" i="79"/>
  <c r="AU25" i="79"/>
  <c r="AU24" i="79"/>
  <c r="AU23" i="79"/>
  <c r="AU22" i="79"/>
  <c r="AU21" i="79"/>
  <c r="AU20" i="79"/>
  <c r="AU19" i="79"/>
  <c r="AU18" i="79"/>
  <c r="AU17" i="79"/>
  <c r="AU16" i="79"/>
  <c r="AU15" i="79"/>
  <c r="AU14" i="79"/>
  <c r="AU13" i="79"/>
  <c r="AU12" i="79"/>
  <c r="AU11" i="79"/>
  <c r="AU10" i="79"/>
  <c r="AU9" i="79"/>
  <c r="AU8" i="79"/>
  <c r="AU7" i="79"/>
  <c r="AU6" i="79"/>
  <c r="AU5" i="79"/>
  <c r="AS50" i="79"/>
  <c r="AS49" i="79"/>
  <c r="AS48" i="79"/>
  <c r="AS47" i="79"/>
  <c r="AS46" i="79"/>
  <c r="AS45" i="79"/>
  <c r="AS44" i="79"/>
  <c r="AS43" i="79"/>
  <c r="AS42" i="79"/>
  <c r="AS41" i="79"/>
  <c r="AS40" i="79"/>
  <c r="AS39" i="79"/>
  <c r="AS38" i="79"/>
  <c r="AS37" i="79"/>
  <c r="AS36" i="79"/>
  <c r="AS35" i="79"/>
  <c r="AS34" i="79"/>
  <c r="AS33" i="79"/>
  <c r="AS32" i="79"/>
  <c r="AS31" i="79"/>
  <c r="AS30" i="79"/>
  <c r="AS29" i="79"/>
  <c r="AS28" i="79"/>
  <c r="AS27" i="79"/>
  <c r="AS26" i="79"/>
  <c r="AS25" i="79"/>
  <c r="AS24" i="79"/>
  <c r="AS23" i="79"/>
  <c r="AS22" i="79"/>
  <c r="AS21" i="79"/>
  <c r="AS20" i="79"/>
  <c r="AS19" i="79"/>
  <c r="AS18" i="79"/>
  <c r="AS17" i="79"/>
  <c r="AS16" i="79"/>
  <c r="AS15" i="79"/>
  <c r="AS14" i="79"/>
  <c r="AS13" i="79"/>
  <c r="AS12" i="79"/>
  <c r="AS11" i="79"/>
  <c r="AS10" i="79"/>
  <c r="AS9" i="79"/>
  <c r="AS8" i="79"/>
  <c r="AS7" i="79"/>
  <c r="AS6" i="79"/>
  <c r="AS5" i="79"/>
  <c r="AT50" i="78"/>
  <c r="AT49" i="78"/>
  <c r="AT48" i="78"/>
  <c r="AT47" i="78"/>
  <c r="AT46" i="78"/>
  <c r="AT45" i="78"/>
  <c r="AT44" i="78"/>
  <c r="AT43" i="78"/>
  <c r="AT42" i="78"/>
  <c r="AT41" i="78"/>
  <c r="AT40" i="78"/>
  <c r="AT39" i="78"/>
  <c r="AT38" i="78"/>
  <c r="AT37" i="78"/>
  <c r="AT36" i="78"/>
  <c r="AT35" i="78"/>
  <c r="AT34" i="78"/>
  <c r="AT33" i="78"/>
  <c r="AT32" i="78"/>
  <c r="AT31" i="78"/>
  <c r="AT30" i="78"/>
  <c r="AT29" i="78"/>
  <c r="AT28" i="78"/>
  <c r="AT27" i="78"/>
  <c r="AT26" i="78"/>
  <c r="AT25" i="78"/>
  <c r="AT24" i="78"/>
  <c r="AT23" i="78"/>
  <c r="AT22" i="78"/>
  <c r="AT21" i="78"/>
  <c r="AT20" i="78"/>
  <c r="AT19" i="78"/>
  <c r="AT18" i="78"/>
  <c r="AT17" i="78"/>
  <c r="AT16" i="78"/>
  <c r="AT15" i="78"/>
  <c r="AT14" i="78"/>
  <c r="AT13" i="78"/>
  <c r="AT12" i="78"/>
  <c r="AT11" i="78"/>
  <c r="AT10" i="78"/>
  <c r="AT9" i="78"/>
  <c r="AT8" i="78"/>
  <c r="AT7" i="78"/>
  <c r="AT6" i="78"/>
  <c r="AT5" i="78"/>
  <c r="AR50" i="78"/>
  <c r="AR49" i="78"/>
  <c r="AR48" i="78"/>
  <c r="AR47" i="78"/>
  <c r="AR46" i="78"/>
  <c r="AR45" i="78"/>
  <c r="AR44" i="78"/>
  <c r="AR43" i="78"/>
  <c r="AR42" i="78"/>
  <c r="AR41" i="78"/>
  <c r="AR40" i="78"/>
  <c r="AR39" i="78"/>
  <c r="AR38" i="78"/>
  <c r="AR37" i="78"/>
  <c r="AR36" i="78"/>
  <c r="AR35" i="78"/>
  <c r="AR34" i="78"/>
  <c r="AR33" i="78"/>
  <c r="AR32" i="78"/>
  <c r="AR31" i="78"/>
  <c r="AR30" i="78"/>
  <c r="AR29" i="78"/>
  <c r="AR28" i="78"/>
  <c r="AR27" i="78"/>
  <c r="AR26" i="78"/>
  <c r="AR25" i="78"/>
  <c r="AR24" i="78"/>
  <c r="AR23" i="78"/>
  <c r="AR22" i="78"/>
  <c r="AR21" i="78"/>
  <c r="AR20" i="78"/>
  <c r="AR19" i="78"/>
  <c r="AR18" i="78"/>
  <c r="AR17" i="78"/>
  <c r="AR16" i="78"/>
  <c r="AR15" i="78"/>
  <c r="AR14" i="78"/>
  <c r="AR13" i="78"/>
  <c r="AR12" i="78"/>
  <c r="AR11" i="78"/>
  <c r="AR10" i="78"/>
  <c r="AR9" i="78"/>
  <c r="AR8" i="78"/>
  <c r="AR7" i="78"/>
  <c r="AR6" i="78"/>
  <c r="AR5" i="78"/>
  <c r="AS50" i="77"/>
  <c r="AS49" i="77"/>
  <c r="AS48" i="77"/>
  <c r="AS47" i="77"/>
  <c r="AS46" i="77"/>
  <c r="AS45" i="77"/>
  <c r="AS44" i="77"/>
  <c r="AS43" i="77"/>
  <c r="AS42" i="77"/>
  <c r="AS41" i="77"/>
  <c r="AS40" i="77"/>
  <c r="AS39" i="77"/>
  <c r="AS38" i="77"/>
  <c r="AS37" i="77"/>
  <c r="AS36" i="77"/>
  <c r="AS35" i="77"/>
  <c r="AS34" i="77"/>
  <c r="AS33" i="77"/>
  <c r="AS32" i="77"/>
  <c r="AS31" i="77"/>
  <c r="AS30" i="77"/>
  <c r="AS29" i="77"/>
  <c r="AS28" i="77"/>
  <c r="AS27" i="77"/>
  <c r="AS26" i="77"/>
  <c r="AS25" i="77"/>
  <c r="AS24" i="77"/>
  <c r="AS23" i="77"/>
  <c r="AS22" i="77"/>
  <c r="AS21" i="77"/>
  <c r="AS20" i="77"/>
  <c r="AS19" i="77"/>
  <c r="AS18" i="77"/>
  <c r="AS17" i="77"/>
  <c r="AS16" i="77"/>
  <c r="AS15" i="77"/>
  <c r="AS14" i="77"/>
  <c r="AS13" i="77"/>
  <c r="AS12" i="77"/>
  <c r="AS11" i="77"/>
  <c r="AS10" i="77"/>
  <c r="AS9" i="77"/>
  <c r="AS8" i="77"/>
  <c r="AS7" i="77"/>
  <c r="AS6" i="77"/>
  <c r="AS5" i="77"/>
  <c r="AS50" i="76"/>
  <c r="AS49" i="76"/>
  <c r="AS48" i="76"/>
  <c r="AS47" i="76"/>
  <c r="AS46" i="76"/>
  <c r="AS45" i="76"/>
  <c r="AS44" i="76"/>
  <c r="AS43" i="76"/>
  <c r="AS42" i="76"/>
  <c r="AS41" i="76"/>
  <c r="AS40" i="76"/>
  <c r="AS39" i="76"/>
  <c r="AS38" i="76"/>
  <c r="AS37" i="76"/>
  <c r="AS36" i="76"/>
  <c r="AS35" i="76"/>
  <c r="AS34" i="76"/>
  <c r="AS33" i="76"/>
  <c r="AS32" i="76"/>
  <c r="AS31" i="76"/>
  <c r="AS30" i="76"/>
  <c r="AS29" i="76"/>
  <c r="AS28" i="76"/>
  <c r="AS27" i="76"/>
  <c r="AS26" i="76"/>
  <c r="AS25" i="76"/>
  <c r="AS24" i="76"/>
  <c r="AS23" i="76"/>
  <c r="AS22" i="76"/>
  <c r="AS21" i="76"/>
  <c r="AS20" i="76"/>
  <c r="AS19" i="76"/>
  <c r="AS18" i="76"/>
  <c r="AS17" i="76"/>
  <c r="AS16" i="76"/>
  <c r="AS15" i="76"/>
  <c r="AS14" i="76"/>
  <c r="AS13" i="76"/>
  <c r="AS12" i="76"/>
  <c r="AS11" i="76"/>
  <c r="AS10" i="76"/>
  <c r="AS9" i="76"/>
  <c r="AS8" i="76"/>
  <c r="AS7" i="76"/>
  <c r="AS6" i="76"/>
  <c r="AS5" i="76"/>
  <c r="AR50" i="75"/>
  <c r="AR49" i="75"/>
  <c r="AR48" i="75"/>
  <c r="AR47" i="75"/>
  <c r="AR46" i="75"/>
  <c r="AR45" i="75"/>
  <c r="AR44" i="75"/>
  <c r="AR43" i="75"/>
  <c r="AR42" i="75"/>
  <c r="AR41" i="75"/>
  <c r="AR40" i="75"/>
  <c r="AR39" i="75"/>
  <c r="AR38" i="75"/>
  <c r="AR37" i="75"/>
  <c r="AR36" i="75"/>
  <c r="AR35" i="75"/>
  <c r="AR34" i="75"/>
  <c r="AR33" i="75"/>
  <c r="AR32" i="75"/>
  <c r="AR31" i="75"/>
  <c r="AR30" i="75"/>
  <c r="AR29" i="75"/>
  <c r="AR28" i="75"/>
  <c r="AR27" i="75"/>
  <c r="AR26" i="75"/>
  <c r="AR25" i="75"/>
  <c r="AR24" i="75"/>
  <c r="AR23" i="75"/>
  <c r="AR22" i="75"/>
  <c r="AR21" i="75"/>
  <c r="AR20" i="75"/>
  <c r="AR19" i="75"/>
  <c r="AR18" i="75"/>
  <c r="AR17" i="75"/>
  <c r="AR16" i="75"/>
  <c r="AR15" i="75"/>
  <c r="AR14" i="75"/>
  <c r="AR13" i="75"/>
  <c r="AR12" i="75"/>
  <c r="AR11" i="75"/>
  <c r="AR10" i="75"/>
  <c r="AR9" i="75"/>
  <c r="AR8" i="75"/>
  <c r="AR7" i="75"/>
  <c r="AR6" i="75"/>
  <c r="AR5" i="75"/>
  <c r="AS50" i="74"/>
  <c r="AS49" i="74"/>
  <c r="AS48" i="74"/>
  <c r="AS47" i="74"/>
  <c r="AS46" i="74"/>
  <c r="AS45" i="74"/>
  <c r="AS44" i="74"/>
  <c r="AS43" i="74"/>
  <c r="AS42" i="74"/>
  <c r="AS41" i="74"/>
  <c r="AS40" i="74"/>
  <c r="AS39" i="74"/>
  <c r="AS38" i="74"/>
  <c r="AS37" i="74"/>
  <c r="AS36" i="74"/>
  <c r="AS35" i="74"/>
  <c r="AS34" i="74"/>
  <c r="AS33" i="74"/>
  <c r="AS32" i="74"/>
  <c r="AS31" i="74"/>
  <c r="AS30" i="74"/>
  <c r="AS29" i="74"/>
  <c r="AS28" i="74"/>
  <c r="AS27" i="74"/>
  <c r="AS26" i="74"/>
  <c r="AS25" i="74"/>
  <c r="AS24" i="74"/>
  <c r="AS23" i="74"/>
  <c r="AS22" i="74"/>
  <c r="AS21" i="74"/>
  <c r="AS20" i="74"/>
  <c r="AS19" i="74"/>
  <c r="AS18" i="74"/>
  <c r="AS17" i="74"/>
  <c r="AS16" i="74"/>
  <c r="AS15" i="74"/>
  <c r="AS14" i="74"/>
  <c r="AS13" i="74"/>
  <c r="AS12" i="74"/>
  <c r="AS11" i="74"/>
  <c r="AS10" i="74"/>
  <c r="AS9" i="74"/>
  <c r="AS8" i="74"/>
  <c r="AS7" i="74"/>
  <c r="AS6" i="74"/>
  <c r="AS5" i="74"/>
  <c r="AR50" i="73"/>
  <c r="AR49" i="73"/>
  <c r="AR48" i="73"/>
  <c r="AR47" i="73"/>
  <c r="AR46" i="73"/>
  <c r="AR45" i="73"/>
  <c r="AR44" i="73"/>
  <c r="AR43" i="73"/>
  <c r="AR42" i="73"/>
  <c r="AR41" i="73"/>
  <c r="AR40" i="73"/>
  <c r="AR39" i="73"/>
  <c r="AR38" i="73"/>
  <c r="AR37" i="73"/>
  <c r="AR36" i="73"/>
  <c r="AR35" i="73"/>
  <c r="AR34" i="73"/>
  <c r="AR33" i="73"/>
  <c r="AR32" i="73"/>
  <c r="AR31" i="73"/>
  <c r="AR30" i="73"/>
  <c r="AR29" i="73"/>
  <c r="AR28" i="73"/>
  <c r="AR27" i="73"/>
  <c r="AR26" i="73"/>
  <c r="AR25" i="73"/>
  <c r="AR24" i="73"/>
  <c r="AR23" i="73"/>
  <c r="AR22" i="73"/>
  <c r="AR21" i="73"/>
  <c r="AR20" i="73"/>
  <c r="AR19" i="73"/>
  <c r="AR18" i="73"/>
  <c r="AR17" i="73"/>
  <c r="AR16" i="73"/>
  <c r="AR15" i="73"/>
  <c r="AR14" i="73"/>
  <c r="AR13" i="73"/>
  <c r="AR12" i="73"/>
  <c r="AR11" i="73"/>
  <c r="AR10" i="73"/>
  <c r="AR9" i="73"/>
  <c r="AR8" i="73"/>
  <c r="AR7" i="73"/>
  <c r="AR6" i="73"/>
  <c r="AR5" i="73"/>
  <c r="AU50" i="77"/>
  <c r="AU49" i="77"/>
  <c r="AU48" i="77"/>
  <c r="AU47" i="77"/>
  <c r="AU46" i="77"/>
  <c r="AU45" i="77"/>
  <c r="AU44" i="77"/>
  <c r="AU43" i="77"/>
  <c r="AU42" i="77"/>
  <c r="AU41" i="77"/>
  <c r="AU40" i="77"/>
  <c r="AU39" i="77"/>
  <c r="AU38" i="77"/>
  <c r="AU37" i="77"/>
  <c r="AU36" i="77"/>
  <c r="AU35" i="77"/>
  <c r="AU34" i="77"/>
  <c r="AU33" i="77"/>
  <c r="AU32" i="77"/>
  <c r="AU31" i="77"/>
  <c r="AU30" i="77"/>
  <c r="AU29" i="77"/>
  <c r="AU28" i="77"/>
  <c r="AU27" i="77"/>
  <c r="AU26" i="77"/>
  <c r="AU25" i="77"/>
  <c r="AU24" i="77"/>
  <c r="AU22" i="77"/>
  <c r="AU21" i="77"/>
  <c r="AU20" i="77"/>
  <c r="AU19" i="77"/>
  <c r="AU18" i="77"/>
  <c r="AU17" i="77"/>
  <c r="AU16" i="77"/>
  <c r="AU15" i="77"/>
  <c r="AU14" i="77"/>
  <c r="AU13" i="77"/>
  <c r="AU12" i="77"/>
  <c r="AU11" i="77"/>
  <c r="AU10" i="77"/>
  <c r="AU9" i="77"/>
  <c r="AU8" i="77"/>
  <c r="AU7" i="77"/>
  <c r="AU6" i="77"/>
  <c r="AU5" i="77"/>
  <c r="AX50" i="76"/>
  <c r="AX49" i="76"/>
  <c r="AX48" i="76"/>
  <c r="AX47" i="76"/>
  <c r="AX46" i="76"/>
  <c r="AX45" i="76"/>
  <c r="AX44" i="76"/>
  <c r="AX43" i="76"/>
  <c r="AX42" i="76"/>
  <c r="AX41" i="76"/>
  <c r="AX40" i="76"/>
  <c r="AX39" i="76"/>
  <c r="AX38" i="76"/>
  <c r="AX37" i="76"/>
  <c r="AX36" i="76"/>
  <c r="AX35" i="76"/>
  <c r="AX34" i="76"/>
  <c r="AX33" i="76"/>
  <c r="AX32" i="76"/>
  <c r="AX31" i="76"/>
  <c r="AX30" i="76"/>
  <c r="AX29" i="76"/>
  <c r="AX28" i="76"/>
  <c r="AX27" i="76"/>
  <c r="AX26" i="76"/>
  <c r="AX25" i="76"/>
  <c r="AX24" i="76"/>
  <c r="AX22" i="76"/>
  <c r="AX21" i="76"/>
  <c r="AX20" i="76"/>
  <c r="AX19" i="76"/>
  <c r="AX18" i="76"/>
  <c r="AX17" i="76"/>
  <c r="AX16" i="76"/>
  <c r="AX15" i="76"/>
  <c r="AX14" i="76"/>
  <c r="AX13" i="76"/>
  <c r="AX12" i="76"/>
  <c r="AX11" i="76"/>
  <c r="AX10" i="76"/>
  <c r="AX9" i="76"/>
  <c r="AX8" i="76"/>
  <c r="AX7" i="76"/>
  <c r="AX6" i="76"/>
  <c r="AX5" i="76"/>
  <c r="AU50" i="76"/>
  <c r="AU49" i="76"/>
  <c r="AU48" i="76"/>
  <c r="AU47" i="76"/>
  <c r="AU46" i="76"/>
  <c r="AU45" i="76"/>
  <c r="AU44" i="76"/>
  <c r="AU43" i="76"/>
  <c r="AU42" i="76"/>
  <c r="AU41" i="76"/>
  <c r="AU40" i="76"/>
  <c r="AU39" i="76"/>
  <c r="AU38" i="76"/>
  <c r="AU37" i="76"/>
  <c r="AU36" i="76"/>
  <c r="AU35" i="76"/>
  <c r="AU34" i="76"/>
  <c r="AU33" i="76"/>
  <c r="AU32" i="76"/>
  <c r="AU31" i="76"/>
  <c r="AU30" i="76"/>
  <c r="AU29" i="76"/>
  <c r="AU28" i="76"/>
  <c r="AU27" i="76"/>
  <c r="AU26" i="76"/>
  <c r="AU25" i="76"/>
  <c r="AU24" i="76"/>
  <c r="AU22" i="76"/>
  <c r="AU21" i="76"/>
  <c r="AU20" i="76"/>
  <c r="AU19" i="76"/>
  <c r="AU18" i="76"/>
  <c r="AU17" i="76"/>
  <c r="AU16" i="76"/>
  <c r="AU15" i="76"/>
  <c r="AU14" i="76"/>
  <c r="AU13" i="76"/>
  <c r="AU12" i="76"/>
  <c r="AU11" i="76"/>
  <c r="AU10" i="76"/>
  <c r="AU9" i="76"/>
  <c r="AU8" i="76"/>
  <c r="AU7" i="76"/>
  <c r="AU6" i="76"/>
  <c r="AU5" i="76"/>
  <c r="AT50" i="75"/>
  <c r="AT49" i="75"/>
  <c r="AT48" i="75"/>
  <c r="AT47" i="75"/>
  <c r="AT46" i="75"/>
  <c r="AT45" i="75"/>
  <c r="AT44" i="75"/>
  <c r="AT43" i="75"/>
  <c r="AT42" i="75"/>
  <c r="AT41" i="75"/>
  <c r="AT40" i="75"/>
  <c r="AT39" i="75"/>
  <c r="AT38" i="75"/>
  <c r="AT37" i="75"/>
  <c r="AT36" i="75"/>
  <c r="AT35" i="75"/>
  <c r="AT34" i="75"/>
  <c r="AT33" i="75"/>
  <c r="AT32" i="75"/>
  <c r="AT31" i="75"/>
  <c r="AT30" i="75"/>
  <c r="AT29" i="75"/>
  <c r="AT28" i="75"/>
  <c r="AT27" i="75"/>
  <c r="AT26" i="75"/>
  <c r="AT25" i="75"/>
  <c r="AT24" i="75"/>
  <c r="AT22" i="75"/>
  <c r="AT21" i="75"/>
  <c r="AT20" i="75"/>
  <c r="AT19" i="75"/>
  <c r="AT18" i="75"/>
  <c r="AT17" i="75"/>
  <c r="AT16" i="75"/>
  <c r="AT15" i="75"/>
  <c r="AT14" i="75"/>
  <c r="AT13" i="75"/>
  <c r="AT12" i="75"/>
  <c r="AT11" i="75"/>
  <c r="AT10" i="75"/>
  <c r="AT9" i="75"/>
  <c r="AT8" i="75"/>
  <c r="AT7" i="75"/>
  <c r="AT6" i="75"/>
  <c r="AT5" i="75"/>
  <c r="AU50" i="74"/>
  <c r="AU49" i="74"/>
  <c r="AU48" i="74"/>
  <c r="AU47" i="74"/>
  <c r="AU46" i="74"/>
  <c r="AU45" i="74"/>
  <c r="AU44" i="74"/>
  <c r="AU43" i="74"/>
  <c r="AU42" i="74"/>
  <c r="AU41" i="74"/>
  <c r="AU40" i="74"/>
  <c r="AU39" i="74"/>
  <c r="AU38" i="74"/>
  <c r="AU37" i="74"/>
  <c r="AU36" i="74"/>
  <c r="AU35" i="74"/>
  <c r="AU34" i="74"/>
  <c r="AU33" i="74"/>
  <c r="AU32" i="74"/>
  <c r="AU31" i="74"/>
  <c r="AU30" i="74"/>
  <c r="AU29" i="74"/>
  <c r="AU28" i="74"/>
  <c r="AU27" i="74"/>
  <c r="AU26" i="74"/>
  <c r="AU25" i="74"/>
  <c r="AU24" i="74"/>
  <c r="AU22" i="74"/>
  <c r="AU21" i="74"/>
  <c r="AU20" i="74"/>
  <c r="AU19" i="74"/>
  <c r="AU18" i="74"/>
  <c r="AU17" i="74"/>
  <c r="AU16" i="74"/>
  <c r="AU15" i="74"/>
  <c r="AU14" i="74"/>
  <c r="AU13" i="74"/>
  <c r="AU12" i="74"/>
  <c r="AU11" i="74"/>
  <c r="AU10" i="74"/>
  <c r="AU9" i="74"/>
  <c r="AU8" i="74"/>
  <c r="AU7" i="74"/>
  <c r="AU6" i="74"/>
  <c r="AU5" i="74"/>
  <c r="AT50" i="73"/>
  <c r="AT49" i="73"/>
  <c r="AT48" i="73"/>
  <c r="AT47" i="73"/>
  <c r="AT46" i="73"/>
  <c r="AT45" i="73"/>
  <c r="AT44" i="73"/>
  <c r="AT43" i="73"/>
  <c r="AT42" i="73"/>
  <c r="AT41" i="73"/>
  <c r="AT40" i="73"/>
  <c r="AT39" i="73"/>
  <c r="AT38" i="73"/>
  <c r="AT37" i="73"/>
  <c r="AT36" i="73"/>
  <c r="AT35" i="73"/>
  <c r="AT34" i="73"/>
  <c r="AT33" i="73"/>
  <c r="AT32" i="73"/>
  <c r="AT31" i="73"/>
  <c r="AT30" i="73"/>
  <c r="AT29" i="73"/>
  <c r="AT28" i="73"/>
  <c r="AT27" i="73"/>
  <c r="AT26" i="73"/>
  <c r="AT25" i="73"/>
  <c r="AT24" i="73"/>
  <c r="AT22" i="73"/>
  <c r="AT21" i="73"/>
  <c r="AT20" i="73"/>
  <c r="AT19" i="73"/>
  <c r="AT18" i="73"/>
  <c r="AT17" i="73"/>
  <c r="AT16" i="73"/>
  <c r="AT15" i="73"/>
  <c r="AT14" i="73"/>
  <c r="AT13" i="73"/>
  <c r="AT12" i="73"/>
  <c r="AT11" i="73"/>
  <c r="AT10" i="73"/>
  <c r="AT9" i="73"/>
  <c r="AT8" i="73"/>
  <c r="AT7" i="73"/>
  <c r="AT6" i="73"/>
  <c r="AT5" i="73"/>
  <c r="AU50" i="54"/>
  <c r="AU49" i="54"/>
  <c r="AU48" i="54"/>
  <c r="AU47" i="54"/>
  <c r="AU46" i="54"/>
  <c r="AU45" i="54"/>
  <c r="AU44" i="54"/>
  <c r="AU43" i="54"/>
  <c r="AU42" i="54"/>
  <c r="AU41" i="54"/>
  <c r="AU40" i="54"/>
  <c r="AU39" i="54"/>
  <c r="AU38" i="54"/>
  <c r="AU37" i="54"/>
  <c r="AU36" i="54"/>
  <c r="AU35" i="54"/>
  <c r="AU34" i="54"/>
  <c r="AU33" i="54"/>
  <c r="AU32" i="54"/>
  <c r="AU31" i="54"/>
  <c r="AU30" i="54"/>
  <c r="AU29" i="54"/>
  <c r="AU28" i="54"/>
  <c r="AU27" i="54"/>
  <c r="AU26" i="54"/>
  <c r="AU25" i="54"/>
  <c r="AU24" i="54"/>
  <c r="AU22" i="54"/>
  <c r="AU21" i="54"/>
  <c r="AU20" i="54"/>
  <c r="AU19" i="54"/>
  <c r="AU18" i="54"/>
  <c r="AU17" i="54"/>
  <c r="AU16" i="54"/>
  <c r="AU15" i="54"/>
  <c r="AU14" i="54"/>
  <c r="AU13" i="54"/>
  <c r="AU12" i="54"/>
  <c r="AU11" i="54"/>
  <c r="AU10" i="54"/>
  <c r="AU9" i="54"/>
  <c r="AU8" i="54"/>
  <c r="AU7" i="54"/>
  <c r="AU6" i="54"/>
  <c r="AU5" i="54"/>
  <c r="AS50" i="54"/>
  <c r="AS49" i="54"/>
  <c r="AS48" i="54"/>
  <c r="AS47" i="54"/>
  <c r="AS46" i="54"/>
  <c r="AS45" i="54"/>
  <c r="AS44" i="54"/>
  <c r="AS43" i="54"/>
  <c r="AS42" i="54"/>
  <c r="AS41" i="54"/>
  <c r="AS40" i="54"/>
  <c r="AS39" i="54"/>
  <c r="AS38" i="54"/>
  <c r="AS37" i="54"/>
  <c r="AS36" i="54"/>
  <c r="AS35" i="54"/>
  <c r="AS34" i="54"/>
  <c r="AS33" i="54"/>
  <c r="AS32" i="54"/>
  <c r="AS31" i="54"/>
  <c r="AS30" i="54"/>
  <c r="AS29" i="54"/>
  <c r="AS28" i="54"/>
  <c r="AS27" i="54"/>
  <c r="AS26" i="54"/>
  <c r="AS25" i="54"/>
  <c r="AS24" i="54"/>
  <c r="AS23" i="54"/>
  <c r="AS22" i="54"/>
  <c r="AS21" i="54"/>
  <c r="AS20" i="54"/>
  <c r="AS19" i="54"/>
  <c r="AS18" i="54"/>
  <c r="AS17" i="54"/>
  <c r="AS16" i="54"/>
  <c r="AS15" i="54"/>
  <c r="AS14" i="54"/>
  <c r="AS13" i="54"/>
  <c r="AS12" i="54"/>
  <c r="AS11" i="54"/>
  <c r="AS10" i="54"/>
  <c r="AS9" i="54"/>
  <c r="AS8" i="54"/>
  <c r="AS7" i="54"/>
  <c r="AS6" i="54"/>
  <c r="AS5" i="54"/>
  <c r="AQ50" i="53" l="1"/>
  <c r="AQ49" i="53"/>
  <c r="AQ48" i="53"/>
  <c r="AQ47" i="53"/>
  <c r="AQ46" i="53"/>
  <c r="AQ45" i="53"/>
  <c r="AQ44" i="53"/>
  <c r="AQ43" i="53"/>
  <c r="AQ42" i="53"/>
  <c r="AQ41" i="53"/>
  <c r="AQ40" i="53"/>
  <c r="AQ39" i="53"/>
  <c r="AQ38" i="53"/>
  <c r="AQ37" i="53"/>
  <c r="AQ36" i="53"/>
  <c r="AQ35" i="53"/>
  <c r="AQ34" i="53"/>
  <c r="AQ33" i="53"/>
  <c r="AQ32" i="53"/>
  <c r="AQ31" i="53"/>
  <c r="AQ30" i="53"/>
  <c r="AQ29" i="53"/>
  <c r="AQ28" i="53"/>
  <c r="AQ27" i="53"/>
  <c r="AQ26" i="53"/>
  <c r="AQ25" i="53"/>
  <c r="AQ24" i="53"/>
  <c r="AQ23" i="53"/>
  <c r="AQ22" i="53"/>
  <c r="AQ21" i="53"/>
  <c r="AQ20" i="53"/>
  <c r="AQ19" i="53"/>
  <c r="AQ18" i="53"/>
  <c r="AQ17" i="53"/>
  <c r="AQ16" i="53"/>
  <c r="AQ15" i="53"/>
  <c r="AQ14" i="53"/>
  <c r="AQ13" i="53"/>
  <c r="AQ12" i="53"/>
  <c r="AQ11" i="53"/>
  <c r="AQ10" i="53"/>
  <c r="AQ9" i="53"/>
  <c r="AQ8" i="53"/>
  <c r="AQ7" i="53"/>
  <c r="AQ6" i="53"/>
  <c r="AS50" i="53"/>
  <c r="AS49" i="53"/>
  <c r="AS48" i="53"/>
  <c r="AS47" i="53"/>
  <c r="AS46" i="53"/>
  <c r="AS45" i="53"/>
  <c r="AS44" i="53"/>
  <c r="AS43" i="53"/>
  <c r="AS42" i="53"/>
  <c r="AS41" i="53"/>
  <c r="AS40" i="53"/>
  <c r="AS39" i="53"/>
  <c r="AS38" i="53"/>
  <c r="AS37" i="53"/>
  <c r="AS36" i="53"/>
  <c r="AS35" i="53"/>
  <c r="AS34" i="53"/>
  <c r="AS33" i="53"/>
  <c r="AS32" i="53"/>
  <c r="AS31" i="53"/>
  <c r="AS30" i="53"/>
  <c r="AS29" i="53"/>
  <c r="AS28" i="53"/>
  <c r="AS27" i="53"/>
  <c r="AS26" i="53"/>
  <c r="AS25" i="53"/>
  <c r="AS24" i="53"/>
  <c r="AS22" i="53"/>
  <c r="AS21" i="53"/>
  <c r="AS20" i="53"/>
  <c r="AS19" i="53"/>
  <c r="AS18" i="53"/>
  <c r="AS17" i="53"/>
  <c r="AS16" i="53"/>
  <c r="AS15" i="53"/>
  <c r="AS14" i="53"/>
  <c r="AS13" i="53"/>
  <c r="AS12" i="53"/>
  <c r="AS11" i="53"/>
  <c r="AS10" i="53"/>
  <c r="AS9" i="53"/>
  <c r="AS8" i="53"/>
  <c r="AS7" i="53"/>
  <c r="AS6" i="53"/>
  <c r="AZ50" i="53"/>
  <c r="AZ49" i="53"/>
  <c r="AZ48" i="53"/>
  <c r="AZ47" i="53"/>
  <c r="AZ46" i="53"/>
  <c r="AZ45" i="53"/>
  <c r="AZ44" i="53"/>
  <c r="AZ43" i="53"/>
  <c r="AZ42" i="53"/>
  <c r="AZ41" i="53"/>
  <c r="AZ40" i="53"/>
  <c r="AZ39" i="53"/>
  <c r="AZ38" i="53"/>
  <c r="AZ37" i="53"/>
  <c r="AZ36" i="53"/>
  <c r="AZ35" i="53"/>
  <c r="AZ34" i="53"/>
  <c r="AZ33" i="53"/>
  <c r="AZ32" i="53"/>
  <c r="AZ31" i="53"/>
  <c r="AZ30" i="53"/>
  <c r="AZ29" i="53"/>
  <c r="AZ28" i="53"/>
  <c r="AZ27" i="53"/>
  <c r="AZ26" i="53"/>
  <c r="AZ25" i="53"/>
  <c r="AZ24" i="53"/>
  <c r="AZ22" i="53"/>
  <c r="AZ21" i="53"/>
  <c r="AZ20" i="53"/>
  <c r="AZ19" i="53"/>
  <c r="AZ18" i="53"/>
  <c r="AZ17" i="53"/>
  <c r="AZ16" i="53"/>
  <c r="AZ15" i="53"/>
  <c r="AZ14" i="53"/>
  <c r="AZ13" i="53"/>
  <c r="AZ12" i="53"/>
  <c r="AZ11" i="53"/>
  <c r="AZ10" i="53"/>
  <c r="AZ9" i="53"/>
  <c r="AZ8" i="53"/>
  <c r="AZ7" i="53"/>
  <c r="AZ6" i="53"/>
  <c r="AL6" i="50"/>
  <c r="BB6" i="50"/>
  <c r="AZ50" i="50"/>
  <c r="AZ49" i="50"/>
  <c r="AZ48" i="50"/>
  <c r="AZ47" i="50"/>
  <c r="AZ46" i="50"/>
  <c r="AZ45" i="50"/>
  <c r="AZ44" i="50"/>
  <c r="AZ43" i="50"/>
  <c r="AZ42" i="50"/>
  <c r="AZ41" i="50"/>
  <c r="AZ40" i="50"/>
  <c r="AZ39" i="50"/>
  <c r="AZ38" i="50"/>
  <c r="AZ37" i="50"/>
  <c r="AZ36" i="50"/>
  <c r="AZ35" i="50"/>
  <c r="AZ34" i="50"/>
  <c r="AZ33" i="50"/>
  <c r="AZ32" i="50"/>
  <c r="AZ31" i="50"/>
  <c r="AZ30" i="50"/>
  <c r="AZ29" i="50"/>
  <c r="AZ28" i="50"/>
  <c r="AZ27" i="50"/>
  <c r="AZ26" i="50"/>
  <c r="AZ25" i="50"/>
  <c r="AZ24" i="50"/>
  <c r="AZ23" i="50"/>
  <c r="AZ22" i="50"/>
  <c r="AZ21" i="50"/>
  <c r="AZ20" i="50"/>
  <c r="AZ19" i="50"/>
  <c r="AZ18" i="50"/>
  <c r="AZ17" i="50"/>
  <c r="AZ16" i="50"/>
  <c r="AZ15" i="50"/>
  <c r="AZ14" i="50"/>
  <c r="AZ13" i="50"/>
  <c r="AZ12" i="50"/>
  <c r="AZ11" i="50"/>
  <c r="AZ10" i="50"/>
  <c r="AZ9" i="50"/>
  <c r="AZ8" i="50"/>
  <c r="AZ7" i="50"/>
  <c r="AZ6" i="50"/>
  <c r="AZ5" i="50"/>
  <c r="AU50" i="50"/>
  <c r="AU49" i="50"/>
  <c r="AU48" i="50"/>
  <c r="AU47" i="50"/>
  <c r="AU46" i="50"/>
  <c r="AU45" i="50"/>
  <c r="AU44" i="50"/>
  <c r="AU43" i="50"/>
  <c r="AU42" i="50"/>
  <c r="AU41" i="50"/>
  <c r="AU40" i="50"/>
  <c r="AU39" i="50"/>
  <c r="AU38" i="50"/>
  <c r="AU37" i="50"/>
  <c r="AU36" i="50"/>
  <c r="AU35" i="50"/>
  <c r="AU34" i="50"/>
  <c r="AU33" i="50"/>
  <c r="AU32" i="50"/>
  <c r="AU31" i="50"/>
  <c r="AU30" i="50"/>
  <c r="AU29" i="50"/>
  <c r="AU28" i="50"/>
  <c r="AU27" i="50"/>
  <c r="AU26" i="50"/>
  <c r="AU25" i="50"/>
  <c r="AU24" i="50"/>
  <c r="AU23" i="50"/>
  <c r="AS23" i="53" s="1"/>
  <c r="AU23" i="54" s="1"/>
  <c r="AT23" i="73" s="1"/>
  <c r="AU23" i="74" s="1"/>
  <c r="AT23" i="75" s="1"/>
  <c r="AU23" i="76" s="1"/>
  <c r="AU23" i="77" s="1"/>
  <c r="AU22" i="50"/>
  <c r="AU21" i="50"/>
  <c r="AU20" i="50"/>
  <c r="AU19" i="50"/>
  <c r="AU18" i="50"/>
  <c r="AU17" i="50"/>
  <c r="AU16" i="50"/>
  <c r="AU15" i="50"/>
  <c r="AU14" i="50"/>
  <c r="AU13" i="50"/>
  <c r="AU12" i="50"/>
  <c r="AU11" i="50"/>
  <c r="AU10" i="50"/>
  <c r="AU9" i="50"/>
  <c r="AU8" i="50"/>
  <c r="AU7" i="50"/>
  <c r="AU6" i="50"/>
  <c r="AU5" i="50"/>
  <c r="AS5" i="53" s="1"/>
  <c r="BB48" i="74" l="1"/>
  <c r="BA48" i="75" s="1"/>
  <c r="BB48" i="76" s="1"/>
  <c r="BB48" i="77" s="1"/>
  <c r="BA48" i="78" s="1"/>
  <c r="BB48" i="79" s="1"/>
  <c r="BA48" i="80" s="1"/>
  <c r="BB48" i="81" s="1"/>
  <c r="BB44" i="74"/>
  <c r="BA44" i="75" s="1"/>
  <c r="BB44" i="76" s="1"/>
  <c r="BB44" i="77" s="1"/>
  <c r="BA44" i="78" s="1"/>
  <c r="BB44" i="79" s="1"/>
  <c r="BA44" i="80" s="1"/>
  <c r="BB44" i="81" s="1"/>
  <c r="BB40" i="74"/>
  <c r="BA40" i="75" s="1"/>
  <c r="BB40" i="76" s="1"/>
  <c r="BB40" i="77" s="1"/>
  <c r="BA40" i="78" s="1"/>
  <c r="BB40" i="79" s="1"/>
  <c r="BA40" i="80" s="1"/>
  <c r="BB40" i="81" s="1"/>
  <c r="BB36" i="74"/>
  <c r="BA36" i="75" s="1"/>
  <c r="BB36" i="76" s="1"/>
  <c r="BB36" i="77" s="1"/>
  <c r="BA36" i="78" s="1"/>
  <c r="BB36" i="79" s="1"/>
  <c r="BA36" i="80" s="1"/>
  <c r="BB36" i="81" s="1"/>
  <c r="BB32" i="74"/>
  <c r="BA32" i="75" s="1"/>
  <c r="BB32" i="76" s="1"/>
  <c r="BB32" i="77" s="1"/>
  <c r="BA32" i="78" s="1"/>
  <c r="BB32" i="79" s="1"/>
  <c r="BA32" i="80" s="1"/>
  <c r="BB32" i="81" s="1"/>
  <c r="BB28" i="74"/>
  <c r="BA28" i="75" s="1"/>
  <c r="BB28" i="76" s="1"/>
  <c r="BB28" i="77" s="1"/>
  <c r="BA28" i="78" s="1"/>
  <c r="BB28" i="79" s="1"/>
  <c r="BA28" i="80" s="1"/>
  <c r="BB28" i="81" s="1"/>
  <c r="BB24" i="74"/>
  <c r="BA24" i="75" s="1"/>
  <c r="BB24" i="76" s="1"/>
  <c r="BB24" i="77" s="1"/>
  <c r="BA24" i="78" s="1"/>
  <c r="BB24" i="79" s="1"/>
  <c r="BA24" i="80" s="1"/>
  <c r="BB24" i="81" s="1"/>
  <c r="BB20" i="74"/>
  <c r="BA20" i="75" s="1"/>
  <c r="BB20" i="76" s="1"/>
  <c r="BB20" i="77" s="1"/>
  <c r="BA20" i="78" s="1"/>
  <c r="BB20" i="79" s="1"/>
  <c r="BA20" i="80" s="1"/>
  <c r="BB20" i="81" s="1"/>
  <c r="BB16" i="74"/>
  <c r="BA16" i="75" s="1"/>
  <c r="BB16" i="76" s="1"/>
  <c r="BB16" i="77" s="1"/>
  <c r="BA16" i="78" s="1"/>
  <c r="BB16" i="79" s="1"/>
  <c r="BA16" i="80" s="1"/>
  <c r="BB16" i="81" s="1"/>
  <c r="BB12" i="74"/>
  <c r="BA12" i="75" s="1"/>
  <c r="BB12" i="76" s="1"/>
  <c r="BB12" i="77" s="1"/>
  <c r="BA12" i="78" s="1"/>
  <c r="BB12" i="79" s="1"/>
  <c r="BA12" i="80" s="1"/>
  <c r="BB12" i="81" s="1"/>
  <c r="BB8" i="74"/>
  <c r="BA8" i="75" s="1"/>
  <c r="BB8" i="76" s="1"/>
  <c r="BB8" i="77" s="1"/>
  <c r="BA8" i="78" s="1"/>
  <c r="BB8" i="79" s="1"/>
  <c r="BA8" i="80" s="1"/>
  <c r="BB8" i="81" s="1"/>
  <c r="AY48" i="73"/>
  <c r="AZ48" i="74" s="1"/>
  <c r="AY44" i="73"/>
  <c r="AZ44" i="74" s="1"/>
  <c r="AY40" i="73"/>
  <c r="AZ40" i="74" s="1"/>
  <c r="AY36" i="73"/>
  <c r="AZ36" i="74" s="1"/>
  <c r="AY32" i="73"/>
  <c r="AZ32" i="74" s="1"/>
  <c r="AY28" i="73"/>
  <c r="AZ28" i="74" s="1"/>
  <c r="AY24" i="73"/>
  <c r="AZ24" i="74" s="1"/>
  <c r="AY20" i="73"/>
  <c r="AZ20" i="74" s="1"/>
  <c r="AY16" i="73"/>
  <c r="AZ16" i="74" s="1"/>
  <c r="AY12" i="73"/>
  <c r="AZ12" i="74" s="1"/>
  <c r="AY8" i="73"/>
  <c r="AZ8" i="74" s="1"/>
  <c r="BB50" i="54"/>
  <c r="BA50" i="73" s="1"/>
  <c r="BB50" i="74" s="1"/>
  <c r="BA50" i="75" s="1"/>
  <c r="BB50" i="76" s="1"/>
  <c r="BB50" i="77" s="1"/>
  <c r="BA50" i="78" s="1"/>
  <c r="BB50" i="79" s="1"/>
  <c r="BA50" i="80" s="1"/>
  <c r="BB50" i="81" s="1"/>
  <c r="BB49" i="54"/>
  <c r="BA49" i="73" s="1"/>
  <c r="BB49" i="74" s="1"/>
  <c r="BA49" i="75" s="1"/>
  <c r="BB49" i="76" s="1"/>
  <c r="BB49" i="77" s="1"/>
  <c r="BA49" i="78" s="1"/>
  <c r="BB49" i="79" s="1"/>
  <c r="BA49" i="80" s="1"/>
  <c r="BB49" i="81" s="1"/>
  <c r="BB48" i="54"/>
  <c r="BA48" i="73" s="1"/>
  <c r="BB47" i="54"/>
  <c r="BA47" i="73" s="1"/>
  <c r="BB47" i="74" s="1"/>
  <c r="BA47" i="75" s="1"/>
  <c r="BB47" i="76" s="1"/>
  <c r="BB47" i="77" s="1"/>
  <c r="BA47" i="78" s="1"/>
  <c r="BB47" i="79" s="1"/>
  <c r="BA47" i="80" s="1"/>
  <c r="BB47" i="81" s="1"/>
  <c r="BB46" i="54"/>
  <c r="BA46" i="73" s="1"/>
  <c r="BB46" i="74" s="1"/>
  <c r="BA46" i="75" s="1"/>
  <c r="BB46" i="76" s="1"/>
  <c r="BB46" i="77" s="1"/>
  <c r="BA46" i="78" s="1"/>
  <c r="BB46" i="79" s="1"/>
  <c r="BA46" i="80" s="1"/>
  <c r="BB46" i="81" s="1"/>
  <c r="BB45" i="54"/>
  <c r="BA45" i="73" s="1"/>
  <c r="BB45" i="74" s="1"/>
  <c r="BA45" i="75" s="1"/>
  <c r="BB45" i="76" s="1"/>
  <c r="BB45" i="77" s="1"/>
  <c r="BA45" i="78" s="1"/>
  <c r="BB45" i="79" s="1"/>
  <c r="BA45" i="80" s="1"/>
  <c r="BB45" i="81" s="1"/>
  <c r="BB44" i="54"/>
  <c r="BA44" i="73" s="1"/>
  <c r="BB43" i="54"/>
  <c r="BA43" i="73" s="1"/>
  <c r="BB43" i="74" s="1"/>
  <c r="BA43" i="75" s="1"/>
  <c r="BB43" i="76" s="1"/>
  <c r="BB43" i="77" s="1"/>
  <c r="BA43" i="78" s="1"/>
  <c r="BB43" i="79" s="1"/>
  <c r="BA43" i="80" s="1"/>
  <c r="BB43" i="81" s="1"/>
  <c r="BB42" i="54"/>
  <c r="BA42" i="73" s="1"/>
  <c r="BB42" i="74" s="1"/>
  <c r="BA42" i="75" s="1"/>
  <c r="BB42" i="76" s="1"/>
  <c r="BB42" i="77" s="1"/>
  <c r="BA42" i="78" s="1"/>
  <c r="BB42" i="79" s="1"/>
  <c r="BA42" i="80" s="1"/>
  <c r="BB42" i="81" s="1"/>
  <c r="BB41" i="54"/>
  <c r="BA41" i="73" s="1"/>
  <c r="BB41" i="74" s="1"/>
  <c r="BA41" i="75" s="1"/>
  <c r="BB41" i="76" s="1"/>
  <c r="BB41" i="77" s="1"/>
  <c r="BA41" i="78" s="1"/>
  <c r="BB41" i="79" s="1"/>
  <c r="BA41" i="80" s="1"/>
  <c r="BB41" i="81" s="1"/>
  <c r="BB40" i="54"/>
  <c r="BA40" i="73" s="1"/>
  <c r="BB39" i="54"/>
  <c r="BA39" i="73" s="1"/>
  <c r="BB39" i="74" s="1"/>
  <c r="BA39" i="75" s="1"/>
  <c r="BB39" i="76" s="1"/>
  <c r="BB39" i="77" s="1"/>
  <c r="BA39" i="78" s="1"/>
  <c r="BB39" i="79" s="1"/>
  <c r="BA39" i="80" s="1"/>
  <c r="BB39" i="81" s="1"/>
  <c r="BB38" i="54"/>
  <c r="BA38" i="73" s="1"/>
  <c r="BB38" i="74" s="1"/>
  <c r="BA38" i="75" s="1"/>
  <c r="BB38" i="76" s="1"/>
  <c r="BB38" i="77" s="1"/>
  <c r="BA38" i="78" s="1"/>
  <c r="BB38" i="79" s="1"/>
  <c r="BA38" i="80" s="1"/>
  <c r="BB38" i="81" s="1"/>
  <c r="BB37" i="54"/>
  <c r="BA37" i="73" s="1"/>
  <c r="BB37" i="74" s="1"/>
  <c r="BA37" i="75" s="1"/>
  <c r="BB37" i="76" s="1"/>
  <c r="BB37" i="77" s="1"/>
  <c r="BA37" i="78" s="1"/>
  <c r="BB37" i="79" s="1"/>
  <c r="BA37" i="80" s="1"/>
  <c r="BB37" i="81" s="1"/>
  <c r="BB36" i="54"/>
  <c r="BA36" i="73" s="1"/>
  <c r="BB35" i="54"/>
  <c r="BA35" i="73" s="1"/>
  <c r="BB35" i="74" s="1"/>
  <c r="BA35" i="75" s="1"/>
  <c r="BB35" i="76" s="1"/>
  <c r="BB35" i="77" s="1"/>
  <c r="BA35" i="78" s="1"/>
  <c r="BB35" i="79" s="1"/>
  <c r="BA35" i="80" s="1"/>
  <c r="BB35" i="81" s="1"/>
  <c r="BB34" i="54"/>
  <c r="BA34" i="73" s="1"/>
  <c r="BB34" i="74" s="1"/>
  <c r="BA34" i="75" s="1"/>
  <c r="BB34" i="76" s="1"/>
  <c r="BB34" i="77" s="1"/>
  <c r="BA34" i="78" s="1"/>
  <c r="BB34" i="79" s="1"/>
  <c r="BA34" i="80" s="1"/>
  <c r="BB34" i="81" s="1"/>
  <c r="BB33" i="54"/>
  <c r="BA33" i="73" s="1"/>
  <c r="BB33" i="74" s="1"/>
  <c r="BA33" i="75" s="1"/>
  <c r="BB33" i="76" s="1"/>
  <c r="BB33" i="77" s="1"/>
  <c r="BA33" i="78" s="1"/>
  <c r="BB33" i="79" s="1"/>
  <c r="BA33" i="80" s="1"/>
  <c r="BB33" i="81" s="1"/>
  <c r="BB32" i="54"/>
  <c r="BA32" i="73" s="1"/>
  <c r="BB31" i="54"/>
  <c r="BA31" i="73" s="1"/>
  <c r="BB31" i="74" s="1"/>
  <c r="BA31" i="75" s="1"/>
  <c r="BB31" i="76" s="1"/>
  <c r="BB31" i="77" s="1"/>
  <c r="BA31" i="78" s="1"/>
  <c r="BB31" i="79" s="1"/>
  <c r="BA31" i="80" s="1"/>
  <c r="BB31" i="81" s="1"/>
  <c r="BB30" i="54"/>
  <c r="BA30" i="73" s="1"/>
  <c r="BB30" i="74" s="1"/>
  <c r="BA30" i="75" s="1"/>
  <c r="BB30" i="76" s="1"/>
  <c r="BB30" i="77" s="1"/>
  <c r="BA30" i="78" s="1"/>
  <c r="BB30" i="79" s="1"/>
  <c r="BA30" i="80" s="1"/>
  <c r="BB30" i="81" s="1"/>
  <c r="BB29" i="54"/>
  <c r="BA29" i="73" s="1"/>
  <c r="BB29" i="74" s="1"/>
  <c r="BA29" i="75" s="1"/>
  <c r="BB29" i="76" s="1"/>
  <c r="BB29" i="77" s="1"/>
  <c r="BA29" i="78" s="1"/>
  <c r="BB29" i="79" s="1"/>
  <c r="BA29" i="80" s="1"/>
  <c r="BB29" i="81" s="1"/>
  <c r="BB28" i="54"/>
  <c r="BA28" i="73" s="1"/>
  <c r="BB27" i="54"/>
  <c r="BA27" i="73" s="1"/>
  <c r="BB27" i="74" s="1"/>
  <c r="BA27" i="75" s="1"/>
  <c r="BB27" i="76" s="1"/>
  <c r="BB27" i="77" s="1"/>
  <c r="BA27" i="78" s="1"/>
  <c r="BB27" i="79" s="1"/>
  <c r="BA27" i="80" s="1"/>
  <c r="BB27" i="81" s="1"/>
  <c r="BB26" i="54"/>
  <c r="BA26" i="73" s="1"/>
  <c r="BB26" i="74" s="1"/>
  <c r="BA26" i="75" s="1"/>
  <c r="BB26" i="76" s="1"/>
  <c r="BB26" i="77" s="1"/>
  <c r="BA26" i="78" s="1"/>
  <c r="BB26" i="79" s="1"/>
  <c r="BA26" i="80" s="1"/>
  <c r="BB26" i="81" s="1"/>
  <c r="BB25" i="54"/>
  <c r="BA25" i="73" s="1"/>
  <c r="BB25" i="74" s="1"/>
  <c r="BA25" i="75" s="1"/>
  <c r="BB25" i="76" s="1"/>
  <c r="BB25" i="77" s="1"/>
  <c r="BA25" i="78" s="1"/>
  <c r="BB25" i="79" s="1"/>
  <c r="BA25" i="80" s="1"/>
  <c r="BB25" i="81" s="1"/>
  <c r="BB24" i="54"/>
  <c r="BA24" i="73" s="1"/>
  <c r="BB22" i="54"/>
  <c r="BA22" i="73" s="1"/>
  <c r="BB22" i="74" s="1"/>
  <c r="BA22" i="75" s="1"/>
  <c r="BB22" i="76" s="1"/>
  <c r="BB22" i="77" s="1"/>
  <c r="BA22" i="78" s="1"/>
  <c r="BB22" i="79" s="1"/>
  <c r="BA22" i="80" s="1"/>
  <c r="BB22" i="81" s="1"/>
  <c r="BB21" i="54"/>
  <c r="BA21" i="73" s="1"/>
  <c r="BB21" i="74" s="1"/>
  <c r="BA21" i="75" s="1"/>
  <c r="BB21" i="76" s="1"/>
  <c r="BB21" i="77" s="1"/>
  <c r="BA21" i="78" s="1"/>
  <c r="BB21" i="79" s="1"/>
  <c r="BA21" i="80" s="1"/>
  <c r="BB21" i="81" s="1"/>
  <c r="BB20" i="54"/>
  <c r="BA20" i="73" s="1"/>
  <c r="BB19" i="54"/>
  <c r="BA19" i="73" s="1"/>
  <c r="BB19" i="74" s="1"/>
  <c r="BA19" i="75" s="1"/>
  <c r="BB19" i="76" s="1"/>
  <c r="BB19" i="77" s="1"/>
  <c r="BA19" i="78" s="1"/>
  <c r="BB19" i="79" s="1"/>
  <c r="BA19" i="80" s="1"/>
  <c r="BB19" i="81" s="1"/>
  <c r="BB18" i="54"/>
  <c r="BA18" i="73" s="1"/>
  <c r="BB18" i="74" s="1"/>
  <c r="BA18" i="75" s="1"/>
  <c r="BB18" i="76" s="1"/>
  <c r="BB18" i="77" s="1"/>
  <c r="BA18" i="78" s="1"/>
  <c r="BB18" i="79" s="1"/>
  <c r="BA18" i="80" s="1"/>
  <c r="BB18" i="81" s="1"/>
  <c r="BB17" i="54"/>
  <c r="BA17" i="73" s="1"/>
  <c r="BB17" i="74" s="1"/>
  <c r="BA17" i="75" s="1"/>
  <c r="BB17" i="76" s="1"/>
  <c r="BB17" i="77" s="1"/>
  <c r="BA17" i="78" s="1"/>
  <c r="BB17" i="79" s="1"/>
  <c r="BA17" i="80" s="1"/>
  <c r="BB17" i="81" s="1"/>
  <c r="BB16" i="54"/>
  <c r="BA16" i="73" s="1"/>
  <c r="BB15" i="54"/>
  <c r="BA15" i="73" s="1"/>
  <c r="BB15" i="74" s="1"/>
  <c r="BA15" i="75" s="1"/>
  <c r="BB15" i="76" s="1"/>
  <c r="BB15" i="77" s="1"/>
  <c r="BA15" i="78" s="1"/>
  <c r="BB15" i="79" s="1"/>
  <c r="BA15" i="80" s="1"/>
  <c r="BB15" i="81" s="1"/>
  <c r="BB14" i="54"/>
  <c r="BA14" i="73" s="1"/>
  <c r="BB14" i="74" s="1"/>
  <c r="BA14" i="75" s="1"/>
  <c r="BB14" i="76" s="1"/>
  <c r="BB14" i="77" s="1"/>
  <c r="BA14" i="78" s="1"/>
  <c r="BB14" i="79" s="1"/>
  <c r="BA14" i="80" s="1"/>
  <c r="BB14" i="81" s="1"/>
  <c r="BB13" i="54"/>
  <c r="BA13" i="73" s="1"/>
  <c r="BB13" i="74" s="1"/>
  <c r="BA13" i="75" s="1"/>
  <c r="BB13" i="76" s="1"/>
  <c r="BB13" i="77" s="1"/>
  <c r="BA13" i="78" s="1"/>
  <c r="BB13" i="79" s="1"/>
  <c r="BA13" i="80" s="1"/>
  <c r="BB13" i="81" s="1"/>
  <c r="BB12" i="54"/>
  <c r="BA12" i="73" s="1"/>
  <c r="BB11" i="54"/>
  <c r="BA11" i="73" s="1"/>
  <c r="BB11" i="74" s="1"/>
  <c r="BA11" i="75" s="1"/>
  <c r="BB11" i="76" s="1"/>
  <c r="BB11" i="77" s="1"/>
  <c r="BA11" i="78" s="1"/>
  <c r="BB11" i="79" s="1"/>
  <c r="BA11" i="80" s="1"/>
  <c r="BB11" i="81" s="1"/>
  <c r="BB10" i="54"/>
  <c r="BA10" i="73" s="1"/>
  <c r="BB10" i="74" s="1"/>
  <c r="BA10" i="75" s="1"/>
  <c r="BB10" i="76" s="1"/>
  <c r="BB10" i="77" s="1"/>
  <c r="BA10" i="78" s="1"/>
  <c r="BB10" i="79" s="1"/>
  <c r="BA10" i="80" s="1"/>
  <c r="BB10" i="81" s="1"/>
  <c r="BB9" i="54"/>
  <c r="BA9" i="73" s="1"/>
  <c r="BB9" i="74" s="1"/>
  <c r="BA9" i="75" s="1"/>
  <c r="BB9" i="76" s="1"/>
  <c r="BB9" i="77" s="1"/>
  <c r="BA9" i="78" s="1"/>
  <c r="BB9" i="79" s="1"/>
  <c r="BA9" i="80" s="1"/>
  <c r="BB9" i="81" s="1"/>
  <c r="BB8" i="54"/>
  <c r="BA8" i="73" s="1"/>
  <c r="BB7" i="54"/>
  <c r="BA7" i="73" s="1"/>
  <c r="BB7" i="74" s="1"/>
  <c r="BA7" i="75" s="1"/>
  <c r="BB7" i="76" s="1"/>
  <c r="BB7" i="77" s="1"/>
  <c r="BA7" i="78" s="1"/>
  <c r="BB7" i="79" s="1"/>
  <c r="BA7" i="80" s="1"/>
  <c r="BB7" i="81" s="1"/>
  <c r="BB6" i="54"/>
  <c r="BA6" i="73" s="1"/>
  <c r="BB6" i="74" s="1"/>
  <c r="BA6" i="75" s="1"/>
  <c r="BB6" i="76" s="1"/>
  <c r="BB6" i="77" s="1"/>
  <c r="BA6" i="78" s="1"/>
  <c r="BB6" i="79" s="1"/>
  <c r="BA6" i="80" s="1"/>
  <c r="BB6" i="81" s="1"/>
  <c r="AZ49" i="54"/>
  <c r="AY49" i="73" s="1"/>
  <c r="AZ49" i="74" s="1"/>
  <c r="AZ47" i="54"/>
  <c r="AY47" i="73" s="1"/>
  <c r="AZ47" i="74" s="1"/>
  <c r="BA47" i="74" s="1"/>
  <c r="AZ45" i="54"/>
  <c r="AY45" i="73" s="1"/>
  <c r="AZ45" i="74" s="1"/>
  <c r="AZ43" i="54"/>
  <c r="AY43" i="73" s="1"/>
  <c r="AZ43" i="74" s="1"/>
  <c r="BA43" i="74" s="1"/>
  <c r="AZ41" i="54"/>
  <c r="AY41" i="73" s="1"/>
  <c r="AZ41" i="74" s="1"/>
  <c r="AZ39" i="54"/>
  <c r="AY39" i="73" s="1"/>
  <c r="AZ37" i="54"/>
  <c r="AY37" i="73" s="1"/>
  <c r="AZ37" i="74" s="1"/>
  <c r="AZ35" i="54"/>
  <c r="AY35" i="73" s="1"/>
  <c r="AZ35" i="74" s="1"/>
  <c r="BA35" i="74" s="1"/>
  <c r="AZ33" i="54"/>
  <c r="AY33" i="73" s="1"/>
  <c r="AZ33" i="74" s="1"/>
  <c r="AZ31" i="54"/>
  <c r="AY31" i="73" s="1"/>
  <c r="AZ31" i="74" s="1"/>
  <c r="BA31" i="74" s="1"/>
  <c r="AZ29" i="54"/>
  <c r="AY29" i="73" s="1"/>
  <c r="AZ29" i="74" s="1"/>
  <c r="AZ27" i="54"/>
  <c r="AY27" i="73" s="1"/>
  <c r="AZ27" i="74" s="1"/>
  <c r="BA27" i="74" s="1"/>
  <c r="AZ25" i="54"/>
  <c r="AY25" i="73" s="1"/>
  <c r="AZ21" i="54"/>
  <c r="AY21" i="73" s="1"/>
  <c r="AZ21" i="74" s="1"/>
  <c r="AZ19" i="54"/>
  <c r="AY19" i="73" s="1"/>
  <c r="AZ19" i="74" s="1"/>
  <c r="BA19" i="74" s="1"/>
  <c r="AZ17" i="54"/>
  <c r="AY17" i="73" s="1"/>
  <c r="AZ17" i="74" s="1"/>
  <c r="AZ15" i="54"/>
  <c r="AY15" i="73" s="1"/>
  <c r="AZ15" i="74" s="1"/>
  <c r="BA15" i="74" s="1"/>
  <c r="AZ13" i="54"/>
  <c r="AY13" i="73" s="1"/>
  <c r="AZ13" i="74" s="1"/>
  <c r="AZ11" i="54"/>
  <c r="AY11" i="73" s="1"/>
  <c r="AZ11" i="74" s="1"/>
  <c r="BA11" i="74" s="1"/>
  <c r="AZ9" i="54"/>
  <c r="AY9" i="73" s="1"/>
  <c r="AZ9" i="74" s="1"/>
  <c r="AZ7" i="54"/>
  <c r="AY7" i="73" s="1"/>
  <c r="AZ7" i="74" s="1"/>
  <c r="BA7" i="74" s="1"/>
  <c r="AY48" i="53"/>
  <c r="BA48" i="53" s="1"/>
  <c r="AY44" i="53"/>
  <c r="BA44" i="53" s="1"/>
  <c r="AY40" i="53"/>
  <c r="BA40" i="53" s="1"/>
  <c r="AY36" i="53"/>
  <c r="BA36" i="53" s="1"/>
  <c r="AY32" i="53"/>
  <c r="BA32" i="53" s="1"/>
  <c r="AY28" i="53"/>
  <c r="BA28" i="53" s="1"/>
  <c r="AY24" i="53"/>
  <c r="BA24" i="53" s="1"/>
  <c r="AY20" i="53"/>
  <c r="BA20" i="53" s="1"/>
  <c r="AY16" i="53"/>
  <c r="BA16" i="53" s="1"/>
  <c r="AY12" i="53"/>
  <c r="BA12" i="53" s="1"/>
  <c r="AY8" i="53"/>
  <c r="BA8" i="53" s="1"/>
  <c r="AX50" i="53"/>
  <c r="AZ50" i="54" s="1"/>
  <c r="BA50" i="54" s="1"/>
  <c r="BC50" i="54" s="1"/>
  <c r="AX49" i="53"/>
  <c r="AY49" i="53" s="1"/>
  <c r="BA49" i="53" s="1"/>
  <c r="AX48" i="53"/>
  <c r="AZ48" i="54" s="1"/>
  <c r="BA48" i="54" s="1"/>
  <c r="BC48" i="54" s="1"/>
  <c r="AX47" i="53"/>
  <c r="AY47" i="53" s="1"/>
  <c r="BA47" i="53" s="1"/>
  <c r="AX46" i="53"/>
  <c r="AZ46" i="54" s="1"/>
  <c r="BA46" i="54" s="1"/>
  <c r="BC46" i="54" s="1"/>
  <c r="AX45" i="53"/>
  <c r="AY45" i="53" s="1"/>
  <c r="BA45" i="53" s="1"/>
  <c r="AX44" i="53"/>
  <c r="AZ44" i="54" s="1"/>
  <c r="BA44" i="54" s="1"/>
  <c r="BC44" i="54" s="1"/>
  <c r="AX43" i="53"/>
  <c r="AY43" i="53" s="1"/>
  <c r="BA43" i="53" s="1"/>
  <c r="AX42" i="53"/>
  <c r="AZ42" i="54" s="1"/>
  <c r="BA42" i="54" s="1"/>
  <c r="BC42" i="54" s="1"/>
  <c r="AX41" i="53"/>
  <c r="AY41" i="53" s="1"/>
  <c r="BA41" i="53" s="1"/>
  <c r="AX40" i="53"/>
  <c r="AZ40" i="54" s="1"/>
  <c r="BA40" i="54" s="1"/>
  <c r="BC40" i="54" s="1"/>
  <c r="AX39" i="53"/>
  <c r="AY39" i="53" s="1"/>
  <c r="BA39" i="53" s="1"/>
  <c r="AX38" i="53"/>
  <c r="AZ38" i="54" s="1"/>
  <c r="BA38" i="54" s="1"/>
  <c r="BC38" i="54" s="1"/>
  <c r="AX37" i="53"/>
  <c r="AY37" i="53" s="1"/>
  <c r="BA37" i="53" s="1"/>
  <c r="AX36" i="53"/>
  <c r="AZ36" i="54" s="1"/>
  <c r="BA36" i="54" s="1"/>
  <c r="BC36" i="54" s="1"/>
  <c r="AX35" i="53"/>
  <c r="AY35" i="53" s="1"/>
  <c r="BA35" i="53" s="1"/>
  <c r="AX34" i="53"/>
  <c r="AZ34" i="54" s="1"/>
  <c r="BA34" i="54" s="1"/>
  <c r="BC34" i="54" s="1"/>
  <c r="AX33" i="53"/>
  <c r="AY33" i="53" s="1"/>
  <c r="BA33" i="53" s="1"/>
  <c r="AX32" i="53"/>
  <c r="AZ32" i="54" s="1"/>
  <c r="BA32" i="54" s="1"/>
  <c r="BC32" i="54" s="1"/>
  <c r="AX31" i="53"/>
  <c r="AY31" i="53" s="1"/>
  <c r="BA31" i="53" s="1"/>
  <c r="AX30" i="53"/>
  <c r="AZ30" i="54" s="1"/>
  <c r="BA30" i="54" s="1"/>
  <c r="BC30" i="54" s="1"/>
  <c r="AX29" i="53"/>
  <c r="AY29" i="53" s="1"/>
  <c r="BA29" i="53" s="1"/>
  <c r="AX28" i="53"/>
  <c r="AZ28" i="54" s="1"/>
  <c r="BA28" i="54" s="1"/>
  <c r="BC28" i="54" s="1"/>
  <c r="AX27" i="53"/>
  <c r="AY27" i="53" s="1"/>
  <c r="BA27" i="53" s="1"/>
  <c r="AX26" i="53"/>
  <c r="AZ26" i="54" s="1"/>
  <c r="BA26" i="54" s="1"/>
  <c r="BC26" i="54" s="1"/>
  <c r="AX25" i="53"/>
  <c r="AY25" i="53" s="1"/>
  <c r="BA25" i="53" s="1"/>
  <c r="AX24" i="53"/>
  <c r="AZ24" i="54" s="1"/>
  <c r="BA24" i="54" s="1"/>
  <c r="BC24" i="54" s="1"/>
  <c r="AX23" i="53"/>
  <c r="AY23" i="53" s="1"/>
  <c r="AX22" i="53"/>
  <c r="AZ22" i="54" s="1"/>
  <c r="BA22" i="54" s="1"/>
  <c r="BC22" i="54" s="1"/>
  <c r="AX21" i="53"/>
  <c r="AY21" i="53" s="1"/>
  <c r="BA21" i="53" s="1"/>
  <c r="AX20" i="53"/>
  <c r="AZ20" i="54" s="1"/>
  <c r="BA20" i="54" s="1"/>
  <c r="BC20" i="54" s="1"/>
  <c r="AX19" i="53"/>
  <c r="AY19" i="53" s="1"/>
  <c r="BA19" i="53" s="1"/>
  <c r="AX18" i="53"/>
  <c r="AZ18" i="54" s="1"/>
  <c r="BA18" i="54" s="1"/>
  <c r="BC18" i="54" s="1"/>
  <c r="AX17" i="53"/>
  <c r="AY17" i="53" s="1"/>
  <c r="BA17" i="53" s="1"/>
  <c r="AX16" i="53"/>
  <c r="AZ16" i="54" s="1"/>
  <c r="BA16" i="54" s="1"/>
  <c r="BC16" i="54" s="1"/>
  <c r="AX15" i="53"/>
  <c r="AY15" i="53" s="1"/>
  <c r="BA15" i="53" s="1"/>
  <c r="AX14" i="53"/>
  <c r="AZ14" i="54" s="1"/>
  <c r="BA14" i="54" s="1"/>
  <c r="BC14" i="54" s="1"/>
  <c r="AX13" i="53"/>
  <c r="AY13" i="53" s="1"/>
  <c r="BA13" i="53" s="1"/>
  <c r="AX12" i="53"/>
  <c r="AZ12" i="54" s="1"/>
  <c r="BA12" i="54" s="1"/>
  <c r="BC12" i="54" s="1"/>
  <c r="AX11" i="53"/>
  <c r="AY11" i="53" s="1"/>
  <c r="BA11" i="53" s="1"/>
  <c r="AX10" i="53"/>
  <c r="AZ10" i="54" s="1"/>
  <c r="BA10" i="54" s="1"/>
  <c r="BC10" i="54" s="1"/>
  <c r="AX9" i="53"/>
  <c r="AY9" i="53" s="1"/>
  <c r="BA9" i="53" s="1"/>
  <c r="AX8" i="53"/>
  <c r="AZ8" i="54" s="1"/>
  <c r="BA8" i="54" s="1"/>
  <c r="BC8" i="54" s="1"/>
  <c r="AX7" i="53"/>
  <c r="AY7" i="53" s="1"/>
  <c r="BA7" i="53" s="1"/>
  <c r="AX6" i="53"/>
  <c r="AZ6" i="54" s="1"/>
  <c r="BC48" i="50"/>
  <c r="BC44" i="50"/>
  <c r="BC40" i="50"/>
  <c r="BC36" i="50"/>
  <c r="BC32" i="50"/>
  <c r="BC28" i="50"/>
  <c r="BC24" i="50"/>
  <c r="BC20" i="50"/>
  <c r="BC16" i="50"/>
  <c r="BC12" i="50"/>
  <c r="BC8" i="50"/>
  <c r="BB50" i="50"/>
  <c r="BB49" i="50"/>
  <c r="BB48" i="50"/>
  <c r="BB47" i="50"/>
  <c r="BB46" i="50"/>
  <c r="BB45" i="50"/>
  <c r="BB44" i="50"/>
  <c r="BB43" i="50"/>
  <c r="BB42" i="50"/>
  <c r="BB41" i="50"/>
  <c r="BB40" i="50"/>
  <c r="BB39" i="50"/>
  <c r="BB38" i="50"/>
  <c r="BB37" i="50"/>
  <c r="BB36" i="50"/>
  <c r="BB35" i="50"/>
  <c r="BB34" i="50"/>
  <c r="BB33" i="50"/>
  <c r="BB32" i="50"/>
  <c r="BB31" i="50"/>
  <c r="BB30" i="50"/>
  <c r="BB29" i="50"/>
  <c r="BB28" i="50"/>
  <c r="BB27" i="50"/>
  <c r="BB26" i="50"/>
  <c r="BB25" i="50"/>
  <c r="BB24" i="50"/>
  <c r="BB23" i="50"/>
  <c r="AZ23" i="53" s="1"/>
  <c r="BB23" i="54" s="1"/>
  <c r="BA23" i="73" s="1"/>
  <c r="BB23" i="74" s="1"/>
  <c r="BA23" i="75" s="1"/>
  <c r="BB23" i="76" s="1"/>
  <c r="BB23" i="77" s="1"/>
  <c r="BA23" i="78" s="1"/>
  <c r="BB23" i="79" s="1"/>
  <c r="BA23" i="80" s="1"/>
  <c r="BB23" i="81" s="1"/>
  <c r="BB22" i="50"/>
  <c r="BB21" i="50"/>
  <c r="BB20" i="50"/>
  <c r="BB19" i="50"/>
  <c r="BB18" i="50"/>
  <c r="BB17" i="50"/>
  <c r="BB16" i="50"/>
  <c r="BB15" i="50"/>
  <c r="BB14" i="50"/>
  <c r="BB13" i="50"/>
  <c r="BB12" i="50"/>
  <c r="BB11" i="50"/>
  <c r="BB10" i="50"/>
  <c r="BB9" i="50"/>
  <c r="BB8" i="50"/>
  <c r="BB7" i="50"/>
  <c r="BB5" i="50"/>
  <c r="AZ5" i="53" s="1"/>
  <c r="BB5" i="54" s="1"/>
  <c r="BA5" i="73" s="1"/>
  <c r="BB5" i="74" s="1"/>
  <c r="BA5" i="75" s="1"/>
  <c r="BB5" i="76" s="1"/>
  <c r="BB5" i="77" s="1"/>
  <c r="BA5" i="78" s="1"/>
  <c r="BB5" i="79" s="1"/>
  <c r="BA5" i="80" s="1"/>
  <c r="BB5" i="81" s="1"/>
  <c r="BA50" i="50"/>
  <c r="BC50" i="50" s="1"/>
  <c r="BA49" i="50"/>
  <c r="BC49" i="50" s="1"/>
  <c r="BA48" i="50"/>
  <c r="BA47" i="50"/>
  <c r="BC47" i="50" s="1"/>
  <c r="BA46" i="50"/>
  <c r="BC46" i="50" s="1"/>
  <c r="BA45" i="50"/>
  <c r="BC45" i="50" s="1"/>
  <c r="BA44" i="50"/>
  <c r="BA43" i="50"/>
  <c r="BC43" i="50" s="1"/>
  <c r="BA42" i="50"/>
  <c r="BC42" i="50" s="1"/>
  <c r="BA41" i="50"/>
  <c r="BC41" i="50" s="1"/>
  <c r="BA40" i="50"/>
  <c r="BA39" i="50"/>
  <c r="BC39" i="50" s="1"/>
  <c r="BA38" i="50"/>
  <c r="BC38" i="50" s="1"/>
  <c r="BA37" i="50"/>
  <c r="BC37" i="50" s="1"/>
  <c r="BA36" i="50"/>
  <c r="BA35" i="50"/>
  <c r="BC35" i="50" s="1"/>
  <c r="BA34" i="50"/>
  <c r="BC34" i="50" s="1"/>
  <c r="BA33" i="50"/>
  <c r="BC33" i="50" s="1"/>
  <c r="BA32" i="50"/>
  <c r="BA31" i="50"/>
  <c r="BC31" i="50" s="1"/>
  <c r="BA30" i="50"/>
  <c r="BC30" i="50" s="1"/>
  <c r="BA29" i="50"/>
  <c r="BC29" i="50" s="1"/>
  <c r="BA28" i="50"/>
  <c r="BA27" i="50"/>
  <c r="BC27" i="50" s="1"/>
  <c r="BA26" i="50"/>
  <c r="BC26" i="50" s="1"/>
  <c r="BA25" i="50"/>
  <c r="BC25" i="50" s="1"/>
  <c r="BA24" i="50"/>
  <c r="BA23" i="50"/>
  <c r="BA22" i="50"/>
  <c r="BC22" i="50" s="1"/>
  <c r="BA21" i="50"/>
  <c r="BC21" i="50" s="1"/>
  <c r="BA20" i="50"/>
  <c r="BA19" i="50"/>
  <c r="BC19" i="50" s="1"/>
  <c r="BA18" i="50"/>
  <c r="BC18" i="50" s="1"/>
  <c r="BA17" i="50"/>
  <c r="BC17" i="50" s="1"/>
  <c r="BA16" i="50"/>
  <c r="BA15" i="50"/>
  <c r="BC15" i="50" s="1"/>
  <c r="BA14" i="50"/>
  <c r="BC14" i="50" s="1"/>
  <c r="BA13" i="50"/>
  <c r="BC13" i="50" s="1"/>
  <c r="BA12" i="50"/>
  <c r="BA11" i="50"/>
  <c r="BC11" i="50" s="1"/>
  <c r="BA10" i="50"/>
  <c r="BC10" i="50" s="1"/>
  <c r="BA9" i="50"/>
  <c r="BC9" i="50" s="1"/>
  <c r="BA8" i="50"/>
  <c r="BA7" i="50"/>
  <c r="BC7" i="50" s="1"/>
  <c r="AX5" i="53"/>
  <c r="AY5" i="53" s="1"/>
  <c r="BA5" i="50"/>
  <c r="BC5" i="50" s="1"/>
  <c r="AT45" i="81"/>
  <c r="AV45" i="81" s="1"/>
  <c r="AT43" i="81"/>
  <c r="AV43" i="81" s="1"/>
  <c r="AT41" i="81"/>
  <c r="AV41" i="81" s="1"/>
  <c r="AT33" i="81"/>
  <c r="AV33" i="81" s="1"/>
  <c r="AT31" i="81"/>
  <c r="AV31" i="81" s="1"/>
  <c r="AT29" i="81"/>
  <c r="AV29" i="81" s="1"/>
  <c r="AT27" i="81"/>
  <c r="AV27" i="81" s="1"/>
  <c r="AT13" i="81"/>
  <c r="AV13" i="81" s="1"/>
  <c r="AT11" i="81"/>
  <c r="AV11" i="81" s="1"/>
  <c r="AT6" i="81"/>
  <c r="AV6" i="81" s="1"/>
  <c r="AT50" i="81"/>
  <c r="AV50" i="81" s="1"/>
  <c r="AT49" i="81"/>
  <c r="AV49" i="81" s="1"/>
  <c r="AT48" i="81"/>
  <c r="AV48" i="81" s="1"/>
  <c r="AT47" i="81"/>
  <c r="AV47" i="81" s="1"/>
  <c r="AT46" i="81"/>
  <c r="AV46" i="81" s="1"/>
  <c r="AT44" i="81"/>
  <c r="AV44" i="81" s="1"/>
  <c r="AT42" i="81"/>
  <c r="AV42" i="81" s="1"/>
  <c r="AT40" i="81"/>
  <c r="AV40" i="81" s="1"/>
  <c r="AT39" i="81"/>
  <c r="AV39" i="81" s="1"/>
  <c r="AT38" i="81"/>
  <c r="AV38" i="81" s="1"/>
  <c r="AT37" i="81"/>
  <c r="AV37" i="81" s="1"/>
  <c r="AT36" i="81"/>
  <c r="AV36" i="81" s="1"/>
  <c r="AT35" i="81"/>
  <c r="AV35" i="81" s="1"/>
  <c r="AT34" i="81"/>
  <c r="AV34" i="81" s="1"/>
  <c r="AT32" i="81"/>
  <c r="AV32" i="81" s="1"/>
  <c r="AT30" i="81"/>
  <c r="AV30" i="81" s="1"/>
  <c r="AT28" i="81"/>
  <c r="AV28" i="81" s="1"/>
  <c r="AT26" i="81"/>
  <c r="AV26" i="81" s="1"/>
  <c r="AT25" i="81"/>
  <c r="AV25" i="81" s="1"/>
  <c r="AT24" i="81"/>
  <c r="AV24" i="81" s="1"/>
  <c r="AT23" i="81"/>
  <c r="AV23" i="81" s="1"/>
  <c r="AT22" i="81"/>
  <c r="AV22" i="81" s="1"/>
  <c r="AT21" i="81"/>
  <c r="AV21" i="81" s="1"/>
  <c r="AT20" i="81"/>
  <c r="AV20" i="81" s="1"/>
  <c r="AT19" i="81"/>
  <c r="AV19" i="81" s="1"/>
  <c r="AT18" i="81"/>
  <c r="AV18" i="81" s="1"/>
  <c r="AT17" i="81"/>
  <c r="AV17" i="81" s="1"/>
  <c r="AT16" i="81"/>
  <c r="AV16" i="81" s="1"/>
  <c r="AT15" i="81"/>
  <c r="AV15" i="81" s="1"/>
  <c r="AT14" i="81"/>
  <c r="AV14" i="81" s="1"/>
  <c r="AT12" i="81"/>
  <c r="AV12" i="81" s="1"/>
  <c r="AT10" i="81"/>
  <c r="AV10" i="81" s="1"/>
  <c r="AT9" i="81"/>
  <c r="AV9" i="81" s="1"/>
  <c r="AT8" i="81"/>
  <c r="AV8" i="81" s="1"/>
  <c r="AT7" i="81"/>
  <c r="AV7" i="81" s="1"/>
  <c r="AT5" i="81"/>
  <c r="AS49" i="80"/>
  <c r="AU49" i="80" s="1"/>
  <c r="AS47" i="80"/>
  <c r="AU47" i="80" s="1"/>
  <c r="AS39" i="80"/>
  <c r="AU39" i="80" s="1"/>
  <c r="AS37" i="80"/>
  <c r="AU37" i="80" s="1"/>
  <c r="AS35" i="80"/>
  <c r="AU35" i="80" s="1"/>
  <c r="AS25" i="80"/>
  <c r="AU25" i="80" s="1"/>
  <c r="AS23" i="80"/>
  <c r="AU23" i="80" s="1"/>
  <c r="AS21" i="80"/>
  <c r="AU21" i="80" s="1"/>
  <c r="AS19" i="80"/>
  <c r="AU19" i="80" s="1"/>
  <c r="AS17" i="80"/>
  <c r="AU17" i="80" s="1"/>
  <c r="AS15" i="80"/>
  <c r="AU15" i="80" s="1"/>
  <c r="AS9" i="80"/>
  <c r="AU9" i="80" s="1"/>
  <c r="AS7" i="80"/>
  <c r="AU7" i="80" s="1"/>
  <c r="AS5" i="80"/>
  <c r="AU5" i="80" s="1"/>
  <c r="AS50" i="80"/>
  <c r="AU50" i="80" s="1"/>
  <c r="AS48" i="80"/>
  <c r="AU48" i="80" s="1"/>
  <c r="AS46" i="80"/>
  <c r="AU46" i="80" s="1"/>
  <c r="AS45" i="80"/>
  <c r="AU45" i="80" s="1"/>
  <c r="AS44" i="80"/>
  <c r="AU44" i="80" s="1"/>
  <c r="AS43" i="80"/>
  <c r="AU43" i="80" s="1"/>
  <c r="AS42" i="80"/>
  <c r="AU42" i="80" s="1"/>
  <c r="AS41" i="80"/>
  <c r="AU41" i="80" s="1"/>
  <c r="AS40" i="80"/>
  <c r="AU40" i="80" s="1"/>
  <c r="AS38" i="80"/>
  <c r="AU38" i="80" s="1"/>
  <c r="AS36" i="80"/>
  <c r="AU36" i="80" s="1"/>
  <c r="AS34" i="80"/>
  <c r="AU34" i="80" s="1"/>
  <c r="AS33" i="80"/>
  <c r="AU33" i="80" s="1"/>
  <c r="AS32" i="80"/>
  <c r="AU32" i="80" s="1"/>
  <c r="AS31" i="80"/>
  <c r="AU31" i="80" s="1"/>
  <c r="AS30" i="80"/>
  <c r="AU30" i="80" s="1"/>
  <c r="AS29" i="80"/>
  <c r="AU29" i="80" s="1"/>
  <c r="AS28" i="80"/>
  <c r="AU28" i="80" s="1"/>
  <c r="AS27" i="80"/>
  <c r="AU27" i="80" s="1"/>
  <c r="AS26" i="80"/>
  <c r="AU26" i="80" s="1"/>
  <c r="AS24" i="80"/>
  <c r="AU24" i="80" s="1"/>
  <c r="AS22" i="80"/>
  <c r="AU22" i="80" s="1"/>
  <c r="AS20" i="80"/>
  <c r="AU20" i="80" s="1"/>
  <c r="AS18" i="80"/>
  <c r="AU18" i="80" s="1"/>
  <c r="AS16" i="80"/>
  <c r="AU16" i="80" s="1"/>
  <c r="AS14" i="80"/>
  <c r="AU14" i="80" s="1"/>
  <c r="AS13" i="80"/>
  <c r="AU13" i="80" s="1"/>
  <c r="AS12" i="80"/>
  <c r="AU12" i="80" s="1"/>
  <c r="AS11" i="80"/>
  <c r="AU11" i="80" s="1"/>
  <c r="AS10" i="80"/>
  <c r="AU10" i="80" s="1"/>
  <c r="AS8" i="80"/>
  <c r="AU8" i="80" s="1"/>
  <c r="AS6" i="80"/>
  <c r="AU6" i="80" s="1"/>
  <c r="AT50" i="79"/>
  <c r="AV50" i="79" s="1"/>
  <c r="AT48" i="79"/>
  <c r="AV48" i="79" s="1"/>
  <c r="AT38" i="79"/>
  <c r="AV38" i="79" s="1"/>
  <c r="AT36" i="79"/>
  <c r="AV36" i="79" s="1"/>
  <c r="AT24" i="79"/>
  <c r="AV24" i="79" s="1"/>
  <c r="AT22" i="79"/>
  <c r="AV22" i="79" s="1"/>
  <c r="AT20" i="79"/>
  <c r="AV20" i="79" s="1"/>
  <c r="AT18" i="79"/>
  <c r="AV18" i="79" s="1"/>
  <c r="AT16" i="79"/>
  <c r="AV16" i="79" s="1"/>
  <c r="AT10" i="79"/>
  <c r="AV10" i="79" s="1"/>
  <c r="AT8" i="79"/>
  <c r="AV8" i="79" s="1"/>
  <c r="AT6" i="79"/>
  <c r="AV6" i="79" s="1"/>
  <c r="AT5" i="79"/>
  <c r="AV5" i="79" s="1"/>
  <c r="AT49" i="79"/>
  <c r="AV49" i="79" s="1"/>
  <c r="AT47" i="79"/>
  <c r="AV47" i="79" s="1"/>
  <c r="AT46" i="79"/>
  <c r="AV46" i="79" s="1"/>
  <c r="AT45" i="79"/>
  <c r="AV45" i="79" s="1"/>
  <c r="AT44" i="79"/>
  <c r="AV44" i="79" s="1"/>
  <c r="AT43" i="79"/>
  <c r="AV43" i="79" s="1"/>
  <c r="AT42" i="79"/>
  <c r="AV42" i="79" s="1"/>
  <c r="AT41" i="79"/>
  <c r="AV41" i="79" s="1"/>
  <c r="AT40" i="79"/>
  <c r="AV40" i="79" s="1"/>
  <c r="AT39" i="79"/>
  <c r="AV39" i="79" s="1"/>
  <c r="AT37" i="79"/>
  <c r="AV37" i="79" s="1"/>
  <c r="AT35" i="79"/>
  <c r="AV35" i="79" s="1"/>
  <c r="AT34" i="79"/>
  <c r="AV34" i="79" s="1"/>
  <c r="AT33" i="79"/>
  <c r="AV33" i="79" s="1"/>
  <c r="AT32" i="79"/>
  <c r="AV32" i="79" s="1"/>
  <c r="AT31" i="79"/>
  <c r="AV31" i="79" s="1"/>
  <c r="AT30" i="79"/>
  <c r="AV30" i="79" s="1"/>
  <c r="AT29" i="79"/>
  <c r="AV29" i="79" s="1"/>
  <c r="AT28" i="79"/>
  <c r="AV28" i="79" s="1"/>
  <c r="AT27" i="79"/>
  <c r="AV27" i="79" s="1"/>
  <c r="AT26" i="79"/>
  <c r="AV26" i="79" s="1"/>
  <c r="AT25" i="79"/>
  <c r="AV25" i="79" s="1"/>
  <c r="AT23" i="79"/>
  <c r="AV23" i="79" s="1"/>
  <c r="AT21" i="79"/>
  <c r="AV21" i="79" s="1"/>
  <c r="AT19" i="79"/>
  <c r="AV19" i="79" s="1"/>
  <c r="AT17" i="79"/>
  <c r="AV17" i="79" s="1"/>
  <c r="AT15" i="79"/>
  <c r="AV15" i="79" s="1"/>
  <c r="AT14" i="79"/>
  <c r="AV14" i="79" s="1"/>
  <c r="AT13" i="79"/>
  <c r="AV13" i="79" s="1"/>
  <c r="AT12" i="79"/>
  <c r="AV12" i="79" s="1"/>
  <c r="AT11" i="79"/>
  <c r="AV11" i="79" s="1"/>
  <c r="AT9" i="79"/>
  <c r="AV9" i="79" s="1"/>
  <c r="AT7" i="79"/>
  <c r="AV7" i="79" s="1"/>
  <c r="AS49" i="78"/>
  <c r="AU49" i="78" s="1"/>
  <c r="AS47" i="78"/>
  <c r="AU47" i="78" s="1"/>
  <c r="AS39" i="78"/>
  <c r="AU39" i="78" s="1"/>
  <c r="AS37" i="78"/>
  <c r="AU37" i="78" s="1"/>
  <c r="AS35" i="78"/>
  <c r="AU35" i="78" s="1"/>
  <c r="AS25" i="78"/>
  <c r="AU25" i="78" s="1"/>
  <c r="AS23" i="78"/>
  <c r="AU23" i="78" s="1"/>
  <c r="AS21" i="78"/>
  <c r="AU21" i="78" s="1"/>
  <c r="AS19" i="78"/>
  <c r="AU19" i="78" s="1"/>
  <c r="AS17" i="78"/>
  <c r="AU17" i="78" s="1"/>
  <c r="AS15" i="78"/>
  <c r="AU15" i="78" s="1"/>
  <c r="AS9" i="78"/>
  <c r="AU9" i="78" s="1"/>
  <c r="AS7" i="78"/>
  <c r="AU7" i="78" s="1"/>
  <c r="AS5" i="78"/>
  <c r="AS50" i="78"/>
  <c r="AU50" i="78" s="1"/>
  <c r="AS48" i="78"/>
  <c r="AU48" i="78" s="1"/>
  <c r="AS46" i="78"/>
  <c r="AU46" i="78" s="1"/>
  <c r="AS45" i="78"/>
  <c r="AU45" i="78" s="1"/>
  <c r="AS44" i="78"/>
  <c r="AU44" i="78" s="1"/>
  <c r="AS43" i="78"/>
  <c r="AU43" i="78" s="1"/>
  <c r="AS42" i="78"/>
  <c r="AU42" i="78" s="1"/>
  <c r="AS41" i="78"/>
  <c r="AU41" i="78" s="1"/>
  <c r="AS40" i="78"/>
  <c r="AU40" i="78" s="1"/>
  <c r="AS38" i="78"/>
  <c r="AU38" i="78" s="1"/>
  <c r="AS36" i="78"/>
  <c r="AU36" i="78" s="1"/>
  <c r="AS34" i="78"/>
  <c r="AU34" i="78" s="1"/>
  <c r="AS33" i="78"/>
  <c r="AU33" i="78" s="1"/>
  <c r="AS32" i="78"/>
  <c r="AU32" i="78" s="1"/>
  <c r="AS31" i="78"/>
  <c r="AU31" i="78" s="1"/>
  <c r="AS30" i="78"/>
  <c r="AU30" i="78" s="1"/>
  <c r="AS29" i="78"/>
  <c r="AU29" i="78" s="1"/>
  <c r="AS28" i="78"/>
  <c r="AU28" i="78" s="1"/>
  <c r="AS27" i="78"/>
  <c r="AU27" i="78" s="1"/>
  <c r="AS26" i="78"/>
  <c r="AU26" i="78" s="1"/>
  <c r="AS24" i="78"/>
  <c r="AU24" i="78" s="1"/>
  <c r="AS22" i="78"/>
  <c r="AU22" i="78" s="1"/>
  <c r="AS20" i="78"/>
  <c r="AU20" i="78" s="1"/>
  <c r="AS18" i="78"/>
  <c r="AU18" i="78" s="1"/>
  <c r="AS16" i="78"/>
  <c r="AU16" i="78" s="1"/>
  <c r="AS14" i="78"/>
  <c r="AU14" i="78" s="1"/>
  <c r="AS13" i="78"/>
  <c r="AU13" i="78" s="1"/>
  <c r="AS12" i="78"/>
  <c r="AU12" i="78" s="1"/>
  <c r="AS11" i="78"/>
  <c r="AU11" i="78" s="1"/>
  <c r="AS10" i="78"/>
  <c r="AU10" i="78" s="1"/>
  <c r="AS8" i="78"/>
  <c r="AU8" i="78" s="1"/>
  <c r="AS6" i="78"/>
  <c r="AU6" i="78" s="1"/>
  <c r="AT45" i="77"/>
  <c r="AV45" i="77" s="1"/>
  <c r="AT43" i="77"/>
  <c r="AV43" i="77" s="1"/>
  <c r="AT41" i="77"/>
  <c r="AV41" i="77" s="1"/>
  <c r="AT33" i="77"/>
  <c r="AV33" i="77" s="1"/>
  <c r="AT31" i="77"/>
  <c r="AV31" i="77" s="1"/>
  <c r="AT29" i="77"/>
  <c r="AV29" i="77" s="1"/>
  <c r="AT27" i="77"/>
  <c r="AV27" i="77" s="1"/>
  <c r="AT13" i="77"/>
  <c r="AV13" i="77" s="1"/>
  <c r="AT11" i="77"/>
  <c r="AV11" i="77" s="1"/>
  <c r="AT6" i="77"/>
  <c r="AV6" i="77" s="1"/>
  <c r="AT5" i="77"/>
  <c r="AV5" i="77" s="1"/>
  <c r="AT50" i="77"/>
  <c r="AV50" i="77" s="1"/>
  <c r="AT49" i="77"/>
  <c r="AV49" i="77" s="1"/>
  <c r="AT48" i="77"/>
  <c r="AV48" i="77" s="1"/>
  <c r="AT47" i="77"/>
  <c r="AV47" i="77" s="1"/>
  <c r="AT46" i="77"/>
  <c r="AV46" i="77" s="1"/>
  <c r="AT44" i="77"/>
  <c r="AV44" i="77" s="1"/>
  <c r="AT42" i="77"/>
  <c r="AV42" i="77" s="1"/>
  <c r="AT40" i="77"/>
  <c r="AV40" i="77" s="1"/>
  <c r="AT39" i="77"/>
  <c r="AV39" i="77" s="1"/>
  <c r="AT38" i="77"/>
  <c r="AV38" i="77" s="1"/>
  <c r="AT37" i="77"/>
  <c r="AV37" i="77" s="1"/>
  <c r="AT36" i="77"/>
  <c r="AV36" i="77" s="1"/>
  <c r="AT35" i="77"/>
  <c r="AV35" i="77" s="1"/>
  <c r="AT34" i="77"/>
  <c r="AV34" i="77" s="1"/>
  <c r="AT32" i="77"/>
  <c r="AV32" i="77" s="1"/>
  <c r="AT30" i="77"/>
  <c r="AV30" i="77" s="1"/>
  <c r="AT28" i="77"/>
  <c r="AV28" i="77" s="1"/>
  <c r="AT26" i="77"/>
  <c r="AV26" i="77" s="1"/>
  <c r="AT25" i="77"/>
  <c r="AV25" i="77" s="1"/>
  <c r="AT24" i="77"/>
  <c r="AV24" i="77" s="1"/>
  <c r="AT23" i="77"/>
  <c r="AV23" i="77" s="1"/>
  <c r="AT22" i="77"/>
  <c r="AV22" i="77" s="1"/>
  <c r="AT21" i="77"/>
  <c r="AV21" i="77" s="1"/>
  <c r="AT20" i="77"/>
  <c r="AV20" i="77" s="1"/>
  <c r="AT19" i="77"/>
  <c r="AV19" i="77" s="1"/>
  <c r="AT18" i="77"/>
  <c r="AV18" i="77" s="1"/>
  <c r="AT17" i="77"/>
  <c r="AV17" i="77" s="1"/>
  <c r="AT16" i="77"/>
  <c r="AV16" i="77" s="1"/>
  <c r="AT15" i="77"/>
  <c r="AV15" i="77" s="1"/>
  <c r="AT14" i="77"/>
  <c r="AV14" i="77" s="1"/>
  <c r="AT12" i="77"/>
  <c r="AV12" i="77" s="1"/>
  <c r="AT10" i="77"/>
  <c r="AV10" i="77" s="1"/>
  <c r="AT9" i="77"/>
  <c r="AV9" i="77" s="1"/>
  <c r="AT8" i="77"/>
  <c r="AV8" i="77" s="1"/>
  <c r="AT7" i="77"/>
  <c r="AV7" i="77" s="1"/>
  <c r="AT45" i="76"/>
  <c r="AV45" i="76" s="1"/>
  <c r="AT43" i="76"/>
  <c r="AV43" i="76" s="1"/>
  <c r="AT41" i="76"/>
  <c r="AV41" i="76" s="1"/>
  <c r="AT33" i="76"/>
  <c r="AV33" i="76" s="1"/>
  <c r="AT31" i="76"/>
  <c r="AV31" i="76" s="1"/>
  <c r="AT29" i="76"/>
  <c r="AV29" i="76" s="1"/>
  <c r="AT27" i="76"/>
  <c r="AV27" i="76" s="1"/>
  <c r="AT13" i="76"/>
  <c r="AV13" i="76" s="1"/>
  <c r="AT11" i="76"/>
  <c r="AV11" i="76" s="1"/>
  <c r="AT6" i="76"/>
  <c r="AV6" i="76" s="1"/>
  <c r="AT50" i="76"/>
  <c r="AV50" i="76" s="1"/>
  <c r="AT49" i="76"/>
  <c r="AV49" i="76" s="1"/>
  <c r="AT48" i="76"/>
  <c r="AV48" i="76" s="1"/>
  <c r="AT47" i="76"/>
  <c r="AV47" i="76" s="1"/>
  <c r="AT46" i="76"/>
  <c r="AV46" i="76" s="1"/>
  <c r="AT44" i="76"/>
  <c r="AV44" i="76" s="1"/>
  <c r="AT42" i="76"/>
  <c r="AV42" i="76" s="1"/>
  <c r="AT40" i="76"/>
  <c r="AV40" i="76" s="1"/>
  <c r="AT39" i="76"/>
  <c r="AV39" i="76" s="1"/>
  <c r="AT38" i="76"/>
  <c r="AV38" i="76" s="1"/>
  <c r="AT37" i="76"/>
  <c r="AV37" i="76" s="1"/>
  <c r="AT36" i="76"/>
  <c r="AV36" i="76" s="1"/>
  <c r="AT35" i="76"/>
  <c r="AV35" i="76" s="1"/>
  <c r="AT34" i="76"/>
  <c r="AV34" i="76" s="1"/>
  <c r="AT32" i="76"/>
  <c r="AV32" i="76" s="1"/>
  <c r="AT30" i="76"/>
  <c r="AV30" i="76" s="1"/>
  <c r="AT28" i="76"/>
  <c r="AV28" i="76" s="1"/>
  <c r="AT26" i="76"/>
  <c r="AV26" i="76" s="1"/>
  <c r="AT25" i="76"/>
  <c r="AV25" i="76" s="1"/>
  <c r="AT24" i="76"/>
  <c r="AV24" i="76" s="1"/>
  <c r="AT23" i="76"/>
  <c r="AV23" i="76" s="1"/>
  <c r="AT22" i="76"/>
  <c r="AV22" i="76" s="1"/>
  <c r="AT21" i="76"/>
  <c r="AV21" i="76" s="1"/>
  <c r="AT20" i="76"/>
  <c r="AV20" i="76" s="1"/>
  <c r="AT19" i="76"/>
  <c r="AV19" i="76" s="1"/>
  <c r="AT18" i="76"/>
  <c r="AV18" i="76" s="1"/>
  <c r="AT17" i="76"/>
  <c r="AV17" i="76" s="1"/>
  <c r="AT16" i="76"/>
  <c r="AV16" i="76" s="1"/>
  <c r="AT15" i="76"/>
  <c r="AV15" i="76" s="1"/>
  <c r="AT14" i="76"/>
  <c r="AV14" i="76" s="1"/>
  <c r="AT12" i="76"/>
  <c r="AV12" i="76" s="1"/>
  <c r="AT10" i="76"/>
  <c r="AV10" i="76" s="1"/>
  <c r="AT9" i="76"/>
  <c r="AV9" i="76" s="1"/>
  <c r="AT8" i="76"/>
  <c r="AV8" i="76" s="1"/>
  <c r="AT7" i="76"/>
  <c r="AV7" i="76" s="1"/>
  <c r="AT5" i="76"/>
  <c r="AV5" i="76" s="1"/>
  <c r="AS6" i="75"/>
  <c r="AU6" i="75" s="1"/>
  <c r="AS50" i="75"/>
  <c r="AU50" i="75" s="1"/>
  <c r="AS49" i="75"/>
  <c r="AU49" i="75" s="1"/>
  <c r="AS48" i="75"/>
  <c r="AU48" i="75" s="1"/>
  <c r="AS47" i="75"/>
  <c r="AU47" i="75" s="1"/>
  <c r="AS46" i="75"/>
  <c r="AU46" i="75" s="1"/>
  <c r="AS45" i="75"/>
  <c r="AU45" i="75" s="1"/>
  <c r="AS44" i="75"/>
  <c r="AU44" i="75" s="1"/>
  <c r="AS43" i="75"/>
  <c r="AU43" i="75" s="1"/>
  <c r="AS42" i="75"/>
  <c r="AU42" i="75" s="1"/>
  <c r="AS41" i="75"/>
  <c r="AU41" i="75" s="1"/>
  <c r="AS40" i="75"/>
  <c r="AU40" i="75" s="1"/>
  <c r="AS39" i="75"/>
  <c r="AU39" i="75" s="1"/>
  <c r="AS38" i="75"/>
  <c r="AU38" i="75" s="1"/>
  <c r="AS37" i="75"/>
  <c r="AU37" i="75" s="1"/>
  <c r="AS36" i="75"/>
  <c r="AU36" i="75" s="1"/>
  <c r="AS35" i="75"/>
  <c r="AU35" i="75" s="1"/>
  <c r="AS34" i="75"/>
  <c r="AU34" i="75" s="1"/>
  <c r="AS33" i="75"/>
  <c r="AU33" i="75" s="1"/>
  <c r="AS32" i="75"/>
  <c r="AU32" i="75" s="1"/>
  <c r="AS31" i="75"/>
  <c r="AU31" i="75" s="1"/>
  <c r="AS30" i="75"/>
  <c r="AU30" i="75" s="1"/>
  <c r="AS29" i="75"/>
  <c r="AU29" i="75" s="1"/>
  <c r="AS28" i="75"/>
  <c r="AU28" i="75" s="1"/>
  <c r="AS27" i="75"/>
  <c r="AU27" i="75" s="1"/>
  <c r="AS26" i="75"/>
  <c r="AU26" i="75" s="1"/>
  <c r="AS25" i="75"/>
  <c r="AU25" i="75" s="1"/>
  <c r="AS24" i="75"/>
  <c r="AU24" i="75" s="1"/>
  <c r="AS23" i="75"/>
  <c r="AU23" i="75" s="1"/>
  <c r="AS22" i="75"/>
  <c r="AU22" i="75" s="1"/>
  <c r="AS21" i="75"/>
  <c r="AU21" i="75" s="1"/>
  <c r="AS20" i="75"/>
  <c r="AU20" i="75" s="1"/>
  <c r="AS19" i="75"/>
  <c r="AU19" i="75" s="1"/>
  <c r="AS18" i="75"/>
  <c r="AU18" i="75" s="1"/>
  <c r="AS17" i="75"/>
  <c r="AU17" i="75" s="1"/>
  <c r="AS16" i="75"/>
  <c r="AU16" i="75" s="1"/>
  <c r="AS15" i="75"/>
  <c r="AU15" i="75" s="1"/>
  <c r="AS14" i="75"/>
  <c r="AU14" i="75" s="1"/>
  <c r="AS13" i="75"/>
  <c r="AU13" i="75" s="1"/>
  <c r="AS12" i="75"/>
  <c r="AU12" i="75" s="1"/>
  <c r="AS11" i="75"/>
  <c r="AU11" i="75" s="1"/>
  <c r="AS10" i="75"/>
  <c r="AU10" i="75" s="1"/>
  <c r="AS9" i="75"/>
  <c r="AU9" i="75" s="1"/>
  <c r="AS8" i="75"/>
  <c r="AU8" i="75" s="1"/>
  <c r="AS7" i="75"/>
  <c r="AU7" i="75" s="1"/>
  <c r="AS5" i="75"/>
  <c r="AU5" i="75" s="1"/>
  <c r="AT46" i="74"/>
  <c r="AV46" i="74" s="1"/>
  <c r="AT44" i="74"/>
  <c r="AV44" i="74" s="1"/>
  <c r="AT42" i="74"/>
  <c r="AV42" i="74" s="1"/>
  <c r="AT40" i="74"/>
  <c r="AV40" i="74" s="1"/>
  <c r="AT34" i="74"/>
  <c r="AV34" i="74" s="1"/>
  <c r="AT32" i="74"/>
  <c r="AV32" i="74" s="1"/>
  <c r="AT30" i="74"/>
  <c r="AV30" i="74" s="1"/>
  <c r="AT28" i="74"/>
  <c r="AV28" i="74" s="1"/>
  <c r="AT26" i="74"/>
  <c r="AV26" i="74" s="1"/>
  <c r="AT14" i="74"/>
  <c r="AV14" i="74" s="1"/>
  <c r="AT12" i="74"/>
  <c r="AV12" i="74" s="1"/>
  <c r="AT5" i="74"/>
  <c r="AT50" i="74"/>
  <c r="AV50" i="74" s="1"/>
  <c r="AT49" i="74"/>
  <c r="AV49" i="74" s="1"/>
  <c r="AT48" i="74"/>
  <c r="AV48" i="74" s="1"/>
  <c r="AT47" i="74"/>
  <c r="AV47" i="74" s="1"/>
  <c r="AT45" i="74"/>
  <c r="AV45" i="74" s="1"/>
  <c r="AT43" i="74"/>
  <c r="AV43" i="74" s="1"/>
  <c r="AT41" i="74"/>
  <c r="AV41" i="74" s="1"/>
  <c r="AT39" i="74"/>
  <c r="AV39" i="74" s="1"/>
  <c r="AT38" i="74"/>
  <c r="AV38" i="74" s="1"/>
  <c r="AT37" i="74"/>
  <c r="AV37" i="74" s="1"/>
  <c r="AT36" i="74"/>
  <c r="AV36" i="74" s="1"/>
  <c r="AT35" i="74"/>
  <c r="AV35" i="74" s="1"/>
  <c r="AT33" i="74"/>
  <c r="AV33" i="74" s="1"/>
  <c r="AT31" i="74"/>
  <c r="AV31" i="74" s="1"/>
  <c r="AT29" i="74"/>
  <c r="AV29" i="74" s="1"/>
  <c r="AT27" i="74"/>
  <c r="AV27" i="74" s="1"/>
  <c r="AT25" i="74"/>
  <c r="AV25" i="74" s="1"/>
  <c r="AT24" i="74"/>
  <c r="AV24" i="74" s="1"/>
  <c r="AT23" i="74"/>
  <c r="AV23" i="74" s="1"/>
  <c r="AT22" i="74"/>
  <c r="AV22" i="74" s="1"/>
  <c r="AT21" i="74"/>
  <c r="AV21" i="74" s="1"/>
  <c r="AT20" i="74"/>
  <c r="AV20" i="74" s="1"/>
  <c r="AT19" i="74"/>
  <c r="AV19" i="74" s="1"/>
  <c r="AT18" i="74"/>
  <c r="AV18" i="74" s="1"/>
  <c r="AT17" i="74"/>
  <c r="AV17" i="74" s="1"/>
  <c r="AT16" i="74"/>
  <c r="AV16" i="74" s="1"/>
  <c r="AT15" i="74"/>
  <c r="AV15" i="74" s="1"/>
  <c r="AT13" i="74"/>
  <c r="AV13" i="74" s="1"/>
  <c r="AT11" i="74"/>
  <c r="AV11" i="74" s="1"/>
  <c r="AT10" i="74"/>
  <c r="AV10" i="74" s="1"/>
  <c r="AT9" i="74"/>
  <c r="AV9" i="74" s="1"/>
  <c r="AT8" i="74"/>
  <c r="AV8" i="74" s="1"/>
  <c r="AT7" i="74"/>
  <c r="AV7" i="74" s="1"/>
  <c r="AT6" i="74"/>
  <c r="AV6" i="74" s="1"/>
  <c r="AS50" i="73"/>
  <c r="AU50" i="73" s="1"/>
  <c r="AS48" i="73"/>
  <c r="AU48" i="73" s="1"/>
  <c r="AS38" i="73"/>
  <c r="AU38" i="73" s="1"/>
  <c r="AS36" i="73"/>
  <c r="AU36" i="73" s="1"/>
  <c r="AS24" i="73"/>
  <c r="AU24" i="73" s="1"/>
  <c r="AS22" i="73"/>
  <c r="AU22" i="73" s="1"/>
  <c r="AS20" i="73"/>
  <c r="AU20" i="73" s="1"/>
  <c r="AS18" i="73"/>
  <c r="AU18" i="73" s="1"/>
  <c r="AS16" i="73"/>
  <c r="AU16" i="73" s="1"/>
  <c r="AS10" i="73"/>
  <c r="AU10" i="73" s="1"/>
  <c r="AS8" i="73"/>
  <c r="AU8" i="73" s="1"/>
  <c r="AS6" i="73"/>
  <c r="AU6" i="73" s="1"/>
  <c r="AS49" i="73"/>
  <c r="AU49" i="73" s="1"/>
  <c r="AS47" i="73"/>
  <c r="AU47" i="73" s="1"/>
  <c r="AS46" i="73"/>
  <c r="AU46" i="73" s="1"/>
  <c r="AS45" i="73"/>
  <c r="AU45" i="73" s="1"/>
  <c r="AS44" i="73"/>
  <c r="AU44" i="73" s="1"/>
  <c r="AS43" i="73"/>
  <c r="AU43" i="73" s="1"/>
  <c r="AS42" i="73"/>
  <c r="AU42" i="73" s="1"/>
  <c r="AS41" i="73"/>
  <c r="AU41" i="73" s="1"/>
  <c r="AS40" i="73"/>
  <c r="AU40" i="73" s="1"/>
  <c r="AS39" i="73"/>
  <c r="AU39" i="73" s="1"/>
  <c r="AS37" i="73"/>
  <c r="AU37" i="73" s="1"/>
  <c r="AS35" i="73"/>
  <c r="AU35" i="73" s="1"/>
  <c r="AS34" i="73"/>
  <c r="AU34" i="73" s="1"/>
  <c r="AS33" i="73"/>
  <c r="AU33" i="73" s="1"/>
  <c r="AS32" i="73"/>
  <c r="AU32" i="73" s="1"/>
  <c r="AS31" i="73"/>
  <c r="AU31" i="73" s="1"/>
  <c r="AS30" i="73"/>
  <c r="AU30" i="73" s="1"/>
  <c r="AS29" i="73"/>
  <c r="AU29" i="73" s="1"/>
  <c r="AS28" i="73"/>
  <c r="AU28" i="73" s="1"/>
  <c r="AS27" i="73"/>
  <c r="AU27" i="73" s="1"/>
  <c r="AS26" i="73"/>
  <c r="AU26" i="73" s="1"/>
  <c r="AS25" i="73"/>
  <c r="AU25" i="73" s="1"/>
  <c r="AS23" i="73"/>
  <c r="AU23" i="73" s="1"/>
  <c r="AS21" i="73"/>
  <c r="AU21" i="73" s="1"/>
  <c r="AS19" i="73"/>
  <c r="AU19" i="73" s="1"/>
  <c r="AS17" i="73"/>
  <c r="AU17" i="73" s="1"/>
  <c r="AS15" i="73"/>
  <c r="AU15" i="73" s="1"/>
  <c r="AS14" i="73"/>
  <c r="AU14" i="73" s="1"/>
  <c r="AS13" i="73"/>
  <c r="AU13" i="73" s="1"/>
  <c r="AS12" i="73"/>
  <c r="AU12" i="73" s="1"/>
  <c r="AS11" i="73"/>
  <c r="AU11" i="73" s="1"/>
  <c r="AS9" i="73"/>
  <c r="AU9" i="73" s="1"/>
  <c r="AS7" i="73"/>
  <c r="AU7" i="73" s="1"/>
  <c r="AS5" i="73"/>
  <c r="AT50" i="54"/>
  <c r="AV50" i="54" s="1"/>
  <c r="AT48" i="54"/>
  <c r="AV48" i="54" s="1"/>
  <c r="AT38" i="54"/>
  <c r="AV38" i="54" s="1"/>
  <c r="AT36" i="54"/>
  <c r="AV36" i="54" s="1"/>
  <c r="AT24" i="54"/>
  <c r="AV24" i="54" s="1"/>
  <c r="AT22" i="54"/>
  <c r="AV22" i="54" s="1"/>
  <c r="AT20" i="54"/>
  <c r="AV20" i="54" s="1"/>
  <c r="AT18" i="54"/>
  <c r="AV18" i="54" s="1"/>
  <c r="AT16" i="54"/>
  <c r="AV16" i="54" s="1"/>
  <c r="AT10" i="54"/>
  <c r="AV10" i="54" s="1"/>
  <c r="AT8" i="54"/>
  <c r="AV8" i="54" s="1"/>
  <c r="AT6" i="54"/>
  <c r="AV6" i="54" s="1"/>
  <c r="AT49" i="54"/>
  <c r="AV49" i="54" s="1"/>
  <c r="AT47" i="54"/>
  <c r="AV47" i="54" s="1"/>
  <c r="AT46" i="54"/>
  <c r="AV46" i="54" s="1"/>
  <c r="AT45" i="54"/>
  <c r="AV45" i="54" s="1"/>
  <c r="AT44" i="54"/>
  <c r="AV44" i="54" s="1"/>
  <c r="AT43" i="54"/>
  <c r="AV43" i="54" s="1"/>
  <c r="AT42" i="54"/>
  <c r="AV42" i="54" s="1"/>
  <c r="AT41" i="54"/>
  <c r="AV41" i="54" s="1"/>
  <c r="AT40" i="54"/>
  <c r="AV40" i="54" s="1"/>
  <c r="AT39" i="54"/>
  <c r="AV39" i="54" s="1"/>
  <c r="AT37" i="54"/>
  <c r="AV37" i="54" s="1"/>
  <c r="AT35" i="54"/>
  <c r="AV35" i="54" s="1"/>
  <c r="AT34" i="54"/>
  <c r="AV34" i="54" s="1"/>
  <c r="AT33" i="54"/>
  <c r="AV33" i="54" s="1"/>
  <c r="AT32" i="54"/>
  <c r="AV32" i="54" s="1"/>
  <c r="AT31" i="54"/>
  <c r="AV31" i="54" s="1"/>
  <c r="AT30" i="54"/>
  <c r="AV30" i="54" s="1"/>
  <c r="AT29" i="54"/>
  <c r="AV29" i="54" s="1"/>
  <c r="AT28" i="54"/>
  <c r="AV28" i="54" s="1"/>
  <c r="AT27" i="54"/>
  <c r="AV27" i="54" s="1"/>
  <c r="AT26" i="54"/>
  <c r="AV26" i="54" s="1"/>
  <c r="AT25" i="54"/>
  <c r="AV25" i="54" s="1"/>
  <c r="AT23" i="54"/>
  <c r="AV23" i="54" s="1"/>
  <c r="AT21" i="54"/>
  <c r="AV21" i="54" s="1"/>
  <c r="AT19" i="54"/>
  <c r="AV19" i="54" s="1"/>
  <c r="AT17" i="54"/>
  <c r="AV17" i="54" s="1"/>
  <c r="AT15" i="54"/>
  <c r="AV15" i="54" s="1"/>
  <c r="AT14" i="54"/>
  <c r="AV14" i="54" s="1"/>
  <c r="AT13" i="54"/>
  <c r="AV13" i="54" s="1"/>
  <c r="AT12" i="54"/>
  <c r="AV12" i="54" s="1"/>
  <c r="AT11" i="54"/>
  <c r="AV11" i="54" s="1"/>
  <c r="AT9" i="54"/>
  <c r="AV9" i="54" s="1"/>
  <c r="AT7" i="54"/>
  <c r="AV7" i="54" s="1"/>
  <c r="AT5" i="54"/>
  <c r="AR50" i="53"/>
  <c r="AT50" i="53" s="1"/>
  <c r="AR48" i="53"/>
  <c r="AT48" i="53" s="1"/>
  <c r="AR38" i="53"/>
  <c r="AT38" i="53" s="1"/>
  <c r="AR36" i="53"/>
  <c r="AT36" i="53" s="1"/>
  <c r="AR24" i="53"/>
  <c r="AT24" i="53" s="1"/>
  <c r="AR22" i="53"/>
  <c r="AT22" i="53" s="1"/>
  <c r="AR20" i="53"/>
  <c r="AT20" i="53" s="1"/>
  <c r="AR18" i="53"/>
  <c r="AT18" i="53" s="1"/>
  <c r="AR16" i="53"/>
  <c r="AT16" i="53" s="1"/>
  <c r="AR10" i="53"/>
  <c r="AT10" i="53" s="1"/>
  <c r="AR8" i="53"/>
  <c r="AT8" i="53" s="1"/>
  <c r="AR6" i="53"/>
  <c r="AT6" i="53" s="1"/>
  <c r="AR49" i="53"/>
  <c r="AT49" i="53" s="1"/>
  <c r="AR47" i="53"/>
  <c r="AT47" i="53" s="1"/>
  <c r="AR46" i="53"/>
  <c r="AT46" i="53" s="1"/>
  <c r="AR45" i="53"/>
  <c r="AT45" i="53" s="1"/>
  <c r="AR44" i="53"/>
  <c r="AT44" i="53" s="1"/>
  <c r="AR43" i="53"/>
  <c r="AT43" i="53" s="1"/>
  <c r="AR42" i="53"/>
  <c r="AT42" i="53" s="1"/>
  <c r="AR41" i="53"/>
  <c r="AT41" i="53" s="1"/>
  <c r="AR40" i="53"/>
  <c r="AT40" i="53" s="1"/>
  <c r="AR39" i="53"/>
  <c r="AT39" i="53" s="1"/>
  <c r="AR37" i="53"/>
  <c r="AT37" i="53" s="1"/>
  <c r="AR35" i="53"/>
  <c r="AT35" i="53" s="1"/>
  <c r="AR34" i="53"/>
  <c r="AT34" i="53" s="1"/>
  <c r="AR33" i="53"/>
  <c r="AT33" i="53" s="1"/>
  <c r="AR32" i="53"/>
  <c r="AT32" i="53" s="1"/>
  <c r="AR31" i="53"/>
  <c r="AT31" i="53" s="1"/>
  <c r="AR30" i="53"/>
  <c r="AT30" i="53" s="1"/>
  <c r="AR29" i="53"/>
  <c r="AT29" i="53" s="1"/>
  <c r="AR28" i="53"/>
  <c r="AT28" i="53" s="1"/>
  <c r="AR27" i="53"/>
  <c r="AT27" i="53" s="1"/>
  <c r="AR26" i="53"/>
  <c r="AT26" i="53" s="1"/>
  <c r="AR25" i="53"/>
  <c r="AT25" i="53" s="1"/>
  <c r="AR23" i="53"/>
  <c r="AT23" i="53" s="1"/>
  <c r="AR21" i="53"/>
  <c r="AT21" i="53" s="1"/>
  <c r="AR19" i="53"/>
  <c r="AT19" i="53" s="1"/>
  <c r="AR17" i="53"/>
  <c r="AT17" i="53" s="1"/>
  <c r="AR15" i="53"/>
  <c r="AT15" i="53" s="1"/>
  <c r="AR14" i="53"/>
  <c r="AT14" i="53" s="1"/>
  <c r="AR13" i="53"/>
  <c r="AT13" i="53" s="1"/>
  <c r="AR12" i="53"/>
  <c r="AT12" i="53" s="1"/>
  <c r="AR11" i="53"/>
  <c r="AT11" i="53" s="1"/>
  <c r="AR9" i="53"/>
  <c r="AT9" i="53" s="1"/>
  <c r="AR7" i="53"/>
  <c r="AT7" i="53" s="1"/>
  <c r="BA6" i="50"/>
  <c r="BC6" i="50" s="1"/>
  <c r="BA23" i="53" l="1"/>
  <c r="BC23" i="50"/>
  <c r="AZ23" i="54"/>
  <c r="AY23" i="73" s="1"/>
  <c r="AZ23" i="74" s="1"/>
  <c r="BA23" i="74" s="1"/>
  <c r="AY15" i="75"/>
  <c r="AZ15" i="76" s="1"/>
  <c r="AZ15" i="77" s="1"/>
  <c r="AY31" i="75"/>
  <c r="AZ31" i="76" s="1"/>
  <c r="AZ31" i="77" s="1"/>
  <c r="BA31" i="77" s="1"/>
  <c r="BC31" i="77" s="1"/>
  <c r="AY7" i="75"/>
  <c r="AZ7" i="76" s="1"/>
  <c r="AZ7" i="77" s="1"/>
  <c r="AY23" i="75"/>
  <c r="AZ23" i="76" s="1"/>
  <c r="AZ23" i="77" s="1"/>
  <c r="BA23" i="77" s="1"/>
  <c r="BC23" i="77" s="1"/>
  <c r="AY47" i="75"/>
  <c r="AZ47" i="76" s="1"/>
  <c r="AV5" i="81"/>
  <c r="BC7" i="74"/>
  <c r="BC11" i="74"/>
  <c r="BC15" i="74"/>
  <c r="BC19" i="74"/>
  <c r="BC23" i="74"/>
  <c r="BC27" i="74"/>
  <c r="BC31" i="74"/>
  <c r="BC35" i="74"/>
  <c r="BC43" i="74"/>
  <c r="BC47" i="74"/>
  <c r="AY8" i="75"/>
  <c r="AZ8" i="76" s="1"/>
  <c r="BA8" i="74"/>
  <c r="BC8" i="74" s="1"/>
  <c r="AY16" i="75"/>
  <c r="AZ16" i="76" s="1"/>
  <c r="BA16" i="74"/>
  <c r="BC16" i="74" s="1"/>
  <c r="AY24" i="75"/>
  <c r="AZ24" i="76" s="1"/>
  <c r="BA24" i="74"/>
  <c r="BC24" i="74" s="1"/>
  <c r="AY32" i="75"/>
  <c r="AZ32" i="76" s="1"/>
  <c r="BA32" i="74"/>
  <c r="BC32" i="74" s="1"/>
  <c r="AY40" i="75"/>
  <c r="AZ40" i="76" s="1"/>
  <c r="BA40" i="74"/>
  <c r="BC40" i="74" s="1"/>
  <c r="AY48" i="75"/>
  <c r="AZ48" i="76" s="1"/>
  <c r="BA48" i="74"/>
  <c r="BC48" i="74" s="1"/>
  <c r="AY12" i="75"/>
  <c r="AZ12" i="76" s="1"/>
  <c r="BA12" i="74"/>
  <c r="BC12" i="74" s="1"/>
  <c r="AY20" i="75"/>
  <c r="AZ20" i="76" s="1"/>
  <c r="BA20" i="74"/>
  <c r="BC20" i="74" s="1"/>
  <c r="AY28" i="75"/>
  <c r="AZ28" i="76" s="1"/>
  <c r="BA28" i="74"/>
  <c r="BC28" i="74" s="1"/>
  <c r="AY36" i="75"/>
  <c r="AZ36" i="76" s="1"/>
  <c r="BA36" i="74"/>
  <c r="BC36" i="74" s="1"/>
  <c r="AY44" i="75"/>
  <c r="AZ44" i="76" s="1"/>
  <c r="BA44" i="74"/>
  <c r="BC44" i="74" s="1"/>
  <c r="AY9" i="75"/>
  <c r="AZ9" i="76" s="1"/>
  <c r="BA9" i="74"/>
  <c r="BC9" i="74" s="1"/>
  <c r="AY13" i="75"/>
  <c r="AZ13" i="76" s="1"/>
  <c r="BA13" i="74"/>
  <c r="BC13" i="74" s="1"/>
  <c r="AY17" i="75"/>
  <c r="AZ17" i="76" s="1"/>
  <c r="BA17" i="74"/>
  <c r="BC17" i="74" s="1"/>
  <c r="AY21" i="75"/>
  <c r="AZ21" i="76" s="1"/>
  <c r="BA21" i="74"/>
  <c r="BC21" i="74" s="1"/>
  <c r="AZ25" i="74"/>
  <c r="AZ25" i="73"/>
  <c r="BB25" i="73" s="1"/>
  <c r="AY29" i="75"/>
  <c r="AZ29" i="76" s="1"/>
  <c r="BA29" i="74"/>
  <c r="BC29" i="74" s="1"/>
  <c r="AY33" i="75"/>
  <c r="AZ33" i="76" s="1"/>
  <c r="BA33" i="74"/>
  <c r="BC33" i="74" s="1"/>
  <c r="AY37" i="75"/>
  <c r="AZ37" i="76" s="1"/>
  <c r="BA37" i="74"/>
  <c r="BC37" i="74" s="1"/>
  <c r="AY41" i="75"/>
  <c r="AZ41" i="76" s="1"/>
  <c r="BA41" i="74"/>
  <c r="BC41" i="74" s="1"/>
  <c r="AY45" i="75"/>
  <c r="AZ45" i="76" s="1"/>
  <c r="BA45" i="74"/>
  <c r="BC45" i="74" s="1"/>
  <c r="AY49" i="75"/>
  <c r="AZ49" i="76" s="1"/>
  <c r="BA49" i="74"/>
  <c r="BC49" i="74" s="1"/>
  <c r="BA9" i="54"/>
  <c r="BC9" i="54" s="1"/>
  <c r="BA13" i="54"/>
  <c r="BC13" i="54" s="1"/>
  <c r="BA17" i="54"/>
  <c r="BC17" i="54" s="1"/>
  <c r="BA21" i="54"/>
  <c r="BC21" i="54" s="1"/>
  <c r="BA25" i="54"/>
  <c r="BC25" i="54" s="1"/>
  <c r="BA29" i="54"/>
  <c r="BC29" i="54" s="1"/>
  <c r="BA33" i="54"/>
  <c r="BC33" i="54" s="1"/>
  <c r="BA37" i="54"/>
  <c r="BC37" i="54" s="1"/>
  <c r="BA41" i="54"/>
  <c r="BC41" i="54" s="1"/>
  <c r="BA45" i="54"/>
  <c r="BC45" i="54" s="1"/>
  <c r="BA49" i="54"/>
  <c r="BC49" i="54" s="1"/>
  <c r="AY7" i="78"/>
  <c r="AZ7" i="79" s="1"/>
  <c r="BA7" i="77"/>
  <c r="BC7" i="77" s="1"/>
  <c r="AY15" i="78"/>
  <c r="AZ15" i="79" s="1"/>
  <c r="BA15" i="77"/>
  <c r="BC15" i="77" s="1"/>
  <c r="AY23" i="78"/>
  <c r="AZ23" i="79" s="1"/>
  <c r="AY31" i="78"/>
  <c r="AZ31" i="79" s="1"/>
  <c r="AZ47" i="77"/>
  <c r="BA47" i="76"/>
  <c r="BC47" i="76" s="1"/>
  <c r="AY10" i="53"/>
  <c r="BA10" i="53" s="1"/>
  <c r="AY14" i="53"/>
  <c r="BA14" i="53" s="1"/>
  <c r="AY18" i="53"/>
  <c r="BA18" i="53" s="1"/>
  <c r="AY22" i="53"/>
  <c r="BA22" i="53" s="1"/>
  <c r="AY26" i="53"/>
  <c r="BA26" i="53" s="1"/>
  <c r="AY30" i="53"/>
  <c r="BA30" i="53" s="1"/>
  <c r="AY34" i="53"/>
  <c r="BA34" i="53" s="1"/>
  <c r="AY38" i="53"/>
  <c r="BA38" i="53" s="1"/>
  <c r="AY42" i="53"/>
  <c r="BA42" i="53" s="1"/>
  <c r="AY46" i="53"/>
  <c r="BA46" i="53" s="1"/>
  <c r="AY50" i="53"/>
  <c r="BA50" i="53" s="1"/>
  <c r="AZ39" i="74"/>
  <c r="AZ39" i="73"/>
  <c r="BB39" i="73" s="1"/>
  <c r="BA7" i="54"/>
  <c r="BC7" i="54" s="1"/>
  <c r="BA11" i="54"/>
  <c r="BC11" i="54" s="1"/>
  <c r="BA15" i="54"/>
  <c r="BC15" i="54" s="1"/>
  <c r="BA19" i="54"/>
  <c r="BC19" i="54" s="1"/>
  <c r="BA23" i="54"/>
  <c r="BC23" i="54" s="1"/>
  <c r="BA27" i="54"/>
  <c r="BC27" i="54" s="1"/>
  <c r="BA31" i="54"/>
  <c r="BC31" i="54" s="1"/>
  <c r="BA35" i="54"/>
  <c r="BC35" i="54" s="1"/>
  <c r="BA39" i="54"/>
  <c r="BC39" i="54" s="1"/>
  <c r="BA43" i="54"/>
  <c r="BC43" i="54" s="1"/>
  <c r="BA47" i="54"/>
  <c r="BC47" i="54" s="1"/>
  <c r="AZ43" i="73"/>
  <c r="AY10" i="73"/>
  <c r="AY14" i="73"/>
  <c r="AY18" i="73"/>
  <c r="AZ18" i="74" s="1"/>
  <c r="AY22" i="73"/>
  <c r="AZ22" i="74" s="1"/>
  <c r="AY26" i="73"/>
  <c r="AZ26" i="74" s="1"/>
  <c r="AY30" i="73"/>
  <c r="AZ30" i="74" s="1"/>
  <c r="AY34" i="73"/>
  <c r="AY38" i="73"/>
  <c r="AZ38" i="74" s="1"/>
  <c r="AY42" i="73"/>
  <c r="AZ42" i="74" s="1"/>
  <c r="AY46" i="73"/>
  <c r="AY50" i="73"/>
  <c r="AZ50" i="74" s="1"/>
  <c r="AY11" i="75"/>
  <c r="AZ11" i="76" s="1"/>
  <c r="AY19" i="75"/>
  <c r="AZ19" i="76" s="1"/>
  <c r="AY27" i="75"/>
  <c r="AZ27" i="76" s="1"/>
  <c r="AY35" i="75"/>
  <c r="AZ35" i="76" s="1"/>
  <c r="AY43" i="75"/>
  <c r="BA7" i="76"/>
  <c r="BC7" i="76" s="1"/>
  <c r="BA15" i="76"/>
  <c r="BC15" i="76" s="1"/>
  <c r="BA31" i="76"/>
  <c r="BC31" i="76" s="1"/>
  <c r="AY6" i="53"/>
  <c r="BA6" i="53" s="1"/>
  <c r="AY6" i="73"/>
  <c r="AZ6" i="74" s="1"/>
  <c r="BA6" i="54"/>
  <c r="BC6" i="54" s="1"/>
  <c r="AU5" i="78"/>
  <c r="AV5" i="74"/>
  <c r="BB43" i="73"/>
  <c r="BA5" i="53"/>
  <c r="AU5" i="73"/>
  <c r="AV5" i="54"/>
  <c r="AZ5" i="54"/>
  <c r="BA23" i="76" l="1"/>
  <c r="BC23" i="76" s="1"/>
  <c r="AZ43" i="75"/>
  <c r="BB43" i="75" s="1"/>
  <c r="AZ43" i="76"/>
  <c r="AZ27" i="77"/>
  <c r="BA27" i="76"/>
  <c r="BC27" i="76" s="1"/>
  <c r="AZ11" i="77"/>
  <c r="BA11" i="76"/>
  <c r="BC11" i="76" s="1"/>
  <c r="AZ46" i="73"/>
  <c r="BB46" i="73" s="1"/>
  <c r="AZ46" i="74"/>
  <c r="AY38" i="75"/>
  <c r="AZ38" i="76" s="1"/>
  <c r="BA38" i="74"/>
  <c r="BC38" i="74" s="1"/>
  <c r="AY30" i="75"/>
  <c r="AZ30" i="76" s="1"/>
  <c r="BA30" i="74"/>
  <c r="BC30" i="74" s="1"/>
  <c r="AY22" i="75"/>
  <c r="AZ22" i="76" s="1"/>
  <c r="BA22" i="74"/>
  <c r="BC22" i="74" s="1"/>
  <c r="AZ14" i="74"/>
  <c r="AZ14" i="73"/>
  <c r="BB14" i="73" s="1"/>
  <c r="AY47" i="78"/>
  <c r="AZ47" i="79" s="1"/>
  <c r="BA47" i="77"/>
  <c r="BC47" i="77" s="1"/>
  <c r="BA31" i="79"/>
  <c r="BC31" i="79" s="1"/>
  <c r="AY31" i="80"/>
  <c r="AZ31" i="81" s="1"/>
  <c r="BA31" i="81" s="1"/>
  <c r="BC31" i="81" s="1"/>
  <c r="BA23" i="79"/>
  <c r="BC23" i="79" s="1"/>
  <c r="AY23" i="80"/>
  <c r="AZ23" i="81" s="1"/>
  <c r="BA23" i="81" s="1"/>
  <c r="BC23" i="81" s="1"/>
  <c r="BA15" i="79"/>
  <c r="BC15" i="79" s="1"/>
  <c r="AY15" i="80"/>
  <c r="AZ15" i="81" s="1"/>
  <c r="BA15" i="81" s="1"/>
  <c r="BC15" i="81" s="1"/>
  <c r="BA7" i="79"/>
  <c r="BC7" i="79" s="1"/>
  <c r="AY7" i="80"/>
  <c r="AZ7" i="81" s="1"/>
  <c r="BA7" i="81" s="1"/>
  <c r="BC7" i="81" s="1"/>
  <c r="AZ35" i="77"/>
  <c r="BA35" i="76"/>
  <c r="BC35" i="76" s="1"/>
  <c r="AZ19" i="77"/>
  <c r="BA19" i="76"/>
  <c r="BC19" i="76" s="1"/>
  <c r="AY50" i="75"/>
  <c r="AZ50" i="76" s="1"/>
  <c r="BA50" i="74"/>
  <c r="BC50" i="74" s="1"/>
  <c r="AY42" i="75"/>
  <c r="AZ42" i="76" s="1"/>
  <c r="BA42" i="74"/>
  <c r="BC42" i="74" s="1"/>
  <c r="AZ34" i="74"/>
  <c r="AZ34" i="73"/>
  <c r="BB34" i="73" s="1"/>
  <c r="AY26" i="75"/>
  <c r="AZ26" i="76" s="1"/>
  <c r="BA26" i="74"/>
  <c r="BC26" i="74" s="1"/>
  <c r="AY18" i="75"/>
  <c r="AZ18" i="76" s="1"/>
  <c r="BA18" i="74"/>
  <c r="BC18" i="74" s="1"/>
  <c r="AZ10" i="73"/>
  <c r="BB10" i="73" s="1"/>
  <c r="AZ10" i="74"/>
  <c r="BA39" i="74"/>
  <c r="BC39" i="74" s="1"/>
  <c r="AY39" i="75"/>
  <c r="BA49" i="76"/>
  <c r="BC49" i="76" s="1"/>
  <c r="AZ49" i="77"/>
  <c r="BA45" i="76"/>
  <c r="BC45" i="76" s="1"/>
  <c r="AZ45" i="77"/>
  <c r="BA41" i="76"/>
  <c r="BC41" i="76" s="1"/>
  <c r="AZ41" i="77"/>
  <c r="BA37" i="76"/>
  <c r="BC37" i="76" s="1"/>
  <c r="AZ37" i="77"/>
  <c r="BA33" i="76"/>
  <c r="BC33" i="76" s="1"/>
  <c r="AZ33" i="77"/>
  <c r="BA29" i="76"/>
  <c r="BC29" i="76" s="1"/>
  <c r="AZ29" i="77"/>
  <c r="AY25" i="75"/>
  <c r="BA25" i="74"/>
  <c r="BC25" i="74" s="1"/>
  <c r="BA21" i="76"/>
  <c r="BC21" i="76" s="1"/>
  <c r="AZ21" i="77"/>
  <c r="BA17" i="76"/>
  <c r="BC17" i="76" s="1"/>
  <c r="AZ17" i="77"/>
  <c r="BA13" i="76"/>
  <c r="BC13" i="76" s="1"/>
  <c r="AZ13" i="77"/>
  <c r="BA9" i="76"/>
  <c r="BC9" i="76" s="1"/>
  <c r="AZ9" i="77"/>
  <c r="AZ44" i="77"/>
  <c r="BA44" i="76"/>
  <c r="BC44" i="76" s="1"/>
  <c r="AZ36" i="77"/>
  <c r="BA36" i="76"/>
  <c r="BC36" i="76" s="1"/>
  <c r="AZ28" i="77"/>
  <c r="BA28" i="76"/>
  <c r="BC28" i="76" s="1"/>
  <c r="AZ20" i="77"/>
  <c r="BA20" i="76"/>
  <c r="BC20" i="76" s="1"/>
  <c r="AZ12" i="77"/>
  <c r="BA12" i="76"/>
  <c r="BC12" i="76" s="1"/>
  <c r="AZ48" i="77"/>
  <c r="BA48" i="76"/>
  <c r="BC48" i="76" s="1"/>
  <c r="AZ40" i="77"/>
  <c r="BA40" i="76"/>
  <c r="BC40" i="76" s="1"/>
  <c r="AZ32" i="77"/>
  <c r="BA32" i="76"/>
  <c r="BC32" i="76" s="1"/>
  <c r="AZ24" i="77"/>
  <c r="BA24" i="76"/>
  <c r="BC24" i="76" s="1"/>
  <c r="AZ16" i="77"/>
  <c r="BA16" i="76"/>
  <c r="BC16" i="76" s="1"/>
  <c r="AZ8" i="77"/>
  <c r="BA8" i="76"/>
  <c r="BC8" i="76" s="1"/>
  <c r="AY6" i="75"/>
  <c r="BA6" i="74"/>
  <c r="BC6" i="74" s="1"/>
  <c r="BA5" i="54"/>
  <c r="BC5" i="54" s="1"/>
  <c r="AY5" i="73"/>
  <c r="AZ5" i="74" s="1"/>
  <c r="AV50" i="50"/>
  <c r="AV49" i="50"/>
  <c r="AV48" i="50"/>
  <c r="AV47" i="50"/>
  <c r="AV46" i="50"/>
  <c r="AV45" i="50"/>
  <c r="AV44" i="50"/>
  <c r="AV43" i="50"/>
  <c r="AV42" i="50"/>
  <c r="AV41" i="50"/>
  <c r="AV40" i="50"/>
  <c r="AV39" i="50"/>
  <c r="AV38" i="50"/>
  <c r="AV37" i="50"/>
  <c r="AV36" i="50"/>
  <c r="AV35" i="50"/>
  <c r="AV34" i="50"/>
  <c r="AV33" i="50"/>
  <c r="AV32" i="50"/>
  <c r="AV31" i="50"/>
  <c r="AV30" i="50"/>
  <c r="AV29" i="50"/>
  <c r="AV27" i="50"/>
  <c r="AV26" i="50"/>
  <c r="AV25" i="50"/>
  <c r="AV24" i="50"/>
  <c r="AV23" i="50"/>
  <c r="AV22" i="50"/>
  <c r="AV21" i="50"/>
  <c r="AV20" i="50"/>
  <c r="AV19" i="50"/>
  <c r="AV18" i="50"/>
  <c r="AV17" i="50"/>
  <c r="AV16" i="50"/>
  <c r="AV15" i="50"/>
  <c r="AV14" i="50"/>
  <c r="AV13" i="50"/>
  <c r="AV12" i="50"/>
  <c r="AV11" i="50"/>
  <c r="AV10" i="50"/>
  <c r="AV9" i="50"/>
  <c r="AV8" i="50"/>
  <c r="AV7" i="50"/>
  <c r="AT50" i="50"/>
  <c r="AT49" i="50"/>
  <c r="AT48" i="50"/>
  <c r="AT47" i="50"/>
  <c r="AT46" i="50"/>
  <c r="AT45" i="50"/>
  <c r="AT44" i="50"/>
  <c r="AT43" i="50"/>
  <c r="AT42" i="50"/>
  <c r="AT41" i="50"/>
  <c r="AT40" i="50"/>
  <c r="AT39" i="50"/>
  <c r="AT38" i="50"/>
  <c r="AT37" i="50"/>
  <c r="AT36" i="50"/>
  <c r="AT35" i="50"/>
  <c r="AT34" i="50"/>
  <c r="AT33" i="50"/>
  <c r="AT32" i="50"/>
  <c r="AT31" i="50"/>
  <c r="AT30" i="50"/>
  <c r="AT29" i="50"/>
  <c r="AT27" i="50"/>
  <c r="AT26" i="50"/>
  <c r="AT25" i="50"/>
  <c r="AT24" i="50"/>
  <c r="AT23" i="50"/>
  <c r="AT22" i="50"/>
  <c r="AT21" i="50"/>
  <c r="AT20" i="50"/>
  <c r="AT19" i="50"/>
  <c r="AT18" i="50"/>
  <c r="AT17" i="50"/>
  <c r="AT16" i="50"/>
  <c r="AT15" i="50"/>
  <c r="AT14" i="50"/>
  <c r="AT13" i="50"/>
  <c r="AT12" i="50"/>
  <c r="AT11" i="50"/>
  <c r="AT10" i="50"/>
  <c r="AT9" i="50"/>
  <c r="AT8" i="50"/>
  <c r="AT7" i="50"/>
  <c r="AS50" i="50"/>
  <c r="AS49" i="50"/>
  <c r="AS48" i="50"/>
  <c r="AS47" i="50"/>
  <c r="AS46" i="50"/>
  <c r="AS45" i="50"/>
  <c r="AS44" i="50"/>
  <c r="AS43" i="50"/>
  <c r="AS42" i="50"/>
  <c r="AS41" i="50"/>
  <c r="AS40" i="50"/>
  <c r="AS39" i="50"/>
  <c r="AS38" i="50"/>
  <c r="AS37" i="50"/>
  <c r="AS36" i="50"/>
  <c r="AS35" i="50"/>
  <c r="AS34" i="50"/>
  <c r="AS33" i="50"/>
  <c r="AS32" i="50"/>
  <c r="AS31" i="50"/>
  <c r="AS30" i="50"/>
  <c r="AS29" i="50"/>
  <c r="AS28" i="50"/>
  <c r="AT28" i="50" s="1"/>
  <c r="AV28" i="50" s="1"/>
  <c r="AS27" i="50"/>
  <c r="AS26" i="50"/>
  <c r="AS25" i="50"/>
  <c r="AS24" i="50"/>
  <c r="AS23" i="50"/>
  <c r="AS22" i="50"/>
  <c r="AS21" i="50"/>
  <c r="AS20" i="50"/>
  <c r="AS19" i="50"/>
  <c r="AS18" i="50"/>
  <c r="AS17" i="50"/>
  <c r="AS16" i="50"/>
  <c r="AS15" i="50"/>
  <c r="AS14" i="50"/>
  <c r="AS13" i="50"/>
  <c r="AS12" i="50"/>
  <c r="AS11" i="50"/>
  <c r="AS10" i="50"/>
  <c r="AS9" i="50"/>
  <c r="AS8" i="50"/>
  <c r="AS7" i="50"/>
  <c r="AS6" i="50"/>
  <c r="AT6" i="50" s="1"/>
  <c r="AS5" i="50"/>
  <c r="AQ5" i="53" l="1"/>
  <c r="AR5" i="53" s="1"/>
  <c r="AT5" i="53" s="1"/>
  <c r="AT5" i="50"/>
  <c r="BA9" i="77"/>
  <c r="BC9" i="77" s="1"/>
  <c r="AY9" i="78"/>
  <c r="AZ9" i="79" s="1"/>
  <c r="BA13" i="77"/>
  <c r="BC13" i="77" s="1"/>
  <c r="AY13" i="78"/>
  <c r="AZ13" i="79" s="1"/>
  <c r="BA17" i="77"/>
  <c r="BC17" i="77" s="1"/>
  <c r="AY17" i="78"/>
  <c r="AZ17" i="79" s="1"/>
  <c r="BA21" i="77"/>
  <c r="BC21" i="77" s="1"/>
  <c r="AY21" i="78"/>
  <c r="AZ21" i="79" s="1"/>
  <c r="BA29" i="77"/>
  <c r="BC29" i="77" s="1"/>
  <c r="AY29" i="78"/>
  <c r="AZ29" i="79" s="1"/>
  <c r="BA33" i="77"/>
  <c r="BC33" i="77" s="1"/>
  <c r="AY33" i="78"/>
  <c r="AZ33" i="79" s="1"/>
  <c r="BA37" i="77"/>
  <c r="BC37" i="77" s="1"/>
  <c r="AY37" i="78"/>
  <c r="AZ37" i="79" s="1"/>
  <c r="BA41" i="77"/>
  <c r="BC41" i="77" s="1"/>
  <c r="AY41" i="78"/>
  <c r="AZ41" i="79" s="1"/>
  <c r="BA45" i="77"/>
  <c r="BC45" i="77" s="1"/>
  <c r="AY45" i="78"/>
  <c r="AZ45" i="79" s="1"/>
  <c r="BA49" i="77"/>
  <c r="BC49" i="77" s="1"/>
  <c r="AY49" i="78"/>
  <c r="AZ49" i="79" s="1"/>
  <c r="AZ39" i="75"/>
  <c r="BB39" i="75" s="1"/>
  <c r="AZ39" i="76"/>
  <c r="AY10" i="75"/>
  <c r="BA10" i="74"/>
  <c r="BC10" i="74" s="1"/>
  <c r="AY46" i="75"/>
  <c r="BA46" i="74"/>
  <c r="BC46" i="74" s="1"/>
  <c r="AZ43" i="77"/>
  <c r="BA43" i="76"/>
  <c r="BC43" i="76" s="1"/>
  <c r="BA8" i="77"/>
  <c r="BC8" i="77" s="1"/>
  <c r="AY8" i="78"/>
  <c r="AZ8" i="79" s="1"/>
  <c r="BA16" i="77"/>
  <c r="BC16" i="77" s="1"/>
  <c r="AY16" i="78"/>
  <c r="AZ16" i="79" s="1"/>
  <c r="BA24" i="77"/>
  <c r="BC24" i="77" s="1"/>
  <c r="AY24" i="78"/>
  <c r="AZ24" i="79" s="1"/>
  <c r="BA32" i="77"/>
  <c r="BC32" i="77" s="1"/>
  <c r="AY32" i="78"/>
  <c r="AZ32" i="79" s="1"/>
  <c r="BA40" i="77"/>
  <c r="BC40" i="77" s="1"/>
  <c r="AY40" i="78"/>
  <c r="AZ40" i="79" s="1"/>
  <c r="BA48" i="77"/>
  <c r="BC48" i="77" s="1"/>
  <c r="AY48" i="78"/>
  <c r="AZ48" i="79" s="1"/>
  <c r="BA12" i="77"/>
  <c r="BC12" i="77" s="1"/>
  <c r="AY12" i="78"/>
  <c r="AZ12" i="79" s="1"/>
  <c r="BA20" i="77"/>
  <c r="BC20" i="77" s="1"/>
  <c r="AY20" i="78"/>
  <c r="AZ20" i="79" s="1"/>
  <c r="BA28" i="77"/>
  <c r="BC28" i="77" s="1"/>
  <c r="AY28" i="78"/>
  <c r="AZ28" i="79" s="1"/>
  <c r="BA36" i="77"/>
  <c r="BC36" i="77" s="1"/>
  <c r="AY36" i="78"/>
  <c r="AZ36" i="79" s="1"/>
  <c r="BA44" i="77"/>
  <c r="BC44" i="77" s="1"/>
  <c r="AY44" i="78"/>
  <c r="AZ44" i="79" s="1"/>
  <c r="AZ25" i="75"/>
  <c r="BB25" i="75" s="1"/>
  <c r="AZ25" i="76"/>
  <c r="AZ18" i="77"/>
  <c r="BA18" i="76"/>
  <c r="BC18" i="76" s="1"/>
  <c r="AZ26" i="77"/>
  <c r="BA26" i="76"/>
  <c r="BC26" i="76" s="1"/>
  <c r="AY34" i="75"/>
  <c r="BA34" i="74"/>
  <c r="BC34" i="74" s="1"/>
  <c r="AZ42" i="77"/>
  <c r="BA42" i="76"/>
  <c r="BC42" i="76" s="1"/>
  <c r="AZ50" i="77"/>
  <c r="BA50" i="76"/>
  <c r="BC50" i="76" s="1"/>
  <c r="BA19" i="77"/>
  <c r="BC19" i="77" s="1"/>
  <c r="AY19" i="78"/>
  <c r="AZ19" i="79" s="1"/>
  <c r="BA35" i="77"/>
  <c r="BC35" i="77" s="1"/>
  <c r="AY35" i="78"/>
  <c r="AZ35" i="79" s="1"/>
  <c r="BA47" i="79"/>
  <c r="BC47" i="79" s="1"/>
  <c r="AY47" i="80"/>
  <c r="AZ47" i="81" s="1"/>
  <c r="BA47" i="81" s="1"/>
  <c r="BC47" i="81" s="1"/>
  <c r="AY14" i="75"/>
  <c r="BA14" i="74"/>
  <c r="BC14" i="74" s="1"/>
  <c r="AZ22" i="77"/>
  <c r="BA22" i="76"/>
  <c r="BC22" i="76" s="1"/>
  <c r="AZ30" i="77"/>
  <c r="BA30" i="76"/>
  <c r="BC30" i="76" s="1"/>
  <c r="AZ38" i="77"/>
  <c r="BA38" i="76"/>
  <c r="BC38" i="76" s="1"/>
  <c r="BA11" i="77"/>
  <c r="BC11" i="77" s="1"/>
  <c r="AY11" i="78"/>
  <c r="AZ11" i="79" s="1"/>
  <c r="BA27" i="77"/>
  <c r="BC27" i="77" s="1"/>
  <c r="AY27" i="78"/>
  <c r="AZ27" i="79" s="1"/>
  <c r="AZ6" i="76"/>
  <c r="AZ6" i="75"/>
  <c r="AY5" i="75"/>
  <c r="AZ5" i="76" s="1"/>
  <c r="BA5" i="74"/>
  <c r="BC5" i="74" s="1"/>
  <c r="AP50" i="80"/>
  <c r="AQ50" i="81" s="1"/>
  <c r="AP49" i="80"/>
  <c r="AP48" i="80"/>
  <c r="AQ48" i="81" s="1"/>
  <c r="AP47" i="80"/>
  <c r="AP46" i="80"/>
  <c r="AQ46" i="81" s="1"/>
  <c r="AP45" i="80"/>
  <c r="AP44" i="80"/>
  <c r="AQ44" i="81" s="1"/>
  <c r="AP43" i="80"/>
  <c r="AP42" i="80"/>
  <c r="AQ42" i="81" s="1"/>
  <c r="AP41" i="80"/>
  <c r="AP40" i="80"/>
  <c r="AQ40" i="81" s="1"/>
  <c r="AP39" i="80"/>
  <c r="AP38" i="80"/>
  <c r="AQ38" i="81" s="1"/>
  <c r="AP37" i="80"/>
  <c r="AP36" i="80"/>
  <c r="AQ36" i="81" s="1"/>
  <c r="AP35" i="80"/>
  <c r="AP34" i="80"/>
  <c r="AQ34" i="81" s="1"/>
  <c r="AP33" i="80"/>
  <c r="AP32" i="80"/>
  <c r="AQ32" i="81" s="1"/>
  <c r="AP31" i="80"/>
  <c r="AP30" i="80"/>
  <c r="AQ30" i="81" s="1"/>
  <c r="AP29" i="80"/>
  <c r="AP27" i="80"/>
  <c r="AP26" i="80"/>
  <c r="AQ26" i="81" s="1"/>
  <c r="AP25" i="80"/>
  <c r="AP24" i="80"/>
  <c r="AQ24" i="81" s="1"/>
  <c r="AP22" i="80"/>
  <c r="AQ22" i="81" s="1"/>
  <c r="AP21" i="80"/>
  <c r="AP20" i="80"/>
  <c r="AQ20" i="81" s="1"/>
  <c r="AP19" i="80"/>
  <c r="AP18" i="80"/>
  <c r="AQ18" i="81" s="1"/>
  <c r="AP17" i="80"/>
  <c r="AP16" i="80"/>
  <c r="AQ16" i="81" s="1"/>
  <c r="AP15" i="80"/>
  <c r="AP14" i="80"/>
  <c r="AQ14" i="81" s="1"/>
  <c r="AP13" i="80"/>
  <c r="AP12" i="80"/>
  <c r="AQ12" i="81" s="1"/>
  <c r="AP11" i="80"/>
  <c r="AP10" i="80"/>
  <c r="AQ10" i="81" s="1"/>
  <c r="AP9" i="80"/>
  <c r="AP8" i="80"/>
  <c r="AQ8" i="81" s="1"/>
  <c r="AP7" i="80"/>
  <c r="AQ49" i="81"/>
  <c r="AQ47" i="81"/>
  <c r="AQ45" i="81"/>
  <c r="AQ43" i="81"/>
  <c r="AQ41" i="81"/>
  <c r="AQ39" i="81"/>
  <c r="AQ37" i="81"/>
  <c r="AQ35" i="81"/>
  <c r="AQ33" i="81"/>
  <c r="AQ31" i="81"/>
  <c r="AQ29" i="81"/>
  <c r="AQ27" i="81"/>
  <c r="AQ25" i="81"/>
  <c r="AQ21" i="81"/>
  <c r="AQ19" i="81"/>
  <c r="AQ17" i="81"/>
  <c r="AQ15" i="81"/>
  <c r="AQ13" i="81"/>
  <c r="AQ11" i="81"/>
  <c r="AQ9" i="81"/>
  <c r="AQ7" i="81"/>
  <c r="AO50" i="81"/>
  <c r="AP50" i="81" s="1"/>
  <c r="AO49" i="81"/>
  <c r="AO48" i="81"/>
  <c r="AP48" i="81" s="1"/>
  <c r="AO47" i="81"/>
  <c r="AO46" i="81"/>
  <c r="AP46" i="81" s="1"/>
  <c r="AO45" i="81"/>
  <c r="AO44" i="81"/>
  <c r="AP44" i="81" s="1"/>
  <c r="AO43" i="81"/>
  <c r="AO42" i="81"/>
  <c r="AP42" i="81" s="1"/>
  <c r="AO41" i="81"/>
  <c r="AO40" i="81"/>
  <c r="AP40" i="81" s="1"/>
  <c r="AO39" i="81"/>
  <c r="AO38" i="81"/>
  <c r="AP38" i="81" s="1"/>
  <c r="AO37" i="81"/>
  <c r="AO36" i="81"/>
  <c r="AP36" i="81" s="1"/>
  <c r="AO35" i="81"/>
  <c r="AO34" i="81"/>
  <c r="AP34" i="81" s="1"/>
  <c r="AO33" i="81"/>
  <c r="AO32" i="81"/>
  <c r="AP32" i="81" s="1"/>
  <c r="AO31" i="81"/>
  <c r="AO30" i="81"/>
  <c r="AP30" i="81" s="1"/>
  <c r="AO29" i="81"/>
  <c r="AO27" i="81"/>
  <c r="AO26" i="81"/>
  <c r="AP26" i="81" s="1"/>
  <c r="AO25" i="81"/>
  <c r="AO24" i="81"/>
  <c r="AP24" i="81" s="1"/>
  <c r="AO22" i="81"/>
  <c r="AP22" i="81" s="1"/>
  <c r="AO21" i="81"/>
  <c r="AO20" i="81"/>
  <c r="AP20" i="81" s="1"/>
  <c r="AO19" i="81"/>
  <c r="AO18" i="81"/>
  <c r="AP18" i="81" s="1"/>
  <c r="AO17" i="81"/>
  <c r="AO16" i="81"/>
  <c r="AP16" i="81" s="1"/>
  <c r="AO15" i="81"/>
  <c r="AO14" i="81"/>
  <c r="AP14" i="81" s="1"/>
  <c r="AO13" i="81"/>
  <c r="AO12" i="81"/>
  <c r="AP12" i="81" s="1"/>
  <c r="AO11" i="81"/>
  <c r="AO10" i="81"/>
  <c r="AP10" i="81" s="1"/>
  <c r="AO9" i="81"/>
  <c r="AO8" i="81"/>
  <c r="AP8" i="81" s="1"/>
  <c r="AO7" i="81"/>
  <c r="AP49" i="81"/>
  <c r="AP47" i="81"/>
  <c r="AR47" i="81" s="1"/>
  <c r="AP45" i="81"/>
  <c r="AP43" i="81"/>
  <c r="AR43" i="81" s="1"/>
  <c r="AP41" i="81"/>
  <c r="AP39" i="81"/>
  <c r="AR39" i="81" s="1"/>
  <c r="AP37" i="81"/>
  <c r="AP35" i="81"/>
  <c r="AR35" i="81" s="1"/>
  <c r="AP33" i="81"/>
  <c r="AP31" i="81"/>
  <c r="AR31" i="81" s="1"/>
  <c r="AP29" i="81"/>
  <c r="AP27" i="81"/>
  <c r="AR27" i="81" s="1"/>
  <c r="AP25" i="81"/>
  <c r="AP21" i="81"/>
  <c r="AP19" i="81"/>
  <c r="AR19" i="81" s="1"/>
  <c r="AP17" i="81"/>
  <c r="AP15" i="81"/>
  <c r="AR15" i="81" s="1"/>
  <c r="AP13" i="81"/>
  <c r="AP11" i="81"/>
  <c r="AP9" i="81"/>
  <c r="AP7" i="81"/>
  <c r="AN50" i="80"/>
  <c r="AN49" i="80"/>
  <c r="AN48" i="80"/>
  <c r="AN47" i="80"/>
  <c r="AN46" i="80"/>
  <c r="AN45" i="80"/>
  <c r="AN44" i="80"/>
  <c r="AN43" i="80"/>
  <c r="AN42" i="80"/>
  <c r="AN41" i="80"/>
  <c r="AN40" i="80"/>
  <c r="AN39" i="80"/>
  <c r="AN38" i="80"/>
  <c r="AN37" i="80"/>
  <c r="AN36" i="80"/>
  <c r="AN35" i="80"/>
  <c r="AN34" i="80"/>
  <c r="AN33" i="80"/>
  <c r="AN32" i="80"/>
  <c r="AN31" i="80"/>
  <c r="AN30" i="80"/>
  <c r="AN29" i="80"/>
  <c r="AN27" i="80"/>
  <c r="AN26" i="80"/>
  <c r="AN25" i="80"/>
  <c r="AN24" i="80"/>
  <c r="AN22" i="80"/>
  <c r="AN21" i="80"/>
  <c r="AN20" i="80"/>
  <c r="AN19" i="80"/>
  <c r="AN18" i="80"/>
  <c r="AN17" i="80"/>
  <c r="AN16" i="80"/>
  <c r="AN15" i="80"/>
  <c r="AN14" i="80"/>
  <c r="AN13" i="80"/>
  <c r="AN12" i="80"/>
  <c r="AN11" i="80"/>
  <c r="AN10" i="80"/>
  <c r="AN9" i="80"/>
  <c r="AN8" i="80"/>
  <c r="AN7" i="80"/>
  <c r="AO50" i="80"/>
  <c r="AO49" i="80"/>
  <c r="AO48" i="80"/>
  <c r="AO47" i="80"/>
  <c r="AO46" i="80"/>
  <c r="AO45" i="80"/>
  <c r="AO44" i="80"/>
  <c r="AO43" i="80"/>
  <c r="AO42" i="80"/>
  <c r="AO41" i="80"/>
  <c r="AO40" i="80"/>
  <c r="AO39" i="80"/>
  <c r="AO38" i="80"/>
  <c r="AO37" i="80"/>
  <c r="AO36" i="80"/>
  <c r="AO35" i="80"/>
  <c r="AO34" i="80"/>
  <c r="AO33" i="80"/>
  <c r="AO32" i="80"/>
  <c r="AO31" i="80"/>
  <c r="AO30" i="80"/>
  <c r="AO29" i="80"/>
  <c r="AO27" i="80"/>
  <c r="AO26" i="80"/>
  <c r="AO25" i="80"/>
  <c r="AO24" i="80"/>
  <c r="AO22" i="80"/>
  <c r="AO21" i="80"/>
  <c r="AO20" i="80"/>
  <c r="AO19" i="80"/>
  <c r="AO18" i="80"/>
  <c r="AO17" i="80"/>
  <c r="AO16" i="80"/>
  <c r="AO15" i="80"/>
  <c r="AO14" i="80"/>
  <c r="AO13" i="80"/>
  <c r="AO12" i="80"/>
  <c r="AO11" i="80"/>
  <c r="AO10" i="80"/>
  <c r="AO9" i="80"/>
  <c r="AO8" i="80"/>
  <c r="AO7" i="80"/>
  <c r="AQ7" i="80" s="1"/>
  <c r="AQ49" i="80"/>
  <c r="AQ47" i="80"/>
  <c r="AQ45" i="80"/>
  <c r="AQ43" i="80"/>
  <c r="AQ41" i="80"/>
  <c r="AQ39" i="80"/>
  <c r="AQ37" i="80"/>
  <c r="AQ35" i="80"/>
  <c r="AQ33" i="80"/>
  <c r="AQ31" i="80"/>
  <c r="AQ29" i="80"/>
  <c r="AQ27" i="80"/>
  <c r="AQ25" i="80"/>
  <c r="AQ21" i="80"/>
  <c r="AQ19" i="80"/>
  <c r="AQ17" i="80"/>
  <c r="AQ15" i="80"/>
  <c r="AQ13" i="80"/>
  <c r="AQ11" i="80"/>
  <c r="AQ9" i="80"/>
  <c r="AQ50" i="79"/>
  <c r="AQ49" i="79"/>
  <c r="AR49" i="79" s="1"/>
  <c r="AQ48" i="79"/>
  <c r="AQ47" i="79"/>
  <c r="AQ46" i="79"/>
  <c r="AQ45" i="79"/>
  <c r="AR45" i="79" s="1"/>
  <c r="AQ44" i="79"/>
  <c r="AQ43" i="79"/>
  <c r="AQ42" i="79"/>
  <c r="AQ41" i="79"/>
  <c r="AR41" i="79" s="1"/>
  <c r="AQ40" i="79"/>
  <c r="AQ39" i="79"/>
  <c r="AQ38" i="79"/>
  <c r="AQ37" i="79"/>
  <c r="AR37" i="79" s="1"/>
  <c r="AQ36" i="79"/>
  <c r="AQ35" i="79"/>
  <c r="AQ34" i="79"/>
  <c r="AQ33" i="79"/>
  <c r="AR33" i="79" s="1"/>
  <c r="AQ32" i="79"/>
  <c r="AQ31" i="79"/>
  <c r="AQ30" i="79"/>
  <c r="AQ29" i="79"/>
  <c r="AR29" i="79" s="1"/>
  <c r="AQ27" i="79"/>
  <c r="AQ26" i="79"/>
  <c r="AQ25" i="79"/>
  <c r="AR25" i="79" s="1"/>
  <c r="AQ24" i="79"/>
  <c r="AQ22" i="79"/>
  <c r="AQ21" i="79"/>
  <c r="AR21" i="79" s="1"/>
  <c r="AQ20" i="79"/>
  <c r="AQ19" i="79"/>
  <c r="AQ18" i="79"/>
  <c r="AQ17" i="79"/>
  <c r="AR17" i="79" s="1"/>
  <c r="AQ16" i="79"/>
  <c r="AQ15" i="79"/>
  <c r="AQ14" i="79"/>
  <c r="AQ13" i="79"/>
  <c r="AR13" i="79" s="1"/>
  <c r="AQ12" i="79"/>
  <c r="AQ11" i="79"/>
  <c r="AQ10" i="79"/>
  <c r="AQ9" i="79"/>
  <c r="AR9" i="79" s="1"/>
  <c r="AQ8" i="79"/>
  <c r="AQ7" i="79"/>
  <c r="AP50" i="79"/>
  <c r="AR50" i="79" s="1"/>
  <c r="AP49" i="79"/>
  <c r="AP48" i="79"/>
  <c r="AR48" i="79" s="1"/>
  <c r="AP47" i="79"/>
  <c r="AP46" i="79"/>
  <c r="AR46" i="79" s="1"/>
  <c r="AP45" i="79"/>
  <c r="AP44" i="79"/>
  <c r="AR44" i="79" s="1"/>
  <c r="AP43" i="79"/>
  <c r="AP42" i="79"/>
  <c r="AR42" i="79" s="1"/>
  <c r="AP41" i="79"/>
  <c r="AP40" i="79"/>
  <c r="AR40" i="79" s="1"/>
  <c r="AP39" i="79"/>
  <c r="AP38" i="79"/>
  <c r="AR38" i="79" s="1"/>
  <c r="AP37" i="79"/>
  <c r="AP36" i="79"/>
  <c r="AR36" i="79" s="1"/>
  <c r="AP35" i="79"/>
  <c r="AP34" i="79"/>
  <c r="AR34" i="79" s="1"/>
  <c r="AP33" i="79"/>
  <c r="AP32" i="79"/>
  <c r="AR32" i="79" s="1"/>
  <c r="AP31" i="79"/>
  <c r="AP30" i="79"/>
  <c r="AR30" i="79" s="1"/>
  <c r="AP29" i="79"/>
  <c r="AP27" i="79"/>
  <c r="AP26" i="79"/>
  <c r="AR26" i="79" s="1"/>
  <c r="AP25" i="79"/>
  <c r="AP24" i="79"/>
  <c r="AR24" i="79" s="1"/>
  <c r="AP22" i="79"/>
  <c r="AR22" i="79" s="1"/>
  <c r="AP21" i="79"/>
  <c r="AP20" i="79"/>
  <c r="AR20" i="79" s="1"/>
  <c r="AP19" i="79"/>
  <c r="AP18" i="79"/>
  <c r="AR18" i="79" s="1"/>
  <c r="AP17" i="79"/>
  <c r="AP16" i="79"/>
  <c r="AR16" i="79" s="1"/>
  <c r="AP15" i="79"/>
  <c r="AP14" i="79"/>
  <c r="AR14" i="79" s="1"/>
  <c r="AP13" i="79"/>
  <c r="AP12" i="79"/>
  <c r="AR12" i="79" s="1"/>
  <c r="AP11" i="79"/>
  <c r="AP10" i="79"/>
  <c r="AR10" i="79" s="1"/>
  <c r="AP9" i="79"/>
  <c r="AP8" i="79"/>
  <c r="AR8" i="79" s="1"/>
  <c r="AP7" i="79"/>
  <c r="AR47" i="79"/>
  <c r="AR43" i="79"/>
  <c r="AR39" i="79"/>
  <c r="AR35" i="79"/>
  <c r="AR31" i="79"/>
  <c r="AR27" i="79"/>
  <c r="AR19" i="79"/>
  <c r="AR15" i="79"/>
  <c r="AR11" i="79"/>
  <c r="AR7" i="79"/>
  <c r="AP50" i="78"/>
  <c r="AP49" i="78"/>
  <c r="AQ49" i="78" s="1"/>
  <c r="AP48" i="78"/>
  <c r="AP47" i="78"/>
  <c r="AP46" i="78"/>
  <c r="AP45" i="78"/>
  <c r="AQ45" i="78" s="1"/>
  <c r="AP44" i="78"/>
  <c r="AP43" i="78"/>
  <c r="AP42" i="78"/>
  <c r="AP41" i="78"/>
  <c r="AQ41" i="78" s="1"/>
  <c r="AP40" i="78"/>
  <c r="AP39" i="78"/>
  <c r="AP38" i="78"/>
  <c r="AP37" i="78"/>
  <c r="AQ37" i="78" s="1"/>
  <c r="AP36" i="78"/>
  <c r="AP35" i="78"/>
  <c r="AP34" i="78"/>
  <c r="AP33" i="78"/>
  <c r="AQ33" i="78" s="1"/>
  <c r="AP32" i="78"/>
  <c r="AP31" i="78"/>
  <c r="AP30" i="78"/>
  <c r="AP29" i="78"/>
  <c r="AQ29" i="78" s="1"/>
  <c r="AP27" i="78"/>
  <c r="AP26" i="78"/>
  <c r="AP25" i="78"/>
  <c r="AQ25" i="78" s="1"/>
  <c r="AP24" i="78"/>
  <c r="AP22" i="78"/>
  <c r="AP21" i="78"/>
  <c r="AQ21" i="78" s="1"/>
  <c r="AP20" i="78"/>
  <c r="AP19" i="78"/>
  <c r="AP18" i="78"/>
  <c r="AP17" i="78"/>
  <c r="AQ17" i="78" s="1"/>
  <c r="AP16" i="78"/>
  <c r="AP15" i="78"/>
  <c r="AP14" i="78"/>
  <c r="AP13" i="78"/>
  <c r="AQ13" i="78" s="1"/>
  <c r="AP12" i="78"/>
  <c r="AP11" i="78"/>
  <c r="AP10" i="78"/>
  <c r="AP9" i="78"/>
  <c r="AQ9" i="78" s="1"/>
  <c r="AP8" i="78"/>
  <c r="AP7" i="78"/>
  <c r="AO50" i="78"/>
  <c r="AQ50" i="78" s="1"/>
  <c r="AO49" i="78"/>
  <c r="AO48" i="78"/>
  <c r="AQ48" i="78" s="1"/>
  <c r="AO47" i="78"/>
  <c r="AO46" i="78"/>
  <c r="AQ46" i="78" s="1"/>
  <c r="AO45" i="78"/>
  <c r="AO44" i="78"/>
  <c r="AQ44" i="78" s="1"/>
  <c r="AO43" i="78"/>
  <c r="AO42" i="78"/>
  <c r="AQ42" i="78" s="1"/>
  <c r="AO41" i="78"/>
  <c r="AO40" i="78"/>
  <c r="AQ40" i="78" s="1"/>
  <c r="AO39" i="78"/>
  <c r="AO38" i="78"/>
  <c r="AQ38" i="78" s="1"/>
  <c r="AO37" i="78"/>
  <c r="AO36" i="78"/>
  <c r="AQ36" i="78" s="1"/>
  <c r="AO35" i="78"/>
  <c r="AO34" i="78"/>
  <c r="AQ34" i="78" s="1"/>
  <c r="AO33" i="78"/>
  <c r="AO32" i="78"/>
  <c r="AQ32" i="78" s="1"/>
  <c r="AO31" i="78"/>
  <c r="AO30" i="78"/>
  <c r="AQ30" i="78" s="1"/>
  <c r="AO29" i="78"/>
  <c r="AO27" i="78"/>
  <c r="AO26" i="78"/>
  <c r="AQ26" i="78" s="1"/>
  <c r="AO25" i="78"/>
  <c r="AO24" i="78"/>
  <c r="AQ24" i="78" s="1"/>
  <c r="AO22" i="78"/>
  <c r="AQ22" i="78" s="1"/>
  <c r="AO21" i="78"/>
  <c r="AO20" i="78"/>
  <c r="AQ20" i="78" s="1"/>
  <c r="AO19" i="78"/>
  <c r="AO18" i="78"/>
  <c r="AQ18" i="78" s="1"/>
  <c r="AO17" i="78"/>
  <c r="AO16" i="78"/>
  <c r="AQ16" i="78" s="1"/>
  <c r="AO15" i="78"/>
  <c r="AO14" i="78"/>
  <c r="AQ14" i="78" s="1"/>
  <c r="AO13" i="78"/>
  <c r="AO12" i="78"/>
  <c r="AQ12" i="78" s="1"/>
  <c r="AO11" i="78"/>
  <c r="AO10" i="78"/>
  <c r="AQ10" i="78" s="1"/>
  <c r="AO9" i="78"/>
  <c r="AO8" i="78"/>
  <c r="AQ8" i="78" s="1"/>
  <c r="AO7" i="78"/>
  <c r="AQ47" i="78"/>
  <c r="AQ43" i="78"/>
  <c r="AQ39" i="78"/>
  <c r="AQ35" i="78"/>
  <c r="AQ31" i="78"/>
  <c r="AQ27" i="78"/>
  <c r="AQ19" i="78"/>
  <c r="AQ15" i="78"/>
  <c r="AQ11" i="78"/>
  <c r="AQ7" i="78"/>
  <c r="AQ50" i="77"/>
  <c r="AQ49" i="77"/>
  <c r="AQ48" i="77"/>
  <c r="AQ47" i="77"/>
  <c r="AQ46" i="77"/>
  <c r="AQ45" i="77"/>
  <c r="AQ44" i="77"/>
  <c r="AQ43" i="77"/>
  <c r="AQ42" i="77"/>
  <c r="AQ41" i="77"/>
  <c r="AQ40" i="77"/>
  <c r="AQ39" i="77"/>
  <c r="AQ38" i="77"/>
  <c r="AQ37" i="77"/>
  <c r="AQ36" i="77"/>
  <c r="AQ35" i="77"/>
  <c r="AQ34" i="77"/>
  <c r="AQ33" i="77"/>
  <c r="AQ32" i="77"/>
  <c r="AQ31" i="77"/>
  <c r="AQ30" i="77"/>
  <c r="AQ29" i="77"/>
  <c r="AQ27" i="77"/>
  <c r="AQ26" i="77"/>
  <c r="AQ25" i="77"/>
  <c r="AQ24" i="77"/>
  <c r="AQ22" i="77"/>
  <c r="AQ21" i="77"/>
  <c r="AQ20" i="77"/>
  <c r="AQ19" i="77"/>
  <c r="AQ18" i="77"/>
  <c r="AQ17" i="77"/>
  <c r="AQ16" i="77"/>
  <c r="AQ15" i="77"/>
  <c r="AQ14" i="77"/>
  <c r="AQ13" i="77"/>
  <c r="AQ12" i="77"/>
  <c r="AQ11" i="77"/>
  <c r="AQ10" i="77"/>
  <c r="AQ9" i="77"/>
  <c r="AQ8" i="77"/>
  <c r="AQ7" i="77"/>
  <c r="AP50" i="77"/>
  <c r="AP49" i="77"/>
  <c r="AP48" i="77"/>
  <c r="AP47" i="77"/>
  <c r="AP46" i="77"/>
  <c r="AP45" i="77"/>
  <c r="AP44" i="77"/>
  <c r="AP43" i="77"/>
  <c r="AP42" i="77"/>
  <c r="AP41" i="77"/>
  <c r="AP40" i="77"/>
  <c r="AP39" i="77"/>
  <c r="AP38" i="77"/>
  <c r="AP37" i="77"/>
  <c r="AP36" i="77"/>
  <c r="AP35" i="77"/>
  <c r="AP34" i="77"/>
  <c r="AP33" i="77"/>
  <c r="AP32" i="77"/>
  <c r="AP31" i="77"/>
  <c r="AP30" i="77"/>
  <c r="AP29" i="77"/>
  <c r="AP27" i="77"/>
  <c r="AP26" i="77"/>
  <c r="AP25" i="77"/>
  <c r="AP24" i="77"/>
  <c r="AP22" i="77"/>
  <c r="AP21" i="77"/>
  <c r="AP20" i="77"/>
  <c r="AP19" i="77"/>
  <c r="AP18" i="77"/>
  <c r="AP17" i="77"/>
  <c r="AP16" i="77"/>
  <c r="AP15" i="77"/>
  <c r="AP14" i="77"/>
  <c r="AP13" i="77"/>
  <c r="AP12" i="77"/>
  <c r="AP11" i="77"/>
  <c r="AP10" i="77"/>
  <c r="AP9" i="77"/>
  <c r="AP8" i="77"/>
  <c r="AP7" i="77"/>
  <c r="AR50" i="77"/>
  <c r="AR49" i="77"/>
  <c r="AR48" i="77"/>
  <c r="AR47" i="77"/>
  <c r="AR46" i="77"/>
  <c r="AR45" i="77"/>
  <c r="AR44" i="77"/>
  <c r="AR43" i="77"/>
  <c r="AR42" i="77"/>
  <c r="AR41" i="77"/>
  <c r="AR40" i="77"/>
  <c r="AR39" i="77"/>
  <c r="AR38" i="77"/>
  <c r="AR37" i="77"/>
  <c r="AR36" i="77"/>
  <c r="AR35" i="77"/>
  <c r="AR34" i="77"/>
  <c r="AR33" i="77"/>
  <c r="AR32" i="77"/>
  <c r="AR31" i="77"/>
  <c r="AR30" i="77"/>
  <c r="AR29" i="77"/>
  <c r="AR27" i="77"/>
  <c r="AR26" i="77"/>
  <c r="AR25" i="77"/>
  <c r="AR24" i="77"/>
  <c r="AR22" i="77"/>
  <c r="AR21" i="77"/>
  <c r="AR20" i="77"/>
  <c r="AR19" i="77"/>
  <c r="AR18" i="77"/>
  <c r="AR17" i="77"/>
  <c r="AR16" i="77"/>
  <c r="AR15" i="77"/>
  <c r="AR14" i="77"/>
  <c r="AR13" i="77"/>
  <c r="AR12" i="77"/>
  <c r="AR11" i="77"/>
  <c r="AR10" i="77"/>
  <c r="AR9" i="77"/>
  <c r="AR8" i="77"/>
  <c r="AR7" i="77"/>
  <c r="AQ50" i="76"/>
  <c r="AQ49" i="76"/>
  <c r="AQ48" i="76"/>
  <c r="AQ47" i="76"/>
  <c r="AQ46" i="76"/>
  <c r="AQ45" i="76"/>
  <c r="AQ44" i="76"/>
  <c r="AQ43" i="76"/>
  <c r="AQ42" i="76"/>
  <c r="AQ41" i="76"/>
  <c r="AQ40" i="76"/>
  <c r="AQ39" i="76"/>
  <c r="AQ38" i="76"/>
  <c r="AQ37" i="76"/>
  <c r="AQ36" i="76"/>
  <c r="AQ35" i="76"/>
  <c r="AQ34" i="76"/>
  <c r="AQ33" i="76"/>
  <c r="AQ32" i="76"/>
  <c r="AQ31" i="76"/>
  <c r="AQ30" i="76"/>
  <c r="AQ29" i="76"/>
  <c r="AQ27" i="76"/>
  <c r="AQ26" i="76"/>
  <c r="AQ25" i="76"/>
  <c r="AQ24" i="76"/>
  <c r="AQ22" i="76"/>
  <c r="AQ21" i="76"/>
  <c r="AQ20" i="76"/>
  <c r="AQ19" i="76"/>
  <c r="AQ18" i="76"/>
  <c r="AQ17" i="76"/>
  <c r="AQ16" i="76"/>
  <c r="AQ15" i="76"/>
  <c r="AQ14" i="76"/>
  <c r="AQ13" i="76"/>
  <c r="AQ12" i="76"/>
  <c r="AQ11" i="76"/>
  <c r="AQ10" i="76"/>
  <c r="AQ9" i="76"/>
  <c r="AQ8" i="76"/>
  <c r="AQ7" i="76"/>
  <c r="AP50" i="76"/>
  <c r="AP49" i="76"/>
  <c r="AP48" i="76"/>
  <c r="AP47" i="76"/>
  <c r="AP46" i="76"/>
  <c r="AP45" i="76"/>
  <c r="AP44" i="76"/>
  <c r="AP43" i="76"/>
  <c r="AP42" i="76"/>
  <c r="AP41" i="76"/>
  <c r="AP40" i="76"/>
  <c r="AP39" i="76"/>
  <c r="AP38" i="76"/>
  <c r="AP37" i="76"/>
  <c r="AP36" i="76"/>
  <c r="AP35" i="76"/>
  <c r="AP34" i="76"/>
  <c r="AP33" i="76"/>
  <c r="AP32" i="76"/>
  <c r="AP31" i="76"/>
  <c r="AP30" i="76"/>
  <c r="AP29" i="76"/>
  <c r="AP27" i="76"/>
  <c r="AP26" i="76"/>
  <c r="AP25" i="76"/>
  <c r="AP24" i="76"/>
  <c r="AP22" i="76"/>
  <c r="AP21" i="76"/>
  <c r="AP20" i="76"/>
  <c r="AP19" i="76"/>
  <c r="AP18" i="76"/>
  <c r="AP17" i="76"/>
  <c r="AP16" i="76"/>
  <c r="AP15" i="76"/>
  <c r="AP14" i="76"/>
  <c r="AP13" i="76"/>
  <c r="AP12" i="76"/>
  <c r="AP11" i="76"/>
  <c r="AP10" i="76"/>
  <c r="AP9" i="76"/>
  <c r="AP8" i="76"/>
  <c r="AP7" i="76"/>
  <c r="AR50" i="76"/>
  <c r="AR49" i="76"/>
  <c r="AR48" i="76"/>
  <c r="AR47" i="76"/>
  <c r="AR46" i="76"/>
  <c r="AR45" i="76"/>
  <c r="AR44" i="76"/>
  <c r="AR43" i="76"/>
  <c r="AR42" i="76"/>
  <c r="AR41" i="76"/>
  <c r="AR40" i="76"/>
  <c r="AR39" i="76"/>
  <c r="AR38" i="76"/>
  <c r="AR37" i="76"/>
  <c r="AR36" i="76"/>
  <c r="AR35" i="76"/>
  <c r="AR34" i="76"/>
  <c r="AR33" i="76"/>
  <c r="AR32" i="76"/>
  <c r="AR31" i="76"/>
  <c r="AR30" i="76"/>
  <c r="AR29" i="76"/>
  <c r="AR27" i="76"/>
  <c r="AR26" i="76"/>
  <c r="AR25" i="76"/>
  <c r="AR24" i="76"/>
  <c r="AR22" i="76"/>
  <c r="AR21" i="76"/>
  <c r="AR20" i="76"/>
  <c r="AR19" i="76"/>
  <c r="AR18" i="76"/>
  <c r="AR17" i="76"/>
  <c r="AR16" i="76"/>
  <c r="AR15" i="76"/>
  <c r="AR14" i="76"/>
  <c r="AR13" i="76"/>
  <c r="AR12" i="76"/>
  <c r="AR11" i="76"/>
  <c r="AR10" i="76"/>
  <c r="AR9" i="76"/>
  <c r="AR8" i="76"/>
  <c r="AR7" i="76"/>
  <c r="AP50" i="75"/>
  <c r="AP49" i="75"/>
  <c r="AQ49" i="75" s="1"/>
  <c r="AP48" i="75"/>
  <c r="AP47" i="75"/>
  <c r="AP46" i="75"/>
  <c r="AP45" i="75"/>
  <c r="AQ45" i="75" s="1"/>
  <c r="AP44" i="75"/>
  <c r="AP43" i="75"/>
  <c r="AP42" i="75"/>
  <c r="AP41" i="75"/>
  <c r="AQ41" i="75" s="1"/>
  <c r="AP40" i="75"/>
  <c r="AP39" i="75"/>
  <c r="AP38" i="75"/>
  <c r="AP37" i="75"/>
  <c r="AQ37" i="75" s="1"/>
  <c r="AP36" i="75"/>
  <c r="AP35" i="75"/>
  <c r="AP34" i="75"/>
  <c r="AP33" i="75"/>
  <c r="AQ33" i="75" s="1"/>
  <c r="AP32" i="75"/>
  <c r="AP31" i="75"/>
  <c r="AP30" i="75"/>
  <c r="AP29" i="75"/>
  <c r="AQ29" i="75" s="1"/>
  <c r="AP27" i="75"/>
  <c r="AP26" i="75"/>
  <c r="AP25" i="75"/>
  <c r="AQ25" i="75" s="1"/>
  <c r="AP24" i="75"/>
  <c r="AP22" i="75"/>
  <c r="AP21" i="75"/>
  <c r="AQ21" i="75" s="1"/>
  <c r="AP20" i="75"/>
  <c r="AP19" i="75"/>
  <c r="AP18" i="75"/>
  <c r="AP17" i="75"/>
  <c r="AQ17" i="75" s="1"/>
  <c r="AP16" i="75"/>
  <c r="AP15" i="75"/>
  <c r="AP14" i="75"/>
  <c r="AP13" i="75"/>
  <c r="AQ13" i="75" s="1"/>
  <c r="AP12" i="75"/>
  <c r="AP11" i="75"/>
  <c r="AP10" i="75"/>
  <c r="AP9" i="75"/>
  <c r="AQ9" i="75" s="1"/>
  <c r="AP8" i="75"/>
  <c r="AP7" i="75"/>
  <c r="AO50" i="75"/>
  <c r="AQ50" i="75" s="1"/>
  <c r="AO49" i="75"/>
  <c r="AO48" i="75"/>
  <c r="AQ48" i="75" s="1"/>
  <c r="AO47" i="75"/>
  <c r="AO46" i="75"/>
  <c r="AQ46" i="75" s="1"/>
  <c r="AO45" i="75"/>
  <c r="AO44" i="75"/>
  <c r="AQ44" i="75" s="1"/>
  <c r="AO43" i="75"/>
  <c r="AO42" i="75"/>
  <c r="AQ42" i="75" s="1"/>
  <c r="AO41" i="75"/>
  <c r="AO40" i="75"/>
  <c r="AQ40" i="75" s="1"/>
  <c r="AO39" i="75"/>
  <c r="AO38" i="75"/>
  <c r="AQ38" i="75" s="1"/>
  <c r="AO37" i="75"/>
  <c r="AO36" i="75"/>
  <c r="AQ36" i="75" s="1"/>
  <c r="AO35" i="75"/>
  <c r="AO34" i="75"/>
  <c r="AQ34" i="75" s="1"/>
  <c r="AO33" i="75"/>
  <c r="AO32" i="75"/>
  <c r="AQ32" i="75" s="1"/>
  <c r="AO31" i="75"/>
  <c r="AO30" i="75"/>
  <c r="AQ30" i="75" s="1"/>
  <c r="AO29" i="75"/>
  <c r="AO27" i="75"/>
  <c r="AO26" i="75"/>
  <c r="AQ26" i="75" s="1"/>
  <c r="AO25" i="75"/>
  <c r="AO24" i="75"/>
  <c r="AQ24" i="75" s="1"/>
  <c r="AO22" i="75"/>
  <c r="AQ22" i="75" s="1"/>
  <c r="AO21" i="75"/>
  <c r="AO20" i="75"/>
  <c r="AQ20" i="75" s="1"/>
  <c r="AO19" i="75"/>
  <c r="AO18" i="75"/>
  <c r="AQ18" i="75" s="1"/>
  <c r="AO17" i="75"/>
  <c r="AO16" i="75"/>
  <c r="AQ16" i="75" s="1"/>
  <c r="AO15" i="75"/>
  <c r="AO14" i="75"/>
  <c r="AQ14" i="75" s="1"/>
  <c r="AO13" i="75"/>
  <c r="AO12" i="75"/>
  <c r="AQ12" i="75" s="1"/>
  <c r="AO11" i="75"/>
  <c r="AO10" i="75"/>
  <c r="AQ10" i="75" s="1"/>
  <c r="AO9" i="75"/>
  <c r="AO8" i="75"/>
  <c r="AQ8" i="75" s="1"/>
  <c r="AO7" i="75"/>
  <c r="AQ47" i="75"/>
  <c r="AQ43" i="75"/>
  <c r="AQ39" i="75"/>
  <c r="AQ35" i="75"/>
  <c r="AQ31" i="75"/>
  <c r="AQ27" i="75"/>
  <c r="AQ19" i="75"/>
  <c r="AQ15" i="75"/>
  <c r="AQ11" i="75"/>
  <c r="AQ7" i="75"/>
  <c r="AR7" i="81" l="1"/>
  <c r="AR11" i="81"/>
  <c r="BA27" i="79"/>
  <c r="BC27" i="79" s="1"/>
  <c r="AY27" i="80"/>
  <c r="AZ27" i="81" s="1"/>
  <c r="BA27" i="81" s="1"/>
  <c r="BC27" i="81" s="1"/>
  <c r="BA11" i="79"/>
  <c r="BC11" i="79" s="1"/>
  <c r="AY11" i="80"/>
  <c r="AZ11" i="81" s="1"/>
  <c r="BA11" i="81" s="1"/>
  <c r="BC11" i="81" s="1"/>
  <c r="BA35" i="79"/>
  <c r="BC35" i="79" s="1"/>
  <c r="AY35" i="80"/>
  <c r="AZ35" i="81" s="1"/>
  <c r="BA35" i="81" s="1"/>
  <c r="BC35" i="81" s="1"/>
  <c r="BA19" i="79"/>
  <c r="BC19" i="79" s="1"/>
  <c r="AY19" i="80"/>
  <c r="AZ19" i="81" s="1"/>
  <c r="BA19" i="81" s="1"/>
  <c r="BC19" i="81" s="1"/>
  <c r="BA25" i="76"/>
  <c r="BC25" i="76" s="1"/>
  <c r="AZ25" i="77"/>
  <c r="AY44" i="80"/>
  <c r="AZ44" i="81" s="1"/>
  <c r="BA44" i="81" s="1"/>
  <c r="BC44" i="81" s="1"/>
  <c r="BA44" i="79"/>
  <c r="BC44" i="79" s="1"/>
  <c r="AY36" i="80"/>
  <c r="AZ36" i="81" s="1"/>
  <c r="BA36" i="81" s="1"/>
  <c r="BC36" i="81" s="1"/>
  <c r="BA36" i="79"/>
  <c r="BC36" i="79" s="1"/>
  <c r="AY28" i="80"/>
  <c r="AZ28" i="81" s="1"/>
  <c r="BA28" i="81" s="1"/>
  <c r="BC28" i="81" s="1"/>
  <c r="BA28" i="79"/>
  <c r="BC28" i="79" s="1"/>
  <c r="AY20" i="80"/>
  <c r="AZ20" i="81" s="1"/>
  <c r="BA20" i="81" s="1"/>
  <c r="BC20" i="81" s="1"/>
  <c r="BA20" i="79"/>
  <c r="BC20" i="79" s="1"/>
  <c r="AY12" i="80"/>
  <c r="AZ12" i="81" s="1"/>
  <c r="BA12" i="81" s="1"/>
  <c r="BC12" i="81" s="1"/>
  <c r="BA12" i="79"/>
  <c r="BC12" i="79" s="1"/>
  <c r="AY48" i="80"/>
  <c r="AZ48" i="81" s="1"/>
  <c r="BA48" i="81" s="1"/>
  <c r="BC48" i="81" s="1"/>
  <c r="BA48" i="79"/>
  <c r="BC48" i="79" s="1"/>
  <c r="AY40" i="80"/>
  <c r="AZ40" i="81" s="1"/>
  <c r="BA40" i="81" s="1"/>
  <c r="BC40" i="81" s="1"/>
  <c r="BA40" i="79"/>
  <c r="BC40" i="79" s="1"/>
  <c r="AY32" i="80"/>
  <c r="AZ32" i="81" s="1"/>
  <c r="BA32" i="81" s="1"/>
  <c r="BC32" i="81" s="1"/>
  <c r="BA32" i="79"/>
  <c r="BC32" i="79" s="1"/>
  <c r="AY24" i="80"/>
  <c r="AZ24" i="81" s="1"/>
  <c r="BA24" i="81" s="1"/>
  <c r="BC24" i="81" s="1"/>
  <c r="BA24" i="79"/>
  <c r="BC24" i="79" s="1"/>
  <c r="AY16" i="80"/>
  <c r="AZ16" i="81" s="1"/>
  <c r="BA16" i="81" s="1"/>
  <c r="BC16" i="81" s="1"/>
  <c r="BA16" i="79"/>
  <c r="BC16" i="79" s="1"/>
  <c r="AY8" i="80"/>
  <c r="AZ8" i="81" s="1"/>
  <c r="BA8" i="81" s="1"/>
  <c r="BC8" i="81" s="1"/>
  <c r="BA8" i="79"/>
  <c r="BC8" i="79" s="1"/>
  <c r="AZ39" i="77"/>
  <c r="BA39" i="76"/>
  <c r="BC39" i="76" s="1"/>
  <c r="BA49" i="79"/>
  <c r="BC49" i="79" s="1"/>
  <c r="AY49" i="80"/>
  <c r="AZ49" i="81" s="1"/>
  <c r="BA49" i="81" s="1"/>
  <c r="BC49" i="81" s="1"/>
  <c r="BA45" i="79"/>
  <c r="BC45" i="79" s="1"/>
  <c r="AY45" i="80"/>
  <c r="AZ45" i="81" s="1"/>
  <c r="BA45" i="81" s="1"/>
  <c r="BC45" i="81" s="1"/>
  <c r="BA41" i="79"/>
  <c r="BC41" i="79" s="1"/>
  <c r="AY41" i="80"/>
  <c r="AZ41" i="81" s="1"/>
  <c r="BA41" i="81" s="1"/>
  <c r="BC41" i="81" s="1"/>
  <c r="BA37" i="79"/>
  <c r="BC37" i="79" s="1"/>
  <c r="AY37" i="80"/>
  <c r="AZ37" i="81" s="1"/>
  <c r="BA37" i="81" s="1"/>
  <c r="BC37" i="81" s="1"/>
  <c r="BA33" i="79"/>
  <c r="BC33" i="79" s="1"/>
  <c r="AY33" i="80"/>
  <c r="AZ33" i="81" s="1"/>
  <c r="BA33" i="81" s="1"/>
  <c r="BC33" i="81" s="1"/>
  <c r="BA29" i="79"/>
  <c r="BC29" i="79" s="1"/>
  <c r="AY29" i="80"/>
  <c r="AZ29" i="81" s="1"/>
  <c r="BA29" i="81" s="1"/>
  <c r="BC29" i="81" s="1"/>
  <c r="BA21" i="79"/>
  <c r="BC21" i="79" s="1"/>
  <c r="AY21" i="80"/>
  <c r="AZ21" i="81" s="1"/>
  <c r="BA21" i="81" s="1"/>
  <c r="BC21" i="81" s="1"/>
  <c r="BA17" i="79"/>
  <c r="BC17" i="79" s="1"/>
  <c r="AY17" i="80"/>
  <c r="AZ17" i="81" s="1"/>
  <c r="BA17" i="81" s="1"/>
  <c r="BC17" i="81" s="1"/>
  <c r="BA13" i="79"/>
  <c r="BC13" i="79" s="1"/>
  <c r="AY13" i="80"/>
  <c r="AZ13" i="81" s="1"/>
  <c r="BA13" i="81" s="1"/>
  <c r="BC13" i="81" s="1"/>
  <c r="BA9" i="79"/>
  <c r="BC9" i="79" s="1"/>
  <c r="AY9" i="80"/>
  <c r="AZ9" i="81" s="1"/>
  <c r="BA9" i="81" s="1"/>
  <c r="BC9" i="81" s="1"/>
  <c r="BA38" i="77"/>
  <c r="BC38" i="77" s="1"/>
  <c r="AY38" i="78"/>
  <c r="AZ38" i="79" s="1"/>
  <c r="BA30" i="77"/>
  <c r="BC30" i="77" s="1"/>
  <c r="AY30" i="78"/>
  <c r="AZ30" i="79" s="1"/>
  <c r="BA22" i="77"/>
  <c r="BC22" i="77" s="1"/>
  <c r="AY22" i="78"/>
  <c r="AZ22" i="79" s="1"/>
  <c r="AZ14" i="76"/>
  <c r="AZ14" i="75"/>
  <c r="BB14" i="75" s="1"/>
  <c r="BA50" i="77"/>
  <c r="BC50" i="77" s="1"/>
  <c r="AY50" i="78"/>
  <c r="AZ50" i="79" s="1"/>
  <c r="BA42" i="77"/>
  <c r="BC42" i="77" s="1"/>
  <c r="AY42" i="78"/>
  <c r="AZ42" i="79" s="1"/>
  <c r="AZ34" i="76"/>
  <c r="AZ34" i="75"/>
  <c r="BB34" i="75" s="1"/>
  <c r="BA26" i="77"/>
  <c r="BC26" i="77" s="1"/>
  <c r="AY26" i="78"/>
  <c r="AZ26" i="79" s="1"/>
  <c r="BA18" i="77"/>
  <c r="BC18" i="77" s="1"/>
  <c r="AY18" i="78"/>
  <c r="AZ18" i="79" s="1"/>
  <c r="BA43" i="77"/>
  <c r="BC43" i="77" s="1"/>
  <c r="AY43" i="78"/>
  <c r="AZ46" i="76"/>
  <c r="AZ46" i="75"/>
  <c r="BB46" i="75" s="1"/>
  <c r="AZ10" i="76"/>
  <c r="AZ10" i="75"/>
  <c r="BB10" i="75" s="1"/>
  <c r="AZ6" i="77"/>
  <c r="BA6" i="76"/>
  <c r="BC6" i="76" s="1"/>
  <c r="BA5" i="76"/>
  <c r="BC5" i="76" s="1"/>
  <c r="AZ5" i="77"/>
  <c r="AR8" i="81"/>
  <c r="AR10" i="81"/>
  <c r="AR12" i="81"/>
  <c r="AR14" i="81"/>
  <c r="AR16" i="81"/>
  <c r="AR18" i="81"/>
  <c r="AR20" i="81"/>
  <c r="AR22" i="81"/>
  <c r="AR24" i="81"/>
  <c r="AR26" i="81"/>
  <c r="AR30" i="81"/>
  <c r="AR32" i="81"/>
  <c r="AR34" i="81"/>
  <c r="AR36" i="81"/>
  <c r="AR38" i="81"/>
  <c r="AR40" i="81"/>
  <c r="AR42" i="81"/>
  <c r="AR44" i="81"/>
  <c r="AR46" i="81"/>
  <c r="AR48" i="81"/>
  <c r="AR50" i="81"/>
  <c r="AR9" i="81"/>
  <c r="AR13" i="81"/>
  <c r="AR17" i="81"/>
  <c r="AR21" i="81"/>
  <c r="AR25" i="81"/>
  <c r="AR29" i="81"/>
  <c r="AR33" i="81"/>
  <c r="AR37" i="81"/>
  <c r="AR41" i="81"/>
  <c r="AR45" i="81"/>
  <c r="AR49" i="81"/>
  <c r="AQ8" i="80"/>
  <c r="AQ10" i="80"/>
  <c r="AQ12" i="80"/>
  <c r="AQ14" i="80"/>
  <c r="AQ16" i="80"/>
  <c r="AQ18" i="80"/>
  <c r="AQ20" i="80"/>
  <c r="AQ22" i="80"/>
  <c r="AQ24" i="80"/>
  <c r="AQ26" i="80"/>
  <c r="AQ30" i="80"/>
  <c r="AQ32" i="80"/>
  <c r="AQ34" i="80"/>
  <c r="AQ36" i="80"/>
  <c r="AQ38" i="80"/>
  <c r="AQ40" i="80"/>
  <c r="AQ42" i="80"/>
  <c r="AQ44" i="80"/>
  <c r="AQ46" i="80"/>
  <c r="AQ48" i="80"/>
  <c r="AQ50" i="80"/>
  <c r="AR50" i="74"/>
  <c r="AR49" i="74"/>
  <c r="AR48" i="74"/>
  <c r="AR47" i="74"/>
  <c r="AR46" i="74"/>
  <c r="AR45" i="74"/>
  <c r="AR44" i="74"/>
  <c r="AR43" i="74"/>
  <c r="AR42" i="74"/>
  <c r="AR41" i="74"/>
  <c r="AR40" i="74"/>
  <c r="AR39" i="74"/>
  <c r="AR38" i="74"/>
  <c r="AR37" i="74"/>
  <c r="AR36" i="74"/>
  <c r="AR35" i="74"/>
  <c r="AR34" i="74"/>
  <c r="AR33" i="74"/>
  <c r="AR32" i="74"/>
  <c r="AR31" i="74"/>
  <c r="AR30" i="74"/>
  <c r="AR29" i="74"/>
  <c r="AR27" i="74"/>
  <c r="AR26" i="74"/>
  <c r="AR25" i="74"/>
  <c r="AR24" i="74"/>
  <c r="AR22" i="74"/>
  <c r="AR21" i="74"/>
  <c r="AR20" i="74"/>
  <c r="AR19" i="74"/>
  <c r="AR18" i="74"/>
  <c r="AR17" i="74"/>
  <c r="AR16" i="74"/>
  <c r="AR15" i="74"/>
  <c r="AR14" i="74"/>
  <c r="AR13" i="74"/>
  <c r="AR12" i="74"/>
  <c r="AR11" i="74"/>
  <c r="AR10" i="74"/>
  <c r="AR9" i="74"/>
  <c r="AR8" i="74"/>
  <c r="AP50" i="74"/>
  <c r="AP49" i="74"/>
  <c r="AP48" i="74"/>
  <c r="AP47" i="74"/>
  <c r="AP46" i="74"/>
  <c r="AP45" i="74"/>
  <c r="AP44" i="74"/>
  <c r="AP43" i="74"/>
  <c r="AP42" i="74"/>
  <c r="AP41" i="74"/>
  <c r="AP40" i="74"/>
  <c r="AP39" i="74"/>
  <c r="AP38" i="74"/>
  <c r="AP37" i="74"/>
  <c r="AP36" i="74"/>
  <c r="AP35" i="74"/>
  <c r="AP34" i="74"/>
  <c r="AP33" i="74"/>
  <c r="AP32" i="74"/>
  <c r="AP31" i="74"/>
  <c r="AP30" i="74"/>
  <c r="AP29" i="74"/>
  <c r="AP27" i="74"/>
  <c r="AP26" i="74"/>
  <c r="AP25" i="74"/>
  <c r="AP24" i="74"/>
  <c r="AP22" i="74"/>
  <c r="AP21" i="74"/>
  <c r="AP20" i="74"/>
  <c r="AP19" i="74"/>
  <c r="AP18" i="74"/>
  <c r="AP17" i="74"/>
  <c r="AP16" i="74"/>
  <c r="AP15" i="74"/>
  <c r="AP14" i="74"/>
  <c r="AP13" i="74"/>
  <c r="AP12" i="74"/>
  <c r="AP11" i="74"/>
  <c r="AP10" i="74"/>
  <c r="AP9" i="74"/>
  <c r="AP8" i="74"/>
  <c r="AP7" i="74"/>
  <c r="AQ50" i="74"/>
  <c r="AQ49" i="74"/>
  <c r="AQ48" i="74"/>
  <c r="AQ47" i="74"/>
  <c r="AQ46" i="74"/>
  <c r="AQ45" i="74"/>
  <c r="AQ44" i="74"/>
  <c r="AQ43" i="74"/>
  <c r="AQ42" i="74"/>
  <c r="AQ41" i="74"/>
  <c r="AQ40" i="74"/>
  <c r="AQ39" i="74"/>
  <c r="AQ38" i="74"/>
  <c r="AQ37" i="74"/>
  <c r="AQ36" i="74"/>
  <c r="AQ35" i="74"/>
  <c r="AQ34" i="74"/>
  <c r="AQ33" i="74"/>
  <c r="AQ32" i="74"/>
  <c r="AQ31" i="74"/>
  <c r="AQ30" i="74"/>
  <c r="AQ29" i="74"/>
  <c r="AQ27" i="74"/>
  <c r="AQ26" i="74"/>
  <c r="AQ25" i="74"/>
  <c r="AQ24" i="74"/>
  <c r="AQ22" i="74"/>
  <c r="AQ21" i="74"/>
  <c r="AQ20" i="74"/>
  <c r="AQ19" i="74"/>
  <c r="AQ18" i="74"/>
  <c r="AQ17" i="74"/>
  <c r="AQ16" i="74"/>
  <c r="AQ15" i="74"/>
  <c r="AQ14" i="74"/>
  <c r="AQ13" i="74"/>
  <c r="AQ12" i="74"/>
  <c r="AQ11" i="74"/>
  <c r="AQ10" i="74"/>
  <c r="AQ9" i="74"/>
  <c r="AQ8" i="74"/>
  <c r="AQ7" i="74"/>
  <c r="AR7" i="74" s="1"/>
  <c r="AP50" i="73"/>
  <c r="AP49" i="73"/>
  <c r="AP48" i="73"/>
  <c r="AP47" i="73"/>
  <c r="AP46" i="73"/>
  <c r="AP45" i="73"/>
  <c r="AP44" i="73"/>
  <c r="AP43" i="73"/>
  <c r="AP42" i="73"/>
  <c r="AP41" i="73"/>
  <c r="AP40" i="73"/>
  <c r="AP39" i="73"/>
  <c r="AP38" i="73"/>
  <c r="AP37" i="73"/>
  <c r="AP36" i="73"/>
  <c r="AP35" i="73"/>
  <c r="AP34" i="73"/>
  <c r="AP33" i="73"/>
  <c r="AP32" i="73"/>
  <c r="AP31" i="73"/>
  <c r="AP30" i="73"/>
  <c r="AP29" i="73"/>
  <c r="AP27" i="73"/>
  <c r="AP26" i="73"/>
  <c r="AP25" i="73"/>
  <c r="AP24" i="73"/>
  <c r="AP22" i="73"/>
  <c r="AP21" i="73"/>
  <c r="AP20" i="73"/>
  <c r="AP19" i="73"/>
  <c r="AP18" i="73"/>
  <c r="AP17" i="73"/>
  <c r="AP16" i="73"/>
  <c r="AP15" i="73"/>
  <c r="AP14" i="73"/>
  <c r="AP13" i="73"/>
  <c r="AP12" i="73"/>
  <c r="AP11" i="73"/>
  <c r="AP10" i="73"/>
  <c r="AP9" i="73"/>
  <c r="AP8" i="73"/>
  <c r="AP7" i="73"/>
  <c r="AQ50" i="50"/>
  <c r="AQ49" i="50"/>
  <c r="AQ48" i="50"/>
  <c r="AQ47" i="50"/>
  <c r="AQ46" i="50"/>
  <c r="AQ45" i="50"/>
  <c r="AQ44" i="50"/>
  <c r="AQ43" i="50"/>
  <c r="AQ42" i="50"/>
  <c r="AQ41" i="50"/>
  <c r="AQ40" i="50"/>
  <c r="AQ39" i="50"/>
  <c r="AQ38" i="50"/>
  <c r="AQ37" i="50"/>
  <c r="AQ36" i="50"/>
  <c r="AQ35" i="50"/>
  <c r="AQ34" i="50"/>
  <c r="AQ33" i="50"/>
  <c r="AQ32" i="50"/>
  <c r="AQ31" i="50"/>
  <c r="AQ30" i="50"/>
  <c r="AQ29" i="50"/>
  <c r="AQ28" i="50"/>
  <c r="AQ27" i="50"/>
  <c r="AQ26" i="50"/>
  <c r="AQ25" i="50"/>
  <c r="AQ24" i="50"/>
  <c r="AQ23" i="50"/>
  <c r="AQ22" i="50"/>
  <c r="AQ21" i="50"/>
  <c r="AQ20" i="50"/>
  <c r="AQ19" i="50"/>
  <c r="AQ18" i="50"/>
  <c r="AQ17" i="50"/>
  <c r="AQ16" i="50"/>
  <c r="AQ15" i="50"/>
  <c r="AQ14" i="50"/>
  <c r="AQ13" i="50"/>
  <c r="AQ12" i="50"/>
  <c r="AQ11" i="50"/>
  <c r="AQ10" i="50"/>
  <c r="AQ9" i="50"/>
  <c r="AQ8" i="50"/>
  <c r="AQ7" i="50"/>
  <c r="AQ6" i="50"/>
  <c r="AQ5" i="50"/>
  <c r="AO50" i="53"/>
  <c r="AO49" i="53"/>
  <c r="AQ49" i="54" s="1"/>
  <c r="AO48" i="53"/>
  <c r="AO47" i="53"/>
  <c r="AQ47" i="54" s="1"/>
  <c r="AO46" i="53"/>
  <c r="AO45" i="53"/>
  <c r="AQ45" i="54" s="1"/>
  <c r="AO44" i="53"/>
  <c r="AO43" i="53"/>
  <c r="AQ43" i="54" s="1"/>
  <c r="AO42" i="53"/>
  <c r="AO41" i="53"/>
  <c r="AQ41" i="54" s="1"/>
  <c r="AO40" i="53"/>
  <c r="AO39" i="53"/>
  <c r="AQ39" i="54" s="1"/>
  <c r="AO38" i="53"/>
  <c r="AO37" i="53"/>
  <c r="AQ37" i="54" s="1"/>
  <c r="AO36" i="53"/>
  <c r="AO35" i="53"/>
  <c r="AQ35" i="54" s="1"/>
  <c r="AO34" i="53"/>
  <c r="AO33" i="53"/>
  <c r="AQ33" i="54" s="1"/>
  <c r="AO32" i="53"/>
  <c r="AO31" i="53"/>
  <c r="AQ31" i="54" s="1"/>
  <c r="AO30" i="53"/>
  <c r="AO29" i="53"/>
  <c r="AQ29" i="54" s="1"/>
  <c r="AO28" i="53"/>
  <c r="AQ28" i="54" s="1"/>
  <c r="AP28" i="73" s="1"/>
  <c r="AQ28" i="74" s="1"/>
  <c r="AP28" i="75" s="1"/>
  <c r="AQ28" i="76" s="1"/>
  <c r="AQ28" i="77" s="1"/>
  <c r="AP28" i="78" s="1"/>
  <c r="AQ28" i="79" s="1"/>
  <c r="AP28" i="80" s="1"/>
  <c r="AQ28" i="81" s="1"/>
  <c r="AO27" i="53"/>
  <c r="AQ27" i="54" s="1"/>
  <c r="AO26" i="53"/>
  <c r="AO25" i="53"/>
  <c r="AQ25" i="54" s="1"/>
  <c r="AO24" i="53"/>
  <c r="AO23" i="53"/>
  <c r="AQ23" i="54" s="1"/>
  <c r="AP23" i="73" s="1"/>
  <c r="AQ23" i="74" s="1"/>
  <c r="AP23" i="75" s="1"/>
  <c r="AQ23" i="76" s="1"/>
  <c r="AQ23" i="77" s="1"/>
  <c r="AP23" i="78" s="1"/>
  <c r="AQ23" i="79" s="1"/>
  <c r="AP23" i="80" s="1"/>
  <c r="AQ23" i="81" s="1"/>
  <c r="AO22" i="53"/>
  <c r="AO21" i="53"/>
  <c r="AQ21" i="54" s="1"/>
  <c r="AO20" i="53"/>
  <c r="AO19" i="53"/>
  <c r="AQ19" i="54" s="1"/>
  <c r="AO18" i="53"/>
  <c r="AO17" i="53"/>
  <c r="AQ17" i="54" s="1"/>
  <c r="AO16" i="53"/>
  <c r="AO15" i="53"/>
  <c r="AQ15" i="54" s="1"/>
  <c r="AO14" i="53"/>
  <c r="AO13" i="53"/>
  <c r="AQ13" i="54" s="1"/>
  <c r="AO12" i="53"/>
  <c r="AO11" i="53"/>
  <c r="AQ11" i="54" s="1"/>
  <c r="AO10" i="53"/>
  <c r="AO9" i="53"/>
  <c r="AQ9" i="54" s="1"/>
  <c r="AO8" i="53"/>
  <c r="AO7" i="53"/>
  <c r="AQ7" i="54" s="1"/>
  <c r="AO6" i="53"/>
  <c r="AQ6" i="54" s="1"/>
  <c r="AP6" i="73" s="1"/>
  <c r="AQ6" i="74" s="1"/>
  <c r="AP6" i="75" s="1"/>
  <c r="AQ6" i="76" s="1"/>
  <c r="AQ6" i="77" s="1"/>
  <c r="AP6" i="78" s="1"/>
  <c r="AQ6" i="79" s="1"/>
  <c r="AP6" i="80" s="1"/>
  <c r="AQ6" i="81" s="1"/>
  <c r="AO5" i="53"/>
  <c r="AQ5" i="54" s="1"/>
  <c r="AP5" i="73" s="1"/>
  <c r="AQ5" i="74" s="1"/>
  <c r="AQ50" i="54"/>
  <c r="AQ48" i="54"/>
  <c r="AQ46" i="54"/>
  <c r="AQ44" i="54"/>
  <c r="AQ42" i="54"/>
  <c r="AQ40" i="54"/>
  <c r="AQ38" i="54"/>
  <c r="AQ36" i="54"/>
  <c r="AQ34" i="54"/>
  <c r="AQ32" i="54"/>
  <c r="AQ30" i="54"/>
  <c r="AQ26" i="54"/>
  <c r="AQ24" i="54"/>
  <c r="AQ22" i="54"/>
  <c r="AQ20" i="54"/>
  <c r="AQ18" i="54"/>
  <c r="AQ16" i="54"/>
  <c r="AQ14" i="54"/>
  <c r="AQ12" i="54"/>
  <c r="AQ10" i="54"/>
  <c r="AQ8" i="54"/>
  <c r="AN50" i="73"/>
  <c r="AO50" i="73" s="1"/>
  <c r="AQ50" i="73" s="1"/>
  <c r="AN49" i="73"/>
  <c r="AO49" i="73" s="1"/>
  <c r="AN48" i="73"/>
  <c r="AO48" i="73" s="1"/>
  <c r="AQ48" i="73" s="1"/>
  <c r="AN47" i="73"/>
  <c r="AO47" i="73" s="1"/>
  <c r="AO46" i="73"/>
  <c r="AQ46" i="73" s="1"/>
  <c r="AN46" i="73"/>
  <c r="AO45" i="73"/>
  <c r="AQ45" i="73" s="1"/>
  <c r="AN45" i="73"/>
  <c r="AO44" i="73"/>
  <c r="AQ44" i="73" s="1"/>
  <c r="AN44" i="73"/>
  <c r="AO43" i="73"/>
  <c r="AQ43" i="73" s="1"/>
  <c r="AN43" i="73"/>
  <c r="AO42" i="73"/>
  <c r="AQ42" i="73" s="1"/>
  <c r="AN42" i="73"/>
  <c r="AO41" i="73"/>
  <c r="AQ41" i="73" s="1"/>
  <c r="AN41" i="73"/>
  <c r="AO40" i="73"/>
  <c r="AQ40" i="73" s="1"/>
  <c r="AN40" i="73"/>
  <c r="AN39" i="73"/>
  <c r="AO39" i="73" s="1"/>
  <c r="AQ39" i="73" s="1"/>
  <c r="AN38" i="73"/>
  <c r="AO38" i="73" s="1"/>
  <c r="AQ38" i="73" s="1"/>
  <c r="AN37" i="73"/>
  <c r="AO37" i="73" s="1"/>
  <c r="AQ37" i="73" s="1"/>
  <c r="AN36" i="73"/>
  <c r="AO36" i="73" s="1"/>
  <c r="AQ36" i="73" s="1"/>
  <c r="AN35" i="73"/>
  <c r="AO35" i="73" s="1"/>
  <c r="AQ35" i="73" s="1"/>
  <c r="AO34" i="73"/>
  <c r="AQ34" i="73" s="1"/>
  <c r="AN34" i="73"/>
  <c r="AO33" i="73"/>
  <c r="AN33" i="73"/>
  <c r="AO32" i="73"/>
  <c r="AQ32" i="73" s="1"/>
  <c r="AN32" i="73"/>
  <c r="AO31" i="73"/>
  <c r="AN31" i="73"/>
  <c r="AO30" i="73"/>
  <c r="AQ30" i="73" s="1"/>
  <c r="AN30" i="73"/>
  <c r="AO29" i="73"/>
  <c r="AN29" i="73"/>
  <c r="AO27" i="73"/>
  <c r="AN27" i="73"/>
  <c r="AO26" i="73"/>
  <c r="AQ26" i="73" s="1"/>
  <c r="AN26" i="73"/>
  <c r="AN25" i="73"/>
  <c r="AO25" i="73" s="1"/>
  <c r="AN24" i="73"/>
  <c r="AO24" i="73" s="1"/>
  <c r="AQ24" i="73" s="1"/>
  <c r="AN22" i="73"/>
  <c r="AO22" i="73" s="1"/>
  <c r="AQ22" i="73" s="1"/>
  <c r="AN21" i="73"/>
  <c r="AO21" i="73" s="1"/>
  <c r="AN20" i="73"/>
  <c r="AO20" i="73" s="1"/>
  <c r="AQ20" i="73" s="1"/>
  <c r="AN19" i="73"/>
  <c r="AO19" i="73" s="1"/>
  <c r="AN18" i="73"/>
  <c r="AO18" i="73" s="1"/>
  <c r="AQ18" i="73" s="1"/>
  <c r="AN17" i="73"/>
  <c r="AO17" i="73" s="1"/>
  <c r="AN16" i="73"/>
  <c r="AO16" i="73" s="1"/>
  <c r="AQ16" i="73" s="1"/>
  <c r="AN15" i="73"/>
  <c r="AO15" i="73" s="1"/>
  <c r="AO14" i="73"/>
  <c r="AQ14" i="73" s="1"/>
  <c r="AN14" i="73"/>
  <c r="AO13" i="73"/>
  <c r="AQ13" i="73" s="1"/>
  <c r="AN13" i="73"/>
  <c r="AO12" i="73"/>
  <c r="AQ12" i="73" s="1"/>
  <c r="AN12" i="73"/>
  <c r="AO11" i="73"/>
  <c r="AQ11" i="73" s="1"/>
  <c r="AN11" i="73"/>
  <c r="AN10" i="73"/>
  <c r="AO10" i="73" s="1"/>
  <c r="AQ10" i="73" s="1"/>
  <c r="AN9" i="73"/>
  <c r="AO9" i="73" s="1"/>
  <c r="AN8" i="73"/>
  <c r="AO8" i="73" s="1"/>
  <c r="AQ8" i="73" s="1"/>
  <c r="AN7" i="73"/>
  <c r="AO7" i="73" s="1"/>
  <c r="AO50" i="54"/>
  <c r="AP50" i="54" s="1"/>
  <c r="AR50" i="54" s="1"/>
  <c r="AO49" i="54"/>
  <c r="AP49" i="54" s="1"/>
  <c r="AO48" i="54"/>
  <c r="AP48" i="54" s="1"/>
  <c r="AO47" i="54"/>
  <c r="AP47" i="54" s="1"/>
  <c r="AP46" i="54"/>
  <c r="AR46" i="54" s="1"/>
  <c r="AO46" i="54"/>
  <c r="AP45" i="54"/>
  <c r="AO45" i="54"/>
  <c r="AP44" i="54"/>
  <c r="AO44" i="54"/>
  <c r="AP43" i="54"/>
  <c r="AO43" i="54"/>
  <c r="AP42" i="54"/>
  <c r="AR42" i="54" s="1"/>
  <c r="AO42" i="54"/>
  <c r="AP41" i="54"/>
  <c r="AO41" i="54"/>
  <c r="AP40" i="54"/>
  <c r="AO40" i="54"/>
  <c r="AO39" i="54"/>
  <c r="AP39" i="54" s="1"/>
  <c r="AO38" i="54"/>
  <c r="AP38" i="54" s="1"/>
  <c r="AO37" i="54"/>
  <c r="AP37" i="54" s="1"/>
  <c r="AO36" i="54"/>
  <c r="AP36" i="54" s="1"/>
  <c r="AO35" i="54"/>
  <c r="AP35" i="54" s="1"/>
  <c r="AP34" i="54"/>
  <c r="AO34" i="54"/>
  <c r="AP33" i="54"/>
  <c r="AO33" i="54"/>
  <c r="AP32" i="54"/>
  <c r="AO32" i="54"/>
  <c r="AP31" i="54"/>
  <c r="AO31" i="54"/>
  <c r="AP30" i="54"/>
  <c r="AO30" i="54"/>
  <c r="AP29" i="54"/>
  <c r="AO29" i="54"/>
  <c r="AP27" i="54"/>
  <c r="AO27" i="54"/>
  <c r="AP26" i="54"/>
  <c r="AO26" i="54"/>
  <c r="AO25" i="54"/>
  <c r="AP25" i="54" s="1"/>
  <c r="AO24" i="54"/>
  <c r="AP24" i="54" s="1"/>
  <c r="AO22" i="54"/>
  <c r="AP22" i="54" s="1"/>
  <c r="AR22" i="54" s="1"/>
  <c r="AO21" i="54"/>
  <c r="AP21" i="54" s="1"/>
  <c r="AO20" i="54"/>
  <c r="AP20" i="54" s="1"/>
  <c r="AO19" i="54"/>
  <c r="AP19" i="54" s="1"/>
  <c r="AO18" i="54"/>
  <c r="AP18" i="54" s="1"/>
  <c r="AO17" i="54"/>
  <c r="AP17" i="54" s="1"/>
  <c r="AO16" i="54"/>
  <c r="AP16" i="54" s="1"/>
  <c r="AO15" i="54"/>
  <c r="AP15" i="54" s="1"/>
  <c r="AP14" i="54"/>
  <c r="AO14" i="54"/>
  <c r="AP13" i="54"/>
  <c r="AO13" i="54"/>
  <c r="AP12" i="54"/>
  <c r="AO12" i="54"/>
  <c r="AP11" i="54"/>
  <c r="AO11" i="54"/>
  <c r="AO10" i="54"/>
  <c r="AP10" i="54" s="1"/>
  <c r="AO9" i="54"/>
  <c r="AP9" i="54" s="1"/>
  <c r="AO8" i="54"/>
  <c r="AP8" i="54" s="1"/>
  <c r="AO7" i="54"/>
  <c r="AP7" i="54" s="1"/>
  <c r="AN50" i="53"/>
  <c r="AP50" i="53" s="1"/>
  <c r="AM50" i="53"/>
  <c r="AN49" i="53"/>
  <c r="AM49" i="53"/>
  <c r="AN48" i="53"/>
  <c r="AP48" i="53" s="1"/>
  <c r="AM48" i="53"/>
  <c r="AN47" i="53"/>
  <c r="AM47" i="53"/>
  <c r="AM46" i="53"/>
  <c r="AN46" i="53" s="1"/>
  <c r="AP46" i="53" s="1"/>
  <c r="AM45" i="53"/>
  <c r="AN45" i="53" s="1"/>
  <c r="AM44" i="53"/>
  <c r="AN44" i="53" s="1"/>
  <c r="AP44" i="53" s="1"/>
  <c r="AM43" i="53"/>
  <c r="AN43" i="53" s="1"/>
  <c r="AM42" i="53"/>
  <c r="AN42" i="53" s="1"/>
  <c r="AP42" i="53" s="1"/>
  <c r="AM41" i="53"/>
  <c r="AN41" i="53" s="1"/>
  <c r="AM40" i="53"/>
  <c r="AN40" i="53" s="1"/>
  <c r="AP40" i="53" s="1"/>
  <c r="AN39" i="53"/>
  <c r="AM39" i="53"/>
  <c r="AN38" i="53"/>
  <c r="AP38" i="53" s="1"/>
  <c r="AM38" i="53"/>
  <c r="AN37" i="53"/>
  <c r="AM37" i="53"/>
  <c r="AN36" i="53"/>
  <c r="AP36" i="53" s="1"/>
  <c r="AM36" i="53"/>
  <c r="AN35" i="53"/>
  <c r="AM35" i="53"/>
  <c r="AM34" i="53"/>
  <c r="AN34" i="53" s="1"/>
  <c r="AP34" i="53" s="1"/>
  <c r="AM33" i="53"/>
  <c r="AN33" i="53" s="1"/>
  <c r="AM32" i="53"/>
  <c r="AN32" i="53" s="1"/>
  <c r="AP32" i="53" s="1"/>
  <c r="AM31" i="53"/>
  <c r="AN31" i="53" s="1"/>
  <c r="AM30" i="53"/>
  <c r="AN30" i="53" s="1"/>
  <c r="AP30" i="53" s="1"/>
  <c r="AM29" i="53"/>
  <c r="AN29" i="53" s="1"/>
  <c r="AM27" i="53"/>
  <c r="AN27" i="53" s="1"/>
  <c r="AM26" i="53"/>
  <c r="AN26" i="53" s="1"/>
  <c r="AP26" i="53" s="1"/>
  <c r="AN25" i="53"/>
  <c r="AM25" i="53"/>
  <c r="AN24" i="53"/>
  <c r="AP24" i="53" s="1"/>
  <c r="AM24" i="53"/>
  <c r="AN22" i="53"/>
  <c r="AP22" i="53" s="1"/>
  <c r="AM22" i="53"/>
  <c r="AN21" i="53"/>
  <c r="AM21" i="53"/>
  <c r="AN20" i="53"/>
  <c r="AP20" i="53" s="1"/>
  <c r="AM20" i="53"/>
  <c r="AN19" i="53"/>
  <c r="AM19" i="53"/>
  <c r="AN18" i="53"/>
  <c r="AP18" i="53" s="1"/>
  <c r="AM18" i="53"/>
  <c r="AN17" i="53"/>
  <c r="AM17" i="53"/>
  <c r="AN16" i="53"/>
  <c r="AP16" i="53" s="1"/>
  <c r="AM16" i="53"/>
  <c r="AN15" i="53"/>
  <c r="AM15" i="53"/>
  <c r="AM14" i="53"/>
  <c r="AN14" i="53" s="1"/>
  <c r="AP14" i="53" s="1"/>
  <c r="AM13" i="53"/>
  <c r="AN13" i="53" s="1"/>
  <c r="AM12" i="53"/>
  <c r="AN12" i="53" s="1"/>
  <c r="AP12" i="53" s="1"/>
  <c r="AM11" i="53"/>
  <c r="AN11" i="53" s="1"/>
  <c r="AN10" i="53"/>
  <c r="AP10" i="53" s="1"/>
  <c r="AM10" i="53"/>
  <c r="AN9" i="53"/>
  <c r="AM9" i="53"/>
  <c r="AN8" i="53"/>
  <c r="AP8" i="53" s="1"/>
  <c r="AM8" i="53"/>
  <c r="AN7" i="53"/>
  <c r="AM7" i="53"/>
  <c r="AR50" i="50"/>
  <c r="AR49" i="50"/>
  <c r="AR48" i="50"/>
  <c r="AR47" i="50"/>
  <c r="AR46" i="50"/>
  <c r="AR45" i="50"/>
  <c r="AR44" i="50"/>
  <c r="AR43" i="50"/>
  <c r="AR42" i="50"/>
  <c r="AR41" i="50"/>
  <c r="AR40" i="50"/>
  <c r="AR39" i="50"/>
  <c r="AR38" i="50"/>
  <c r="AR37" i="50"/>
  <c r="AR36" i="50"/>
  <c r="AR35" i="50"/>
  <c r="AR34" i="50"/>
  <c r="AR33" i="50"/>
  <c r="AR32" i="50"/>
  <c r="AR31" i="50"/>
  <c r="AR30" i="50"/>
  <c r="AR29" i="50"/>
  <c r="AR27" i="50"/>
  <c r="AR26" i="50"/>
  <c r="AR25" i="50"/>
  <c r="AR24" i="50"/>
  <c r="AR22" i="50"/>
  <c r="AR21" i="50"/>
  <c r="AR20" i="50"/>
  <c r="AR19" i="50"/>
  <c r="AR18" i="50"/>
  <c r="AR17" i="50"/>
  <c r="AR16" i="50"/>
  <c r="AR15" i="50"/>
  <c r="AR14" i="50"/>
  <c r="AR13" i="50"/>
  <c r="AR12" i="50"/>
  <c r="AR11" i="50"/>
  <c r="AR10" i="50"/>
  <c r="AR9" i="50"/>
  <c r="AR8" i="50"/>
  <c r="AR7" i="50"/>
  <c r="AP50" i="50"/>
  <c r="AP49" i="50"/>
  <c r="AP48" i="50"/>
  <c r="AP47" i="50"/>
  <c r="AP46" i="50"/>
  <c r="AP45" i="50"/>
  <c r="AP43" i="50"/>
  <c r="AP42" i="50"/>
  <c r="AP41" i="50"/>
  <c r="AP40" i="50"/>
  <c r="AP39" i="50"/>
  <c r="AP38" i="50"/>
  <c r="AP37" i="50"/>
  <c r="AP36" i="50"/>
  <c r="AP35" i="50"/>
  <c r="AP34" i="50"/>
  <c r="AP33" i="50"/>
  <c r="AP32" i="50"/>
  <c r="AP31" i="50"/>
  <c r="AP30" i="50"/>
  <c r="AP29" i="50"/>
  <c r="AP27" i="50"/>
  <c r="AP26" i="50"/>
  <c r="AP25" i="50"/>
  <c r="AP24" i="50"/>
  <c r="AP22" i="50"/>
  <c r="AP21" i="50"/>
  <c r="AP20" i="50"/>
  <c r="AP19" i="50"/>
  <c r="AP18" i="50"/>
  <c r="AP17" i="50"/>
  <c r="AP16" i="50"/>
  <c r="AP15" i="50"/>
  <c r="AP14" i="50"/>
  <c r="AP13" i="50"/>
  <c r="AP12" i="50"/>
  <c r="AP11" i="50"/>
  <c r="AP10" i="50"/>
  <c r="AP9" i="50"/>
  <c r="AP8" i="50"/>
  <c r="AP7" i="50"/>
  <c r="AO50" i="50"/>
  <c r="AO49" i="50"/>
  <c r="AO48" i="50"/>
  <c r="AO47" i="50"/>
  <c r="AO46" i="50"/>
  <c r="AO45" i="50"/>
  <c r="AO43" i="50"/>
  <c r="AO42" i="50"/>
  <c r="AO41" i="50"/>
  <c r="AO40" i="50"/>
  <c r="AO39" i="50"/>
  <c r="AO38" i="50"/>
  <c r="AO37" i="50"/>
  <c r="AO36" i="50"/>
  <c r="AO35" i="50"/>
  <c r="AO34" i="50"/>
  <c r="AO33" i="50"/>
  <c r="AO32" i="50"/>
  <c r="AO31" i="50"/>
  <c r="AO30" i="50"/>
  <c r="AO29" i="50"/>
  <c r="AO27" i="50"/>
  <c r="AO26" i="50"/>
  <c r="AO25" i="50"/>
  <c r="AO24" i="50"/>
  <c r="AO22" i="50"/>
  <c r="AO21" i="50"/>
  <c r="AO20" i="50"/>
  <c r="AO19" i="50"/>
  <c r="AO18" i="50"/>
  <c r="AO17" i="50"/>
  <c r="AO16" i="50"/>
  <c r="AO15" i="50"/>
  <c r="AO14" i="50"/>
  <c r="AO13" i="50"/>
  <c r="AO12" i="50"/>
  <c r="AO11" i="50"/>
  <c r="AO10" i="50"/>
  <c r="AO9" i="50"/>
  <c r="AO8" i="50"/>
  <c r="AO7" i="50"/>
  <c r="AZ43" i="78" l="1"/>
  <c r="BB43" i="78" s="1"/>
  <c r="AZ43" i="79"/>
  <c r="AY18" i="80"/>
  <c r="AZ18" i="81" s="1"/>
  <c r="BA18" i="81" s="1"/>
  <c r="BC18" i="81" s="1"/>
  <c r="BA18" i="79"/>
  <c r="BC18" i="79" s="1"/>
  <c r="AY26" i="80"/>
  <c r="AZ26" i="81" s="1"/>
  <c r="BA26" i="81" s="1"/>
  <c r="BC26" i="81" s="1"/>
  <c r="BA26" i="79"/>
  <c r="BC26" i="79" s="1"/>
  <c r="AY42" i="80"/>
  <c r="AZ42" i="81" s="1"/>
  <c r="BA42" i="81" s="1"/>
  <c r="BC42" i="81" s="1"/>
  <c r="BA42" i="79"/>
  <c r="BC42" i="79" s="1"/>
  <c r="AY50" i="80"/>
  <c r="AZ50" i="81" s="1"/>
  <c r="BA50" i="81" s="1"/>
  <c r="BC50" i="81" s="1"/>
  <c r="BA50" i="79"/>
  <c r="BC50" i="79" s="1"/>
  <c r="AY22" i="80"/>
  <c r="AZ22" i="81" s="1"/>
  <c r="BA22" i="81" s="1"/>
  <c r="BC22" i="81" s="1"/>
  <c r="BA22" i="79"/>
  <c r="BC22" i="79" s="1"/>
  <c r="AY30" i="80"/>
  <c r="AZ30" i="81" s="1"/>
  <c r="BA30" i="81" s="1"/>
  <c r="BC30" i="81" s="1"/>
  <c r="BA30" i="79"/>
  <c r="BC30" i="79" s="1"/>
  <c r="AY38" i="80"/>
  <c r="AZ38" i="81" s="1"/>
  <c r="BA38" i="81" s="1"/>
  <c r="BC38" i="81" s="1"/>
  <c r="BA38" i="79"/>
  <c r="BC38" i="79" s="1"/>
  <c r="BA25" i="77"/>
  <c r="BC25" i="77" s="1"/>
  <c r="AY25" i="78"/>
  <c r="AZ10" i="77"/>
  <c r="BA10" i="76"/>
  <c r="BC10" i="76" s="1"/>
  <c r="AZ46" i="77"/>
  <c r="BA46" i="76"/>
  <c r="BC46" i="76" s="1"/>
  <c r="AZ34" i="77"/>
  <c r="BA34" i="76"/>
  <c r="BC34" i="76" s="1"/>
  <c r="AZ14" i="77"/>
  <c r="BA14" i="76"/>
  <c r="BC14" i="76" s="1"/>
  <c r="AY39" i="78"/>
  <c r="BA39" i="77"/>
  <c r="BC39" i="77" s="1"/>
  <c r="BA6" i="77"/>
  <c r="BC6" i="77" s="1"/>
  <c r="AY6" i="78"/>
  <c r="AZ6" i="79" s="1"/>
  <c r="BA5" i="77"/>
  <c r="BC5" i="77" s="1"/>
  <c r="AY5" i="78"/>
  <c r="AZ5" i="79" s="1"/>
  <c r="AP5" i="75"/>
  <c r="AQ7" i="73"/>
  <c r="AQ9" i="73"/>
  <c r="AQ15" i="73"/>
  <c r="AQ17" i="73"/>
  <c r="AQ19" i="73"/>
  <c r="AQ21" i="73"/>
  <c r="AQ25" i="73"/>
  <c r="AQ27" i="73"/>
  <c r="AQ29" i="73"/>
  <c r="AQ31" i="73"/>
  <c r="AQ33" i="73"/>
  <c r="AQ47" i="73"/>
  <c r="AQ49" i="73"/>
  <c r="AR8" i="54"/>
  <c r="AR10" i="54"/>
  <c r="AR12" i="54"/>
  <c r="AR14" i="54"/>
  <c r="AR16" i="54"/>
  <c r="AR18" i="54"/>
  <c r="AR20" i="54"/>
  <c r="AR24" i="54"/>
  <c r="AR40" i="54"/>
  <c r="AR44" i="54"/>
  <c r="AR48" i="54"/>
  <c r="AP11" i="53"/>
  <c r="AP13" i="53"/>
  <c r="AP35" i="53"/>
  <c r="AP37" i="53"/>
  <c r="AP39" i="53"/>
  <c r="AP41" i="53"/>
  <c r="AP43" i="53"/>
  <c r="AP45" i="53"/>
  <c r="AR7" i="54"/>
  <c r="AR9" i="54"/>
  <c r="AR15" i="54"/>
  <c r="AR17" i="54"/>
  <c r="AR19" i="54"/>
  <c r="AR25" i="54"/>
  <c r="AR26" i="54"/>
  <c r="AR27" i="54"/>
  <c r="AR29" i="54"/>
  <c r="AR30" i="54"/>
  <c r="AR31" i="54"/>
  <c r="AR32" i="54"/>
  <c r="AR33" i="54"/>
  <c r="AR34" i="54"/>
  <c r="AR36" i="54"/>
  <c r="AR38" i="54"/>
  <c r="AR47" i="54"/>
  <c r="AR49" i="54"/>
  <c r="AR21" i="54"/>
  <c r="AR11" i="54"/>
  <c r="AR13" i="54"/>
  <c r="AR35" i="54"/>
  <c r="AR37" i="54"/>
  <c r="AR39" i="54"/>
  <c r="AR41" i="54"/>
  <c r="AR43" i="54"/>
  <c r="AR45" i="54"/>
  <c r="AP7" i="53"/>
  <c r="AP9" i="53"/>
  <c r="AP15" i="53"/>
  <c r="AP17" i="53"/>
  <c r="AP19" i="53"/>
  <c r="AP21" i="53"/>
  <c r="AP25" i="53"/>
  <c r="AP27" i="53"/>
  <c r="AP29" i="53"/>
  <c r="AP31" i="53"/>
  <c r="AP33" i="53"/>
  <c r="AP47" i="53"/>
  <c r="AP49" i="53"/>
  <c r="AZ25" i="78" l="1"/>
  <c r="BB25" i="78" s="1"/>
  <c r="AZ25" i="79"/>
  <c r="BA43" i="79"/>
  <c r="BC43" i="79" s="1"/>
  <c r="AY43" i="80"/>
  <c r="AZ39" i="78"/>
  <c r="BB39" i="78" s="1"/>
  <c r="AZ39" i="79"/>
  <c r="BA14" i="77"/>
  <c r="BC14" i="77" s="1"/>
  <c r="AY14" i="78"/>
  <c r="BA34" i="77"/>
  <c r="BC34" i="77" s="1"/>
  <c r="AY34" i="78"/>
  <c r="BA46" i="77"/>
  <c r="BC46" i="77" s="1"/>
  <c r="AY46" i="78"/>
  <c r="BA10" i="77"/>
  <c r="BC10" i="77" s="1"/>
  <c r="AY10" i="78"/>
  <c r="AY6" i="80"/>
  <c r="AZ6" i="81" s="1"/>
  <c r="BA6" i="81" s="1"/>
  <c r="BC6" i="81" s="1"/>
  <c r="BA6" i="79"/>
  <c r="BC6" i="79" s="1"/>
  <c r="AY5" i="80"/>
  <c r="AZ5" i="81" s="1"/>
  <c r="BA5" i="81" s="1"/>
  <c r="BC5" i="81" s="1"/>
  <c r="BA5" i="79"/>
  <c r="BC5" i="79" s="1"/>
  <c r="AQ5" i="76"/>
  <c r="AX18" i="81"/>
  <c r="X16" i="74"/>
  <c r="AX47" i="79"/>
  <c r="AW47" i="80" s="1"/>
  <c r="AX47" i="81" s="1"/>
  <c r="AX42" i="79"/>
  <c r="AW42" i="80" s="1"/>
  <c r="AX42" i="81" s="1"/>
  <c r="AX38" i="79"/>
  <c r="AW38" i="80" s="1"/>
  <c r="AX38" i="81" s="1"/>
  <c r="AX34" i="79"/>
  <c r="AW34" i="80" s="1"/>
  <c r="AX34" i="81" s="1"/>
  <c r="AX30" i="79"/>
  <c r="AW30" i="80" s="1"/>
  <c r="AX30" i="81" s="1"/>
  <c r="AX25" i="79"/>
  <c r="AW25" i="80" s="1"/>
  <c r="AX25" i="81" s="1"/>
  <c r="AX21" i="79"/>
  <c r="AW21" i="80" s="1"/>
  <c r="AX21" i="81" s="1"/>
  <c r="AX17" i="79"/>
  <c r="AW17" i="80" s="1"/>
  <c r="AX17" i="81" s="1"/>
  <c r="AX12" i="79"/>
  <c r="AW12" i="80" s="1"/>
  <c r="AX12" i="81" s="1"/>
  <c r="AW50" i="78"/>
  <c r="AX50" i="79" s="1"/>
  <c r="AW50" i="80" s="1"/>
  <c r="AX50" i="81" s="1"/>
  <c r="AW48" i="78"/>
  <c r="AX48" i="79" s="1"/>
  <c r="AW48" i="80" s="1"/>
  <c r="AX48" i="81" s="1"/>
  <c r="AW46" i="78"/>
  <c r="AX46" i="79" s="1"/>
  <c r="AW46" i="80" s="1"/>
  <c r="AX46" i="81" s="1"/>
  <c r="AW43" i="78"/>
  <c r="AX43" i="79" s="1"/>
  <c r="AW43" i="80" s="1"/>
  <c r="AX43" i="81" s="1"/>
  <c r="AW41" i="78"/>
  <c r="AX41" i="79" s="1"/>
  <c r="AW41" i="80" s="1"/>
  <c r="AX41" i="81" s="1"/>
  <c r="AW39" i="78"/>
  <c r="AX39" i="79" s="1"/>
  <c r="AW39" i="80" s="1"/>
  <c r="AX39" i="81" s="1"/>
  <c r="AW37" i="78"/>
  <c r="AX37" i="79" s="1"/>
  <c r="AW37" i="80" s="1"/>
  <c r="AX37" i="81" s="1"/>
  <c r="AW35" i="78"/>
  <c r="AX35" i="79" s="1"/>
  <c r="AW35" i="80" s="1"/>
  <c r="AX35" i="81" s="1"/>
  <c r="AW33" i="78"/>
  <c r="AX33" i="79" s="1"/>
  <c r="AW33" i="80" s="1"/>
  <c r="AX33" i="81" s="1"/>
  <c r="AW31" i="78"/>
  <c r="AX31" i="79" s="1"/>
  <c r="AW31" i="80" s="1"/>
  <c r="AX31" i="81" s="1"/>
  <c r="AW29" i="78"/>
  <c r="AX29" i="79" s="1"/>
  <c r="AW29" i="80" s="1"/>
  <c r="AX29" i="81" s="1"/>
  <c r="AW26" i="78"/>
  <c r="AX26" i="79" s="1"/>
  <c r="AW26" i="80" s="1"/>
  <c r="AX26" i="81" s="1"/>
  <c r="AW24" i="78"/>
  <c r="AX24" i="79" s="1"/>
  <c r="AW24" i="80" s="1"/>
  <c r="AX24" i="81" s="1"/>
  <c r="AW22" i="78"/>
  <c r="AX22" i="79" s="1"/>
  <c r="AW22" i="80" s="1"/>
  <c r="AX22" i="81" s="1"/>
  <c r="AW20" i="78"/>
  <c r="AX20" i="79" s="1"/>
  <c r="AW20" i="80" s="1"/>
  <c r="AX20" i="81" s="1"/>
  <c r="AW18" i="78"/>
  <c r="AX18" i="79" s="1"/>
  <c r="AW18" i="80" s="1"/>
  <c r="AW15" i="78"/>
  <c r="AX15" i="79" s="1"/>
  <c r="AW15" i="80" s="1"/>
  <c r="AX15" i="81" s="1"/>
  <c r="AW13" i="78"/>
  <c r="AX13" i="79" s="1"/>
  <c r="AW13" i="80" s="1"/>
  <c r="AX13" i="81" s="1"/>
  <c r="AW10" i="78"/>
  <c r="AX10" i="79" s="1"/>
  <c r="AW10" i="80" s="1"/>
  <c r="AX10" i="81" s="1"/>
  <c r="AW8" i="78"/>
  <c r="AX8" i="79" s="1"/>
  <c r="AW8" i="80" s="1"/>
  <c r="AX8" i="81" s="1"/>
  <c r="AX50" i="77"/>
  <c r="AX49" i="77"/>
  <c r="AW49" i="78" s="1"/>
  <c r="AX49" i="79" s="1"/>
  <c r="AW49" i="80" s="1"/>
  <c r="AX49" i="81" s="1"/>
  <c r="AX48" i="77"/>
  <c r="AX47" i="77"/>
  <c r="AW47" i="78" s="1"/>
  <c r="AX46" i="77"/>
  <c r="AX45" i="77"/>
  <c r="AW45" i="78" s="1"/>
  <c r="AX45" i="79" s="1"/>
  <c r="AW45" i="80" s="1"/>
  <c r="AX45" i="81" s="1"/>
  <c r="AX43" i="77"/>
  <c r="AX42" i="77"/>
  <c r="AW42" i="78" s="1"/>
  <c r="AX41" i="77"/>
  <c r="AX40" i="77"/>
  <c r="AW40" i="78" s="1"/>
  <c r="AX40" i="79" s="1"/>
  <c r="AW40" i="80" s="1"/>
  <c r="AX40" i="81" s="1"/>
  <c r="AX39" i="77"/>
  <c r="AX38" i="77"/>
  <c r="AW38" i="78" s="1"/>
  <c r="AX37" i="77"/>
  <c r="AX36" i="77"/>
  <c r="AW36" i="78" s="1"/>
  <c r="AX36" i="79" s="1"/>
  <c r="AW36" i="80" s="1"/>
  <c r="AX36" i="81" s="1"/>
  <c r="AX35" i="77"/>
  <c r="AX34" i="77"/>
  <c r="AW34" i="78" s="1"/>
  <c r="AX33" i="77"/>
  <c r="AX32" i="77"/>
  <c r="AW32" i="78" s="1"/>
  <c r="AX32" i="79" s="1"/>
  <c r="AW32" i="80" s="1"/>
  <c r="AX32" i="81" s="1"/>
  <c r="AX31" i="77"/>
  <c r="AX30" i="77"/>
  <c r="AW30" i="78" s="1"/>
  <c r="AX29" i="77"/>
  <c r="AX27" i="77"/>
  <c r="AW27" i="78" s="1"/>
  <c r="AX27" i="79" s="1"/>
  <c r="AW27" i="80" s="1"/>
  <c r="AX27" i="81" s="1"/>
  <c r="AX26" i="77"/>
  <c r="AX25" i="77"/>
  <c r="AW25" i="78" s="1"/>
  <c r="AX24" i="77"/>
  <c r="AX22" i="77"/>
  <c r="AX21" i="77"/>
  <c r="AW21" i="78" s="1"/>
  <c r="AX20" i="77"/>
  <c r="AX19" i="77"/>
  <c r="AW19" i="78" s="1"/>
  <c r="AX19" i="79" s="1"/>
  <c r="AW19" i="80" s="1"/>
  <c r="AX19" i="81" s="1"/>
  <c r="AX18" i="77"/>
  <c r="AX17" i="77"/>
  <c r="AW17" i="78" s="1"/>
  <c r="AX15" i="77"/>
  <c r="AX14" i="77"/>
  <c r="AW14" i="78" s="1"/>
  <c r="AX14" i="79" s="1"/>
  <c r="AW14" i="80" s="1"/>
  <c r="AX14" i="81" s="1"/>
  <c r="AX13" i="77"/>
  <c r="AX12" i="77"/>
  <c r="AW12" i="78" s="1"/>
  <c r="AX10" i="77"/>
  <c r="AX9" i="77"/>
  <c r="AW9" i="78" s="1"/>
  <c r="AX9" i="79" s="1"/>
  <c r="AW9" i="80" s="1"/>
  <c r="AX9" i="81" s="1"/>
  <c r="AX8" i="77"/>
  <c r="R16" i="77"/>
  <c r="AW50" i="73"/>
  <c r="AW49" i="73"/>
  <c r="AW48" i="73"/>
  <c r="AW47" i="73"/>
  <c r="AW46" i="73"/>
  <c r="AW45" i="73"/>
  <c r="AW43" i="73"/>
  <c r="AW42" i="73"/>
  <c r="AW41" i="73"/>
  <c r="AW40" i="73"/>
  <c r="AW39" i="73"/>
  <c r="AW38" i="73"/>
  <c r="AW37" i="73"/>
  <c r="AW36" i="73"/>
  <c r="AW35" i="73"/>
  <c r="AW34" i="73"/>
  <c r="AW33" i="73"/>
  <c r="AW32" i="73"/>
  <c r="AW31" i="73"/>
  <c r="AW30" i="73"/>
  <c r="AW29" i="73"/>
  <c r="AW27" i="73"/>
  <c r="AW26" i="73"/>
  <c r="AW25" i="73"/>
  <c r="AW24" i="73"/>
  <c r="AW22" i="73"/>
  <c r="AW21" i="73"/>
  <c r="AW20" i="73"/>
  <c r="AW19" i="73"/>
  <c r="AW18" i="73"/>
  <c r="AW17" i="73"/>
  <c r="AW16" i="73"/>
  <c r="AW15" i="73"/>
  <c r="AW14" i="73"/>
  <c r="AW13" i="73"/>
  <c r="AW12" i="73"/>
  <c r="AW11" i="73"/>
  <c r="AW10" i="73"/>
  <c r="AW9" i="73"/>
  <c r="AW8" i="73"/>
  <c r="AW7" i="73"/>
  <c r="AX50" i="54"/>
  <c r="AX49" i="54"/>
  <c r="AX48" i="54"/>
  <c r="AX47" i="54"/>
  <c r="AX46" i="54"/>
  <c r="AX45" i="54"/>
  <c r="AX43" i="54"/>
  <c r="AX42" i="54"/>
  <c r="AX41" i="54"/>
  <c r="AX40" i="54"/>
  <c r="AX39" i="54"/>
  <c r="AX38" i="54"/>
  <c r="AX37" i="54"/>
  <c r="AX36" i="54"/>
  <c r="AX35" i="54"/>
  <c r="AX34" i="54"/>
  <c r="AX33" i="54"/>
  <c r="AX32" i="54"/>
  <c r="AX31" i="54"/>
  <c r="AX30" i="54"/>
  <c r="AX29" i="54"/>
  <c r="AX27" i="54"/>
  <c r="AX26" i="54"/>
  <c r="AX25" i="54"/>
  <c r="AX24" i="54"/>
  <c r="AX22" i="54"/>
  <c r="AX21" i="54"/>
  <c r="AX20" i="54"/>
  <c r="AX19" i="54"/>
  <c r="AX18" i="54"/>
  <c r="AX17" i="54"/>
  <c r="AX16" i="54"/>
  <c r="AX15" i="54"/>
  <c r="AX14" i="54"/>
  <c r="AX13" i="54"/>
  <c r="AX12" i="54"/>
  <c r="AX11" i="54"/>
  <c r="AX10" i="54"/>
  <c r="AX9" i="54"/>
  <c r="AX8" i="54"/>
  <c r="AX7" i="54"/>
  <c r="AV50" i="53"/>
  <c r="AV49" i="53"/>
  <c r="AV48" i="53"/>
  <c r="AV47" i="53"/>
  <c r="AV46" i="53"/>
  <c r="AV45" i="53"/>
  <c r="AV43" i="53"/>
  <c r="AV42" i="53"/>
  <c r="AV41" i="53"/>
  <c r="AV40" i="53"/>
  <c r="AV39" i="53"/>
  <c r="AV38" i="53"/>
  <c r="AV37" i="53"/>
  <c r="AV36" i="53"/>
  <c r="AV35" i="53"/>
  <c r="AV34" i="53"/>
  <c r="AV33" i="53"/>
  <c r="AV32" i="53"/>
  <c r="AV31" i="53"/>
  <c r="AV30" i="53"/>
  <c r="AV29" i="53"/>
  <c r="AV27" i="53"/>
  <c r="AV26" i="53"/>
  <c r="AV25" i="53"/>
  <c r="AV24" i="53"/>
  <c r="AV22" i="53"/>
  <c r="AV21" i="53"/>
  <c r="AV20" i="53"/>
  <c r="AV19" i="53"/>
  <c r="AV18" i="53"/>
  <c r="AV17" i="53"/>
  <c r="AV16" i="53"/>
  <c r="AV15" i="53"/>
  <c r="AV14" i="53"/>
  <c r="AV13" i="53"/>
  <c r="AV12" i="53"/>
  <c r="AV11" i="53"/>
  <c r="AV10" i="53"/>
  <c r="AV9" i="53"/>
  <c r="AV8" i="53"/>
  <c r="AV7" i="53"/>
  <c r="AZ10" i="79" l="1"/>
  <c r="AZ10" i="78"/>
  <c r="BB10" i="78" s="1"/>
  <c r="AZ46" i="79"/>
  <c r="AZ46" i="78"/>
  <c r="BB46" i="78" s="1"/>
  <c r="AZ34" i="79"/>
  <c r="AZ34" i="78"/>
  <c r="BB34" i="78" s="1"/>
  <c r="AZ14" i="79"/>
  <c r="AZ14" i="78"/>
  <c r="BB14" i="78" s="1"/>
  <c r="BA39" i="79"/>
  <c r="BC39" i="79" s="1"/>
  <c r="AY39" i="80"/>
  <c r="AZ43" i="81"/>
  <c r="BA43" i="81" s="1"/>
  <c r="BC43" i="81" s="1"/>
  <c r="AZ43" i="80"/>
  <c r="BB43" i="80" s="1"/>
  <c r="BA25" i="79"/>
  <c r="BC25" i="79" s="1"/>
  <c r="AY25" i="80"/>
  <c r="AQ5" i="77"/>
  <c r="AP5" i="78" s="1"/>
  <c r="AQ5" i="79" s="1"/>
  <c r="AP5" i="80" s="1"/>
  <c r="AQ5" i="81" s="1"/>
  <c r="AK26" i="81"/>
  <c r="AK24" i="81"/>
  <c r="AJ35" i="80"/>
  <c r="AJ26" i="80"/>
  <c r="AJ24" i="80"/>
  <c r="AK35" i="79"/>
  <c r="AK26" i="79"/>
  <c r="AK24" i="79"/>
  <c r="AJ35" i="78"/>
  <c r="AJ26" i="78"/>
  <c r="AJ24" i="78"/>
  <c r="AK35" i="77"/>
  <c r="AK26" i="77"/>
  <c r="AK24" i="77"/>
  <c r="AK24" i="76"/>
  <c r="AK26" i="76"/>
  <c r="AK35" i="76"/>
  <c r="AJ26" i="75"/>
  <c r="AJ24" i="75"/>
  <c r="AJ35" i="75"/>
  <c r="AK26" i="74"/>
  <c r="AK24" i="74"/>
  <c r="AK35" i="74"/>
  <c r="AJ26" i="73"/>
  <c r="AJ24" i="73"/>
  <c r="AJ35" i="73"/>
  <c r="AK26" i="54"/>
  <c r="AK24" i="54"/>
  <c r="AK35" i="54"/>
  <c r="AI26" i="53"/>
  <c r="AI24" i="53"/>
  <c r="AI35" i="53"/>
  <c r="AK26" i="50"/>
  <c r="AK24" i="50"/>
  <c r="AK35" i="50"/>
  <c r="AL50" i="81"/>
  <c r="AL49" i="81"/>
  <c r="AL46" i="81"/>
  <c r="AL39" i="81"/>
  <c r="AL38" i="81"/>
  <c r="AL37" i="81"/>
  <c r="AL36" i="81"/>
  <c r="AL35" i="81"/>
  <c r="AL34" i="81"/>
  <c r="AL33" i="81"/>
  <c r="AL32" i="81"/>
  <c r="AL31" i="81"/>
  <c r="AL30" i="81"/>
  <c r="AL29" i="81"/>
  <c r="AL26" i="81"/>
  <c r="AL25" i="81"/>
  <c r="AL24" i="81"/>
  <c r="AL22" i="81"/>
  <c r="AL21" i="81"/>
  <c r="AL19" i="81"/>
  <c r="AL18" i="81"/>
  <c r="AJ50" i="81"/>
  <c r="AJ49" i="81"/>
  <c r="AJ46" i="81"/>
  <c r="AJ39" i="81"/>
  <c r="AJ38" i="81"/>
  <c r="AJ37" i="81"/>
  <c r="AJ36" i="81"/>
  <c r="AJ35" i="81"/>
  <c r="AK35" i="81" s="1"/>
  <c r="AJ34" i="81"/>
  <c r="AJ33" i="81"/>
  <c r="AJ32" i="81"/>
  <c r="AJ31" i="81"/>
  <c r="AJ30" i="81"/>
  <c r="AJ29" i="81"/>
  <c r="AJ26" i="81"/>
  <c r="AJ25" i="81"/>
  <c r="AJ24" i="81"/>
  <c r="AJ22" i="81"/>
  <c r="AJ21" i="81"/>
  <c r="AJ19" i="81"/>
  <c r="AJ18" i="81"/>
  <c r="AF7" i="81"/>
  <c r="AE7" i="81"/>
  <c r="AC8" i="81"/>
  <c r="AD7" i="81"/>
  <c r="AC7" i="81"/>
  <c r="AH45" i="81"/>
  <c r="AF45" i="81"/>
  <c r="AE45" i="81"/>
  <c r="Y45" i="81"/>
  <c r="X45" i="81"/>
  <c r="R45" i="81"/>
  <c r="Q45" i="81"/>
  <c r="D45" i="81"/>
  <c r="K45" i="81"/>
  <c r="J45" i="81"/>
  <c r="AD45" i="81"/>
  <c r="AC45" i="81"/>
  <c r="W45" i="81"/>
  <c r="V45" i="81"/>
  <c r="P45" i="81"/>
  <c r="O45" i="81"/>
  <c r="I45" i="81"/>
  <c r="H45" i="81"/>
  <c r="AH7" i="81"/>
  <c r="Y7" i="81"/>
  <c r="X7" i="81"/>
  <c r="R7" i="81"/>
  <c r="Q7" i="81"/>
  <c r="K7" i="81"/>
  <c r="J7" i="81"/>
  <c r="D7" i="81"/>
  <c r="V8" i="81"/>
  <c r="W7" i="81"/>
  <c r="V7" i="81"/>
  <c r="O8" i="81"/>
  <c r="P7" i="81"/>
  <c r="O7" i="81"/>
  <c r="H8" i="81"/>
  <c r="I7" i="81"/>
  <c r="H7" i="81"/>
  <c r="AK50" i="80"/>
  <c r="AK49" i="80"/>
  <c r="AK46" i="80"/>
  <c r="AK39" i="80"/>
  <c r="AK38" i="80"/>
  <c r="AK37" i="80"/>
  <c r="AK36" i="80"/>
  <c r="AK35" i="80"/>
  <c r="AK34" i="80"/>
  <c r="AK33" i="80"/>
  <c r="AK32" i="80"/>
  <c r="AK31" i="80"/>
  <c r="AK30" i="80"/>
  <c r="AK29" i="80"/>
  <c r="AK27" i="80"/>
  <c r="AL27" i="81" s="1"/>
  <c r="AK26" i="80"/>
  <c r="AK25" i="80"/>
  <c r="AK24" i="80"/>
  <c r="AK22" i="80"/>
  <c r="AK21" i="80"/>
  <c r="AK19" i="80"/>
  <c r="AK18" i="80"/>
  <c r="AI50" i="80"/>
  <c r="AI49" i="80"/>
  <c r="AI46" i="80"/>
  <c r="AI39" i="80"/>
  <c r="AI38" i="80"/>
  <c r="AI37" i="80"/>
  <c r="AI36" i="80"/>
  <c r="AI35" i="80"/>
  <c r="AI34" i="80"/>
  <c r="AI33" i="80"/>
  <c r="AI32" i="80"/>
  <c r="AI31" i="80"/>
  <c r="AI30" i="80"/>
  <c r="AI29" i="80"/>
  <c r="AI27" i="80"/>
  <c r="AJ27" i="81" s="1"/>
  <c r="AI26" i="80"/>
  <c r="AI25" i="80"/>
  <c r="AI24" i="80"/>
  <c r="AI22" i="80"/>
  <c r="AI21" i="80"/>
  <c r="AI19" i="80"/>
  <c r="AI18" i="80"/>
  <c r="AL50" i="79"/>
  <c r="AL49" i="79"/>
  <c r="AL46" i="79"/>
  <c r="AL39" i="79"/>
  <c r="AL38" i="79"/>
  <c r="AL37" i="79"/>
  <c r="AL36" i="79"/>
  <c r="AL35" i="79"/>
  <c r="AL34" i="79"/>
  <c r="AL33" i="79"/>
  <c r="AL32" i="79"/>
  <c r="AL31" i="79"/>
  <c r="AL30" i="79"/>
  <c r="AL29" i="79"/>
  <c r="AL27" i="79"/>
  <c r="AL26" i="79"/>
  <c r="AL25" i="79"/>
  <c r="AL24" i="79"/>
  <c r="AL22" i="79"/>
  <c r="AL21" i="79"/>
  <c r="AL19" i="79"/>
  <c r="AL18" i="79"/>
  <c r="AJ50" i="79"/>
  <c r="AJ49" i="79"/>
  <c r="AJ46" i="79"/>
  <c r="AJ39" i="79"/>
  <c r="AJ38" i="79"/>
  <c r="AJ37" i="79"/>
  <c r="AJ36" i="79"/>
  <c r="AJ35" i="79"/>
  <c r="AJ34" i="79"/>
  <c r="AJ33" i="79"/>
  <c r="AJ32" i="79"/>
  <c r="AJ31" i="79"/>
  <c r="AJ30" i="79"/>
  <c r="AJ29" i="79"/>
  <c r="AJ27" i="79"/>
  <c r="AJ26" i="79"/>
  <c r="AJ25" i="79"/>
  <c r="AJ24" i="79"/>
  <c r="AJ22" i="79"/>
  <c r="AJ21" i="79"/>
  <c r="AJ19" i="79"/>
  <c r="AJ18" i="79"/>
  <c r="AF45" i="79"/>
  <c r="AE45" i="79"/>
  <c r="Y45" i="79"/>
  <c r="X45" i="79"/>
  <c r="R45" i="79"/>
  <c r="Q45" i="79"/>
  <c r="K45" i="79"/>
  <c r="J45" i="79"/>
  <c r="D45" i="79"/>
  <c r="AB45" i="79"/>
  <c r="AA45" i="79"/>
  <c r="U45" i="79"/>
  <c r="T45" i="79"/>
  <c r="N45" i="79"/>
  <c r="M45" i="79"/>
  <c r="G45" i="79"/>
  <c r="F45" i="79"/>
  <c r="AF7" i="79"/>
  <c r="AE7" i="79"/>
  <c r="Y7" i="79"/>
  <c r="X7" i="79"/>
  <c r="R7" i="79"/>
  <c r="Q7" i="79"/>
  <c r="K7" i="79"/>
  <c r="J7" i="79"/>
  <c r="D7" i="79"/>
  <c r="AA8" i="79"/>
  <c r="AB7" i="79"/>
  <c r="AA7" i="79"/>
  <c r="T8" i="79"/>
  <c r="U7" i="79"/>
  <c r="T7" i="79"/>
  <c r="M8" i="79"/>
  <c r="N7" i="79"/>
  <c r="M7" i="79"/>
  <c r="F8" i="79"/>
  <c r="G7" i="79"/>
  <c r="F7" i="79"/>
  <c r="B79" i="81"/>
  <c r="B78" i="81"/>
  <c r="B82" i="80"/>
  <c r="B81" i="80"/>
  <c r="B80" i="80"/>
  <c r="B78" i="80"/>
  <c r="B78" i="79"/>
  <c r="B53" i="78"/>
  <c r="B82" i="78"/>
  <c r="B81" i="78"/>
  <c r="B78" i="78"/>
  <c r="B83" i="77"/>
  <c r="B82" i="77"/>
  <c r="B81" i="77"/>
  <c r="B78" i="77"/>
  <c r="B83" i="76"/>
  <c r="B82" i="76"/>
  <c r="B81" i="76"/>
  <c r="B80" i="76"/>
  <c r="B79" i="76"/>
  <c r="B76" i="76"/>
  <c r="B77" i="76"/>
  <c r="B78" i="76"/>
  <c r="B78" i="75"/>
  <c r="B72" i="75"/>
  <c r="B73" i="75"/>
  <c r="B74" i="75"/>
  <c r="B75" i="75"/>
  <c r="B76" i="75"/>
  <c r="B82" i="75"/>
  <c r="B81" i="75"/>
  <c r="B80" i="75"/>
  <c r="B79" i="75"/>
  <c r="B77" i="75"/>
  <c r="B83" i="74"/>
  <c r="B76" i="74"/>
  <c r="B75" i="74"/>
  <c r="B74" i="74"/>
  <c r="B72" i="74"/>
  <c r="B71" i="74"/>
  <c r="B67" i="74"/>
  <c r="B82" i="73"/>
  <c r="B81" i="73"/>
  <c r="B78" i="73"/>
  <c r="B77" i="73"/>
  <c r="B83" i="54"/>
  <c r="B82" i="54"/>
  <c r="B81" i="54"/>
  <c r="B80" i="54"/>
  <c r="B79" i="54"/>
  <c r="B78" i="54"/>
  <c r="B77" i="54"/>
  <c r="B76" i="54"/>
  <c r="B76" i="53"/>
  <c r="B77" i="53"/>
  <c r="B78" i="53"/>
  <c r="B81" i="53"/>
  <c r="B79" i="53"/>
  <c r="B77" i="50"/>
  <c r="B83" i="50"/>
  <c r="B83" i="81"/>
  <c r="B82" i="81"/>
  <c r="B81" i="81"/>
  <c r="B83" i="79"/>
  <c r="B82" i="79"/>
  <c r="B80" i="79"/>
  <c r="B81" i="79"/>
  <c r="B80" i="53"/>
  <c r="B82" i="50"/>
  <c r="B70" i="74"/>
  <c r="B80" i="73"/>
  <c r="B79" i="73"/>
  <c r="B81" i="50"/>
  <c r="B75" i="50"/>
  <c r="B81" i="74"/>
  <c r="B80" i="74"/>
  <c r="B77" i="74"/>
  <c r="B79" i="74"/>
  <c r="B78" i="74"/>
  <c r="B75" i="73"/>
  <c r="B76" i="73"/>
  <c r="AZ25" i="80" l="1"/>
  <c r="BB25" i="80" s="1"/>
  <c r="AZ25" i="81"/>
  <c r="BA25" i="81" s="1"/>
  <c r="BC25" i="81" s="1"/>
  <c r="AZ39" i="80"/>
  <c r="BB39" i="80" s="1"/>
  <c r="AZ39" i="81"/>
  <c r="BA39" i="81" s="1"/>
  <c r="BC39" i="81" s="1"/>
  <c r="AY14" i="80"/>
  <c r="BA14" i="79"/>
  <c r="BC14" i="79" s="1"/>
  <c r="AY34" i="80"/>
  <c r="BA34" i="79"/>
  <c r="BC34" i="79" s="1"/>
  <c r="AY46" i="80"/>
  <c r="BA46" i="79"/>
  <c r="BC46" i="79" s="1"/>
  <c r="AY10" i="80"/>
  <c r="BA10" i="79"/>
  <c r="BC10" i="79" s="1"/>
  <c r="AK50" i="78"/>
  <c r="AK49" i="78"/>
  <c r="AK46" i="78"/>
  <c r="AK39" i="78"/>
  <c r="AK38" i="78"/>
  <c r="AK37" i="78"/>
  <c r="AK36" i="78"/>
  <c r="AK35" i="78"/>
  <c r="AK34" i="78"/>
  <c r="AK33" i="78"/>
  <c r="AK32" i="78"/>
  <c r="AK31" i="78"/>
  <c r="AK30" i="78"/>
  <c r="AK29" i="78"/>
  <c r="AK27" i="78"/>
  <c r="AK26" i="78"/>
  <c r="AK25" i="78"/>
  <c r="AK24" i="78"/>
  <c r="AK22" i="78"/>
  <c r="AK21" i="78"/>
  <c r="AK19" i="78"/>
  <c r="AK18" i="78"/>
  <c r="AI50" i="78"/>
  <c r="AI49" i="78"/>
  <c r="AI46" i="78"/>
  <c r="AI39" i="78"/>
  <c r="AI38" i="78"/>
  <c r="AI37" i="78"/>
  <c r="AI36" i="78"/>
  <c r="AI35" i="78"/>
  <c r="AI34" i="78"/>
  <c r="AI33" i="78"/>
  <c r="AI32" i="78"/>
  <c r="AI31" i="78"/>
  <c r="AI30" i="78"/>
  <c r="AI29" i="78"/>
  <c r="AI27" i="78"/>
  <c r="AI26" i="78"/>
  <c r="AI25" i="78"/>
  <c r="AI24" i="78"/>
  <c r="AI22" i="78"/>
  <c r="AI21" i="78"/>
  <c r="AI19" i="78"/>
  <c r="AI18" i="78"/>
  <c r="AF45" i="78"/>
  <c r="AE45" i="78"/>
  <c r="Y45" i="78"/>
  <c r="X45" i="78"/>
  <c r="R45" i="78"/>
  <c r="Q45" i="78"/>
  <c r="K45" i="78"/>
  <c r="J45" i="78"/>
  <c r="D45" i="78"/>
  <c r="AF7" i="78"/>
  <c r="AE7" i="78"/>
  <c r="Y7" i="78"/>
  <c r="X7" i="78"/>
  <c r="R7" i="78"/>
  <c r="Q7" i="78"/>
  <c r="K7" i="78"/>
  <c r="J7" i="78"/>
  <c r="AC8" i="78"/>
  <c r="AD7" i="78"/>
  <c r="AC7" i="78"/>
  <c r="V8" i="78"/>
  <c r="W7" i="78"/>
  <c r="V7" i="78"/>
  <c r="O8" i="78"/>
  <c r="P7" i="78"/>
  <c r="O7" i="78"/>
  <c r="H8" i="78"/>
  <c r="I7" i="78"/>
  <c r="H7" i="78"/>
  <c r="AL50" i="77"/>
  <c r="AL49" i="77"/>
  <c r="AL46" i="77"/>
  <c r="AL39" i="77"/>
  <c r="AL38" i="77"/>
  <c r="AL37" i="77"/>
  <c r="AL36" i="77"/>
  <c r="AL35" i="77"/>
  <c r="AL34" i="77"/>
  <c r="AL33" i="77"/>
  <c r="AL32" i="77"/>
  <c r="AL31" i="77"/>
  <c r="AL30" i="77"/>
  <c r="AL29" i="77"/>
  <c r="AL27" i="77"/>
  <c r="AL26" i="77"/>
  <c r="AL25" i="77"/>
  <c r="AL24" i="77"/>
  <c r="AL22" i="77"/>
  <c r="AL21" i="77"/>
  <c r="AL19" i="77"/>
  <c r="AL18" i="77"/>
  <c r="AJ50" i="77"/>
  <c r="AJ49" i="77"/>
  <c r="AJ46" i="77"/>
  <c r="AJ39" i="77"/>
  <c r="AJ38" i="77"/>
  <c r="AJ37" i="77"/>
  <c r="AJ36" i="77"/>
  <c r="AJ35" i="77"/>
  <c r="AJ34" i="77"/>
  <c r="AJ33" i="77"/>
  <c r="AJ32" i="77"/>
  <c r="AJ31" i="77"/>
  <c r="AJ30" i="77"/>
  <c r="AJ29" i="77"/>
  <c r="AJ27" i="77"/>
  <c r="AJ26" i="77"/>
  <c r="AJ25" i="77"/>
  <c r="AJ24" i="77"/>
  <c r="AJ22" i="77"/>
  <c r="AJ21" i="77"/>
  <c r="AJ19" i="77"/>
  <c r="AJ18" i="77"/>
  <c r="AH45" i="77"/>
  <c r="AE45" i="77"/>
  <c r="X45" i="77"/>
  <c r="Q45" i="77"/>
  <c r="J45" i="77"/>
  <c r="AG45" i="77"/>
  <c r="Z45" i="77"/>
  <c r="S45" i="77"/>
  <c r="L45" i="77"/>
  <c r="E45" i="77"/>
  <c r="L7" i="77"/>
  <c r="J7" i="77"/>
  <c r="AH7" i="77"/>
  <c r="AE7" i="77"/>
  <c r="X7" i="77"/>
  <c r="Q7" i="77"/>
  <c r="AG8" i="77"/>
  <c r="AG7" i="77"/>
  <c r="Z8" i="77"/>
  <c r="Z7" i="77"/>
  <c r="S8" i="77"/>
  <c r="S7" i="77"/>
  <c r="E8" i="77"/>
  <c r="E7" i="77"/>
  <c r="AL50" i="76"/>
  <c r="AL49" i="76"/>
  <c r="AL46" i="76"/>
  <c r="AL39" i="76"/>
  <c r="AL38" i="76"/>
  <c r="AL37" i="76"/>
  <c r="AL36" i="76"/>
  <c r="AL35" i="76"/>
  <c r="AL34" i="76"/>
  <c r="AL33" i="76"/>
  <c r="AL32" i="76"/>
  <c r="AL31" i="76"/>
  <c r="AL30" i="76"/>
  <c r="AL29" i="76"/>
  <c r="AL27" i="76"/>
  <c r="AL26" i="76"/>
  <c r="AL25" i="76"/>
  <c r="AL24" i="76"/>
  <c r="AL22" i="76"/>
  <c r="AL21" i="76"/>
  <c r="AL19" i="76"/>
  <c r="AL18" i="76"/>
  <c r="AJ50" i="76"/>
  <c r="AJ49" i="76"/>
  <c r="AJ46" i="76"/>
  <c r="AJ39" i="76"/>
  <c r="AJ38" i="76"/>
  <c r="AJ37" i="76"/>
  <c r="AJ36" i="76"/>
  <c r="AJ35" i="76"/>
  <c r="AJ34" i="76"/>
  <c r="AJ33" i="76"/>
  <c r="AJ32" i="76"/>
  <c r="AJ31" i="76"/>
  <c r="AJ30" i="76"/>
  <c r="AJ29" i="76"/>
  <c r="AJ27" i="76"/>
  <c r="AJ26" i="76"/>
  <c r="AJ25" i="76"/>
  <c r="AJ24" i="76"/>
  <c r="AJ22" i="76"/>
  <c r="AJ21" i="76"/>
  <c r="AJ19" i="76"/>
  <c r="AJ18" i="76"/>
  <c r="AH45" i="76"/>
  <c r="AF45" i="76"/>
  <c r="AE45" i="76"/>
  <c r="Y45" i="76"/>
  <c r="X45" i="76"/>
  <c r="R45" i="76"/>
  <c r="K45" i="76"/>
  <c r="J45" i="76"/>
  <c r="D45" i="76"/>
  <c r="AC45" i="76"/>
  <c r="AB45" i="76"/>
  <c r="V45" i="76"/>
  <c r="U45" i="76"/>
  <c r="O45" i="76"/>
  <c r="N45" i="76"/>
  <c r="H45" i="76"/>
  <c r="G45" i="76"/>
  <c r="AH7" i="76"/>
  <c r="AF7" i="76"/>
  <c r="AE7" i="76"/>
  <c r="Y7" i="76"/>
  <c r="X7" i="76"/>
  <c r="R7" i="76"/>
  <c r="K7" i="76"/>
  <c r="J7" i="76"/>
  <c r="D7" i="76"/>
  <c r="AB8" i="76"/>
  <c r="AC7" i="76"/>
  <c r="AB7" i="76"/>
  <c r="U8" i="76"/>
  <c r="V7" i="76"/>
  <c r="U7" i="76"/>
  <c r="N8" i="76"/>
  <c r="O7" i="76"/>
  <c r="N7" i="76"/>
  <c r="G8" i="76"/>
  <c r="H7" i="76"/>
  <c r="G7" i="76"/>
  <c r="AZ10" i="81" l="1"/>
  <c r="BA10" i="81" s="1"/>
  <c r="BC10" i="81" s="1"/>
  <c r="AZ10" i="80"/>
  <c r="BB10" i="80" s="1"/>
  <c r="AZ46" i="81"/>
  <c r="BA46" i="81" s="1"/>
  <c r="BC46" i="81" s="1"/>
  <c r="AZ46" i="80"/>
  <c r="BB46" i="80" s="1"/>
  <c r="AZ34" i="81"/>
  <c r="BA34" i="81" s="1"/>
  <c r="BC34" i="81" s="1"/>
  <c r="AZ34" i="80"/>
  <c r="BB34" i="80" s="1"/>
  <c r="AZ14" i="80"/>
  <c r="BB14" i="80" s="1"/>
  <c r="AZ14" i="81"/>
  <c r="BA14" i="81" s="1"/>
  <c r="BC14" i="81" s="1"/>
  <c r="AK50" i="75"/>
  <c r="AK49" i="75"/>
  <c r="AK46" i="75"/>
  <c r="AK39" i="75"/>
  <c r="AK38" i="75"/>
  <c r="AK37" i="75"/>
  <c r="AK36" i="75"/>
  <c r="AK35" i="75"/>
  <c r="AK34" i="75"/>
  <c r="AK33" i="75"/>
  <c r="AK32" i="75"/>
  <c r="AK31" i="75"/>
  <c r="AK30" i="75"/>
  <c r="AK29" i="75"/>
  <c r="AK27" i="75"/>
  <c r="AK26" i="75"/>
  <c r="AK25" i="75"/>
  <c r="AK24" i="75"/>
  <c r="AK22" i="75"/>
  <c r="AK21" i="75"/>
  <c r="AK19" i="75"/>
  <c r="AK18" i="75"/>
  <c r="AI50" i="75"/>
  <c r="AI49" i="75"/>
  <c r="AI46" i="75"/>
  <c r="AI39" i="75"/>
  <c r="AI38" i="75"/>
  <c r="AI37" i="75"/>
  <c r="AI36" i="75"/>
  <c r="AI35" i="75"/>
  <c r="AI34" i="75"/>
  <c r="AI33" i="75"/>
  <c r="AI32" i="75"/>
  <c r="AI31" i="75"/>
  <c r="AI30" i="75"/>
  <c r="AI29" i="75"/>
  <c r="AI27" i="75"/>
  <c r="AI26" i="75"/>
  <c r="AI25" i="75"/>
  <c r="AI24" i="75"/>
  <c r="AI22" i="75"/>
  <c r="AI21" i="75"/>
  <c r="AI19" i="75"/>
  <c r="AI18" i="75"/>
  <c r="AI14" i="75"/>
  <c r="AJ14" i="76" s="1"/>
  <c r="AF45" i="75"/>
  <c r="Y45" i="75"/>
  <c r="R45" i="75"/>
  <c r="K45" i="75"/>
  <c r="AD45" i="75"/>
  <c r="W45" i="75"/>
  <c r="P45" i="75"/>
  <c r="I45" i="75"/>
  <c r="AF7" i="75"/>
  <c r="Y7" i="75"/>
  <c r="R7" i="75"/>
  <c r="K7" i="75"/>
  <c r="AD8" i="75"/>
  <c r="AD7" i="75"/>
  <c r="W8" i="75"/>
  <c r="W7" i="75"/>
  <c r="P8" i="75"/>
  <c r="P7" i="75"/>
  <c r="I8" i="75"/>
  <c r="I7" i="75"/>
  <c r="AL50" i="74"/>
  <c r="AL49" i="74"/>
  <c r="AL46" i="74"/>
  <c r="AL43" i="74"/>
  <c r="AK43" i="75" s="1"/>
  <c r="AL39" i="74"/>
  <c r="AL38" i="74"/>
  <c r="AL37" i="74"/>
  <c r="AL36" i="74"/>
  <c r="AL35" i="74"/>
  <c r="AL34" i="74"/>
  <c r="AL33" i="74"/>
  <c r="AL32" i="74"/>
  <c r="AL31" i="74"/>
  <c r="AL30" i="74"/>
  <c r="AL29" i="74"/>
  <c r="AL27" i="74"/>
  <c r="AL26" i="74"/>
  <c r="AL25" i="74"/>
  <c r="AL24" i="74"/>
  <c r="AL22" i="74"/>
  <c r="AL21" i="74"/>
  <c r="AL19" i="74"/>
  <c r="AL18" i="74"/>
  <c r="AL14" i="74"/>
  <c r="AK14" i="75" s="1"/>
  <c r="AL14" i="76" s="1"/>
  <c r="AL14" i="77" s="1"/>
  <c r="AK14" i="78" s="1"/>
  <c r="AL14" i="79" s="1"/>
  <c r="AK14" i="80" s="1"/>
  <c r="AL14" i="81" s="1"/>
  <c r="AL10" i="74"/>
  <c r="AK10" i="75" s="1"/>
  <c r="AL10" i="76" s="1"/>
  <c r="AL10" i="77" s="1"/>
  <c r="AK10" i="78" s="1"/>
  <c r="AL10" i="79" s="1"/>
  <c r="AK10" i="80" s="1"/>
  <c r="AL10" i="81" s="1"/>
  <c r="AJ50" i="74"/>
  <c r="AJ49" i="74"/>
  <c r="AJ46" i="74"/>
  <c r="AJ43" i="74"/>
  <c r="AK43" i="74" s="1"/>
  <c r="AJ39" i="74"/>
  <c r="AJ38" i="74"/>
  <c r="AJ37" i="74"/>
  <c r="AJ36" i="74"/>
  <c r="AJ35" i="74"/>
  <c r="AJ34" i="74"/>
  <c r="AJ33" i="74"/>
  <c r="AJ32" i="74"/>
  <c r="AJ31" i="74"/>
  <c r="AJ30" i="74"/>
  <c r="AJ29" i="74"/>
  <c r="AJ27" i="74"/>
  <c r="AJ26" i="74"/>
  <c r="AJ25" i="74"/>
  <c r="AJ24" i="74"/>
  <c r="AJ22" i="74"/>
  <c r="AJ21" i="74"/>
  <c r="AJ19" i="74"/>
  <c r="AJ18" i="74"/>
  <c r="AJ14" i="74"/>
  <c r="AJ10" i="74"/>
  <c r="AI10" i="75" s="1"/>
  <c r="AJ10" i="76" s="1"/>
  <c r="AH45" i="54"/>
  <c r="AH7" i="54"/>
  <c r="AF45" i="74"/>
  <c r="AE45" i="74"/>
  <c r="Y45" i="74"/>
  <c r="R45" i="74"/>
  <c r="Q45" i="74"/>
  <c r="J45" i="74"/>
  <c r="AH45" i="74"/>
  <c r="AG45" i="74"/>
  <c r="AA45" i="74"/>
  <c r="Z45" i="74"/>
  <c r="T45" i="74"/>
  <c r="S45" i="74"/>
  <c r="M45" i="74"/>
  <c r="L45" i="74"/>
  <c r="F45" i="74"/>
  <c r="E45" i="74"/>
  <c r="AF7" i="74"/>
  <c r="AE7" i="74"/>
  <c r="Y7" i="74"/>
  <c r="R7" i="74"/>
  <c r="Q7" i="74"/>
  <c r="J7" i="74"/>
  <c r="AG8" i="74"/>
  <c r="AH7" i="74"/>
  <c r="AG7" i="74"/>
  <c r="Z8" i="74"/>
  <c r="AA7" i="74"/>
  <c r="Z7" i="74"/>
  <c r="S8" i="74"/>
  <c r="T7" i="74"/>
  <c r="S7" i="74"/>
  <c r="L8" i="74"/>
  <c r="M7" i="74"/>
  <c r="L7" i="74"/>
  <c r="E8" i="74"/>
  <c r="F7" i="74"/>
  <c r="E7" i="74"/>
  <c r="AX39" i="74"/>
  <c r="AW39" i="75" s="1"/>
  <c r="AX37" i="74"/>
  <c r="AW37" i="75" s="1"/>
  <c r="AX35" i="74"/>
  <c r="AW35" i="75" s="1"/>
  <c r="AX33" i="74"/>
  <c r="AW33" i="75" s="1"/>
  <c r="AX31" i="74"/>
  <c r="AW31" i="75" s="1"/>
  <c r="AX29" i="74"/>
  <c r="AW29" i="75" s="1"/>
  <c r="AX27" i="74"/>
  <c r="AW27" i="75" s="1"/>
  <c r="AX25" i="74"/>
  <c r="AW25" i="75" s="1"/>
  <c r="AX21" i="74"/>
  <c r="AW21" i="75" s="1"/>
  <c r="AX18" i="74"/>
  <c r="AW18" i="75" s="1"/>
  <c r="AK50" i="73"/>
  <c r="AK49" i="73"/>
  <c r="AK46" i="73"/>
  <c r="AK43" i="73"/>
  <c r="AK39" i="73"/>
  <c r="AK38" i="73"/>
  <c r="AK37" i="73"/>
  <c r="AK36" i="73"/>
  <c r="AK35" i="73"/>
  <c r="AK34" i="73"/>
  <c r="AK33" i="73"/>
  <c r="AK32" i="73"/>
  <c r="AK31" i="73"/>
  <c r="AK30" i="73"/>
  <c r="AK29" i="73"/>
  <c r="AK27" i="73"/>
  <c r="AK26" i="73"/>
  <c r="AK25" i="73"/>
  <c r="AK24" i="73"/>
  <c r="AK22" i="73"/>
  <c r="AK21" i="73"/>
  <c r="AK19" i="73"/>
  <c r="AK18" i="73"/>
  <c r="AK16" i="73"/>
  <c r="AL16" i="74" s="1"/>
  <c r="AK16" i="75" s="1"/>
  <c r="AL16" i="76" s="1"/>
  <c r="AL16" i="77" s="1"/>
  <c r="AK16" i="78" s="1"/>
  <c r="AL16" i="79" s="1"/>
  <c r="AK16" i="80" s="1"/>
  <c r="AL16" i="81" s="1"/>
  <c r="AK14" i="73"/>
  <c r="AK10" i="73"/>
  <c r="AI50" i="73"/>
  <c r="AI49" i="73"/>
  <c r="AI46" i="73"/>
  <c r="AI43" i="73"/>
  <c r="AI39" i="73"/>
  <c r="AI38" i="73"/>
  <c r="AI37" i="73"/>
  <c r="AI36" i="73"/>
  <c r="AI35" i="73"/>
  <c r="AI34" i="73"/>
  <c r="AI33" i="73"/>
  <c r="AI32" i="73"/>
  <c r="AI31" i="73"/>
  <c r="AI30" i="73"/>
  <c r="AI29" i="73"/>
  <c r="AI27" i="73"/>
  <c r="AI26" i="73"/>
  <c r="AI25" i="73"/>
  <c r="AI24" i="73"/>
  <c r="AI22" i="73"/>
  <c r="AI21" i="73"/>
  <c r="AI19" i="73"/>
  <c r="AI18" i="73"/>
  <c r="AI16" i="73"/>
  <c r="AJ16" i="74" s="1"/>
  <c r="AI16" i="75" s="1"/>
  <c r="AJ16" i="76" s="1"/>
  <c r="AI14" i="73"/>
  <c r="AI10" i="73"/>
  <c r="AX50" i="74"/>
  <c r="AW50" i="75" s="1"/>
  <c r="AX49" i="74"/>
  <c r="AW49" i="75" s="1"/>
  <c r="AX46" i="74"/>
  <c r="AW46" i="75" s="1"/>
  <c r="AX43" i="74"/>
  <c r="AW43" i="75" s="1"/>
  <c r="AX38" i="74"/>
  <c r="AW38" i="75" s="1"/>
  <c r="AX36" i="74"/>
  <c r="AW36" i="75" s="1"/>
  <c r="AX34" i="74"/>
  <c r="AW34" i="75" s="1"/>
  <c r="AX32" i="74"/>
  <c r="AW32" i="75" s="1"/>
  <c r="AX30" i="74"/>
  <c r="AW30" i="75" s="1"/>
  <c r="AX26" i="74"/>
  <c r="AW26" i="75" s="1"/>
  <c r="AX24" i="74"/>
  <c r="AW24" i="75" s="1"/>
  <c r="AX22" i="74"/>
  <c r="AW22" i="75" s="1"/>
  <c r="AX19" i="74"/>
  <c r="AW19" i="75" s="1"/>
  <c r="AX14" i="74"/>
  <c r="AW14" i="75" s="1"/>
  <c r="AX10" i="74"/>
  <c r="AW10" i="75" s="1"/>
  <c r="AF7" i="73"/>
  <c r="AE7" i="73"/>
  <c r="Y7" i="73"/>
  <c r="X7" i="73"/>
  <c r="R7" i="73"/>
  <c r="Q7" i="73"/>
  <c r="G8" i="73"/>
  <c r="AQ60" i="81"/>
  <c r="AU51" i="81"/>
  <c r="D18" i="81"/>
  <c r="E3" i="81"/>
  <c r="D3" i="81"/>
  <c r="D26" i="81" s="1"/>
  <c r="D2" i="81"/>
  <c r="E2" i="81" s="1"/>
  <c r="F3" i="81" s="1"/>
  <c r="AP60" i="80"/>
  <c r="AT51" i="80"/>
  <c r="J8" i="80"/>
  <c r="E3" i="80"/>
  <c r="D3" i="80"/>
  <c r="D23" i="80" s="1"/>
  <c r="D2" i="80"/>
  <c r="E2" i="80" s="1"/>
  <c r="AQ60" i="79"/>
  <c r="AU51" i="79"/>
  <c r="E3" i="79"/>
  <c r="E27" i="79" s="1"/>
  <c r="D3" i="79"/>
  <c r="E2" i="79"/>
  <c r="F3" i="79" s="1"/>
  <c r="D2" i="79"/>
  <c r="AP60" i="78"/>
  <c r="AT51" i="78"/>
  <c r="E3" i="78"/>
  <c r="D3" i="78"/>
  <c r="D23" i="78" s="1"/>
  <c r="D2" i="78"/>
  <c r="E2" i="78" s="1"/>
  <c r="AQ60" i="77"/>
  <c r="AU51" i="77"/>
  <c r="E3" i="77"/>
  <c r="D3" i="77"/>
  <c r="D23" i="77" s="1"/>
  <c r="D2" i="77"/>
  <c r="E2" i="77" s="1"/>
  <c r="AQ60" i="76"/>
  <c r="AU51" i="76"/>
  <c r="E3" i="76"/>
  <c r="D3" i="76"/>
  <c r="D18" i="76" s="1"/>
  <c r="D2" i="76"/>
  <c r="E2" i="76" s="1"/>
  <c r="AP60" i="75"/>
  <c r="AT51" i="75"/>
  <c r="J8" i="75"/>
  <c r="E3" i="75"/>
  <c r="D3" i="75"/>
  <c r="D16" i="75" s="1"/>
  <c r="D2" i="75"/>
  <c r="E2" i="75" s="1"/>
  <c r="AQ60" i="74"/>
  <c r="AU51" i="74"/>
  <c r="AM43" i="74"/>
  <c r="E3" i="74"/>
  <c r="E22" i="74" s="1"/>
  <c r="D3" i="74"/>
  <c r="D23" i="74" s="1"/>
  <c r="D2" i="74"/>
  <c r="E2" i="74" s="1"/>
  <c r="AP60" i="73"/>
  <c r="AT51" i="73"/>
  <c r="AL43" i="73"/>
  <c r="AJ43" i="73"/>
  <c r="E3" i="73"/>
  <c r="D3" i="73"/>
  <c r="D45" i="73" s="1"/>
  <c r="D2" i="73"/>
  <c r="E2" i="73" s="1"/>
  <c r="B82" i="74"/>
  <c r="B71" i="75"/>
  <c r="B67" i="75"/>
  <c r="B65" i="75"/>
  <c r="B63" i="75"/>
  <c r="B61" i="75"/>
  <c r="B60" i="75"/>
  <c r="B58" i="75"/>
  <c r="B57" i="75"/>
  <c r="B69" i="78"/>
  <c r="B65" i="78"/>
  <c r="B58" i="78"/>
  <c r="B55" i="78"/>
  <c r="B70" i="78"/>
  <c r="B59" i="78"/>
  <c r="B56" i="78"/>
  <c r="B79" i="78"/>
  <c r="B71" i="78"/>
  <c r="B67" i="78"/>
  <c r="B63" i="78"/>
  <c r="B60" i="78"/>
  <c r="B57" i="78"/>
  <c r="B80" i="78"/>
  <c r="B72" i="78"/>
  <c r="B64" i="78"/>
  <c r="B62" i="78"/>
  <c r="B66" i="78"/>
  <c r="B79" i="77"/>
  <c r="B75" i="77"/>
  <c r="B63" i="77"/>
  <c r="B60" i="77"/>
  <c r="B80" i="77"/>
  <c r="B72" i="77"/>
  <c r="B62" i="77"/>
  <c r="B53" i="77"/>
  <c r="B66" i="77"/>
  <c r="B77" i="77"/>
  <c r="B73" i="77"/>
  <c r="B69" i="77"/>
  <c r="B65" i="77"/>
  <c r="B61" i="77"/>
  <c r="B58" i="77"/>
  <c r="B55" i="77"/>
  <c r="B76" i="77"/>
  <c r="B68" i="77"/>
  <c r="B54" i="77"/>
  <c r="B70" i="77"/>
  <c r="B59" i="77"/>
  <c r="B74" i="77"/>
  <c r="B56" i="77"/>
  <c r="B73" i="76"/>
  <c r="B69" i="76"/>
  <c r="B65" i="76"/>
  <c r="B61" i="76"/>
  <c r="B58" i="76"/>
  <c r="B55" i="76"/>
  <c r="B68" i="76"/>
  <c r="B54" i="76"/>
  <c r="B70" i="76"/>
  <c r="B59" i="76"/>
  <c r="B56" i="76"/>
  <c r="B75" i="76"/>
  <c r="B71" i="76"/>
  <c r="B63" i="76"/>
  <c r="B57" i="76"/>
  <c r="B72" i="76"/>
  <c r="B64" i="76"/>
  <c r="B62" i="76"/>
  <c r="B68" i="78"/>
  <c r="B61" i="78"/>
  <c r="B54" i="78"/>
  <c r="B71" i="77"/>
  <c r="B64" i="77"/>
  <c r="B57" i="77"/>
  <c r="B74" i="76"/>
  <c r="B67" i="76"/>
  <c r="B60" i="76"/>
  <c r="B53" i="76"/>
  <c r="B55" i="75"/>
  <c r="B69" i="81"/>
  <c r="B65" i="81"/>
  <c r="B61" i="81"/>
  <c r="B58" i="81"/>
  <c r="B55" i="81"/>
  <c r="B54" i="81"/>
  <c r="B70" i="81"/>
  <c r="B59" i="81"/>
  <c r="B71" i="81"/>
  <c r="B63" i="81"/>
  <c r="B60" i="81"/>
  <c r="B57" i="81"/>
  <c r="B72" i="81"/>
  <c r="B64" i="81"/>
  <c r="B62" i="81"/>
  <c r="B53" i="81"/>
  <c r="B56" i="81"/>
  <c r="B77" i="80"/>
  <c r="B69" i="80"/>
  <c r="B74" i="80"/>
  <c r="B79" i="80"/>
  <c r="B72" i="80"/>
  <c r="B73" i="80"/>
  <c r="B65" i="80"/>
  <c r="B76" i="80"/>
  <c r="B75" i="80"/>
  <c r="B67" i="80"/>
  <c r="B66" i="80"/>
  <c r="B74" i="79"/>
  <c r="B70" i="79"/>
  <c r="B66" i="79"/>
  <c r="B62" i="79"/>
  <c r="B56" i="79"/>
  <c r="B53" i="79"/>
  <c r="B77" i="79"/>
  <c r="B69" i="79"/>
  <c r="B61" i="79"/>
  <c r="B57" i="79"/>
  <c r="B67" i="79"/>
  <c r="B79" i="79"/>
  <c r="B58" i="79"/>
  <c r="B76" i="79"/>
  <c r="B72" i="79"/>
  <c r="B68" i="79"/>
  <c r="B64" i="79"/>
  <c r="B59" i="79"/>
  <c r="B54" i="79"/>
  <c r="B73" i="79"/>
  <c r="B65" i="79"/>
  <c r="B60" i="79"/>
  <c r="B75" i="79"/>
  <c r="B55" i="79"/>
  <c r="B63" i="79"/>
  <c r="B71" i="79"/>
  <c r="B64" i="80"/>
  <c r="B77" i="81"/>
  <c r="B55" i="80"/>
  <c r="B57" i="80"/>
  <c r="B58" i="80"/>
  <c r="B54" i="80"/>
  <c r="B61" i="80"/>
  <c r="B56" i="80"/>
  <c r="B62" i="80"/>
  <c r="B60" i="80"/>
  <c r="B59" i="80"/>
  <c r="B53" i="80"/>
  <c r="B67" i="77"/>
  <c r="B66" i="76"/>
  <c r="B70" i="80"/>
  <c r="B63" i="80"/>
  <c r="B76" i="81"/>
  <c r="B74" i="81"/>
  <c r="B75" i="81"/>
  <c r="B73" i="81"/>
  <c r="B68" i="81"/>
  <c r="B67" i="81"/>
  <c r="B66" i="81"/>
  <c r="B80" i="81"/>
  <c r="B68" i="80"/>
  <c r="B71" i="80"/>
  <c r="B77" i="78"/>
  <c r="B75" i="78"/>
  <c r="B76" i="78"/>
  <c r="B74" i="78"/>
  <c r="B73" i="78"/>
  <c r="B69" i="75"/>
  <c r="AJ16" i="77" l="1"/>
  <c r="AI16" i="78" s="1"/>
  <c r="AJ16" i="79" s="1"/>
  <c r="AI16" i="80" s="1"/>
  <c r="AJ16" i="81" s="1"/>
  <c r="AJ10" i="77"/>
  <c r="AI10" i="78" s="1"/>
  <c r="AJ10" i="79" s="1"/>
  <c r="AI10" i="80" s="1"/>
  <c r="AJ14" i="77"/>
  <c r="AI14" i="78" s="1"/>
  <c r="AJ14" i="79" s="1"/>
  <c r="AI14" i="80" s="1"/>
  <c r="AJ10" i="81"/>
  <c r="AJ14" i="81"/>
  <c r="AL43" i="76"/>
  <c r="AL43" i="75"/>
  <c r="AI43" i="75"/>
  <c r="D16" i="81"/>
  <c r="AX16" i="74" l="1"/>
  <c r="AW16" i="75" s="1"/>
  <c r="AJ43" i="76"/>
  <c r="AJ43" i="75"/>
  <c r="AL43" i="77"/>
  <c r="AM43" i="76"/>
  <c r="E19" i="79"/>
  <c r="E24" i="79"/>
  <c r="E32" i="79"/>
  <c r="E20" i="79"/>
  <c r="AX16" i="77" l="1"/>
  <c r="AW16" i="78" s="1"/>
  <c r="AX16" i="79" s="1"/>
  <c r="AW16" i="80" s="1"/>
  <c r="AX16" i="81" s="1"/>
  <c r="AK43" i="78"/>
  <c r="AM43" i="77"/>
  <c r="AJ43" i="77"/>
  <c r="AK43" i="76"/>
  <c r="B68" i="75"/>
  <c r="B64" i="75"/>
  <c r="B54" i="75"/>
  <c r="B70" i="75"/>
  <c r="B66" i="75"/>
  <c r="B59" i="75"/>
  <c r="B56" i="75"/>
  <c r="B69" i="74"/>
  <c r="B61" i="74"/>
  <c r="B57" i="74"/>
  <c r="B55" i="74"/>
  <c r="B68" i="74"/>
  <c r="B54" i="74"/>
  <c r="B62" i="74"/>
  <c r="B59" i="74"/>
  <c r="B66" i="74"/>
  <c r="B56" i="74"/>
  <c r="B71" i="73"/>
  <c r="B69" i="73"/>
  <c r="B63" i="73"/>
  <c r="B61" i="73"/>
  <c r="B58" i="73"/>
  <c r="B57" i="73"/>
  <c r="B55" i="73"/>
  <c r="B62" i="75"/>
  <c r="B58" i="74"/>
  <c r="B67" i="73"/>
  <c r="B60" i="73"/>
  <c r="B53" i="75"/>
  <c r="B73" i="74"/>
  <c r="B60" i="74"/>
  <c r="B53" i="74"/>
  <c r="B65" i="73"/>
  <c r="B65" i="74"/>
  <c r="B64" i="74"/>
  <c r="B63" i="74"/>
  <c r="B73" i="73"/>
  <c r="AL43" i="79" l="1"/>
  <c r="AL43" i="78"/>
  <c r="AI43" i="78"/>
  <c r="AK43" i="77"/>
  <c r="D7" i="73"/>
  <c r="B68" i="73"/>
  <c r="B64" i="73"/>
  <c r="B54" i="73"/>
  <c r="B70" i="73"/>
  <c r="B62" i="73"/>
  <c r="B59" i="73"/>
  <c r="B66" i="73"/>
  <c r="B56" i="73"/>
  <c r="B53" i="73"/>
  <c r="B72" i="73"/>
  <c r="B74" i="73"/>
  <c r="AJ43" i="79" l="1"/>
  <c r="AJ43" i="78"/>
  <c r="AK43" i="80"/>
  <c r="AM43" i="79"/>
  <c r="F49" i="81"/>
  <c r="F50" i="81"/>
  <c r="F45" i="81"/>
  <c r="F38" i="81"/>
  <c r="F36" i="81"/>
  <c r="F33" i="81"/>
  <c r="F37" i="81"/>
  <c r="F31" i="81"/>
  <c r="F29" i="81"/>
  <c r="F27" i="81"/>
  <c r="F24" i="81"/>
  <c r="F22" i="81"/>
  <c r="F20" i="81"/>
  <c r="F19" i="81"/>
  <c r="F30" i="81"/>
  <c r="F35" i="81"/>
  <c r="F32" i="81"/>
  <c r="F26" i="81"/>
  <c r="F21" i="81"/>
  <c r="F17" i="81"/>
  <c r="F28" i="81"/>
  <c r="F18" i="81"/>
  <c r="F23" i="81"/>
  <c r="F16" i="81"/>
  <c r="F7" i="81"/>
  <c r="F2" i="81"/>
  <c r="E50" i="81"/>
  <c r="E37" i="81"/>
  <c r="E35" i="81"/>
  <c r="E38" i="81"/>
  <c r="E33" i="81"/>
  <c r="E32" i="81"/>
  <c r="E30" i="81"/>
  <c r="E28" i="81"/>
  <c r="E26" i="81"/>
  <c r="E23" i="81"/>
  <c r="E21" i="81"/>
  <c r="E45" i="81"/>
  <c r="E31" i="81"/>
  <c r="E49" i="81"/>
  <c r="E27" i="81"/>
  <c r="E22" i="81"/>
  <c r="E18" i="81"/>
  <c r="E17" i="81"/>
  <c r="E24" i="81"/>
  <c r="E29" i="81"/>
  <c r="D49" i="81"/>
  <c r="D38" i="81"/>
  <c r="D36" i="81"/>
  <c r="D33" i="81"/>
  <c r="D35" i="81"/>
  <c r="D31" i="81"/>
  <c r="D29" i="81"/>
  <c r="D27" i="81"/>
  <c r="D24" i="81"/>
  <c r="D22" i="81"/>
  <c r="D50" i="81"/>
  <c r="D32" i="81"/>
  <c r="D37" i="81"/>
  <c r="D28" i="81"/>
  <c r="D23" i="81"/>
  <c r="D19" i="81"/>
  <c r="D17" i="81"/>
  <c r="E7" i="81"/>
  <c r="E16" i="81"/>
  <c r="E19" i="81"/>
  <c r="D21" i="81"/>
  <c r="D30" i="81"/>
  <c r="E36" i="81"/>
  <c r="F3" i="80"/>
  <c r="F2" i="80"/>
  <c r="E50" i="80"/>
  <c r="E37" i="80"/>
  <c r="E35" i="80"/>
  <c r="E38" i="80"/>
  <c r="E33" i="80"/>
  <c r="E32" i="80"/>
  <c r="E30" i="80"/>
  <c r="E28" i="80"/>
  <c r="E26" i="80"/>
  <c r="E23" i="80"/>
  <c r="E21" i="80"/>
  <c r="E49" i="80"/>
  <c r="E36" i="80"/>
  <c r="E29" i="80"/>
  <c r="E24" i="80"/>
  <c r="E20" i="80"/>
  <c r="E19" i="80"/>
  <c r="E17" i="80"/>
  <c r="E45" i="80"/>
  <c r="E31" i="80"/>
  <c r="D7" i="80"/>
  <c r="E16" i="80"/>
  <c r="D17" i="80"/>
  <c r="E22" i="80"/>
  <c r="D49" i="80"/>
  <c r="D45" i="80"/>
  <c r="D38" i="80"/>
  <c r="D36" i="80"/>
  <c r="D33" i="80"/>
  <c r="D35" i="80"/>
  <c r="D31" i="80"/>
  <c r="D29" i="80"/>
  <c r="D24" i="80"/>
  <c r="D22" i="80"/>
  <c r="D37" i="80"/>
  <c r="D30" i="80"/>
  <c r="D26" i="80"/>
  <c r="D21" i="80"/>
  <c r="D18" i="80"/>
  <c r="D16" i="80"/>
  <c r="D50" i="80"/>
  <c r="D32" i="80"/>
  <c r="E7" i="80"/>
  <c r="E18" i="80"/>
  <c r="D19" i="80"/>
  <c r="E27" i="80"/>
  <c r="D28" i="80"/>
  <c r="F50" i="79"/>
  <c r="F49" i="79"/>
  <c r="F37" i="79"/>
  <c r="F35" i="79"/>
  <c r="F32" i="79"/>
  <c r="F33" i="79"/>
  <c r="F29" i="79"/>
  <c r="F27" i="79"/>
  <c r="F38" i="79"/>
  <c r="F36" i="79"/>
  <c r="F28" i="79"/>
  <c r="F24" i="79"/>
  <c r="F22" i="79"/>
  <c r="F20" i="79"/>
  <c r="F19" i="79"/>
  <c r="F17" i="79"/>
  <c r="D50" i="79"/>
  <c r="D49" i="79"/>
  <c r="D38" i="79"/>
  <c r="D37" i="79"/>
  <c r="D35" i="79"/>
  <c r="D32" i="79"/>
  <c r="D36" i="79"/>
  <c r="D31" i="79"/>
  <c r="D29" i="79"/>
  <c r="D27" i="79"/>
  <c r="D30" i="79"/>
  <c r="D24" i="79"/>
  <c r="D22" i="79"/>
  <c r="D19" i="79"/>
  <c r="D17" i="79"/>
  <c r="D16" i="79"/>
  <c r="F18" i="79"/>
  <c r="D21" i="79"/>
  <c r="F23" i="79"/>
  <c r="D26" i="79"/>
  <c r="D28" i="79"/>
  <c r="F2" i="79"/>
  <c r="E49" i="79"/>
  <c r="E50" i="79"/>
  <c r="E45" i="79"/>
  <c r="E38" i="79"/>
  <c r="E36" i="79"/>
  <c r="E33" i="79"/>
  <c r="E31" i="79"/>
  <c r="E35" i="79"/>
  <c r="E30" i="79"/>
  <c r="E28" i="79"/>
  <c r="E37" i="79"/>
  <c r="E29" i="79"/>
  <c r="E26" i="79"/>
  <c r="E23" i="79"/>
  <c r="E21" i="79"/>
  <c r="E18" i="79"/>
  <c r="E16" i="79"/>
  <c r="E7" i="79"/>
  <c r="F16" i="79"/>
  <c r="E17" i="79"/>
  <c r="D18" i="79"/>
  <c r="F21" i="79"/>
  <c r="E22" i="79"/>
  <c r="D23" i="79"/>
  <c r="F26" i="79"/>
  <c r="F30" i="79"/>
  <c r="F31" i="79"/>
  <c r="D33" i="79"/>
  <c r="F3" i="78"/>
  <c r="F2" i="78"/>
  <c r="E50" i="78"/>
  <c r="E37" i="78"/>
  <c r="E35" i="78"/>
  <c r="E38" i="78"/>
  <c r="E33" i="78"/>
  <c r="E32" i="78"/>
  <c r="E30" i="78"/>
  <c r="E28" i="78"/>
  <c r="E26" i="78"/>
  <c r="E23" i="78"/>
  <c r="E21" i="78"/>
  <c r="E49" i="78"/>
  <c r="E36" i="78"/>
  <c r="E29" i="78"/>
  <c r="E24" i="78"/>
  <c r="E19" i="78"/>
  <c r="E17" i="78"/>
  <c r="E45" i="78"/>
  <c r="E31" i="78"/>
  <c r="E16" i="78"/>
  <c r="D17" i="78"/>
  <c r="E22" i="78"/>
  <c r="D49" i="78"/>
  <c r="D36" i="78"/>
  <c r="D33" i="78"/>
  <c r="D35" i="78"/>
  <c r="D31" i="78"/>
  <c r="D29" i="78"/>
  <c r="D27" i="78"/>
  <c r="D24" i="78"/>
  <c r="D22" i="78"/>
  <c r="D37" i="78"/>
  <c r="D30" i="78"/>
  <c r="D26" i="78"/>
  <c r="D21" i="78"/>
  <c r="D18" i="78"/>
  <c r="D16" i="78"/>
  <c r="D50" i="78"/>
  <c r="D32" i="78"/>
  <c r="E7" i="78"/>
  <c r="E18" i="78"/>
  <c r="D19" i="78"/>
  <c r="E27" i="78"/>
  <c r="D28" i="78"/>
  <c r="F3" i="77"/>
  <c r="F2" i="77"/>
  <c r="E50" i="77"/>
  <c r="E37" i="77"/>
  <c r="E35" i="77"/>
  <c r="E38" i="77"/>
  <c r="E33" i="77"/>
  <c r="E32" i="77"/>
  <c r="E30" i="77"/>
  <c r="E28" i="77"/>
  <c r="E26" i="77"/>
  <c r="E23" i="77"/>
  <c r="E21" i="77"/>
  <c r="E49" i="77"/>
  <c r="E36" i="77"/>
  <c r="E29" i="77"/>
  <c r="E24" i="77"/>
  <c r="E20" i="77"/>
  <c r="E19" i="77"/>
  <c r="E17" i="77"/>
  <c r="E31" i="77"/>
  <c r="D7" i="77"/>
  <c r="E16" i="77"/>
  <c r="D17" i="77"/>
  <c r="E22" i="77"/>
  <c r="D49" i="77"/>
  <c r="D45" i="77"/>
  <c r="D38" i="77"/>
  <c r="D36" i="77"/>
  <c r="D33" i="77"/>
  <c r="D35" i="77"/>
  <c r="D31" i="77"/>
  <c r="D29" i="77"/>
  <c r="D27" i="77"/>
  <c r="D24" i="77"/>
  <c r="D22" i="77"/>
  <c r="D37" i="77"/>
  <c r="D30" i="77"/>
  <c r="D26" i="77"/>
  <c r="D21" i="77"/>
  <c r="D18" i="77"/>
  <c r="D16" i="77"/>
  <c r="D50" i="77"/>
  <c r="D32" i="77"/>
  <c r="E18" i="77"/>
  <c r="D19" i="77"/>
  <c r="E27" i="77"/>
  <c r="D28" i="77"/>
  <c r="F3" i="76"/>
  <c r="F2" i="76"/>
  <c r="E50" i="76"/>
  <c r="E37" i="76"/>
  <c r="E35" i="76"/>
  <c r="E38" i="76"/>
  <c r="E33" i="76"/>
  <c r="E32" i="76"/>
  <c r="E30" i="76"/>
  <c r="E28" i="76"/>
  <c r="E26" i="76"/>
  <c r="E49" i="76"/>
  <c r="E45" i="76"/>
  <c r="E36" i="76"/>
  <c r="E29" i="76"/>
  <c r="E23" i="76"/>
  <c r="E21" i="76"/>
  <c r="E31" i="76"/>
  <c r="E27" i="76"/>
  <c r="E24" i="76"/>
  <c r="E22" i="76"/>
  <c r="E20" i="76"/>
  <c r="D16" i="76"/>
  <c r="E17" i="76"/>
  <c r="E19" i="76"/>
  <c r="D49" i="76"/>
  <c r="D38" i="76"/>
  <c r="D36" i="76"/>
  <c r="D33" i="76"/>
  <c r="D35" i="76"/>
  <c r="D31" i="76"/>
  <c r="D29" i="76"/>
  <c r="D27" i="76"/>
  <c r="D50" i="76"/>
  <c r="D37" i="76"/>
  <c r="D30" i="76"/>
  <c r="D26" i="76"/>
  <c r="D24" i="76"/>
  <c r="D22" i="76"/>
  <c r="D32" i="76"/>
  <c r="D28" i="76"/>
  <c r="D23" i="76"/>
  <c r="D21" i="76"/>
  <c r="E7" i="76"/>
  <c r="E16" i="76"/>
  <c r="D17" i="76"/>
  <c r="E18" i="76"/>
  <c r="D19" i="76"/>
  <c r="F3" i="75"/>
  <c r="F2" i="75"/>
  <c r="E50" i="75"/>
  <c r="E37" i="75"/>
  <c r="E35" i="75"/>
  <c r="E49" i="75"/>
  <c r="E45" i="75"/>
  <c r="E38" i="75"/>
  <c r="E36" i="75"/>
  <c r="E33" i="75"/>
  <c r="E31" i="75"/>
  <c r="E29" i="75"/>
  <c r="E27" i="75"/>
  <c r="E32" i="75"/>
  <c r="E30" i="75"/>
  <c r="E28" i="75"/>
  <c r="E24" i="75"/>
  <c r="E22" i="75"/>
  <c r="E20" i="75"/>
  <c r="E19" i="75"/>
  <c r="E26" i="75"/>
  <c r="E23" i="75"/>
  <c r="E21" i="75"/>
  <c r="E18" i="75"/>
  <c r="E17" i="75"/>
  <c r="D49" i="75"/>
  <c r="D38" i="75"/>
  <c r="D36" i="75"/>
  <c r="D50" i="75"/>
  <c r="D37" i="75"/>
  <c r="D32" i="75"/>
  <c r="D30" i="75"/>
  <c r="D28" i="75"/>
  <c r="D35" i="75"/>
  <c r="D33" i="75"/>
  <c r="D31" i="75"/>
  <c r="D29" i="75"/>
  <c r="D26" i="75"/>
  <c r="D23" i="75"/>
  <c r="D21" i="75"/>
  <c r="D18" i="75"/>
  <c r="D27" i="75"/>
  <c r="D24" i="75"/>
  <c r="D22" i="75"/>
  <c r="D19" i="75"/>
  <c r="E7" i="75"/>
  <c r="E16" i="75"/>
  <c r="F3" i="74"/>
  <c r="F2" i="74"/>
  <c r="E16" i="74"/>
  <c r="E50" i="74"/>
  <c r="E37" i="74"/>
  <c r="E35" i="74"/>
  <c r="E38" i="74"/>
  <c r="E33" i="74"/>
  <c r="E32" i="74"/>
  <c r="E30" i="74"/>
  <c r="E28" i="74"/>
  <c r="E26" i="74"/>
  <c r="E23" i="74"/>
  <c r="E21" i="74"/>
  <c r="E49" i="74"/>
  <c r="E36" i="74"/>
  <c r="E29" i="74"/>
  <c r="E24" i="74"/>
  <c r="E20" i="74"/>
  <c r="E19" i="74"/>
  <c r="E17" i="74"/>
  <c r="E31" i="74"/>
  <c r="D49" i="74"/>
  <c r="D38" i="74"/>
  <c r="D36" i="74"/>
  <c r="D33" i="74"/>
  <c r="D35" i="74"/>
  <c r="D31" i="74"/>
  <c r="D29" i="74"/>
  <c r="D27" i="74"/>
  <c r="D24" i="74"/>
  <c r="D22" i="74"/>
  <c r="D37" i="74"/>
  <c r="D30" i="74"/>
  <c r="D26" i="74"/>
  <c r="D21" i="74"/>
  <c r="D18" i="74"/>
  <c r="D16" i="74"/>
  <c r="D50" i="74"/>
  <c r="D32" i="74"/>
  <c r="E18" i="74"/>
  <c r="D19" i="74"/>
  <c r="E27" i="74"/>
  <c r="D28" i="74"/>
  <c r="F3" i="73"/>
  <c r="F2" i="73"/>
  <c r="E50" i="73"/>
  <c r="E37" i="73"/>
  <c r="E35" i="73"/>
  <c r="E38" i="73"/>
  <c r="E33" i="73"/>
  <c r="E32" i="73"/>
  <c r="E30" i="73"/>
  <c r="E49" i="73"/>
  <c r="E45" i="73"/>
  <c r="E36" i="73"/>
  <c r="E28" i="73"/>
  <c r="E26" i="73"/>
  <c r="E23" i="73"/>
  <c r="E31" i="73"/>
  <c r="E29" i="73"/>
  <c r="E27" i="73"/>
  <c r="E24" i="73"/>
  <c r="E22" i="73"/>
  <c r="D49" i="73"/>
  <c r="D38" i="73"/>
  <c r="D36" i="73"/>
  <c r="D33" i="73"/>
  <c r="D35" i="73"/>
  <c r="D31" i="73"/>
  <c r="D50" i="73"/>
  <c r="D37" i="73"/>
  <c r="D30" i="73"/>
  <c r="D29" i="73"/>
  <c r="D27" i="73"/>
  <c r="D24" i="73"/>
  <c r="D32" i="73"/>
  <c r="D28" i="73"/>
  <c r="D26" i="73"/>
  <c r="D23" i="73"/>
  <c r="E7" i="73"/>
  <c r="E16" i="73"/>
  <c r="D17" i="73"/>
  <c r="E18" i="73"/>
  <c r="D19" i="73"/>
  <c r="E21" i="73"/>
  <c r="D16" i="73"/>
  <c r="E17" i="73"/>
  <c r="D18" i="73"/>
  <c r="E19" i="73"/>
  <c r="E20" i="73"/>
  <c r="D21" i="73"/>
  <c r="D22" i="73"/>
  <c r="AL50" i="54"/>
  <c r="AL49" i="54"/>
  <c r="AL45" i="54"/>
  <c r="AK45" i="73" s="1"/>
  <c r="AL45" i="74" s="1"/>
  <c r="AK45" i="75" s="1"/>
  <c r="AL45" i="76" s="1"/>
  <c r="AL45" i="77" s="1"/>
  <c r="AK45" i="78" s="1"/>
  <c r="AL45" i="79" s="1"/>
  <c r="AK45" i="80" s="1"/>
  <c r="AL45" i="81" s="1"/>
  <c r="AL38" i="54"/>
  <c r="AL37" i="54"/>
  <c r="AL36" i="54"/>
  <c r="AL35" i="54"/>
  <c r="AL33" i="54"/>
  <c r="AL32" i="54"/>
  <c r="AL31" i="54"/>
  <c r="AL30" i="54"/>
  <c r="AL29" i="54"/>
  <c r="AL27" i="54"/>
  <c r="AL26" i="54"/>
  <c r="AL24" i="54"/>
  <c r="AL22" i="54"/>
  <c r="AL21" i="54"/>
  <c r="AL19" i="54"/>
  <c r="AL18" i="54"/>
  <c r="AL16" i="54"/>
  <c r="AJ50" i="54"/>
  <c r="AJ49" i="54"/>
  <c r="AJ45" i="54"/>
  <c r="AJ38" i="54"/>
  <c r="AJ37" i="54"/>
  <c r="AJ36" i="54"/>
  <c r="AJ35" i="54"/>
  <c r="AJ33" i="54"/>
  <c r="AJ32" i="54"/>
  <c r="AJ31" i="54"/>
  <c r="AJ30" i="54"/>
  <c r="AJ29" i="54"/>
  <c r="AJ27" i="54"/>
  <c r="AJ26" i="54"/>
  <c r="AJ24" i="54"/>
  <c r="AJ22" i="54"/>
  <c r="AJ21" i="54"/>
  <c r="AJ19" i="54"/>
  <c r="AJ18" i="54"/>
  <c r="AJ16" i="54"/>
  <c r="AE45" i="54"/>
  <c r="AE7" i="54"/>
  <c r="Z45" i="54"/>
  <c r="Z7" i="54"/>
  <c r="X50" i="54"/>
  <c r="X49" i="54"/>
  <c r="X45" i="54"/>
  <c r="X7" i="54"/>
  <c r="S45" i="54"/>
  <c r="S7" i="54"/>
  <c r="Q50" i="54"/>
  <c r="Q49" i="54"/>
  <c r="Q45" i="54"/>
  <c r="J45" i="54"/>
  <c r="L45" i="54"/>
  <c r="L7" i="54"/>
  <c r="J8" i="54"/>
  <c r="F49" i="54"/>
  <c r="F50" i="54"/>
  <c r="F51" i="54" s="1"/>
  <c r="AW43" i="50"/>
  <c r="AV21" i="75"/>
  <c r="AW31" i="74"/>
  <c r="AV25" i="75"/>
  <c r="AV19" i="73"/>
  <c r="AV18" i="80"/>
  <c r="AW46" i="74"/>
  <c r="AV29" i="80"/>
  <c r="AV37" i="73"/>
  <c r="AV30" i="75"/>
  <c r="AV21" i="80"/>
  <c r="AW28" i="81"/>
  <c r="AV23" i="75"/>
  <c r="AV32" i="73"/>
  <c r="AV34" i="75"/>
  <c r="AW21" i="76"/>
  <c r="AW14" i="50"/>
  <c r="AW29" i="76"/>
  <c r="AW23" i="76"/>
  <c r="AW24" i="81"/>
  <c r="AW49" i="74"/>
  <c r="AW18" i="74"/>
  <c r="AW32" i="81"/>
  <c r="AV28" i="73"/>
  <c r="AW17" i="50"/>
  <c r="AW18" i="50"/>
  <c r="AW19" i="81"/>
  <c r="AU25" i="53"/>
  <c r="AW21" i="74"/>
  <c r="AV33" i="75"/>
  <c r="AW50" i="74"/>
  <c r="AV24" i="80"/>
  <c r="AW27" i="74"/>
  <c r="AW18" i="81"/>
  <c r="AW23" i="74"/>
  <c r="AW15" i="50"/>
  <c r="AV26" i="75"/>
  <c r="AV38" i="75"/>
  <c r="AW46" i="77"/>
  <c r="AW50" i="76"/>
  <c r="AV28" i="75"/>
  <c r="AW19" i="76"/>
  <c r="AV37" i="80"/>
  <c r="AW16" i="74"/>
  <c r="AW41" i="50"/>
  <c r="AW25" i="76"/>
  <c r="AW34" i="74"/>
  <c r="AW36" i="74"/>
  <c r="AW31" i="81"/>
  <c r="AV27" i="80"/>
  <c r="AV16" i="73"/>
  <c r="AW16" i="76"/>
  <c r="AW29" i="81"/>
  <c r="AW24" i="74"/>
  <c r="AW36" i="81"/>
  <c r="AW37" i="76"/>
  <c r="AW25" i="74"/>
  <c r="AW33" i="74"/>
  <c r="AW37" i="81"/>
  <c r="AW28" i="76"/>
  <c r="AV30" i="73"/>
  <c r="AV35" i="80"/>
  <c r="AW30" i="81"/>
  <c r="AV35" i="75"/>
  <c r="AV50" i="73"/>
  <c r="AW32" i="74"/>
  <c r="AW27" i="76"/>
  <c r="AV31" i="80"/>
  <c r="AW48" i="50"/>
  <c r="AV31" i="73"/>
  <c r="AV35" i="73"/>
  <c r="AV37" i="75"/>
  <c r="AV22" i="73"/>
  <c r="AW5" i="50"/>
  <c r="AW8" i="50"/>
  <c r="AU34" i="53"/>
  <c r="AV22" i="75"/>
  <c r="AW47" i="50"/>
  <c r="AW42" i="50"/>
  <c r="AV19" i="80"/>
  <c r="AW45" i="81"/>
  <c r="AV16" i="75"/>
  <c r="AW20" i="50"/>
  <c r="AV24" i="75"/>
  <c r="AW38" i="74"/>
  <c r="AW36" i="76"/>
  <c r="AW44" i="50"/>
  <c r="AW25" i="81"/>
  <c r="AW32" i="76"/>
  <c r="AW7" i="50"/>
  <c r="AV22" i="80"/>
  <c r="AW26" i="74"/>
  <c r="AV30" i="80"/>
  <c r="AV28" i="80"/>
  <c r="AV45" i="80"/>
  <c r="AW28" i="74"/>
  <c r="AW9" i="50"/>
  <c r="AV23" i="80"/>
  <c r="AW35" i="74"/>
  <c r="AV49" i="80"/>
  <c r="AV18" i="73"/>
  <c r="AV26" i="80"/>
  <c r="AU46" i="53"/>
  <c r="AW11" i="50"/>
  <c r="AV45" i="75"/>
  <c r="AW49" i="81"/>
  <c r="AV23" i="73"/>
  <c r="AV36" i="73"/>
  <c r="AV36" i="80"/>
  <c r="AW34" i="76"/>
  <c r="AV18" i="75"/>
  <c r="AV29" i="75"/>
  <c r="AV16" i="80"/>
  <c r="AW30" i="76"/>
  <c r="AW13" i="50"/>
  <c r="AW16" i="81"/>
  <c r="AV32" i="75"/>
  <c r="AW45" i="74"/>
  <c r="AW22" i="76"/>
  <c r="AW37" i="74"/>
  <c r="AV27" i="75"/>
  <c r="AW22" i="81"/>
  <c r="AW22" i="74"/>
  <c r="AW21" i="81"/>
  <c r="AW26" i="81"/>
  <c r="AW39" i="77"/>
  <c r="AV45" i="73"/>
  <c r="AV33" i="80"/>
  <c r="AW24" i="76"/>
  <c r="AV29" i="73"/>
  <c r="AW30" i="74"/>
  <c r="AV38" i="80"/>
  <c r="AW26" i="76"/>
  <c r="AW10" i="50"/>
  <c r="AV26" i="73"/>
  <c r="AW38" i="81"/>
  <c r="AW45" i="76"/>
  <c r="AV49" i="73"/>
  <c r="AW12" i="50"/>
  <c r="AV36" i="75"/>
  <c r="AV50" i="75"/>
  <c r="AW18" i="76"/>
  <c r="AU39" i="53"/>
  <c r="AW33" i="81"/>
  <c r="AW6" i="50"/>
  <c r="AW33" i="76"/>
  <c r="AW27" i="81"/>
  <c r="AW31" i="76"/>
  <c r="AV24" i="73"/>
  <c r="AW50" i="81"/>
  <c r="AW23" i="81"/>
  <c r="AV50" i="80"/>
  <c r="AW38" i="76"/>
  <c r="AV49" i="75"/>
  <c r="AW40" i="50"/>
  <c r="AW35" i="76"/>
  <c r="AW35" i="81"/>
  <c r="AV25" i="80"/>
  <c r="AW29" i="74"/>
  <c r="AV32" i="80"/>
  <c r="AV34" i="80"/>
  <c r="AV27" i="73"/>
  <c r="AW19" i="74"/>
  <c r="AV21" i="73"/>
  <c r="AV31" i="75"/>
  <c r="AV33" i="73"/>
  <c r="AW49" i="76"/>
  <c r="AW34" i="81"/>
  <c r="AV38" i="73"/>
  <c r="AV19" i="75"/>
  <c r="AI43" i="80" l="1"/>
  <c r="AK43" i="79"/>
  <c r="AL43" i="81"/>
  <c r="AM43" i="81" s="1"/>
  <c r="AL43" i="80"/>
  <c r="AI45" i="73"/>
  <c r="AJ45" i="74" s="1"/>
  <c r="AI45" i="75" s="1"/>
  <c r="G2" i="81"/>
  <c r="G3" i="81"/>
  <c r="E51" i="81"/>
  <c r="D51" i="81"/>
  <c r="F51" i="81"/>
  <c r="G2" i="80"/>
  <c r="G3" i="80"/>
  <c r="E51" i="80"/>
  <c r="D51" i="80"/>
  <c r="F49" i="80"/>
  <c r="F50" i="80"/>
  <c r="F45" i="80"/>
  <c r="F38" i="80"/>
  <c r="F36" i="80"/>
  <c r="F33" i="80"/>
  <c r="F37" i="80"/>
  <c r="F31" i="80"/>
  <c r="F29" i="80"/>
  <c r="F27" i="80"/>
  <c r="F24" i="80"/>
  <c r="F22" i="80"/>
  <c r="F20" i="80"/>
  <c r="F19" i="80"/>
  <c r="F35" i="80"/>
  <c r="F32" i="80"/>
  <c r="F28" i="80"/>
  <c r="F23" i="80"/>
  <c r="F18" i="80"/>
  <c r="F16" i="80"/>
  <c r="F30" i="80"/>
  <c r="F26" i="80"/>
  <c r="F17" i="80"/>
  <c r="F21" i="80"/>
  <c r="F7" i="80"/>
  <c r="D51" i="79"/>
  <c r="F51" i="79"/>
  <c r="E51" i="79"/>
  <c r="G3" i="79"/>
  <c r="G2" i="79"/>
  <c r="E51" i="78"/>
  <c r="D51" i="78"/>
  <c r="G2" i="78"/>
  <c r="G3" i="78"/>
  <c r="F49" i="78"/>
  <c r="F50" i="78"/>
  <c r="F45" i="78"/>
  <c r="F38" i="78"/>
  <c r="F36" i="78"/>
  <c r="F33" i="78"/>
  <c r="F37" i="78"/>
  <c r="F31" i="78"/>
  <c r="F29" i="78"/>
  <c r="F27" i="78"/>
  <c r="F24" i="78"/>
  <c r="F22" i="78"/>
  <c r="F20" i="78"/>
  <c r="F19" i="78"/>
  <c r="F35" i="78"/>
  <c r="F32" i="78"/>
  <c r="F28" i="78"/>
  <c r="F23" i="78"/>
  <c r="F18" i="78"/>
  <c r="F16" i="78"/>
  <c r="F30" i="78"/>
  <c r="F26" i="78"/>
  <c r="F17" i="78"/>
  <c r="F21" i="78"/>
  <c r="F7" i="78"/>
  <c r="E51" i="77"/>
  <c r="D51" i="77"/>
  <c r="G2" i="77"/>
  <c r="G3" i="77"/>
  <c r="F49" i="77"/>
  <c r="F50" i="77"/>
  <c r="F45" i="77"/>
  <c r="F38" i="77"/>
  <c r="F36" i="77"/>
  <c r="F33" i="77"/>
  <c r="F37" i="77"/>
  <c r="F31" i="77"/>
  <c r="F29" i="77"/>
  <c r="F27" i="77"/>
  <c r="F24" i="77"/>
  <c r="F22" i="77"/>
  <c r="F20" i="77"/>
  <c r="F19" i="77"/>
  <c r="F35" i="77"/>
  <c r="F32" i="77"/>
  <c r="F28" i="77"/>
  <c r="F23" i="77"/>
  <c r="F18" i="77"/>
  <c r="F16" i="77"/>
  <c r="F30" i="77"/>
  <c r="F26" i="77"/>
  <c r="F17" i="77"/>
  <c r="F21" i="77"/>
  <c r="F7" i="77"/>
  <c r="E51" i="76"/>
  <c r="D51" i="76"/>
  <c r="F49" i="76"/>
  <c r="F50" i="76"/>
  <c r="F45" i="76"/>
  <c r="F38" i="76"/>
  <c r="F36" i="76"/>
  <c r="F33" i="76"/>
  <c r="F37" i="76"/>
  <c r="F31" i="76"/>
  <c r="F29" i="76"/>
  <c r="F27" i="76"/>
  <c r="F35" i="76"/>
  <c r="F32" i="76"/>
  <c r="F28" i="76"/>
  <c r="F24" i="76"/>
  <c r="F22" i="76"/>
  <c r="F20" i="76"/>
  <c r="F30" i="76"/>
  <c r="F26" i="76"/>
  <c r="F23" i="76"/>
  <c r="F21" i="76"/>
  <c r="F19" i="76"/>
  <c r="F17" i="76"/>
  <c r="F7" i="76"/>
  <c r="F18" i="76"/>
  <c r="F16" i="76"/>
  <c r="G2" i="76"/>
  <c r="G3" i="76"/>
  <c r="E51" i="75"/>
  <c r="G2" i="75"/>
  <c r="G3" i="75"/>
  <c r="D51" i="75"/>
  <c r="F49" i="75"/>
  <c r="F50" i="75"/>
  <c r="F45" i="75"/>
  <c r="F38" i="75"/>
  <c r="F36" i="75"/>
  <c r="F35" i="75"/>
  <c r="F32" i="75"/>
  <c r="F30" i="75"/>
  <c r="F28" i="75"/>
  <c r="F37" i="75"/>
  <c r="F33" i="75"/>
  <c r="F31" i="75"/>
  <c r="F29" i="75"/>
  <c r="F27" i="75"/>
  <c r="F26" i="75"/>
  <c r="F23" i="75"/>
  <c r="F21" i="75"/>
  <c r="F18" i="75"/>
  <c r="F24" i="75"/>
  <c r="F22" i="75"/>
  <c r="F19" i="75"/>
  <c r="F17" i="75"/>
  <c r="F16" i="75"/>
  <c r="F7" i="75"/>
  <c r="E51" i="74"/>
  <c r="D51" i="74"/>
  <c r="G2" i="74"/>
  <c r="G3" i="74"/>
  <c r="F49" i="74"/>
  <c r="F50" i="74"/>
  <c r="F38" i="74"/>
  <c r="F36" i="74"/>
  <c r="F33" i="74"/>
  <c r="F37" i="74"/>
  <c r="F31" i="74"/>
  <c r="F29" i="74"/>
  <c r="F27" i="74"/>
  <c r="F24" i="74"/>
  <c r="F22" i="74"/>
  <c r="F20" i="74"/>
  <c r="F19" i="74"/>
  <c r="F35" i="74"/>
  <c r="F32" i="74"/>
  <c r="F28" i="74"/>
  <c r="F23" i="74"/>
  <c r="F18" i="74"/>
  <c r="F16" i="74"/>
  <c r="F30" i="74"/>
  <c r="F26" i="74"/>
  <c r="F17" i="74"/>
  <c r="F21" i="74"/>
  <c r="G2" i="73"/>
  <c r="G3" i="73"/>
  <c r="G7" i="73" s="1"/>
  <c r="E51" i="73"/>
  <c r="D51" i="73"/>
  <c r="F49" i="73"/>
  <c r="F50" i="73"/>
  <c r="F45" i="73"/>
  <c r="F38" i="73"/>
  <c r="F36" i="73"/>
  <c r="F33" i="73"/>
  <c r="F37" i="73"/>
  <c r="F31" i="73"/>
  <c r="F35" i="73"/>
  <c r="F32" i="73"/>
  <c r="F29" i="73"/>
  <c r="F27" i="73"/>
  <c r="F24" i="73"/>
  <c r="F30" i="73"/>
  <c r="F28" i="73"/>
  <c r="F26" i="73"/>
  <c r="F23" i="73"/>
  <c r="F21" i="73"/>
  <c r="F18" i="73"/>
  <c r="F16" i="73"/>
  <c r="F22" i="73"/>
  <c r="F20" i="73"/>
  <c r="F19" i="73"/>
  <c r="F17" i="73"/>
  <c r="F7" i="73"/>
  <c r="AX50" i="50"/>
  <c r="AX49" i="50"/>
  <c r="AX48" i="50"/>
  <c r="AX47" i="50"/>
  <c r="AX45" i="50"/>
  <c r="AX44" i="50"/>
  <c r="AV44" i="53" s="1"/>
  <c r="AX44" i="54" s="1"/>
  <c r="AW44" i="73" s="1"/>
  <c r="AX42" i="50"/>
  <c r="AX41" i="50"/>
  <c r="AX40" i="50"/>
  <c r="AX38" i="50"/>
  <c r="AX37" i="50"/>
  <c r="AX36" i="50"/>
  <c r="AX35" i="50"/>
  <c r="AX33" i="50"/>
  <c r="AX32" i="50"/>
  <c r="AX31" i="50"/>
  <c r="AX30" i="50"/>
  <c r="AX29" i="50"/>
  <c r="AX28" i="50"/>
  <c r="AV28" i="53" s="1"/>
  <c r="AX28" i="54" s="1"/>
  <c r="AW28" i="73" s="1"/>
  <c r="AX28" i="74" s="1"/>
  <c r="AW28" i="75" s="1"/>
  <c r="AX27" i="50"/>
  <c r="AX26" i="50"/>
  <c r="AX24" i="50"/>
  <c r="AX23" i="50"/>
  <c r="AV23" i="53" s="1"/>
  <c r="AX23" i="54" s="1"/>
  <c r="AW23" i="73" s="1"/>
  <c r="AX23" i="74" s="1"/>
  <c r="AW23" i="75" s="1"/>
  <c r="AX23" i="76" s="1"/>
  <c r="AX23" i="77" s="1"/>
  <c r="AW23" i="78" s="1"/>
  <c r="AX23" i="79" s="1"/>
  <c r="AW23" i="80" s="1"/>
  <c r="AX23" i="81" s="1"/>
  <c r="AX22" i="50"/>
  <c r="AX21" i="50"/>
  <c r="AX20" i="50"/>
  <c r="AX19" i="50"/>
  <c r="AX18" i="50"/>
  <c r="AX17" i="50"/>
  <c r="AX16" i="50"/>
  <c r="AX15" i="50"/>
  <c r="AX13" i="50"/>
  <c r="AX12" i="50"/>
  <c r="AX11" i="50"/>
  <c r="AX9" i="50"/>
  <c r="AX8" i="50"/>
  <c r="AX7" i="50"/>
  <c r="AX6" i="50"/>
  <c r="AV6" i="53" s="1"/>
  <c r="AX6" i="54" s="1"/>
  <c r="AW6" i="73" s="1"/>
  <c r="AX5" i="50"/>
  <c r="AV5" i="53" s="1"/>
  <c r="AX5" i="54" s="1"/>
  <c r="AW5" i="73" s="1"/>
  <c r="AL5" i="50"/>
  <c r="AO5" i="50" s="1"/>
  <c r="AP5" i="50" s="1"/>
  <c r="AR5" i="50" s="1"/>
  <c r="AJ5" i="50"/>
  <c r="AQ60" i="54"/>
  <c r="AU51" i="54"/>
  <c r="AL43" i="54"/>
  <c r="AM43" i="54" s="1"/>
  <c r="AK43" i="54"/>
  <c r="E3" i="54"/>
  <c r="E45" i="54" s="1"/>
  <c r="D3" i="54"/>
  <c r="E2" i="54"/>
  <c r="F3" i="54" s="1"/>
  <c r="D2" i="54"/>
  <c r="B53" i="54"/>
  <c r="B66" i="54"/>
  <c r="B60" i="54"/>
  <c r="B74" i="54"/>
  <c r="B67" i="54"/>
  <c r="B73" i="54"/>
  <c r="B59" i="54"/>
  <c r="B75" i="54"/>
  <c r="B64" i="54"/>
  <c r="B62" i="54"/>
  <c r="B65" i="54"/>
  <c r="B61" i="54"/>
  <c r="B58" i="54"/>
  <c r="B57" i="54"/>
  <c r="B55" i="54"/>
  <c r="B54" i="54"/>
  <c r="B63" i="54"/>
  <c r="B56" i="54"/>
  <c r="B71" i="54"/>
  <c r="B70" i="54"/>
  <c r="B72" i="54"/>
  <c r="B69" i="54"/>
  <c r="B68" i="54"/>
  <c r="AW32" i="77"/>
  <c r="AU47" i="53"/>
  <c r="AU5" i="53"/>
  <c r="AU40" i="53"/>
  <c r="AW31" i="77"/>
  <c r="AW39" i="54"/>
  <c r="AU41" i="53"/>
  <c r="AW26" i="77"/>
  <c r="AU15" i="53"/>
  <c r="AU18" i="53"/>
  <c r="AW23" i="77"/>
  <c r="AV14" i="73"/>
  <c r="AU9" i="53"/>
  <c r="AU44" i="53"/>
  <c r="AW34" i="54"/>
  <c r="AU48" i="53"/>
  <c r="AW38" i="77"/>
  <c r="AW33" i="77"/>
  <c r="AW18" i="77"/>
  <c r="AW45" i="77"/>
  <c r="AW50" i="77"/>
  <c r="AV39" i="78"/>
  <c r="AU17" i="53"/>
  <c r="AW29" i="77"/>
  <c r="AW21" i="77"/>
  <c r="AU43" i="53"/>
  <c r="AW19" i="77"/>
  <c r="AW25" i="54"/>
  <c r="AU11" i="53"/>
  <c r="AW36" i="77"/>
  <c r="AW35" i="77"/>
  <c r="AW16" i="77"/>
  <c r="AU10" i="53"/>
  <c r="AW22" i="77"/>
  <c r="AU14" i="53"/>
  <c r="AW45" i="50"/>
  <c r="AU20" i="53"/>
  <c r="AU42" i="53"/>
  <c r="AU8" i="53"/>
  <c r="AW27" i="77"/>
  <c r="AW28" i="77"/>
  <c r="AU6" i="53"/>
  <c r="AU12" i="53"/>
  <c r="AV46" i="78"/>
  <c r="AU13" i="53"/>
  <c r="AW34" i="77"/>
  <c r="AU7" i="53"/>
  <c r="AW49" i="77"/>
  <c r="AW37" i="77"/>
  <c r="AW25" i="77"/>
  <c r="AW24" i="77"/>
  <c r="AW30" i="77"/>
  <c r="AW46" i="54"/>
  <c r="AJ45" i="76" l="1"/>
  <c r="AJ45" i="77" s="1"/>
  <c r="AI45" i="78" s="1"/>
  <c r="AJ45" i="79" s="1"/>
  <c r="AI45" i="80" s="1"/>
  <c r="AJ45" i="81" s="1"/>
  <c r="AJ43" i="81"/>
  <c r="AJ43" i="80"/>
  <c r="F51" i="77"/>
  <c r="AX45" i="74"/>
  <c r="G50" i="81"/>
  <c r="G49" i="81"/>
  <c r="G37" i="81"/>
  <c r="G35" i="81"/>
  <c r="G45" i="81"/>
  <c r="G36" i="81"/>
  <c r="G32" i="81"/>
  <c r="G30" i="81"/>
  <c r="G28" i="81"/>
  <c r="G26" i="81"/>
  <c r="G23" i="81"/>
  <c r="G21" i="81"/>
  <c r="G38" i="81"/>
  <c r="G29" i="81"/>
  <c r="G31" i="81"/>
  <c r="G24" i="81"/>
  <c r="G20" i="81"/>
  <c r="G19" i="81"/>
  <c r="G18" i="81"/>
  <c r="G27" i="81"/>
  <c r="G17" i="81"/>
  <c r="G16" i="81"/>
  <c r="G7" i="81"/>
  <c r="G33" i="81"/>
  <c r="G22" i="81"/>
  <c r="H3" i="81"/>
  <c r="H2" i="81"/>
  <c r="F51" i="80"/>
  <c r="G50" i="80"/>
  <c r="G49" i="80"/>
  <c r="G37" i="80"/>
  <c r="G35" i="80"/>
  <c r="G45" i="80"/>
  <c r="G36" i="80"/>
  <c r="G32" i="80"/>
  <c r="G30" i="80"/>
  <c r="G28" i="80"/>
  <c r="G26" i="80"/>
  <c r="G23" i="80"/>
  <c r="G21" i="80"/>
  <c r="G33" i="80"/>
  <c r="G31" i="80"/>
  <c r="G27" i="80"/>
  <c r="G22" i="80"/>
  <c r="G17" i="80"/>
  <c r="G38" i="80"/>
  <c r="G29" i="80"/>
  <c r="G24" i="80"/>
  <c r="G16" i="80"/>
  <c r="G7" i="80"/>
  <c r="G19" i="80"/>
  <c r="G18" i="80"/>
  <c r="H3" i="80"/>
  <c r="H2" i="80"/>
  <c r="G49" i="79"/>
  <c r="G38" i="79"/>
  <c r="G36" i="79"/>
  <c r="G33" i="79"/>
  <c r="G31" i="79"/>
  <c r="G50" i="79"/>
  <c r="G37" i="79"/>
  <c r="G32" i="79"/>
  <c r="G30" i="79"/>
  <c r="G28" i="79"/>
  <c r="G35" i="79"/>
  <c r="G27" i="79"/>
  <c r="G26" i="79"/>
  <c r="G23" i="79"/>
  <c r="G21" i="79"/>
  <c r="G18" i="79"/>
  <c r="G16" i="79"/>
  <c r="G29" i="79"/>
  <c r="G24" i="79"/>
  <c r="G20" i="79"/>
  <c r="G19" i="79"/>
  <c r="G22" i="79"/>
  <c r="G17" i="79"/>
  <c r="H3" i="79"/>
  <c r="H2" i="79"/>
  <c r="H3" i="78"/>
  <c r="H2" i="78"/>
  <c r="F51" i="78"/>
  <c r="G50" i="78"/>
  <c r="G49" i="78"/>
  <c r="G37" i="78"/>
  <c r="G35" i="78"/>
  <c r="G45" i="78"/>
  <c r="G36" i="78"/>
  <c r="G32" i="78"/>
  <c r="G30" i="78"/>
  <c r="G28" i="78"/>
  <c r="G26" i="78"/>
  <c r="G23" i="78"/>
  <c r="G21" i="78"/>
  <c r="G33" i="78"/>
  <c r="G31" i="78"/>
  <c r="G27" i="78"/>
  <c r="G22" i="78"/>
  <c r="G17" i="78"/>
  <c r="G38" i="78"/>
  <c r="G29" i="78"/>
  <c r="G24" i="78"/>
  <c r="G16" i="78"/>
  <c r="G7" i="78"/>
  <c r="G20" i="78"/>
  <c r="G19" i="78"/>
  <c r="G18" i="78"/>
  <c r="G50" i="77"/>
  <c r="G49" i="77"/>
  <c r="G37" i="77"/>
  <c r="G35" i="77"/>
  <c r="G45" i="77"/>
  <c r="G36" i="77"/>
  <c r="G32" i="77"/>
  <c r="G30" i="77"/>
  <c r="G28" i="77"/>
  <c r="G26" i="77"/>
  <c r="G23" i="77"/>
  <c r="G21" i="77"/>
  <c r="G33" i="77"/>
  <c r="G31" i="77"/>
  <c r="G27" i="77"/>
  <c r="G22" i="77"/>
  <c r="G17" i="77"/>
  <c r="G38" i="77"/>
  <c r="G29" i="77"/>
  <c r="G24" i="77"/>
  <c r="G16" i="77"/>
  <c r="G7" i="77"/>
  <c r="G20" i="77"/>
  <c r="G19" i="77"/>
  <c r="G18" i="77"/>
  <c r="H3" i="77"/>
  <c r="H2" i="77"/>
  <c r="G50" i="76"/>
  <c r="G49" i="76"/>
  <c r="G37" i="76"/>
  <c r="G35" i="76"/>
  <c r="G36" i="76"/>
  <c r="G32" i="76"/>
  <c r="G30" i="76"/>
  <c r="G28" i="76"/>
  <c r="G26" i="76"/>
  <c r="G38" i="76"/>
  <c r="G33" i="76"/>
  <c r="G31" i="76"/>
  <c r="G27" i="76"/>
  <c r="G23" i="76"/>
  <c r="G21" i="76"/>
  <c r="G29" i="76"/>
  <c r="G24" i="76"/>
  <c r="G22" i="76"/>
  <c r="G20" i="76"/>
  <c r="G18" i="76"/>
  <c r="G16" i="76"/>
  <c r="G19" i="76"/>
  <c r="G17" i="76"/>
  <c r="H3" i="76"/>
  <c r="H2" i="76"/>
  <c r="F51" i="76"/>
  <c r="F51" i="75"/>
  <c r="G50" i="75"/>
  <c r="G49" i="75"/>
  <c r="G37" i="75"/>
  <c r="G35" i="75"/>
  <c r="G45" i="75"/>
  <c r="G38" i="75"/>
  <c r="G33" i="75"/>
  <c r="G31" i="75"/>
  <c r="G29" i="75"/>
  <c r="G27" i="75"/>
  <c r="G36" i="75"/>
  <c r="G32" i="75"/>
  <c r="G30" i="75"/>
  <c r="G28" i="75"/>
  <c r="G24" i="75"/>
  <c r="G22" i="75"/>
  <c r="G20" i="75"/>
  <c r="G19" i="75"/>
  <c r="G26" i="75"/>
  <c r="G23" i="75"/>
  <c r="G21" i="75"/>
  <c r="G18" i="75"/>
  <c r="G16" i="75"/>
  <c r="G7" i="75"/>
  <c r="G17" i="75"/>
  <c r="H3" i="75"/>
  <c r="H2" i="75"/>
  <c r="F51" i="74"/>
  <c r="G50" i="74"/>
  <c r="G49" i="74"/>
  <c r="G37" i="74"/>
  <c r="G35" i="74"/>
  <c r="G45" i="74"/>
  <c r="G36" i="74"/>
  <c r="G32" i="74"/>
  <c r="G30" i="74"/>
  <c r="G28" i="74"/>
  <c r="G26" i="74"/>
  <c r="G23" i="74"/>
  <c r="G21" i="74"/>
  <c r="G33" i="74"/>
  <c r="G31" i="74"/>
  <c r="G27" i="74"/>
  <c r="G22" i="74"/>
  <c r="G17" i="74"/>
  <c r="G38" i="74"/>
  <c r="G29" i="74"/>
  <c r="G24" i="74"/>
  <c r="G16" i="74"/>
  <c r="G7" i="74"/>
  <c r="G20" i="74"/>
  <c r="G19" i="74"/>
  <c r="G18" i="74"/>
  <c r="H3" i="74"/>
  <c r="H2" i="74"/>
  <c r="F51" i="73"/>
  <c r="G50" i="73"/>
  <c r="G49" i="73"/>
  <c r="G37" i="73"/>
  <c r="G35" i="73"/>
  <c r="G45" i="73"/>
  <c r="G36" i="73"/>
  <c r="G32" i="73"/>
  <c r="G30" i="73"/>
  <c r="G38" i="73"/>
  <c r="G33" i="73"/>
  <c r="G31" i="73"/>
  <c r="G28" i="73"/>
  <c r="G26" i="73"/>
  <c r="G23" i="73"/>
  <c r="G29" i="73"/>
  <c r="G27" i="73"/>
  <c r="G24" i="73"/>
  <c r="G22" i="73"/>
  <c r="G20" i="73"/>
  <c r="G19" i="73"/>
  <c r="G17" i="73"/>
  <c r="G21" i="73"/>
  <c r="G18" i="73"/>
  <c r="G16" i="73"/>
  <c r="H3" i="73"/>
  <c r="H7" i="73" s="1"/>
  <c r="H2" i="73"/>
  <c r="E7" i="54"/>
  <c r="E21" i="54"/>
  <c r="E30" i="54"/>
  <c r="E17" i="54"/>
  <c r="E26" i="54"/>
  <c r="E38" i="54"/>
  <c r="F45" i="54"/>
  <c r="F38" i="54"/>
  <c r="F36" i="54"/>
  <c r="F33" i="54"/>
  <c r="F37" i="54"/>
  <c r="F32" i="54"/>
  <c r="F30" i="54"/>
  <c r="F28" i="54"/>
  <c r="F26" i="54"/>
  <c r="F23" i="54"/>
  <c r="F21" i="54"/>
  <c r="F35" i="54"/>
  <c r="F29" i="54"/>
  <c r="F24" i="54"/>
  <c r="F20" i="54"/>
  <c r="F17" i="54"/>
  <c r="F7" i="54"/>
  <c r="F31" i="54"/>
  <c r="F27" i="54"/>
  <c r="F22" i="54"/>
  <c r="F19" i="54"/>
  <c r="F18" i="54"/>
  <c r="F16" i="54"/>
  <c r="D50" i="54"/>
  <c r="D45" i="54"/>
  <c r="D38" i="54"/>
  <c r="D36" i="54"/>
  <c r="D33" i="54"/>
  <c r="D49" i="54"/>
  <c r="D35" i="54"/>
  <c r="D32" i="54"/>
  <c r="D30" i="54"/>
  <c r="D28" i="54"/>
  <c r="D26" i="54"/>
  <c r="D23" i="54"/>
  <c r="D21" i="54"/>
  <c r="D16" i="54"/>
  <c r="D18" i="54"/>
  <c r="D24" i="54"/>
  <c r="D29" i="54"/>
  <c r="D37" i="54"/>
  <c r="F2" i="54"/>
  <c r="E49" i="54"/>
  <c r="E37" i="54"/>
  <c r="E35" i="54"/>
  <c r="E50" i="54"/>
  <c r="E36" i="54"/>
  <c r="E31" i="54"/>
  <c r="E29" i="54"/>
  <c r="E27" i="54"/>
  <c r="E24" i="54"/>
  <c r="E22" i="54"/>
  <c r="E20" i="54"/>
  <c r="E19" i="54"/>
  <c r="D7" i="54"/>
  <c r="E16" i="54"/>
  <c r="D17" i="54"/>
  <c r="E18" i="54"/>
  <c r="D19" i="54"/>
  <c r="D22" i="54"/>
  <c r="E23" i="54"/>
  <c r="D27" i="54"/>
  <c r="E28" i="54"/>
  <c r="D31" i="54"/>
  <c r="E32" i="54"/>
  <c r="E33" i="54"/>
  <c r="B53" i="53"/>
  <c r="B54" i="53"/>
  <c r="B74" i="53"/>
  <c r="B78" i="50"/>
  <c r="B67" i="53"/>
  <c r="B63" i="50"/>
  <c r="B64" i="50"/>
  <c r="B60" i="53"/>
  <c r="B56" i="50"/>
  <c r="B61" i="53"/>
  <c r="B57" i="50"/>
  <c r="B70" i="50"/>
  <c r="B71" i="50"/>
  <c r="B75" i="53"/>
  <c r="B68" i="53"/>
  <c r="AW14" i="54"/>
  <c r="AV22" i="78"/>
  <c r="AW10" i="54"/>
  <c r="AV16" i="78"/>
  <c r="AV35" i="78"/>
  <c r="AW44" i="54"/>
  <c r="AW14" i="74"/>
  <c r="AW18" i="54"/>
  <c r="AV19" i="78"/>
  <c r="AV31" i="78"/>
  <c r="AW5" i="54"/>
  <c r="AV32" i="78"/>
  <c r="AV29" i="78"/>
  <c r="AW39" i="79"/>
  <c r="AV45" i="78"/>
  <c r="AV33" i="78"/>
  <c r="AW48" i="54"/>
  <c r="AW7" i="54"/>
  <c r="AV34" i="78"/>
  <c r="AW15" i="54"/>
  <c r="AW41" i="54"/>
  <c r="AV28" i="78"/>
  <c r="AW8" i="54"/>
  <c r="AW20" i="54"/>
  <c r="AW43" i="54"/>
  <c r="AV30" i="78"/>
  <c r="AV24" i="78"/>
  <c r="AV25" i="78"/>
  <c r="AV37" i="78"/>
  <c r="AV49" i="78"/>
  <c r="AW9" i="54"/>
  <c r="AV23" i="78"/>
  <c r="AW46" i="79"/>
  <c r="AW12" i="54"/>
  <c r="AW40" i="54"/>
  <c r="AW47" i="54"/>
  <c r="AV21" i="78"/>
  <c r="AW17" i="54"/>
  <c r="AV50" i="78"/>
  <c r="AV18" i="78"/>
  <c r="AV38" i="78"/>
  <c r="AV36" i="78"/>
  <c r="AW11" i="54"/>
  <c r="AW13" i="54"/>
  <c r="AV26" i="78"/>
  <c r="AW6" i="54"/>
  <c r="AV27" i="78"/>
  <c r="AW42" i="54"/>
  <c r="AU45" i="53"/>
  <c r="AY45" i="74" l="1"/>
  <c r="AW45" i="75"/>
  <c r="AK43" i="81"/>
  <c r="H49" i="81"/>
  <c r="H38" i="81"/>
  <c r="H36" i="81"/>
  <c r="H33" i="81"/>
  <c r="H50" i="81"/>
  <c r="H35" i="81"/>
  <c r="H31" i="81"/>
  <c r="H29" i="81"/>
  <c r="H27" i="81"/>
  <c r="H24" i="81"/>
  <c r="H22" i="81"/>
  <c r="H20" i="81"/>
  <c r="H19" i="81"/>
  <c r="H37" i="81"/>
  <c r="H32" i="81"/>
  <c r="H30" i="81"/>
  <c r="H28" i="81"/>
  <c r="H23" i="81"/>
  <c r="H17" i="81"/>
  <c r="H26" i="81"/>
  <c r="H21" i="81"/>
  <c r="H18" i="81"/>
  <c r="H16" i="81"/>
  <c r="H51" i="81"/>
  <c r="I2" i="81"/>
  <c r="I3" i="81"/>
  <c r="G51" i="81"/>
  <c r="I2" i="80"/>
  <c r="I3" i="80"/>
  <c r="G51" i="80"/>
  <c r="H49" i="80"/>
  <c r="H45" i="80"/>
  <c r="H38" i="80"/>
  <c r="H36" i="80"/>
  <c r="H33" i="80"/>
  <c r="H50" i="80"/>
  <c r="H35" i="80"/>
  <c r="H31" i="80"/>
  <c r="H29" i="80"/>
  <c r="H27" i="80"/>
  <c r="H24" i="80"/>
  <c r="H22" i="80"/>
  <c r="H20" i="80"/>
  <c r="H19" i="80"/>
  <c r="H30" i="80"/>
  <c r="H26" i="80"/>
  <c r="H21" i="80"/>
  <c r="H18" i="80"/>
  <c r="H16" i="80"/>
  <c r="H37" i="80"/>
  <c r="H32" i="80"/>
  <c r="H23" i="80"/>
  <c r="H28" i="80"/>
  <c r="H17" i="80"/>
  <c r="H7" i="80"/>
  <c r="H50" i="79"/>
  <c r="H45" i="79"/>
  <c r="H38" i="79"/>
  <c r="H37" i="79"/>
  <c r="H35" i="79"/>
  <c r="H32" i="79"/>
  <c r="H36" i="79"/>
  <c r="H31" i="79"/>
  <c r="H29" i="79"/>
  <c r="H27" i="79"/>
  <c r="H49" i="79"/>
  <c r="H33" i="79"/>
  <c r="H30" i="79"/>
  <c r="H24" i="79"/>
  <c r="H22" i="79"/>
  <c r="H20" i="79"/>
  <c r="H19" i="79"/>
  <c r="H17" i="79"/>
  <c r="H28" i="79"/>
  <c r="H23" i="79"/>
  <c r="H18" i="79"/>
  <c r="H26" i="79"/>
  <c r="H21" i="79"/>
  <c r="H16" i="79"/>
  <c r="H7" i="79"/>
  <c r="H51" i="79" s="1"/>
  <c r="I3" i="79"/>
  <c r="I2" i="79"/>
  <c r="G51" i="79"/>
  <c r="I2" i="78"/>
  <c r="I3" i="78"/>
  <c r="G51" i="78"/>
  <c r="H49" i="78"/>
  <c r="H45" i="78"/>
  <c r="H38" i="78"/>
  <c r="H36" i="78"/>
  <c r="H33" i="78"/>
  <c r="H50" i="78"/>
  <c r="H35" i="78"/>
  <c r="H31" i="78"/>
  <c r="H29" i="78"/>
  <c r="H27" i="78"/>
  <c r="H24" i="78"/>
  <c r="H22" i="78"/>
  <c r="H20" i="78"/>
  <c r="H19" i="78"/>
  <c r="H30" i="78"/>
  <c r="H26" i="78"/>
  <c r="H21" i="78"/>
  <c r="H18" i="78"/>
  <c r="H16" i="78"/>
  <c r="H37" i="78"/>
  <c r="H32" i="78"/>
  <c r="H23" i="78"/>
  <c r="H28" i="78"/>
  <c r="H17" i="78"/>
  <c r="I2" i="77"/>
  <c r="I3" i="77"/>
  <c r="H49" i="77"/>
  <c r="H45" i="77"/>
  <c r="H38" i="77"/>
  <c r="H36" i="77"/>
  <c r="H33" i="77"/>
  <c r="H50" i="77"/>
  <c r="H35" i="77"/>
  <c r="H31" i="77"/>
  <c r="H29" i="77"/>
  <c r="H27" i="77"/>
  <c r="H24" i="77"/>
  <c r="H22" i="77"/>
  <c r="H19" i="77"/>
  <c r="H30" i="77"/>
  <c r="H26" i="77"/>
  <c r="H21" i="77"/>
  <c r="H18" i="77"/>
  <c r="H16" i="77"/>
  <c r="H37" i="77"/>
  <c r="H32" i="77"/>
  <c r="H23" i="77"/>
  <c r="H28" i="77"/>
  <c r="H17" i="77"/>
  <c r="H7" i="77"/>
  <c r="G51" i="77"/>
  <c r="I2" i="76"/>
  <c r="I3" i="76"/>
  <c r="G51" i="76"/>
  <c r="H49" i="76"/>
  <c r="H38" i="76"/>
  <c r="H36" i="76"/>
  <c r="H33" i="76"/>
  <c r="H50" i="76"/>
  <c r="H35" i="76"/>
  <c r="H31" i="76"/>
  <c r="H29" i="76"/>
  <c r="H27" i="76"/>
  <c r="H37" i="76"/>
  <c r="H30" i="76"/>
  <c r="H26" i="76"/>
  <c r="H24" i="76"/>
  <c r="H22" i="76"/>
  <c r="H20" i="76"/>
  <c r="H32" i="76"/>
  <c r="H28" i="76"/>
  <c r="H23" i="76"/>
  <c r="H21" i="76"/>
  <c r="H19" i="76"/>
  <c r="H17" i="76"/>
  <c r="H18" i="76"/>
  <c r="H16" i="76"/>
  <c r="I2" i="75"/>
  <c r="I3" i="75"/>
  <c r="H49" i="75"/>
  <c r="H45" i="75"/>
  <c r="H38" i="75"/>
  <c r="H36" i="75"/>
  <c r="H50" i="75"/>
  <c r="H37" i="75"/>
  <c r="H32" i="75"/>
  <c r="H30" i="75"/>
  <c r="H28" i="75"/>
  <c r="H35" i="75"/>
  <c r="H33" i="75"/>
  <c r="H31" i="75"/>
  <c r="H29" i="75"/>
  <c r="H26" i="75"/>
  <c r="H23" i="75"/>
  <c r="H21" i="75"/>
  <c r="H18" i="75"/>
  <c r="H27" i="75"/>
  <c r="H24" i="75"/>
  <c r="H22" i="75"/>
  <c r="H20" i="75"/>
  <c r="H19" i="75"/>
  <c r="H17" i="75"/>
  <c r="H16" i="75"/>
  <c r="H7" i="75"/>
  <c r="G51" i="75"/>
  <c r="I2" i="74"/>
  <c r="I3" i="74"/>
  <c r="H49" i="74"/>
  <c r="H45" i="74"/>
  <c r="H38" i="74"/>
  <c r="H36" i="74"/>
  <c r="H33" i="74"/>
  <c r="H50" i="74"/>
  <c r="H35" i="74"/>
  <c r="H31" i="74"/>
  <c r="H29" i="74"/>
  <c r="H27" i="74"/>
  <c r="H24" i="74"/>
  <c r="H22" i="74"/>
  <c r="H20" i="74"/>
  <c r="H19" i="74"/>
  <c r="H30" i="74"/>
  <c r="H26" i="74"/>
  <c r="H21" i="74"/>
  <c r="H18" i="74"/>
  <c r="H16" i="74"/>
  <c r="H37" i="74"/>
  <c r="H32" i="74"/>
  <c r="H23" i="74"/>
  <c r="H28" i="74"/>
  <c r="H17" i="74"/>
  <c r="H7" i="74"/>
  <c r="G51" i="74"/>
  <c r="I2" i="73"/>
  <c r="I3" i="73"/>
  <c r="G51" i="73"/>
  <c r="H49" i="73"/>
  <c r="H45" i="73"/>
  <c r="H38" i="73"/>
  <c r="H36" i="73"/>
  <c r="H33" i="73"/>
  <c r="H50" i="73"/>
  <c r="H35" i="73"/>
  <c r="H31" i="73"/>
  <c r="H37" i="73"/>
  <c r="H30" i="73"/>
  <c r="H29" i="73"/>
  <c r="H27" i="73"/>
  <c r="H24" i="73"/>
  <c r="H32" i="73"/>
  <c r="H28" i="73"/>
  <c r="H26" i="73"/>
  <c r="H23" i="73"/>
  <c r="H22" i="73"/>
  <c r="H21" i="73"/>
  <c r="H18" i="73"/>
  <c r="H16" i="73"/>
  <c r="H20" i="73"/>
  <c r="H19" i="73"/>
  <c r="H17" i="73"/>
  <c r="E51" i="54"/>
  <c r="D51" i="54"/>
  <c r="G2" i="54"/>
  <c r="G3" i="54"/>
  <c r="AX43" i="50"/>
  <c r="AV20" i="73"/>
  <c r="AW28" i="79"/>
  <c r="AV15" i="73"/>
  <c r="AV7" i="73"/>
  <c r="AW33" i="79"/>
  <c r="AV17" i="73"/>
  <c r="AV47" i="73"/>
  <c r="AV12" i="73"/>
  <c r="AV9" i="73"/>
  <c r="AW37" i="79"/>
  <c r="AW24" i="79"/>
  <c r="AV42" i="73"/>
  <c r="AV6" i="73"/>
  <c r="AV13" i="73"/>
  <c r="AW36" i="79"/>
  <c r="AW18" i="79"/>
  <c r="AW29" i="79"/>
  <c r="AV5" i="73"/>
  <c r="AW19" i="79"/>
  <c r="AV44" i="73"/>
  <c r="AW16" i="79"/>
  <c r="AW22" i="79"/>
  <c r="AW45" i="54"/>
  <c r="AV8" i="73"/>
  <c r="AV41" i="73"/>
  <c r="AW34" i="79"/>
  <c r="AV48" i="73"/>
  <c r="AW45" i="79"/>
  <c r="AW21" i="79"/>
  <c r="AV40" i="73"/>
  <c r="AW23" i="79"/>
  <c r="AW49" i="79"/>
  <c r="AW25" i="79"/>
  <c r="AW30" i="79"/>
  <c r="AW27" i="79"/>
  <c r="AW26" i="79"/>
  <c r="AV11" i="73"/>
  <c r="AW38" i="79"/>
  <c r="AW50" i="79"/>
  <c r="AW32" i="79"/>
  <c r="AW31" i="79"/>
  <c r="AV14" i="75"/>
  <c r="AW35" i="79"/>
  <c r="AV10" i="73"/>
  <c r="AV43" i="73"/>
  <c r="J3" i="81" l="1"/>
  <c r="J2" i="81"/>
  <c r="I50" i="81"/>
  <c r="I37" i="81"/>
  <c r="I35" i="81"/>
  <c r="I49" i="81"/>
  <c r="I38" i="81"/>
  <c r="I33" i="81"/>
  <c r="I32" i="81"/>
  <c r="I30" i="81"/>
  <c r="I28" i="81"/>
  <c r="I26" i="81"/>
  <c r="I23" i="81"/>
  <c r="I21" i="81"/>
  <c r="I36" i="81"/>
  <c r="I31" i="81"/>
  <c r="I29" i="81"/>
  <c r="I27" i="81"/>
  <c r="I22" i="81"/>
  <c r="I18" i="81"/>
  <c r="I24" i="81"/>
  <c r="I16" i="81"/>
  <c r="I20" i="81"/>
  <c r="I19" i="81"/>
  <c r="I17" i="81"/>
  <c r="I50" i="80"/>
  <c r="I37" i="80"/>
  <c r="I35" i="80"/>
  <c r="I49" i="80"/>
  <c r="I38" i="80"/>
  <c r="I33" i="80"/>
  <c r="I32" i="80"/>
  <c r="I30" i="80"/>
  <c r="I28" i="80"/>
  <c r="I26" i="80"/>
  <c r="I23" i="80"/>
  <c r="I21" i="80"/>
  <c r="I45" i="80"/>
  <c r="I29" i="80"/>
  <c r="I24" i="80"/>
  <c r="I20" i="80"/>
  <c r="I19" i="80"/>
  <c r="I17" i="80"/>
  <c r="I36" i="80"/>
  <c r="I31" i="80"/>
  <c r="I22" i="80"/>
  <c r="I18" i="80"/>
  <c r="I7" i="80"/>
  <c r="I27" i="80"/>
  <c r="I16" i="80"/>
  <c r="H51" i="80"/>
  <c r="J3" i="80"/>
  <c r="J2" i="80"/>
  <c r="I49" i="79"/>
  <c r="I50" i="79"/>
  <c r="I45" i="79"/>
  <c r="I38" i="79"/>
  <c r="I36" i="79"/>
  <c r="I33" i="79"/>
  <c r="I31" i="79"/>
  <c r="I35" i="79"/>
  <c r="I30" i="79"/>
  <c r="I28" i="79"/>
  <c r="I32" i="79"/>
  <c r="I29" i="79"/>
  <c r="I26" i="79"/>
  <c r="I23" i="79"/>
  <c r="I21" i="79"/>
  <c r="I18" i="79"/>
  <c r="I16" i="79"/>
  <c r="I7" i="79"/>
  <c r="I37" i="79"/>
  <c r="I27" i="79"/>
  <c r="I22" i="79"/>
  <c r="I17" i="79"/>
  <c r="I24" i="79"/>
  <c r="I20" i="79"/>
  <c r="I19" i="79"/>
  <c r="J3" i="79"/>
  <c r="J2" i="79"/>
  <c r="H51" i="78"/>
  <c r="J3" i="78"/>
  <c r="J2" i="78"/>
  <c r="I50" i="78"/>
  <c r="I37" i="78"/>
  <c r="I35" i="78"/>
  <c r="I49" i="78"/>
  <c r="I38" i="78"/>
  <c r="I33" i="78"/>
  <c r="I32" i="78"/>
  <c r="I30" i="78"/>
  <c r="I28" i="78"/>
  <c r="I26" i="78"/>
  <c r="I23" i="78"/>
  <c r="I21" i="78"/>
  <c r="I45" i="78"/>
  <c r="I29" i="78"/>
  <c r="I24" i="78"/>
  <c r="I20" i="78"/>
  <c r="I19" i="78"/>
  <c r="I17" i="78"/>
  <c r="I36" i="78"/>
  <c r="I31" i="78"/>
  <c r="I22" i="78"/>
  <c r="I18" i="78"/>
  <c r="I27" i="78"/>
  <c r="I16" i="78"/>
  <c r="J3" i="77"/>
  <c r="J2" i="77"/>
  <c r="H51" i="77"/>
  <c r="I50" i="77"/>
  <c r="I37" i="77"/>
  <c r="I35" i="77"/>
  <c r="I49" i="77"/>
  <c r="I38" i="77"/>
  <c r="I33" i="77"/>
  <c r="I32" i="77"/>
  <c r="I30" i="77"/>
  <c r="I28" i="77"/>
  <c r="I26" i="77"/>
  <c r="I23" i="77"/>
  <c r="I21" i="77"/>
  <c r="I45" i="77"/>
  <c r="I29" i="77"/>
  <c r="I24" i="77"/>
  <c r="I20" i="77"/>
  <c r="I19" i="77"/>
  <c r="I17" i="77"/>
  <c r="I36" i="77"/>
  <c r="I31" i="77"/>
  <c r="I22" i="77"/>
  <c r="I18" i="77"/>
  <c r="I7" i="77"/>
  <c r="I27" i="77"/>
  <c r="I16" i="77"/>
  <c r="H51" i="76"/>
  <c r="J3" i="76"/>
  <c r="J2" i="76"/>
  <c r="I50" i="76"/>
  <c r="I37" i="76"/>
  <c r="I35" i="76"/>
  <c r="I49" i="76"/>
  <c r="I38" i="76"/>
  <c r="I33" i="76"/>
  <c r="I32" i="76"/>
  <c r="I30" i="76"/>
  <c r="I28" i="76"/>
  <c r="I26" i="76"/>
  <c r="I45" i="76"/>
  <c r="I36" i="76"/>
  <c r="I29" i="76"/>
  <c r="I23" i="76"/>
  <c r="I21" i="76"/>
  <c r="I31" i="76"/>
  <c r="I27" i="76"/>
  <c r="I24" i="76"/>
  <c r="I22" i="76"/>
  <c r="I20" i="76"/>
  <c r="I18" i="76"/>
  <c r="I16" i="76"/>
  <c r="I7" i="76"/>
  <c r="I19" i="76"/>
  <c r="I17" i="76"/>
  <c r="I50" i="75"/>
  <c r="I37" i="75"/>
  <c r="I35" i="75"/>
  <c r="I49" i="75"/>
  <c r="I38" i="75"/>
  <c r="I36" i="75"/>
  <c r="I33" i="75"/>
  <c r="I31" i="75"/>
  <c r="I29" i="75"/>
  <c r="I27" i="75"/>
  <c r="I32" i="75"/>
  <c r="I30" i="75"/>
  <c r="I28" i="75"/>
  <c r="I24" i="75"/>
  <c r="I22" i="75"/>
  <c r="I20" i="75"/>
  <c r="I19" i="75"/>
  <c r="I26" i="75"/>
  <c r="I23" i="75"/>
  <c r="I21" i="75"/>
  <c r="I18" i="75"/>
  <c r="I16" i="75"/>
  <c r="I17" i="75"/>
  <c r="H51" i="75"/>
  <c r="J3" i="75"/>
  <c r="J2" i="75"/>
  <c r="H51" i="74"/>
  <c r="I50" i="74"/>
  <c r="I37" i="74"/>
  <c r="I35" i="74"/>
  <c r="I49" i="74"/>
  <c r="I38" i="74"/>
  <c r="I33" i="74"/>
  <c r="I32" i="74"/>
  <c r="I30" i="74"/>
  <c r="I28" i="74"/>
  <c r="I26" i="74"/>
  <c r="I23" i="74"/>
  <c r="I21" i="74"/>
  <c r="I45" i="74"/>
  <c r="I29" i="74"/>
  <c r="I24" i="74"/>
  <c r="I19" i="74"/>
  <c r="I17" i="74"/>
  <c r="I36" i="74"/>
  <c r="I31" i="74"/>
  <c r="I22" i="74"/>
  <c r="I18" i="74"/>
  <c r="I7" i="74"/>
  <c r="I27" i="74"/>
  <c r="I16" i="74"/>
  <c r="J3" i="74"/>
  <c r="J2" i="74"/>
  <c r="J3" i="73"/>
  <c r="J2" i="73"/>
  <c r="H51" i="73"/>
  <c r="I50" i="73"/>
  <c r="I37" i="73"/>
  <c r="I35" i="73"/>
  <c r="I49" i="73"/>
  <c r="I38" i="73"/>
  <c r="I33" i="73"/>
  <c r="I32" i="73"/>
  <c r="I30" i="73"/>
  <c r="I45" i="73"/>
  <c r="I36" i="73"/>
  <c r="I28" i="73"/>
  <c r="I26" i="73"/>
  <c r="I23" i="73"/>
  <c r="I31" i="73"/>
  <c r="I29" i="73"/>
  <c r="I27" i="73"/>
  <c r="I24" i="73"/>
  <c r="I22" i="73"/>
  <c r="I20" i="73"/>
  <c r="I19" i="73"/>
  <c r="I17" i="73"/>
  <c r="I21" i="73"/>
  <c r="I18" i="73"/>
  <c r="I16" i="73"/>
  <c r="I7" i="73"/>
  <c r="I51" i="73" s="1"/>
  <c r="H2" i="54"/>
  <c r="H3" i="54"/>
  <c r="G49" i="54"/>
  <c r="G50" i="54"/>
  <c r="G37" i="54"/>
  <c r="G35" i="54"/>
  <c r="G45" i="54"/>
  <c r="G38" i="54"/>
  <c r="G33" i="54"/>
  <c r="G31" i="54"/>
  <c r="G29" i="54"/>
  <c r="G27" i="54"/>
  <c r="G24" i="54"/>
  <c r="G22" i="54"/>
  <c r="G19" i="54"/>
  <c r="G7" i="54"/>
  <c r="G36" i="54"/>
  <c r="G30" i="54"/>
  <c r="G26" i="54"/>
  <c r="G21" i="54"/>
  <c r="G18" i="54"/>
  <c r="G16" i="54"/>
  <c r="G32" i="54"/>
  <c r="G28" i="54"/>
  <c r="G23" i="54"/>
  <c r="G17" i="54"/>
  <c r="AO60" i="53"/>
  <c r="AS51" i="53"/>
  <c r="AJ43" i="53"/>
  <c r="AK43" i="53" s="1"/>
  <c r="AI43" i="53"/>
  <c r="E3" i="53"/>
  <c r="D3" i="53"/>
  <c r="D19" i="53" s="1"/>
  <c r="D2" i="53"/>
  <c r="E2" i="53" s="1"/>
  <c r="F3" i="53" s="1"/>
  <c r="B55" i="53"/>
  <c r="B62" i="53"/>
  <c r="B66" i="53"/>
  <c r="B65" i="53"/>
  <c r="B56" i="53"/>
  <c r="B63" i="53"/>
  <c r="B58" i="53"/>
  <c r="B59" i="53"/>
  <c r="B64" i="53"/>
  <c r="B57" i="53"/>
  <c r="B70" i="53"/>
  <c r="B71" i="53"/>
  <c r="B73" i="53"/>
  <c r="B72" i="53"/>
  <c r="B69" i="53"/>
  <c r="AW43" i="74"/>
  <c r="AW5" i="74"/>
  <c r="AW42" i="74"/>
  <c r="AW47" i="74"/>
  <c r="AW15" i="74"/>
  <c r="AW10" i="74"/>
  <c r="AW11" i="74"/>
  <c r="AW9" i="74"/>
  <c r="AW17" i="74"/>
  <c r="AW41" i="74"/>
  <c r="AW44" i="74"/>
  <c r="AW13" i="74"/>
  <c r="AW12" i="74"/>
  <c r="AW48" i="74"/>
  <c r="AW8" i="74"/>
  <c r="AW14" i="76"/>
  <c r="AW6" i="74"/>
  <c r="AW40" i="74"/>
  <c r="AW7" i="74"/>
  <c r="AW20" i="74"/>
  <c r="J45" i="73" l="1"/>
  <c r="J7" i="73"/>
  <c r="J49" i="81"/>
  <c r="J50" i="81"/>
  <c r="J38" i="81"/>
  <c r="J36" i="81"/>
  <c r="J33" i="81"/>
  <c r="J37" i="81"/>
  <c r="J31" i="81"/>
  <c r="J29" i="81"/>
  <c r="J27" i="81"/>
  <c r="J24" i="81"/>
  <c r="J22" i="81"/>
  <c r="J20" i="81"/>
  <c r="J19" i="81"/>
  <c r="J35" i="81"/>
  <c r="J30" i="81"/>
  <c r="J26" i="81"/>
  <c r="J21" i="81"/>
  <c r="J17" i="81"/>
  <c r="J23" i="81"/>
  <c r="J18" i="81"/>
  <c r="J32" i="81"/>
  <c r="J28" i="81"/>
  <c r="J16" i="81"/>
  <c r="I51" i="81"/>
  <c r="K2" i="81"/>
  <c r="K3" i="81"/>
  <c r="K2" i="80"/>
  <c r="K3" i="80"/>
  <c r="I51" i="80"/>
  <c r="J49" i="80"/>
  <c r="J50" i="80"/>
  <c r="J45" i="80"/>
  <c r="J38" i="80"/>
  <c r="J36" i="80"/>
  <c r="J33" i="80"/>
  <c r="J37" i="80"/>
  <c r="J31" i="80"/>
  <c r="J29" i="80"/>
  <c r="J27" i="80"/>
  <c r="J24" i="80"/>
  <c r="J22" i="80"/>
  <c r="J20" i="80"/>
  <c r="J19" i="80"/>
  <c r="J32" i="80"/>
  <c r="J28" i="80"/>
  <c r="J23" i="80"/>
  <c r="J18" i="80"/>
  <c r="J16" i="80"/>
  <c r="J35" i="80"/>
  <c r="J30" i="80"/>
  <c r="J21" i="80"/>
  <c r="J17" i="80"/>
  <c r="J26" i="80"/>
  <c r="J7" i="80"/>
  <c r="K3" i="79"/>
  <c r="K2" i="79"/>
  <c r="J50" i="79"/>
  <c r="J49" i="79"/>
  <c r="J37" i="79"/>
  <c r="J35" i="79"/>
  <c r="J32" i="79"/>
  <c r="J38" i="79"/>
  <c r="J33" i="79"/>
  <c r="J29" i="79"/>
  <c r="J27" i="79"/>
  <c r="J31" i="79"/>
  <c r="J28" i="79"/>
  <c r="J24" i="79"/>
  <c r="J22" i="79"/>
  <c r="J19" i="79"/>
  <c r="J17" i="79"/>
  <c r="J26" i="79"/>
  <c r="J21" i="79"/>
  <c r="J16" i="79"/>
  <c r="J36" i="79"/>
  <c r="J30" i="79"/>
  <c r="J23" i="79"/>
  <c r="J18" i="79"/>
  <c r="I51" i="79"/>
  <c r="K2" i="78"/>
  <c r="K3" i="78"/>
  <c r="I51" i="78"/>
  <c r="J49" i="78"/>
  <c r="J50" i="78"/>
  <c r="J38" i="78"/>
  <c r="J36" i="78"/>
  <c r="J33" i="78"/>
  <c r="J37" i="78"/>
  <c r="J31" i="78"/>
  <c r="J29" i="78"/>
  <c r="J27" i="78"/>
  <c r="J24" i="78"/>
  <c r="J22" i="78"/>
  <c r="J20" i="78"/>
  <c r="J19" i="78"/>
  <c r="J32" i="78"/>
  <c r="J28" i="78"/>
  <c r="J23" i="78"/>
  <c r="J18" i="78"/>
  <c r="J16" i="78"/>
  <c r="J35" i="78"/>
  <c r="J30" i="78"/>
  <c r="J21" i="78"/>
  <c r="J17" i="78"/>
  <c r="J26" i="78"/>
  <c r="I51" i="77"/>
  <c r="K2" i="77"/>
  <c r="K3" i="77"/>
  <c r="J49" i="77"/>
  <c r="J50" i="77"/>
  <c r="J38" i="77"/>
  <c r="J36" i="77"/>
  <c r="J33" i="77"/>
  <c r="J37" i="77"/>
  <c r="J31" i="77"/>
  <c r="J29" i="77"/>
  <c r="J27" i="77"/>
  <c r="J24" i="77"/>
  <c r="J22" i="77"/>
  <c r="J20" i="77"/>
  <c r="J19" i="77"/>
  <c r="J32" i="77"/>
  <c r="J28" i="77"/>
  <c r="J23" i="77"/>
  <c r="J18" i="77"/>
  <c r="J16" i="77"/>
  <c r="J35" i="77"/>
  <c r="J30" i="77"/>
  <c r="J21" i="77"/>
  <c r="J17" i="77"/>
  <c r="J26" i="77"/>
  <c r="I51" i="76"/>
  <c r="K2" i="76"/>
  <c r="K3" i="76"/>
  <c r="J49" i="76"/>
  <c r="J50" i="76"/>
  <c r="J38" i="76"/>
  <c r="J36" i="76"/>
  <c r="J33" i="76"/>
  <c r="J37" i="76"/>
  <c r="J31" i="76"/>
  <c r="J29" i="76"/>
  <c r="J27" i="76"/>
  <c r="J35" i="76"/>
  <c r="J32" i="76"/>
  <c r="J28" i="76"/>
  <c r="J24" i="76"/>
  <c r="J22" i="76"/>
  <c r="J20" i="76"/>
  <c r="J30" i="76"/>
  <c r="J26" i="76"/>
  <c r="J23" i="76"/>
  <c r="J21" i="76"/>
  <c r="J19" i="76"/>
  <c r="J17" i="76"/>
  <c r="J18" i="76"/>
  <c r="J16" i="76"/>
  <c r="K2" i="75"/>
  <c r="K3" i="75"/>
  <c r="J49" i="75"/>
  <c r="J50" i="75"/>
  <c r="J45" i="75"/>
  <c r="J38" i="75"/>
  <c r="J36" i="75"/>
  <c r="J35" i="75"/>
  <c r="J32" i="75"/>
  <c r="J30" i="75"/>
  <c r="J28" i="75"/>
  <c r="J37" i="75"/>
  <c r="J33" i="75"/>
  <c r="J31" i="75"/>
  <c r="J29" i="75"/>
  <c r="J27" i="75"/>
  <c r="J26" i="75"/>
  <c r="J23" i="75"/>
  <c r="J21" i="75"/>
  <c r="J18" i="75"/>
  <c r="J24" i="75"/>
  <c r="J22" i="75"/>
  <c r="J20" i="75"/>
  <c r="J19" i="75"/>
  <c r="J17" i="75"/>
  <c r="J16" i="75"/>
  <c r="J7" i="75"/>
  <c r="I51" i="75"/>
  <c r="K2" i="74"/>
  <c r="K3" i="74"/>
  <c r="J49" i="74"/>
  <c r="J50" i="74"/>
  <c r="J38" i="74"/>
  <c r="J36" i="74"/>
  <c r="J33" i="74"/>
  <c r="J37" i="74"/>
  <c r="J31" i="74"/>
  <c r="J29" i="74"/>
  <c r="J27" i="74"/>
  <c r="J24" i="74"/>
  <c r="J22" i="74"/>
  <c r="J20" i="74"/>
  <c r="J19" i="74"/>
  <c r="J32" i="74"/>
  <c r="J28" i="74"/>
  <c r="J23" i="74"/>
  <c r="J18" i="74"/>
  <c r="J16" i="74"/>
  <c r="J35" i="74"/>
  <c r="J30" i="74"/>
  <c r="J21" i="74"/>
  <c r="J17" i="74"/>
  <c r="J26" i="74"/>
  <c r="I51" i="74"/>
  <c r="K2" i="73"/>
  <c r="K3" i="73"/>
  <c r="J49" i="73"/>
  <c r="J50" i="73"/>
  <c r="J38" i="73"/>
  <c r="J36" i="73"/>
  <c r="J33" i="73"/>
  <c r="J37" i="73"/>
  <c r="J31" i="73"/>
  <c r="J35" i="73"/>
  <c r="J32" i="73"/>
  <c r="J29" i="73"/>
  <c r="J27" i="73"/>
  <c r="J24" i="73"/>
  <c r="J30" i="73"/>
  <c r="J28" i="73"/>
  <c r="J26" i="73"/>
  <c r="J23" i="73"/>
  <c r="J21" i="73"/>
  <c r="J18" i="73"/>
  <c r="J16" i="73"/>
  <c r="J22" i="73"/>
  <c r="J20" i="73"/>
  <c r="J19" i="73"/>
  <c r="J17" i="73"/>
  <c r="H50" i="54"/>
  <c r="H45" i="54"/>
  <c r="H38" i="54"/>
  <c r="H36" i="54"/>
  <c r="H33" i="54"/>
  <c r="H35" i="54"/>
  <c r="H32" i="54"/>
  <c r="H30" i="54"/>
  <c r="H28" i="54"/>
  <c r="H26" i="54"/>
  <c r="H23" i="54"/>
  <c r="H21" i="54"/>
  <c r="H37" i="54"/>
  <c r="H31" i="54"/>
  <c r="H27" i="54"/>
  <c r="H22" i="54"/>
  <c r="H19" i="54"/>
  <c r="H17" i="54"/>
  <c r="H7" i="54"/>
  <c r="H49" i="54"/>
  <c r="H29" i="54"/>
  <c r="H24" i="54"/>
  <c r="H20" i="54"/>
  <c r="H18" i="54"/>
  <c r="H16" i="54"/>
  <c r="G51" i="54"/>
  <c r="I3" i="54"/>
  <c r="I2" i="54"/>
  <c r="F2" i="53"/>
  <c r="G2" i="53" s="1"/>
  <c r="H3" i="53" s="1"/>
  <c r="H7" i="53" s="1"/>
  <c r="D7" i="53"/>
  <c r="D22" i="53"/>
  <c r="H49" i="53"/>
  <c r="H35" i="53"/>
  <c r="H45" i="53"/>
  <c r="H31" i="53"/>
  <c r="H30" i="53"/>
  <c r="H23" i="53"/>
  <c r="H18" i="53"/>
  <c r="H32" i="53"/>
  <c r="H36" i="53"/>
  <c r="H24" i="53"/>
  <c r="H17" i="53"/>
  <c r="H19" i="53"/>
  <c r="E49" i="53"/>
  <c r="E45" i="53"/>
  <c r="E38" i="53"/>
  <c r="E36" i="53"/>
  <c r="E50" i="53"/>
  <c r="E35" i="53"/>
  <c r="E37" i="53"/>
  <c r="E32" i="53"/>
  <c r="E30" i="53"/>
  <c r="E28" i="53"/>
  <c r="E31" i="53"/>
  <c r="E27" i="53"/>
  <c r="E24" i="53"/>
  <c r="E22" i="53"/>
  <c r="E20" i="53"/>
  <c r="E19" i="53"/>
  <c r="E17" i="53"/>
  <c r="E29" i="53"/>
  <c r="E33" i="53"/>
  <c r="E26" i="53"/>
  <c r="E21" i="53"/>
  <c r="E18" i="53"/>
  <c r="E7" i="53"/>
  <c r="E23" i="53"/>
  <c r="E16" i="53"/>
  <c r="F50" i="53"/>
  <c r="F37" i="53"/>
  <c r="F35" i="53"/>
  <c r="F45" i="53"/>
  <c r="F36" i="53"/>
  <c r="F49" i="53"/>
  <c r="F38" i="53"/>
  <c r="F33" i="53"/>
  <c r="F31" i="53"/>
  <c r="F29" i="53"/>
  <c r="F32" i="53"/>
  <c r="F28" i="53"/>
  <c r="F26" i="53"/>
  <c r="F23" i="53"/>
  <c r="F21" i="53"/>
  <c r="F18" i="53"/>
  <c r="F16" i="53"/>
  <c r="F30" i="53"/>
  <c r="F24" i="53"/>
  <c r="F27" i="53"/>
  <c r="F22" i="53"/>
  <c r="F19" i="53"/>
  <c r="F20" i="53"/>
  <c r="F17" i="53"/>
  <c r="F7" i="53"/>
  <c r="G3" i="53"/>
  <c r="G7" i="53" s="1"/>
  <c r="D50" i="53"/>
  <c r="D49" i="53"/>
  <c r="D37" i="53"/>
  <c r="D35" i="53"/>
  <c r="D38" i="53"/>
  <c r="D36" i="53"/>
  <c r="D33" i="53"/>
  <c r="D31" i="53"/>
  <c r="D29" i="53"/>
  <c r="D30" i="53"/>
  <c r="D26" i="53"/>
  <c r="D23" i="53"/>
  <c r="D21" i="53"/>
  <c r="D18" i="53"/>
  <c r="D16" i="53"/>
  <c r="D17" i="53"/>
  <c r="D24" i="53"/>
  <c r="D32" i="53"/>
  <c r="D27" i="53"/>
  <c r="D28" i="53"/>
  <c r="D45" i="53"/>
  <c r="AV7" i="75"/>
  <c r="AV6" i="75"/>
  <c r="AV8" i="75"/>
  <c r="AV12" i="75"/>
  <c r="AV44" i="75"/>
  <c r="AV17" i="75"/>
  <c r="AV11" i="75"/>
  <c r="AV15" i="75"/>
  <c r="AV42" i="75"/>
  <c r="AV43" i="75"/>
  <c r="AV20" i="75"/>
  <c r="AV40" i="75"/>
  <c r="AW14" i="77"/>
  <c r="AV48" i="75"/>
  <c r="AV13" i="75"/>
  <c r="AV41" i="75"/>
  <c r="AV9" i="75"/>
  <c r="AV10" i="75"/>
  <c r="AV47" i="75"/>
  <c r="AV5" i="75"/>
  <c r="J51" i="81" l="1"/>
  <c r="J51" i="78"/>
  <c r="K45" i="73"/>
  <c r="K7" i="73"/>
  <c r="L3" i="81"/>
  <c r="L2" i="81"/>
  <c r="K50" i="81"/>
  <c r="K49" i="81"/>
  <c r="K37" i="81"/>
  <c r="K35" i="81"/>
  <c r="K36" i="81"/>
  <c r="K32" i="81"/>
  <c r="K30" i="81"/>
  <c r="K28" i="81"/>
  <c r="K26" i="81"/>
  <c r="K23" i="81"/>
  <c r="K21" i="81"/>
  <c r="K33" i="81"/>
  <c r="K29" i="81"/>
  <c r="K38" i="81"/>
  <c r="K24" i="81"/>
  <c r="K20" i="81"/>
  <c r="K19" i="81"/>
  <c r="K18" i="81"/>
  <c r="K31" i="81"/>
  <c r="K22" i="81"/>
  <c r="K17" i="81"/>
  <c r="K16" i="81"/>
  <c r="K27" i="81"/>
  <c r="J51" i="80"/>
  <c r="L3" i="80"/>
  <c r="L2" i="80"/>
  <c r="K50" i="80"/>
  <c r="K49" i="80"/>
  <c r="K37" i="80"/>
  <c r="K35" i="80"/>
  <c r="K45" i="80"/>
  <c r="K36" i="80"/>
  <c r="K32" i="80"/>
  <c r="K30" i="80"/>
  <c r="K28" i="80"/>
  <c r="K26" i="80"/>
  <c r="K23" i="80"/>
  <c r="K21" i="80"/>
  <c r="K38" i="80"/>
  <c r="K31" i="80"/>
  <c r="K27" i="80"/>
  <c r="K22" i="80"/>
  <c r="K17" i="80"/>
  <c r="K33" i="80"/>
  <c r="K29" i="80"/>
  <c r="K20" i="80"/>
  <c r="K19" i="80"/>
  <c r="K16" i="80"/>
  <c r="K7" i="80"/>
  <c r="K24" i="80"/>
  <c r="K18" i="80"/>
  <c r="L3" i="79"/>
  <c r="L2" i="79"/>
  <c r="J51" i="79"/>
  <c r="K49" i="79"/>
  <c r="K38" i="79"/>
  <c r="K50" i="79"/>
  <c r="K36" i="79"/>
  <c r="K33" i="79"/>
  <c r="K31" i="79"/>
  <c r="K37" i="79"/>
  <c r="K32" i="79"/>
  <c r="K30" i="79"/>
  <c r="K28" i="79"/>
  <c r="K27" i="79"/>
  <c r="K26" i="79"/>
  <c r="K23" i="79"/>
  <c r="K21" i="79"/>
  <c r="K18" i="79"/>
  <c r="K16" i="79"/>
  <c r="K35" i="79"/>
  <c r="K24" i="79"/>
  <c r="K20" i="79"/>
  <c r="K19" i="79"/>
  <c r="K29" i="79"/>
  <c r="K22" i="79"/>
  <c r="K17" i="79"/>
  <c r="K50" i="78"/>
  <c r="K49" i="78"/>
  <c r="K37" i="78"/>
  <c r="K35" i="78"/>
  <c r="K36" i="78"/>
  <c r="K32" i="78"/>
  <c r="K30" i="78"/>
  <c r="K28" i="78"/>
  <c r="K26" i="78"/>
  <c r="K23" i="78"/>
  <c r="K21" i="78"/>
  <c r="K38" i="78"/>
  <c r="K31" i="78"/>
  <c r="K27" i="78"/>
  <c r="K22" i="78"/>
  <c r="K17" i="78"/>
  <c r="K33" i="78"/>
  <c r="K29" i="78"/>
  <c r="K20" i="78"/>
  <c r="K19" i="78"/>
  <c r="K16" i="78"/>
  <c r="K24" i="78"/>
  <c r="K18" i="78"/>
  <c r="L3" i="78"/>
  <c r="L2" i="78"/>
  <c r="L3" i="77"/>
  <c r="L2" i="77"/>
  <c r="J51" i="77"/>
  <c r="K50" i="77"/>
  <c r="K49" i="77"/>
  <c r="K37" i="77"/>
  <c r="K35" i="77"/>
  <c r="K45" i="77"/>
  <c r="K36" i="77"/>
  <c r="K32" i="77"/>
  <c r="K30" i="77"/>
  <c r="K28" i="77"/>
  <c r="K26" i="77"/>
  <c r="K23" i="77"/>
  <c r="K21" i="77"/>
  <c r="K38" i="77"/>
  <c r="K31" i="77"/>
  <c r="K27" i="77"/>
  <c r="K22" i="77"/>
  <c r="K17" i="77"/>
  <c r="K33" i="77"/>
  <c r="K29" i="77"/>
  <c r="K20" i="77"/>
  <c r="K19" i="77"/>
  <c r="K16" i="77"/>
  <c r="K7" i="77"/>
  <c r="K24" i="77"/>
  <c r="K18" i="77"/>
  <c r="J51" i="76"/>
  <c r="L3" i="76"/>
  <c r="L2" i="76"/>
  <c r="K50" i="76"/>
  <c r="K49" i="76"/>
  <c r="K37" i="76"/>
  <c r="K35" i="76"/>
  <c r="K36" i="76"/>
  <c r="K32" i="76"/>
  <c r="K30" i="76"/>
  <c r="K28" i="76"/>
  <c r="K26" i="76"/>
  <c r="K38" i="76"/>
  <c r="K33" i="76"/>
  <c r="K31" i="76"/>
  <c r="K27" i="76"/>
  <c r="K23" i="76"/>
  <c r="K21" i="76"/>
  <c r="K29" i="76"/>
  <c r="K24" i="76"/>
  <c r="K22" i="76"/>
  <c r="K18" i="76"/>
  <c r="K16" i="76"/>
  <c r="K19" i="76"/>
  <c r="K17" i="76"/>
  <c r="J51" i="75"/>
  <c r="K50" i="75"/>
  <c r="K49" i="75"/>
  <c r="K37" i="75"/>
  <c r="K35" i="75"/>
  <c r="K38" i="75"/>
  <c r="K33" i="75"/>
  <c r="K31" i="75"/>
  <c r="K29" i="75"/>
  <c r="K27" i="75"/>
  <c r="K36" i="75"/>
  <c r="K32" i="75"/>
  <c r="K30" i="75"/>
  <c r="K28" i="75"/>
  <c r="K24" i="75"/>
  <c r="K22" i="75"/>
  <c r="K20" i="75"/>
  <c r="K19" i="75"/>
  <c r="K26" i="75"/>
  <c r="K23" i="75"/>
  <c r="K21" i="75"/>
  <c r="K18" i="75"/>
  <c r="K16" i="75"/>
  <c r="K17" i="75"/>
  <c r="L3" i="75"/>
  <c r="L2" i="75"/>
  <c r="J51" i="74"/>
  <c r="L3" i="74"/>
  <c r="L2" i="74"/>
  <c r="K50" i="74"/>
  <c r="K49" i="74"/>
  <c r="K37" i="74"/>
  <c r="K35" i="74"/>
  <c r="K36" i="74"/>
  <c r="K32" i="74"/>
  <c r="K30" i="74"/>
  <c r="K28" i="74"/>
  <c r="K26" i="74"/>
  <c r="K23" i="74"/>
  <c r="K21" i="74"/>
  <c r="K38" i="74"/>
  <c r="K31" i="74"/>
  <c r="K27" i="74"/>
  <c r="K22" i="74"/>
  <c r="K33" i="74"/>
  <c r="K29" i="74"/>
  <c r="K19" i="74"/>
  <c r="K16" i="74"/>
  <c r="K24" i="74"/>
  <c r="K18" i="74"/>
  <c r="K50" i="73"/>
  <c r="K49" i="73"/>
  <c r="K37" i="73"/>
  <c r="K35" i="73"/>
  <c r="K36" i="73"/>
  <c r="K32" i="73"/>
  <c r="K30" i="73"/>
  <c r="K38" i="73"/>
  <c r="K33" i="73"/>
  <c r="K31" i="73"/>
  <c r="K28" i="73"/>
  <c r="K26" i="73"/>
  <c r="K23" i="73"/>
  <c r="K29" i="73"/>
  <c r="K27" i="73"/>
  <c r="K24" i="73"/>
  <c r="K22" i="73"/>
  <c r="K19" i="73"/>
  <c r="K17" i="73"/>
  <c r="K21" i="73"/>
  <c r="K18" i="73"/>
  <c r="K16" i="73"/>
  <c r="J51" i="73"/>
  <c r="L3" i="73"/>
  <c r="L2" i="73"/>
  <c r="J3" i="54"/>
  <c r="J2" i="54"/>
  <c r="I49" i="54"/>
  <c r="I37" i="54"/>
  <c r="I35" i="54"/>
  <c r="I36" i="54"/>
  <c r="I31" i="54"/>
  <c r="I29" i="54"/>
  <c r="I27" i="54"/>
  <c r="I24" i="54"/>
  <c r="I22" i="54"/>
  <c r="I20" i="54"/>
  <c r="I19" i="54"/>
  <c r="I50" i="54"/>
  <c r="I45" i="54"/>
  <c r="I38" i="54"/>
  <c r="I32" i="54"/>
  <c r="I28" i="54"/>
  <c r="I23" i="54"/>
  <c r="I18" i="54"/>
  <c r="I16" i="54"/>
  <c r="I33" i="54"/>
  <c r="I30" i="54"/>
  <c r="I26" i="54"/>
  <c r="I21" i="54"/>
  <c r="I17" i="54"/>
  <c r="I7" i="54"/>
  <c r="H51" i="54"/>
  <c r="H2" i="53"/>
  <c r="H22" i="53"/>
  <c r="H28" i="53"/>
  <c r="H27" i="53"/>
  <c r="H16" i="53"/>
  <c r="H21" i="53"/>
  <c r="H26" i="53"/>
  <c r="H29" i="53"/>
  <c r="H33" i="53"/>
  <c r="H38" i="53"/>
  <c r="H37" i="53"/>
  <c r="H50" i="53"/>
  <c r="F51" i="53"/>
  <c r="G49" i="53"/>
  <c r="G50" i="53"/>
  <c r="G45" i="53"/>
  <c r="G38" i="53"/>
  <c r="G36" i="53"/>
  <c r="G37" i="53"/>
  <c r="G32" i="53"/>
  <c r="G30" i="53"/>
  <c r="G28" i="53"/>
  <c r="G35" i="53"/>
  <c r="G33" i="53"/>
  <c r="G29" i="53"/>
  <c r="G27" i="53"/>
  <c r="G24" i="53"/>
  <c r="G22" i="53"/>
  <c r="G20" i="53"/>
  <c r="G19" i="53"/>
  <c r="G17" i="53"/>
  <c r="G31" i="53"/>
  <c r="G26" i="53"/>
  <c r="G23" i="53"/>
  <c r="G16" i="53"/>
  <c r="G21" i="53"/>
  <c r="G18" i="53"/>
  <c r="D51" i="53"/>
  <c r="I2" i="53"/>
  <c r="I3" i="53"/>
  <c r="E51" i="53"/>
  <c r="H51" i="53"/>
  <c r="AW43" i="76"/>
  <c r="AW15" i="76"/>
  <c r="AW17" i="76"/>
  <c r="AW12" i="76"/>
  <c r="AW6" i="76"/>
  <c r="AW5" i="76"/>
  <c r="AW10" i="76"/>
  <c r="AW41" i="76"/>
  <c r="AW48" i="76"/>
  <c r="AW40" i="76"/>
  <c r="AW20" i="76"/>
  <c r="AW42" i="76"/>
  <c r="AW11" i="76"/>
  <c r="AW44" i="76"/>
  <c r="AW8" i="76"/>
  <c r="AW7" i="76"/>
  <c r="AW47" i="76"/>
  <c r="AW9" i="76"/>
  <c r="AW13" i="76"/>
  <c r="AV14" i="78"/>
  <c r="K51" i="81" l="1"/>
  <c r="M2" i="81"/>
  <c r="M3" i="81"/>
  <c r="L49" i="81"/>
  <c r="L45" i="81"/>
  <c r="L38" i="81"/>
  <c r="L36" i="81"/>
  <c r="L33" i="81"/>
  <c r="L35" i="81"/>
  <c r="L31" i="81"/>
  <c r="L29" i="81"/>
  <c r="L27" i="81"/>
  <c r="L24" i="81"/>
  <c r="L22" i="81"/>
  <c r="L19" i="81"/>
  <c r="L32" i="81"/>
  <c r="L28" i="81"/>
  <c r="L23" i="81"/>
  <c r="L17" i="81"/>
  <c r="L21" i="81"/>
  <c r="L50" i="81"/>
  <c r="L37" i="81"/>
  <c r="L30" i="81"/>
  <c r="L26" i="81"/>
  <c r="L18" i="81"/>
  <c r="L16" i="81"/>
  <c r="L7" i="81"/>
  <c r="L49" i="80"/>
  <c r="L45" i="80"/>
  <c r="L38" i="80"/>
  <c r="L36" i="80"/>
  <c r="L33" i="80"/>
  <c r="L35" i="80"/>
  <c r="L31" i="80"/>
  <c r="L29" i="80"/>
  <c r="L27" i="80"/>
  <c r="L24" i="80"/>
  <c r="L22" i="80"/>
  <c r="L20" i="80"/>
  <c r="L19" i="80"/>
  <c r="L50" i="80"/>
  <c r="L37" i="80"/>
  <c r="L30" i="80"/>
  <c r="L26" i="80"/>
  <c r="L21" i="80"/>
  <c r="L18" i="80"/>
  <c r="L16" i="80"/>
  <c r="L32" i="80"/>
  <c r="L28" i="80"/>
  <c r="L23" i="80"/>
  <c r="L17" i="80"/>
  <c r="L7" i="80"/>
  <c r="K51" i="80"/>
  <c r="M2" i="80"/>
  <c r="M3" i="80"/>
  <c r="M3" i="79"/>
  <c r="M2" i="79"/>
  <c r="K51" i="79"/>
  <c r="L50" i="79"/>
  <c r="L49" i="79"/>
  <c r="L45" i="79"/>
  <c r="L38" i="79"/>
  <c r="L37" i="79"/>
  <c r="L35" i="79"/>
  <c r="L32" i="79"/>
  <c r="L36" i="79"/>
  <c r="L31" i="79"/>
  <c r="L29" i="79"/>
  <c r="L27" i="79"/>
  <c r="L30" i="79"/>
  <c r="L24" i="79"/>
  <c r="L22" i="79"/>
  <c r="L20" i="79"/>
  <c r="L19" i="79"/>
  <c r="L17" i="79"/>
  <c r="L23" i="79"/>
  <c r="L18" i="79"/>
  <c r="L33" i="79"/>
  <c r="L28" i="79"/>
  <c r="L26" i="79"/>
  <c r="L21" i="79"/>
  <c r="L16" i="79"/>
  <c r="L7" i="79"/>
  <c r="M2" i="78"/>
  <c r="M3" i="78"/>
  <c r="L49" i="78"/>
  <c r="L45" i="78"/>
  <c r="L38" i="78"/>
  <c r="L36" i="78"/>
  <c r="L33" i="78"/>
  <c r="L35" i="78"/>
  <c r="L31" i="78"/>
  <c r="L29" i="78"/>
  <c r="L27" i="78"/>
  <c r="L24" i="78"/>
  <c r="L22" i="78"/>
  <c r="L19" i="78"/>
  <c r="L50" i="78"/>
  <c r="L37" i="78"/>
  <c r="L30" i="78"/>
  <c r="L26" i="78"/>
  <c r="L21" i="78"/>
  <c r="L18" i="78"/>
  <c r="L16" i="78"/>
  <c r="L32" i="78"/>
  <c r="L28" i="78"/>
  <c r="L23" i="78"/>
  <c r="L17" i="78"/>
  <c r="L7" i="78"/>
  <c r="K51" i="78"/>
  <c r="K51" i="77"/>
  <c r="L49" i="77"/>
  <c r="L38" i="77"/>
  <c r="L36" i="77"/>
  <c r="L33" i="77"/>
  <c r="L35" i="77"/>
  <c r="L31" i="77"/>
  <c r="L29" i="77"/>
  <c r="L27" i="77"/>
  <c r="L24" i="77"/>
  <c r="L22" i="77"/>
  <c r="L20" i="77"/>
  <c r="L19" i="77"/>
  <c r="L50" i="77"/>
  <c r="L37" i="77"/>
  <c r="L30" i="77"/>
  <c r="L26" i="77"/>
  <c r="L21" i="77"/>
  <c r="L18" i="77"/>
  <c r="L16" i="77"/>
  <c r="L32" i="77"/>
  <c r="L28" i="77"/>
  <c r="L23" i="77"/>
  <c r="L17" i="77"/>
  <c r="M2" i="77"/>
  <c r="M3" i="77"/>
  <c r="K51" i="76"/>
  <c r="M2" i="76"/>
  <c r="M3" i="76"/>
  <c r="L49" i="76"/>
  <c r="L45" i="76"/>
  <c r="L38" i="76"/>
  <c r="L36" i="76"/>
  <c r="L33" i="76"/>
  <c r="L35" i="76"/>
  <c r="L31" i="76"/>
  <c r="L29" i="76"/>
  <c r="L27" i="76"/>
  <c r="L50" i="76"/>
  <c r="L37" i="76"/>
  <c r="L30" i="76"/>
  <c r="L26" i="76"/>
  <c r="L24" i="76"/>
  <c r="L22" i="76"/>
  <c r="L20" i="76"/>
  <c r="L32" i="76"/>
  <c r="L28" i="76"/>
  <c r="L23" i="76"/>
  <c r="L21" i="76"/>
  <c r="L19" i="76"/>
  <c r="L17" i="76"/>
  <c r="L18" i="76"/>
  <c r="L16" i="76"/>
  <c r="L7" i="76"/>
  <c r="L49" i="75"/>
  <c r="L45" i="75"/>
  <c r="L38" i="75"/>
  <c r="L36" i="75"/>
  <c r="L50" i="75"/>
  <c r="L37" i="75"/>
  <c r="L32" i="75"/>
  <c r="L30" i="75"/>
  <c r="L28" i="75"/>
  <c r="L35" i="75"/>
  <c r="L33" i="75"/>
  <c r="L31" i="75"/>
  <c r="L29" i="75"/>
  <c r="L27" i="75"/>
  <c r="L26" i="75"/>
  <c r="L23" i="75"/>
  <c r="L21" i="75"/>
  <c r="L18" i="75"/>
  <c r="L24" i="75"/>
  <c r="L22" i="75"/>
  <c r="L20" i="75"/>
  <c r="L19" i="75"/>
  <c r="L17" i="75"/>
  <c r="L16" i="75"/>
  <c r="L7" i="75"/>
  <c r="L51" i="75" s="1"/>
  <c r="M2" i="75"/>
  <c r="M3" i="75"/>
  <c r="K51" i="75"/>
  <c r="K51" i="74"/>
  <c r="M2" i="74"/>
  <c r="M3" i="74"/>
  <c r="L49" i="74"/>
  <c r="L38" i="74"/>
  <c r="L36" i="74"/>
  <c r="L33" i="74"/>
  <c r="L35" i="74"/>
  <c r="L31" i="74"/>
  <c r="L29" i="74"/>
  <c r="L27" i="74"/>
  <c r="L24" i="74"/>
  <c r="L22" i="74"/>
  <c r="L20" i="74"/>
  <c r="L19" i="74"/>
  <c r="L50" i="74"/>
  <c r="L37" i="74"/>
  <c r="L30" i="74"/>
  <c r="L26" i="74"/>
  <c r="L21" i="74"/>
  <c r="L18" i="74"/>
  <c r="L16" i="74"/>
  <c r="L32" i="74"/>
  <c r="L28" i="74"/>
  <c r="L23" i="74"/>
  <c r="L17" i="74"/>
  <c r="L51" i="74"/>
  <c r="M2" i="73"/>
  <c r="M3" i="73"/>
  <c r="L49" i="73"/>
  <c r="L45" i="73"/>
  <c r="L38" i="73"/>
  <c r="L36" i="73"/>
  <c r="L33" i="73"/>
  <c r="L35" i="73"/>
  <c r="L31" i="73"/>
  <c r="L50" i="73"/>
  <c r="L37" i="73"/>
  <c r="L30" i="73"/>
  <c r="L29" i="73"/>
  <c r="L27" i="73"/>
  <c r="L24" i="73"/>
  <c r="L32" i="73"/>
  <c r="L28" i="73"/>
  <c r="L26" i="73"/>
  <c r="L23" i="73"/>
  <c r="L22" i="73"/>
  <c r="L21" i="73"/>
  <c r="L18" i="73"/>
  <c r="L16" i="73"/>
  <c r="L20" i="73"/>
  <c r="L19" i="73"/>
  <c r="L17" i="73"/>
  <c r="L7" i="73"/>
  <c r="K51" i="73"/>
  <c r="I51" i="54"/>
  <c r="K2" i="54"/>
  <c r="K3" i="54"/>
  <c r="J50" i="54"/>
  <c r="J49" i="54"/>
  <c r="J38" i="54"/>
  <c r="J36" i="54"/>
  <c r="J33" i="54"/>
  <c r="J37" i="54"/>
  <c r="J32" i="54"/>
  <c r="J30" i="54"/>
  <c r="J28" i="54"/>
  <c r="J26" i="54"/>
  <c r="J23" i="54"/>
  <c r="J21" i="54"/>
  <c r="J29" i="54"/>
  <c r="J24" i="54"/>
  <c r="J20" i="54"/>
  <c r="J17" i="54"/>
  <c r="J7" i="54"/>
  <c r="J35" i="54"/>
  <c r="J31" i="54"/>
  <c r="J27" i="54"/>
  <c r="J22" i="54"/>
  <c r="J19" i="54"/>
  <c r="J18" i="54"/>
  <c r="J16" i="54"/>
  <c r="J3" i="53"/>
  <c r="J2" i="53"/>
  <c r="I49" i="53"/>
  <c r="I45" i="53"/>
  <c r="I38" i="53"/>
  <c r="I36" i="53"/>
  <c r="I35" i="53"/>
  <c r="I32" i="53"/>
  <c r="I30" i="53"/>
  <c r="I28" i="53"/>
  <c r="I50" i="53"/>
  <c r="I37" i="53"/>
  <c r="I31" i="53"/>
  <c r="I27" i="53"/>
  <c r="I24" i="53"/>
  <c r="I22" i="53"/>
  <c r="I20" i="53"/>
  <c r="I19" i="53"/>
  <c r="I17" i="53"/>
  <c r="I33" i="53"/>
  <c r="I23" i="53"/>
  <c r="I29" i="53"/>
  <c r="I26" i="53"/>
  <c r="I21" i="53"/>
  <c r="I18" i="53"/>
  <c r="I7" i="53"/>
  <c r="I16" i="53"/>
  <c r="G51" i="53"/>
  <c r="AW20" i="77"/>
  <c r="AW13" i="77"/>
  <c r="AW47" i="77"/>
  <c r="AW8" i="77"/>
  <c r="AW11" i="77"/>
  <c r="AW40" i="77"/>
  <c r="AW41" i="77"/>
  <c r="AW5" i="77"/>
  <c r="AW12" i="77"/>
  <c r="AW15" i="77"/>
  <c r="AW14" i="79"/>
  <c r="AW9" i="77"/>
  <c r="AW7" i="77"/>
  <c r="AW44" i="77"/>
  <c r="AW42" i="77"/>
  <c r="AW48" i="77"/>
  <c r="AW10" i="77"/>
  <c r="AW6" i="77"/>
  <c r="AW17" i="77"/>
  <c r="AW43" i="77"/>
  <c r="L51" i="81" l="1"/>
  <c r="N3" i="81"/>
  <c r="N2" i="81"/>
  <c r="M50" i="81"/>
  <c r="M37" i="81"/>
  <c r="M35" i="81"/>
  <c r="M38" i="81"/>
  <c r="M33" i="81"/>
  <c r="M32" i="81"/>
  <c r="M30" i="81"/>
  <c r="M28" i="81"/>
  <c r="M26" i="81"/>
  <c r="M23" i="81"/>
  <c r="M21" i="81"/>
  <c r="M49" i="81"/>
  <c r="M45" i="81"/>
  <c r="M31" i="81"/>
  <c r="M36" i="81"/>
  <c r="M27" i="81"/>
  <c r="M22" i="81"/>
  <c r="M18" i="81"/>
  <c r="M29" i="81"/>
  <c r="M20" i="81"/>
  <c r="M19" i="81"/>
  <c r="M16" i="81"/>
  <c r="M7" i="81"/>
  <c r="M24" i="81"/>
  <c r="M17" i="81"/>
  <c r="M50" i="80"/>
  <c r="M37" i="80"/>
  <c r="M35" i="80"/>
  <c r="M38" i="80"/>
  <c r="M33" i="80"/>
  <c r="M32" i="80"/>
  <c r="M30" i="80"/>
  <c r="M28" i="80"/>
  <c r="M26" i="80"/>
  <c r="M23" i="80"/>
  <c r="M21" i="80"/>
  <c r="M36" i="80"/>
  <c r="M29" i="80"/>
  <c r="M24" i="80"/>
  <c r="M20" i="80"/>
  <c r="M19" i="80"/>
  <c r="M17" i="80"/>
  <c r="M49" i="80"/>
  <c r="M45" i="80"/>
  <c r="M31" i="80"/>
  <c r="M27" i="80"/>
  <c r="M18" i="80"/>
  <c r="M7" i="80"/>
  <c r="M22" i="80"/>
  <c r="M16" i="80"/>
  <c r="L51" i="80"/>
  <c r="N3" i="80"/>
  <c r="N2" i="80"/>
  <c r="M49" i="79"/>
  <c r="M50" i="79"/>
  <c r="M38" i="79"/>
  <c r="M36" i="79"/>
  <c r="M33" i="79"/>
  <c r="M31" i="79"/>
  <c r="M35" i="79"/>
  <c r="M30" i="79"/>
  <c r="M28" i="79"/>
  <c r="M37" i="79"/>
  <c r="M29" i="79"/>
  <c r="M26" i="79"/>
  <c r="M23" i="79"/>
  <c r="M21" i="79"/>
  <c r="M18" i="79"/>
  <c r="M16" i="79"/>
  <c r="M32" i="79"/>
  <c r="M22" i="79"/>
  <c r="M17" i="79"/>
  <c r="M27" i="79"/>
  <c r="M24" i="79"/>
  <c r="M20" i="79"/>
  <c r="M19" i="79"/>
  <c r="L51" i="79"/>
  <c r="N3" i="79"/>
  <c r="N2" i="79"/>
  <c r="L51" i="78"/>
  <c r="M50" i="78"/>
  <c r="M37" i="78"/>
  <c r="M35" i="78"/>
  <c r="M38" i="78"/>
  <c r="M33" i="78"/>
  <c r="M32" i="78"/>
  <c r="M30" i="78"/>
  <c r="M28" i="78"/>
  <c r="M26" i="78"/>
  <c r="M23" i="78"/>
  <c r="M21" i="78"/>
  <c r="M36" i="78"/>
  <c r="M29" i="78"/>
  <c r="M24" i="78"/>
  <c r="M20" i="78"/>
  <c r="M19" i="78"/>
  <c r="M17" i="78"/>
  <c r="M49" i="78"/>
  <c r="M45" i="78"/>
  <c r="M31" i="78"/>
  <c r="M27" i="78"/>
  <c r="M18" i="78"/>
  <c r="M7" i="78"/>
  <c r="M22" i="78"/>
  <c r="M16" i="78"/>
  <c r="N3" i="78"/>
  <c r="N2" i="78"/>
  <c r="M50" i="77"/>
  <c r="M37" i="77"/>
  <c r="M35" i="77"/>
  <c r="M38" i="77"/>
  <c r="M33" i="77"/>
  <c r="M32" i="77"/>
  <c r="M30" i="77"/>
  <c r="M28" i="77"/>
  <c r="M26" i="77"/>
  <c r="M23" i="77"/>
  <c r="M21" i="77"/>
  <c r="M36" i="77"/>
  <c r="M29" i="77"/>
  <c r="M24" i="77"/>
  <c r="M20" i="77"/>
  <c r="M19" i="77"/>
  <c r="M17" i="77"/>
  <c r="M49" i="77"/>
  <c r="M45" i="77"/>
  <c r="M31" i="77"/>
  <c r="M27" i="77"/>
  <c r="M18" i="77"/>
  <c r="M7" i="77"/>
  <c r="M22" i="77"/>
  <c r="M16" i="77"/>
  <c r="L51" i="77"/>
  <c r="N3" i="77"/>
  <c r="N2" i="77"/>
  <c r="L51" i="76"/>
  <c r="N3" i="76"/>
  <c r="N2" i="76"/>
  <c r="M50" i="76"/>
  <c r="M37" i="76"/>
  <c r="M35" i="76"/>
  <c r="M38" i="76"/>
  <c r="M33" i="76"/>
  <c r="M32" i="76"/>
  <c r="M30" i="76"/>
  <c r="M28" i="76"/>
  <c r="M26" i="76"/>
  <c r="M49" i="76"/>
  <c r="M45" i="76"/>
  <c r="M36" i="76"/>
  <c r="M29" i="76"/>
  <c r="M23" i="76"/>
  <c r="M21" i="76"/>
  <c r="M31" i="76"/>
  <c r="M27" i="76"/>
  <c r="M24" i="76"/>
  <c r="M22" i="76"/>
  <c r="M20" i="76"/>
  <c r="M18" i="76"/>
  <c r="M16" i="76"/>
  <c r="M7" i="76"/>
  <c r="M19" i="76"/>
  <c r="M17" i="76"/>
  <c r="N3" i="75"/>
  <c r="N2" i="75"/>
  <c r="M50" i="75"/>
  <c r="M37" i="75"/>
  <c r="M35" i="75"/>
  <c r="M49" i="75"/>
  <c r="M45" i="75"/>
  <c r="M38" i="75"/>
  <c r="M36" i="75"/>
  <c r="M33" i="75"/>
  <c r="M31" i="75"/>
  <c r="M29" i="75"/>
  <c r="M27" i="75"/>
  <c r="M32" i="75"/>
  <c r="M30" i="75"/>
  <c r="M28" i="75"/>
  <c r="M24" i="75"/>
  <c r="M22" i="75"/>
  <c r="M19" i="75"/>
  <c r="M26" i="75"/>
  <c r="M23" i="75"/>
  <c r="M21" i="75"/>
  <c r="M18" i="75"/>
  <c r="M16" i="75"/>
  <c r="M7" i="75"/>
  <c r="M17" i="75"/>
  <c r="M50" i="74"/>
  <c r="M37" i="74"/>
  <c r="M35" i="74"/>
  <c r="M38" i="74"/>
  <c r="M33" i="74"/>
  <c r="M32" i="74"/>
  <c r="M30" i="74"/>
  <c r="M28" i="74"/>
  <c r="M26" i="74"/>
  <c r="M23" i="74"/>
  <c r="M21" i="74"/>
  <c r="M36" i="74"/>
  <c r="M29" i="74"/>
  <c r="M24" i="74"/>
  <c r="M20" i="74"/>
  <c r="M19" i="74"/>
  <c r="M17" i="74"/>
  <c r="M49" i="74"/>
  <c r="M31" i="74"/>
  <c r="M27" i="74"/>
  <c r="M18" i="74"/>
  <c r="M22" i="74"/>
  <c r="M16" i="74"/>
  <c r="N3" i="74"/>
  <c r="N2" i="74"/>
  <c r="M50" i="73"/>
  <c r="M37" i="73"/>
  <c r="M35" i="73"/>
  <c r="M38" i="73"/>
  <c r="M33" i="73"/>
  <c r="M32" i="73"/>
  <c r="M30" i="73"/>
  <c r="M49" i="73"/>
  <c r="M45" i="73"/>
  <c r="M36" i="73"/>
  <c r="M28" i="73"/>
  <c r="M26" i="73"/>
  <c r="M23" i="73"/>
  <c r="M31" i="73"/>
  <c r="M29" i="73"/>
  <c r="M27" i="73"/>
  <c r="M24" i="73"/>
  <c r="M22" i="73"/>
  <c r="M20" i="73"/>
  <c r="M19" i="73"/>
  <c r="M17" i="73"/>
  <c r="M21" i="73"/>
  <c r="M18" i="73"/>
  <c r="M16" i="73"/>
  <c r="M7" i="73"/>
  <c r="L51" i="73"/>
  <c r="N3" i="73"/>
  <c r="N45" i="73" s="1"/>
  <c r="N2" i="73"/>
  <c r="J51" i="54"/>
  <c r="K49" i="54"/>
  <c r="K50" i="54"/>
  <c r="K37" i="54"/>
  <c r="K35" i="54"/>
  <c r="K45" i="54"/>
  <c r="K38" i="54"/>
  <c r="K33" i="54"/>
  <c r="K31" i="54"/>
  <c r="K29" i="54"/>
  <c r="K27" i="54"/>
  <c r="K24" i="54"/>
  <c r="K22" i="54"/>
  <c r="K20" i="54"/>
  <c r="K19" i="54"/>
  <c r="K7" i="54"/>
  <c r="K30" i="54"/>
  <c r="K26" i="54"/>
  <c r="K21" i="54"/>
  <c r="K18" i="54"/>
  <c r="K16" i="54"/>
  <c r="K36" i="54"/>
  <c r="K32" i="54"/>
  <c r="K28" i="54"/>
  <c r="K23" i="54"/>
  <c r="K17" i="54"/>
  <c r="L2" i="54"/>
  <c r="L3" i="54"/>
  <c r="I51" i="53"/>
  <c r="K2" i="53"/>
  <c r="K3" i="53"/>
  <c r="J50" i="53"/>
  <c r="J37" i="53"/>
  <c r="J35" i="53"/>
  <c r="J49" i="53"/>
  <c r="J45" i="53"/>
  <c r="J36" i="53"/>
  <c r="J33" i="53"/>
  <c r="J31" i="53"/>
  <c r="J29" i="53"/>
  <c r="J32" i="53"/>
  <c r="J28" i="53"/>
  <c r="J26" i="53"/>
  <c r="J23" i="53"/>
  <c r="J21" i="53"/>
  <c r="J18" i="53"/>
  <c r="J16" i="53"/>
  <c r="J38" i="53"/>
  <c r="J24" i="53"/>
  <c r="J30" i="53"/>
  <c r="J27" i="53"/>
  <c r="J22" i="53"/>
  <c r="J19" i="53"/>
  <c r="J20" i="53"/>
  <c r="J17" i="53"/>
  <c r="J7" i="53"/>
  <c r="AV17" i="78"/>
  <c r="AV10" i="78"/>
  <c r="AV42" i="78"/>
  <c r="AV7" i="78"/>
  <c r="AV14" i="80"/>
  <c r="AV12" i="78"/>
  <c r="AV41" i="78"/>
  <c r="AV11" i="78"/>
  <c r="AV47" i="78"/>
  <c r="AV20" i="78"/>
  <c r="AV13" i="78"/>
  <c r="AV43" i="78"/>
  <c r="AV6" i="78"/>
  <c r="AV48" i="78"/>
  <c r="AV44" i="78"/>
  <c r="AV9" i="78"/>
  <c r="AV15" i="78"/>
  <c r="AV5" i="78"/>
  <c r="AV40" i="78"/>
  <c r="AV8" i="78"/>
  <c r="M51" i="81" l="1"/>
  <c r="O2" i="81"/>
  <c r="O3" i="81"/>
  <c r="N49" i="81"/>
  <c r="N50" i="81"/>
  <c r="N45" i="81"/>
  <c r="N38" i="81"/>
  <c r="N36" i="81"/>
  <c r="N33" i="81"/>
  <c r="N37" i="81"/>
  <c r="N31" i="81"/>
  <c r="N29" i="81"/>
  <c r="N27" i="81"/>
  <c r="N24" i="81"/>
  <c r="N22" i="81"/>
  <c r="N20" i="81"/>
  <c r="N19" i="81"/>
  <c r="N30" i="81"/>
  <c r="N32" i="81"/>
  <c r="N26" i="81"/>
  <c r="N21" i="81"/>
  <c r="N17" i="81"/>
  <c r="N35" i="81"/>
  <c r="N28" i="81"/>
  <c r="N18" i="81"/>
  <c r="N23" i="81"/>
  <c r="N16" i="81"/>
  <c r="N7" i="81"/>
  <c r="N49" i="80"/>
  <c r="N50" i="80"/>
  <c r="N38" i="80"/>
  <c r="N36" i="80"/>
  <c r="N33" i="80"/>
  <c r="N37" i="80"/>
  <c r="N31" i="80"/>
  <c r="N29" i="80"/>
  <c r="N24" i="80"/>
  <c r="N22" i="80"/>
  <c r="N19" i="80"/>
  <c r="N35" i="80"/>
  <c r="N32" i="80"/>
  <c r="N28" i="80"/>
  <c r="N18" i="80"/>
  <c r="N16" i="80"/>
  <c r="N30" i="80"/>
  <c r="N26" i="80"/>
  <c r="N21" i="80"/>
  <c r="O2" i="80"/>
  <c r="O3" i="80"/>
  <c r="M51" i="80"/>
  <c r="N50" i="79"/>
  <c r="N49" i="79"/>
  <c r="N37" i="79"/>
  <c r="N35" i="79"/>
  <c r="N32" i="79"/>
  <c r="N33" i="79"/>
  <c r="N29" i="79"/>
  <c r="N27" i="79"/>
  <c r="N36" i="79"/>
  <c r="N28" i="79"/>
  <c r="N24" i="79"/>
  <c r="N22" i="79"/>
  <c r="N20" i="79"/>
  <c r="N19" i="79"/>
  <c r="N17" i="79"/>
  <c r="N30" i="79"/>
  <c r="N26" i="79"/>
  <c r="N21" i="79"/>
  <c r="N16" i="79"/>
  <c r="N38" i="79"/>
  <c r="N31" i="79"/>
  <c r="N23" i="79"/>
  <c r="N18" i="79"/>
  <c r="M51" i="79"/>
  <c r="O3" i="79"/>
  <c r="O2" i="79"/>
  <c r="N49" i="78"/>
  <c r="N50" i="78"/>
  <c r="N45" i="78"/>
  <c r="N38" i="78"/>
  <c r="N36" i="78"/>
  <c r="N33" i="78"/>
  <c r="N37" i="78"/>
  <c r="N31" i="78"/>
  <c r="N29" i="78"/>
  <c r="N27" i="78"/>
  <c r="N24" i="78"/>
  <c r="N22" i="78"/>
  <c r="N20" i="78"/>
  <c r="N19" i="78"/>
  <c r="N35" i="78"/>
  <c r="N32" i="78"/>
  <c r="N28" i="78"/>
  <c r="N23" i="78"/>
  <c r="N18" i="78"/>
  <c r="N16" i="78"/>
  <c r="N30" i="78"/>
  <c r="N26" i="78"/>
  <c r="N17" i="78"/>
  <c r="N21" i="78"/>
  <c r="N7" i="78"/>
  <c r="M51" i="78"/>
  <c r="O2" i="78"/>
  <c r="O3" i="78"/>
  <c r="O2" i="77"/>
  <c r="O3" i="77"/>
  <c r="M51" i="77"/>
  <c r="N49" i="77"/>
  <c r="N50" i="77"/>
  <c r="N45" i="77"/>
  <c r="N38" i="77"/>
  <c r="N36" i="77"/>
  <c r="N33" i="77"/>
  <c r="N37" i="77"/>
  <c r="N31" i="77"/>
  <c r="N29" i="77"/>
  <c r="N27" i="77"/>
  <c r="N24" i="77"/>
  <c r="N22" i="77"/>
  <c r="N20" i="77"/>
  <c r="N19" i="77"/>
  <c r="N35" i="77"/>
  <c r="N32" i="77"/>
  <c r="N28" i="77"/>
  <c r="N23" i="77"/>
  <c r="N18" i="77"/>
  <c r="N16" i="77"/>
  <c r="N30" i="77"/>
  <c r="N26" i="77"/>
  <c r="N17" i="77"/>
  <c r="N21" i="77"/>
  <c r="N7" i="77"/>
  <c r="O2" i="76"/>
  <c r="O3" i="76"/>
  <c r="M51" i="76"/>
  <c r="N49" i="76"/>
  <c r="N50" i="76"/>
  <c r="N38" i="76"/>
  <c r="N36" i="76"/>
  <c r="N33" i="76"/>
  <c r="N37" i="76"/>
  <c r="N31" i="76"/>
  <c r="N29" i="76"/>
  <c r="N27" i="76"/>
  <c r="N35" i="76"/>
  <c r="N32" i="76"/>
  <c r="N28" i="76"/>
  <c r="N24" i="76"/>
  <c r="N22" i="76"/>
  <c r="N20" i="76"/>
  <c r="N30" i="76"/>
  <c r="N26" i="76"/>
  <c r="N23" i="76"/>
  <c r="N21" i="76"/>
  <c r="N19" i="76"/>
  <c r="N17" i="76"/>
  <c r="N18" i="76"/>
  <c r="N16" i="76"/>
  <c r="M51" i="75"/>
  <c r="O2" i="75"/>
  <c r="O3" i="75"/>
  <c r="N49" i="75"/>
  <c r="N50" i="75"/>
  <c r="N45" i="75"/>
  <c r="N38" i="75"/>
  <c r="N36" i="75"/>
  <c r="N35" i="75"/>
  <c r="N32" i="75"/>
  <c r="N30" i="75"/>
  <c r="N28" i="75"/>
  <c r="N37" i="75"/>
  <c r="N33" i="75"/>
  <c r="N31" i="75"/>
  <c r="N29" i="75"/>
  <c r="N27" i="75"/>
  <c r="N26" i="75"/>
  <c r="N23" i="75"/>
  <c r="N21" i="75"/>
  <c r="N18" i="75"/>
  <c r="N24" i="75"/>
  <c r="N22" i="75"/>
  <c r="N20" i="75"/>
  <c r="N19" i="75"/>
  <c r="N17" i="75"/>
  <c r="N16" i="75"/>
  <c r="N7" i="75"/>
  <c r="O2" i="74"/>
  <c r="O3" i="74"/>
  <c r="N49" i="74"/>
  <c r="N50" i="74"/>
  <c r="N45" i="74"/>
  <c r="N38" i="74"/>
  <c r="N36" i="74"/>
  <c r="N33" i="74"/>
  <c r="N37" i="74"/>
  <c r="N31" i="74"/>
  <c r="N29" i="74"/>
  <c r="N27" i="74"/>
  <c r="N24" i="74"/>
  <c r="N22" i="74"/>
  <c r="N20" i="74"/>
  <c r="N19" i="74"/>
  <c r="N35" i="74"/>
  <c r="N32" i="74"/>
  <c r="N28" i="74"/>
  <c r="N23" i="74"/>
  <c r="N18" i="74"/>
  <c r="N16" i="74"/>
  <c r="N30" i="74"/>
  <c r="N26" i="74"/>
  <c r="N17" i="74"/>
  <c r="N21" i="74"/>
  <c r="M51" i="74"/>
  <c r="O2" i="73"/>
  <c r="O3" i="73"/>
  <c r="O45" i="73" s="1"/>
  <c r="N49" i="73"/>
  <c r="N50" i="73"/>
  <c r="N38" i="73"/>
  <c r="N36" i="73"/>
  <c r="N33" i="73"/>
  <c r="N37" i="73"/>
  <c r="N31" i="73"/>
  <c r="N35" i="73"/>
  <c r="N32" i="73"/>
  <c r="N29" i="73"/>
  <c r="N27" i="73"/>
  <c r="N24" i="73"/>
  <c r="N30" i="73"/>
  <c r="N28" i="73"/>
  <c r="N26" i="73"/>
  <c r="N23" i="73"/>
  <c r="N21" i="73"/>
  <c r="N18" i="73"/>
  <c r="N16" i="73"/>
  <c r="N22" i="73"/>
  <c r="N20" i="73"/>
  <c r="N19" i="73"/>
  <c r="N17" i="73"/>
  <c r="M51" i="73"/>
  <c r="L50" i="54"/>
  <c r="L38" i="54"/>
  <c r="L36" i="54"/>
  <c r="L33" i="54"/>
  <c r="L49" i="54"/>
  <c r="L35" i="54"/>
  <c r="L32" i="54"/>
  <c r="L30" i="54"/>
  <c r="L28" i="54"/>
  <c r="L26" i="54"/>
  <c r="L23" i="54"/>
  <c r="L21" i="54"/>
  <c r="L31" i="54"/>
  <c r="L27" i="54"/>
  <c r="L22" i="54"/>
  <c r="L19" i="54"/>
  <c r="L17" i="54"/>
  <c r="L37" i="54"/>
  <c r="L29" i="54"/>
  <c r="L24" i="54"/>
  <c r="L20" i="54"/>
  <c r="L18" i="54"/>
  <c r="L16" i="54"/>
  <c r="M3" i="54"/>
  <c r="M2" i="54"/>
  <c r="K51" i="54"/>
  <c r="J51" i="53"/>
  <c r="K49" i="53"/>
  <c r="K50" i="53"/>
  <c r="K45" i="53"/>
  <c r="K38" i="53"/>
  <c r="K36" i="53"/>
  <c r="K37" i="53"/>
  <c r="K35" i="53"/>
  <c r="K32" i="53"/>
  <c r="K30" i="53"/>
  <c r="K28" i="53"/>
  <c r="K33" i="53"/>
  <c r="K29" i="53"/>
  <c r="K27" i="53"/>
  <c r="K24" i="53"/>
  <c r="K22" i="53"/>
  <c r="K20" i="53"/>
  <c r="K19" i="53"/>
  <c r="K17" i="53"/>
  <c r="K26" i="53"/>
  <c r="K31" i="53"/>
  <c r="K23" i="53"/>
  <c r="K16" i="53"/>
  <c r="K7" i="53"/>
  <c r="K21" i="53"/>
  <c r="K18" i="53"/>
  <c r="L3" i="53"/>
  <c r="L2" i="53"/>
  <c r="AW47" i="79"/>
  <c r="AW41" i="79"/>
  <c r="AW14" i="81"/>
  <c r="AW42" i="79"/>
  <c r="AW17" i="79"/>
  <c r="AW8" i="79"/>
  <c r="AW5" i="79"/>
  <c r="AW9" i="79"/>
  <c r="AW48" i="79"/>
  <c r="AW43" i="79"/>
  <c r="AW20" i="79"/>
  <c r="AW11" i="79"/>
  <c r="AW12" i="79"/>
  <c r="AW7" i="79"/>
  <c r="AW10" i="79"/>
  <c r="AW13" i="79"/>
  <c r="AW40" i="79"/>
  <c r="AW15" i="79"/>
  <c r="AW44" i="79"/>
  <c r="AW6" i="79"/>
  <c r="N51" i="81" l="1"/>
  <c r="N51" i="73"/>
  <c r="P3" i="81"/>
  <c r="P2" i="81"/>
  <c r="O50" i="81"/>
  <c r="O49" i="81"/>
  <c r="O37" i="81"/>
  <c r="O35" i="81"/>
  <c r="O36" i="81"/>
  <c r="O32" i="81"/>
  <c r="O30" i="81"/>
  <c r="O28" i="81"/>
  <c r="O26" i="81"/>
  <c r="O23" i="81"/>
  <c r="O21" i="81"/>
  <c r="O38" i="81"/>
  <c r="O29" i="81"/>
  <c r="O33" i="81"/>
  <c r="O31" i="81"/>
  <c r="O24" i="81"/>
  <c r="O20" i="81"/>
  <c r="O19" i="81"/>
  <c r="O18" i="81"/>
  <c r="O27" i="81"/>
  <c r="O17" i="81"/>
  <c r="O16" i="81"/>
  <c r="O22" i="81"/>
  <c r="P3" i="80"/>
  <c r="P2" i="80"/>
  <c r="O50" i="80"/>
  <c r="O49" i="80"/>
  <c r="O37" i="80"/>
  <c r="O35" i="80"/>
  <c r="O45" i="80"/>
  <c r="O36" i="80"/>
  <c r="O32" i="80"/>
  <c r="O30" i="80"/>
  <c r="O28" i="80"/>
  <c r="O26" i="80"/>
  <c r="O23" i="80"/>
  <c r="O21" i="80"/>
  <c r="O33" i="80"/>
  <c r="O31" i="80"/>
  <c r="O27" i="80"/>
  <c r="O22" i="80"/>
  <c r="O17" i="80"/>
  <c r="O38" i="80"/>
  <c r="O29" i="80"/>
  <c r="O24" i="80"/>
  <c r="O16" i="80"/>
  <c r="O7" i="80"/>
  <c r="O19" i="80"/>
  <c r="O18" i="80"/>
  <c r="N51" i="80"/>
  <c r="P3" i="79"/>
  <c r="P2" i="79"/>
  <c r="O49" i="79"/>
  <c r="O45" i="79"/>
  <c r="O38" i="79"/>
  <c r="O36" i="79"/>
  <c r="O33" i="79"/>
  <c r="O31" i="79"/>
  <c r="O37" i="79"/>
  <c r="O32" i="79"/>
  <c r="O30" i="79"/>
  <c r="O28" i="79"/>
  <c r="O35" i="79"/>
  <c r="O27" i="79"/>
  <c r="O26" i="79"/>
  <c r="O23" i="79"/>
  <c r="O21" i="79"/>
  <c r="O18" i="79"/>
  <c r="O16" i="79"/>
  <c r="O7" i="79"/>
  <c r="O29" i="79"/>
  <c r="O24" i="79"/>
  <c r="O20" i="79"/>
  <c r="O19" i="79"/>
  <c r="O50" i="79"/>
  <c r="O22" i="79"/>
  <c r="O17" i="79"/>
  <c r="N51" i="79"/>
  <c r="P3" i="78"/>
  <c r="P2" i="78"/>
  <c r="O50" i="78"/>
  <c r="O49" i="78"/>
  <c r="O37" i="78"/>
  <c r="O35" i="78"/>
  <c r="O45" i="78"/>
  <c r="O36" i="78"/>
  <c r="O32" i="78"/>
  <c r="O30" i="78"/>
  <c r="O28" i="78"/>
  <c r="O26" i="78"/>
  <c r="O23" i="78"/>
  <c r="O21" i="78"/>
  <c r="O33" i="78"/>
  <c r="O31" i="78"/>
  <c r="O27" i="78"/>
  <c r="O22" i="78"/>
  <c r="O17" i="78"/>
  <c r="O38" i="78"/>
  <c r="O29" i="78"/>
  <c r="O24" i="78"/>
  <c r="O16" i="78"/>
  <c r="O20" i="78"/>
  <c r="O19" i="78"/>
  <c r="O18" i="78"/>
  <c r="N51" i="78"/>
  <c r="N51" i="77"/>
  <c r="P3" i="77"/>
  <c r="P2" i="77"/>
  <c r="O50" i="77"/>
  <c r="O49" i="77"/>
  <c r="O37" i="77"/>
  <c r="O35" i="77"/>
  <c r="O45" i="77"/>
  <c r="O36" i="77"/>
  <c r="O32" i="77"/>
  <c r="O30" i="77"/>
  <c r="O28" i="77"/>
  <c r="O26" i="77"/>
  <c r="O23" i="77"/>
  <c r="O21" i="77"/>
  <c r="O33" i="77"/>
  <c r="O31" i="77"/>
  <c r="O27" i="77"/>
  <c r="O22" i="77"/>
  <c r="O17" i="77"/>
  <c r="O38" i="77"/>
  <c r="O29" i="77"/>
  <c r="O24" i="77"/>
  <c r="O16" i="77"/>
  <c r="O7" i="77"/>
  <c r="O19" i="77"/>
  <c r="O18" i="77"/>
  <c r="P3" i="76"/>
  <c r="P2" i="76"/>
  <c r="N51" i="76"/>
  <c r="O50" i="76"/>
  <c r="O49" i="76"/>
  <c r="O37" i="76"/>
  <c r="O35" i="76"/>
  <c r="O36" i="76"/>
  <c r="O32" i="76"/>
  <c r="O30" i="76"/>
  <c r="O28" i="76"/>
  <c r="O26" i="76"/>
  <c r="O38" i="76"/>
  <c r="O33" i="76"/>
  <c r="O31" i="76"/>
  <c r="O27" i="76"/>
  <c r="O23" i="76"/>
  <c r="O21" i="76"/>
  <c r="O29" i="76"/>
  <c r="O24" i="76"/>
  <c r="O22" i="76"/>
  <c r="O20" i="76"/>
  <c r="O18" i="76"/>
  <c r="O16" i="76"/>
  <c r="O19" i="76"/>
  <c r="O17" i="76"/>
  <c r="N51" i="75"/>
  <c r="O50" i="75"/>
  <c r="O49" i="75"/>
  <c r="O37" i="75"/>
  <c r="O35" i="75"/>
  <c r="O45" i="75"/>
  <c r="O38" i="75"/>
  <c r="O33" i="75"/>
  <c r="O31" i="75"/>
  <c r="O29" i="75"/>
  <c r="O27" i="75"/>
  <c r="O36" i="75"/>
  <c r="O32" i="75"/>
  <c r="O30" i="75"/>
  <c r="O28" i="75"/>
  <c r="O24" i="75"/>
  <c r="O22" i="75"/>
  <c r="O20" i="75"/>
  <c r="O19" i="75"/>
  <c r="O26" i="75"/>
  <c r="O23" i="75"/>
  <c r="O21" i="75"/>
  <c r="O18" i="75"/>
  <c r="O16" i="75"/>
  <c r="O7" i="75"/>
  <c r="O17" i="75"/>
  <c r="P3" i="75"/>
  <c r="P2" i="75"/>
  <c r="N51" i="74"/>
  <c r="P3" i="74"/>
  <c r="P2" i="74"/>
  <c r="O50" i="74"/>
  <c r="O49" i="74"/>
  <c r="O37" i="74"/>
  <c r="O35" i="74"/>
  <c r="O45" i="74"/>
  <c r="O36" i="74"/>
  <c r="O32" i="74"/>
  <c r="O30" i="74"/>
  <c r="O28" i="74"/>
  <c r="O26" i="74"/>
  <c r="O23" i="74"/>
  <c r="O21" i="74"/>
  <c r="O33" i="74"/>
  <c r="O31" i="74"/>
  <c r="O27" i="74"/>
  <c r="O22" i="74"/>
  <c r="O17" i="74"/>
  <c r="O38" i="74"/>
  <c r="O29" i="74"/>
  <c r="O24" i="74"/>
  <c r="O16" i="74"/>
  <c r="O20" i="74"/>
  <c r="O19" i="74"/>
  <c r="O18" i="74"/>
  <c r="O50" i="73"/>
  <c r="O49" i="73"/>
  <c r="O37" i="73"/>
  <c r="O35" i="73"/>
  <c r="O36" i="73"/>
  <c r="O32" i="73"/>
  <c r="O30" i="73"/>
  <c r="O38" i="73"/>
  <c r="O33" i="73"/>
  <c r="O31" i="73"/>
  <c r="O28" i="73"/>
  <c r="O26" i="73"/>
  <c r="O23" i="73"/>
  <c r="O29" i="73"/>
  <c r="O27" i="73"/>
  <c r="O24" i="73"/>
  <c r="O22" i="73"/>
  <c r="O20" i="73"/>
  <c r="O19" i="73"/>
  <c r="O17" i="73"/>
  <c r="O21" i="73"/>
  <c r="O18" i="73"/>
  <c r="O16" i="73"/>
  <c r="P3" i="73"/>
  <c r="P2" i="73"/>
  <c r="M49" i="54"/>
  <c r="M37" i="54"/>
  <c r="M35" i="54"/>
  <c r="M50" i="54"/>
  <c r="M36" i="54"/>
  <c r="M31" i="54"/>
  <c r="M29" i="54"/>
  <c r="M27" i="54"/>
  <c r="M24" i="54"/>
  <c r="M22" i="54"/>
  <c r="M20" i="54"/>
  <c r="M19" i="54"/>
  <c r="M33" i="54"/>
  <c r="M32" i="54"/>
  <c r="M28" i="54"/>
  <c r="M23" i="54"/>
  <c r="M18" i="54"/>
  <c r="M16" i="54"/>
  <c r="M45" i="54"/>
  <c r="M38" i="54"/>
  <c r="M30" i="54"/>
  <c r="M26" i="54"/>
  <c r="M21" i="54"/>
  <c r="M17" i="54"/>
  <c r="M7" i="54"/>
  <c r="N3" i="54"/>
  <c r="N2" i="54"/>
  <c r="L51" i="54"/>
  <c r="L50" i="53"/>
  <c r="L49" i="53"/>
  <c r="L37" i="53"/>
  <c r="L35" i="53"/>
  <c r="L38" i="53"/>
  <c r="L36" i="53"/>
  <c r="L33" i="53"/>
  <c r="L31" i="53"/>
  <c r="L29" i="53"/>
  <c r="L45" i="53"/>
  <c r="L30" i="53"/>
  <c r="L26" i="53"/>
  <c r="L23" i="53"/>
  <c r="L21" i="53"/>
  <c r="L18" i="53"/>
  <c r="L16" i="53"/>
  <c r="L28" i="53"/>
  <c r="L27" i="53"/>
  <c r="L32" i="53"/>
  <c r="L24" i="53"/>
  <c r="L20" i="53"/>
  <c r="L17" i="53"/>
  <c r="L22" i="53"/>
  <c r="L19" i="53"/>
  <c r="L7" i="53"/>
  <c r="M2" i="53"/>
  <c r="M3" i="53"/>
  <c r="K51" i="53"/>
  <c r="AV43" i="80"/>
  <c r="AV9" i="80"/>
  <c r="AV8" i="80"/>
  <c r="AV42" i="80"/>
  <c r="AV11" i="80"/>
  <c r="AV6" i="80"/>
  <c r="AV15" i="80"/>
  <c r="AV13" i="80"/>
  <c r="AV7" i="80"/>
  <c r="AV47" i="80"/>
  <c r="AV48" i="80"/>
  <c r="AV5" i="80"/>
  <c r="AV17" i="80"/>
  <c r="AV12" i="80"/>
  <c r="AV20" i="80"/>
  <c r="AV44" i="80"/>
  <c r="AV40" i="80"/>
  <c r="AV10" i="80"/>
  <c r="AV41" i="80"/>
  <c r="O51" i="81" l="1"/>
  <c r="P49" i="81"/>
  <c r="P38" i="81"/>
  <c r="P36" i="81"/>
  <c r="P33" i="81"/>
  <c r="P50" i="81"/>
  <c r="P35" i="81"/>
  <c r="P31" i="81"/>
  <c r="P29" i="81"/>
  <c r="P27" i="81"/>
  <c r="P24" i="81"/>
  <c r="P22" i="81"/>
  <c r="P20" i="81"/>
  <c r="P19" i="81"/>
  <c r="P37" i="81"/>
  <c r="P32" i="81"/>
  <c r="P30" i="81"/>
  <c r="P28" i="81"/>
  <c r="P23" i="81"/>
  <c r="P17" i="81"/>
  <c r="P26" i="81"/>
  <c r="P21" i="81"/>
  <c r="P18" i="81"/>
  <c r="P16" i="81"/>
  <c r="P51" i="81"/>
  <c r="Q2" i="81"/>
  <c r="Q3" i="81"/>
  <c r="O51" i="80"/>
  <c r="Q2" i="80"/>
  <c r="Q3" i="80"/>
  <c r="P49" i="80"/>
  <c r="P45" i="80"/>
  <c r="P38" i="80"/>
  <c r="P36" i="80"/>
  <c r="P33" i="80"/>
  <c r="P50" i="80"/>
  <c r="P35" i="80"/>
  <c r="P31" i="80"/>
  <c r="P29" i="80"/>
  <c r="P27" i="80"/>
  <c r="P24" i="80"/>
  <c r="P22" i="80"/>
  <c r="P20" i="80"/>
  <c r="P19" i="80"/>
  <c r="P30" i="80"/>
  <c r="P26" i="80"/>
  <c r="P21" i="80"/>
  <c r="P18" i="80"/>
  <c r="P16" i="80"/>
  <c r="P37" i="80"/>
  <c r="P32" i="80"/>
  <c r="P23" i="80"/>
  <c r="P28" i="80"/>
  <c r="P17" i="80"/>
  <c r="P7" i="80"/>
  <c r="O51" i="79"/>
  <c r="Q3" i="79"/>
  <c r="Q2" i="79"/>
  <c r="P50" i="79"/>
  <c r="P45" i="79"/>
  <c r="P38" i="79"/>
  <c r="P37" i="79"/>
  <c r="P35" i="79"/>
  <c r="P32" i="79"/>
  <c r="P49" i="79"/>
  <c r="P36" i="79"/>
  <c r="P31" i="79"/>
  <c r="P29" i="79"/>
  <c r="P27" i="79"/>
  <c r="P33" i="79"/>
  <c r="P30" i="79"/>
  <c r="P24" i="79"/>
  <c r="P22" i="79"/>
  <c r="P20" i="79"/>
  <c r="P19" i="79"/>
  <c r="P17" i="79"/>
  <c r="P28" i="79"/>
  <c r="P23" i="79"/>
  <c r="P18" i="79"/>
  <c r="P26" i="79"/>
  <c r="P21" i="79"/>
  <c r="P16" i="79"/>
  <c r="P7" i="79"/>
  <c r="P51" i="79" s="1"/>
  <c r="Q2" i="78"/>
  <c r="Q3" i="78"/>
  <c r="O51" i="78"/>
  <c r="P49" i="78"/>
  <c r="P45" i="78"/>
  <c r="P38" i="78"/>
  <c r="P36" i="78"/>
  <c r="P33" i="78"/>
  <c r="P50" i="78"/>
  <c r="P35" i="78"/>
  <c r="P31" i="78"/>
  <c r="P29" i="78"/>
  <c r="P27" i="78"/>
  <c r="P24" i="78"/>
  <c r="P22" i="78"/>
  <c r="P20" i="78"/>
  <c r="P19" i="78"/>
  <c r="P30" i="78"/>
  <c r="P26" i="78"/>
  <c r="P21" i="78"/>
  <c r="P18" i="78"/>
  <c r="P16" i="78"/>
  <c r="P37" i="78"/>
  <c r="P32" i="78"/>
  <c r="P23" i="78"/>
  <c r="P28" i="78"/>
  <c r="P17" i="78"/>
  <c r="Q2" i="77"/>
  <c r="Q3" i="77"/>
  <c r="O51" i="77"/>
  <c r="P49" i="77"/>
  <c r="P45" i="77"/>
  <c r="P38" i="77"/>
  <c r="P36" i="77"/>
  <c r="P33" i="77"/>
  <c r="P50" i="77"/>
  <c r="P35" i="77"/>
  <c r="P31" i="77"/>
  <c r="P29" i="77"/>
  <c r="P27" i="77"/>
  <c r="P24" i="77"/>
  <c r="P22" i="77"/>
  <c r="P20" i="77"/>
  <c r="P19" i="77"/>
  <c r="P30" i="77"/>
  <c r="P26" i="77"/>
  <c r="P21" i="77"/>
  <c r="P18" i="77"/>
  <c r="P16" i="77"/>
  <c r="P37" i="77"/>
  <c r="P32" i="77"/>
  <c r="P23" i="77"/>
  <c r="P28" i="77"/>
  <c r="P17" i="77"/>
  <c r="P7" i="77"/>
  <c r="O51" i="76"/>
  <c r="P49" i="76"/>
  <c r="P45" i="76"/>
  <c r="P38" i="76"/>
  <c r="P36" i="76"/>
  <c r="P33" i="76"/>
  <c r="P50" i="76"/>
  <c r="P35" i="76"/>
  <c r="P31" i="76"/>
  <c r="P29" i="76"/>
  <c r="P27" i="76"/>
  <c r="P37" i="76"/>
  <c r="P30" i="76"/>
  <c r="P26" i="76"/>
  <c r="P24" i="76"/>
  <c r="P22" i="76"/>
  <c r="P20" i="76"/>
  <c r="P32" i="76"/>
  <c r="P28" i="76"/>
  <c r="P23" i="76"/>
  <c r="P21" i="76"/>
  <c r="P19" i="76"/>
  <c r="P17" i="76"/>
  <c r="P7" i="76"/>
  <c r="P18" i="76"/>
  <c r="P16" i="76"/>
  <c r="Q2" i="76"/>
  <c r="Q3" i="76"/>
  <c r="P49" i="75"/>
  <c r="P38" i="75"/>
  <c r="P36" i="75"/>
  <c r="P50" i="75"/>
  <c r="P37" i="75"/>
  <c r="P32" i="75"/>
  <c r="P30" i="75"/>
  <c r="P28" i="75"/>
  <c r="P35" i="75"/>
  <c r="P33" i="75"/>
  <c r="P31" i="75"/>
  <c r="P29" i="75"/>
  <c r="P27" i="75"/>
  <c r="P26" i="75"/>
  <c r="P23" i="75"/>
  <c r="P21" i="75"/>
  <c r="P18" i="75"/>
  <c r="P24" i="75"/>
  <c r="P22" i="75"/>
  <c r="P20" i="75"/>
  <c r="P19" i="75"/>
  <c r="P17" i="75"/>
  <c r="P16" i="75"/>
  <c r="O51" i="75"/>
  <c r="Q2" i="75"/>
  <c r="Q3" i="75"/>
  <c r="O51" i="74"/>
  <c r="P49" i="74"/>
  <c r="P45" i="74"/>
  <c r="P38" i="74"/>
  <c r="P36" i="74"/>
  <c r="P33" i="74"/>
  <c r="P50" i="74"/>
  <c r="P35" i="74"/>
  <c r="P31" i="74"/>
  <c r="P29" i="74"/>
  <c r="P27" i="74"/>
  <c r="P24" i="74"/>
  <c r="P22" i="74"/>
  <c r="P19" i="74"/>
  <c r="P30" i="74"/>
  <c r="P26" i="74"/>
  <c r="P21" i="74"/>
  <c r="P18" i="74"/>
  <c r="P16" i="74"/>
  <c r="P37" i="74"/>
  <c r="P32" i="74"/>
  <c r="P23" i="74"/>
  <c r="P28" i="74"/>
  <c r="P17" i="74"/>
  <c r="Q2" i="74"/>
  <c r="Q3" i="74"/>
  <c r="Q2" i="73"/>
  <c r="Q3" i="73"/>
  <c r="P49" i="73"/>
  <c r="P38" i="73"/>
  <c r="P36" i="73"/>
  <c r="P33" i="73"/>
  <c r="P50" i="73"/>
  <c r="P35" i="73"/>
  <c r="P31" i="73"/>
  <c r="P37" i="73"/>
  <c r="P30" i="73"/>
  <c r="P29" i="73"/>
  <c r="P27" i="73"/>
  <c r="P24" i="73"/>
  <c r="P32" i="73"/>
  <c r="P28" i="73"/>
  <c r="P26" i="73"/>
  <c r="P23" i="73"/>
  <c r="P22" i="73"/>
  <c r="P21" i="73"/>
  <c r="P18" i="73"/>
  <c r="P19" i="73"/>
  <c r="P51" i="73"/>
  <c r="O51" i="73"/>
  <c r="N50" i="54"/>
  <c r="N49" i="54"/>
  <c r="N45" i="54"/>
  <c r="N38" i="54"/>
  <c r="N36" i="54"/>
  <c r="N33" i="54"/>
  <c r="N37" i="54"/>
  <c r="N32" i="54"/>
  <c r="N30" i="54"/>
  <c r="N28" i="54"/>
  <c r="N26" i="54"/>
  <c r="N23" i="54"/>
  <c r="N21" i="54"/>
  <c r="N35" i="54"/>
  <c r="N29" i="54"/>
  <c r="N24" i="54"/>
  <c r="N17" i="54"/>
  <c r="N7" i="54"/>
  <c r="N31" i="54"/>
  <c r="N27" i="54"/>
  <c r="N22" i="54"/>
  <c r="N19" i="54"/>
  <c r="N18" i="54"/>
  <c r="N16" i="54"/>
  <c r="O2" i="54"/>
  <c r="O3" i="54"/>
  <c r="M51" i="54"/>
  <c r="M49" i="53"/>
  <c r="M45" i="53"/>
  <c r="M38" i="53"/>
  <c r="M36" i="53"/>
  <c r="M50" i="53"/>
  <c r="M35" i="53"/>
  <c r="M37" i="53"/>
  <c r="M32" i="53"/>
  <c r="M30" i="53"/>
  <c r="M28" i="53"/>
  <c r="M31" i="53"/>
  <c r="M27" i="53"/>
  <c r="M24" i="53"/>
  <c r="M22" i="53"/>
  <c r="M20" i="53"/>
  <c r="M19" i="53"/>
  <c r="M17" i="53"/>
  <c r="M29" i="53"/>
  <c r="M23" i="53"/>
  <c r="M33" i="53"/>
  <c r="M26" i="53"/>
  <c r="M21" i="53"/>
  <c r="M18" i="53"/>
  <c r="M7" i="53"/>
  <c r="M16" i="53"/>
  <c r="L51" i="53"/>
  <c r="N3" i="53"/>
  <c r="N7" i="53" s="1"/>
  <c r="N2" i="53"/>
  <c r="AW7" i="81"/>
  <c r="AW15" i="81"/>
  <c r="AW11" i="81"/>
  <c r="AW8" i="81"/>
  <c r="AW43" i="81"/>
  <c r="AW10" i="81"/>
  <c r="AW44" i="81"/>
  <c r="AW12" i="81"/>
  <c r="AW5" i="81"/>
  <c r="AW47" i="81"/>
  <c r="AW13" i="81"/>
  <c r="AW6" i="81"/>
  <c r="AW42" i="81"/>
  <c r="AW9" i="81"/>
  <c r="AW41" i="81"/>
  <c r="AW40" i="81"/>
  <c r="AW20" i="81"/>
  <c r="AW17" i="81"/>
  <c r="AW48" i="81"/>
  <c r="P51" i="78" l="1"/>
  <c r="R3" i="81"/>
  <c r="R2" i="81"/>
  <c r="Q50" i="81"/>
  <c r="Q37" i="81"/>
  <c r="Q35" i="81"/>
  <c r="Q49" i="81"/>
  <c r="Q38" i="81"/>
  <c r="Q33" i="81"/>
  <c r="Q32" i="81"/>
  <c r="Q30" i="81"/>
  <c r="Q28" i="81"/>
  <c r="Q26" i="81"/>
  <c r="Q23" i="81"/>
  <c r="Q21" i="81"/>
  <c r="Q36" i="81"/>
  <c r="Q31" i="81"/>
  <c r="Q29" i="81"/>
  <c r="Q27" i="81"/>
  <c r="Q22" i="81"/>
  <c r="Q18" i="81"/>
  <c r="Q24" i="81"/>
  <c r="Q16" i="81"/>
  <c r="Q20" i="81"/>
  <c r="Q19" i="81"/>
  <c r="Q17" i="81"/>
  <c r="P51" i="80"/>
  <c r="Q50" i="80"/>
  <c r="Q37" i="80"/>
  <c r="Q35" i="80"/>
  <c r="Q49" i="80"/>
  <c r="Q38" i="80"/>
  <c r="Q33" i="80"/>
  <c r="Q32" i="80"/>
  <c r="Q30" i="80"/>
  <c r="Q28" i="80"/>
  <c r="Q26" i="80"/>
  <c r="Q23" i="80"/>
  <c r="Q21" i="80"/>
  <c r="Q45" i="80"/>
  <c r="Q29" i="80"/>
  <c r="Q24" i="80"/>
  <c r="Q20" i="80"/>
  <c r="Q19" i="80"/>
  <c r="Q17" i="80"/>
  <c r="Q36" i="80"/>
  <c r="Q31" i="80"/>
  <c r="Q22" i="80"/>
  <c r="Q18" i="80"/>
  <c r="Q27" i="80"/>
  <c r="Q16" i="80"/>
  <c r="R3" i="80"/>
  <c r="R2" i="80"/>
  <c r="R3" i="79"/>
  <c r="R2" i="79"/>
  <c r="Q49" i="79"/>
  <c r="Q50" i="79"/>
  <c r="Q38" i="79"/>
  <c r="Q36" i="79"/>
  <c r="Q33" i="79"/>
  <c r="Q31" i="79"/>
  <c r="Q35" i="79"/>
  <c r="Q30" i="79"/>
  <c r="Q28" i="79"/>
  <c r="Q32" i="79"/>
  <c r="Q29" i="79"/>
  <c r="Q26" i="79"/>
  <c r="Q23" i="79"/>
  <c r="Q21" i="79"/>
  <c r="Q18" i="79"/>
  <c r="Q16" i="79"/>
  <c r="Q27" i="79"/>
  <c r="Q22" i="79"/>
  <c r="Q17" i="79"/>
  <c r="Q37" i="79"/>
  <c r="Q24" i="79"/>
  <c r="Q19" i="79"/>
  <c r="Q50" i="78"/>
  <c r="Q37" i="78"/>
  <c r="Q35" i="78"/>
  <c r="Q49" i="78"/>
  <c r="Q38" i="78"/>
  <c r="Q33" i="78"/>
  <c r="Q32" i="78"/>
  <c r="Q30" i="78"/>
  <c r="Q28" i="78"/>
  <c r="Q26" i="78"/>
  <c r="Q23" i="78"/>
  <c r="Q21" i="78"/>
  <c r="Q29" i="78"/>
  <c r="Q24" i="78"/>
  <c r="Q20" i="78"/>
  <c r="Q19" i="78"/>
  <c r="Q17" i="78"/>
  <c r="Q36" i="78"/>
  <c r="Q31" i="78"/>
  <c r="Q22" i="78"/>
  <c r="Q18" i="78"/>
  <c r="Q27" i="78"/>
  <c r="Q16" i="78"/>
  <c r="R3" i="78"/>
  <c r="R2" i="78"/>
  <c r="P51" i="77"/>
  <c r="R3" i="77"/>
  <c r="R2" i="77"/>
  <c r="Q50" i="77"/>
  <c r="Q37" i="77"/>
  <c r="Q35" i="77"/>
  <c r="Q49" i="77"/>
  <c r="Q38" i="77"/>
  <c r="Q33" i="77"/>
  <c r="Q32" i="77"/>
  <c r="Q30" i="77"/>
  <c r="Q28" i="77"/>
  <c r="Q26" i="77"/>
  <c r="Q23" i="77"/>
  <c r="Q21" i="77"/>
  <c r="Q29" i="77"/>
  <c r="Q24" i="77"/>
  <c r="Q20" i="77"/>
  <c r="Q19" i="77"/>
  <c r="Q17" i="77"/>
  <c r="Q36" i="77"/>
  <c r="Q31" i="77"/>
  <c r="Q22" i="77"/>
  <c r="Q18" i="77"/>
  <c r="Q27" i="77"/>
  <c r="Q16" i="77"/>
  <c r="R3" i="76"/>
  <c r="R2" i="76"/>
  <c r="P51" i="76"/>
  <c r="Q50" i="76"/>
  <c r="Q37" i="76"/>
  <c r="Q35" i="76"/>
  <c r="Q49" i="76"/>
  <c r="Q38" i="76"/>
  <c r="Q33" i="76"/>
  <c r="Q32" i="76"/>
  <c r="Q30" i="76"/>
  <c r="Q28" i="76"/>
  <c r="Q26" i="76"/>
  <c r="Q36" i="76"/>
  <c r="Q29" i="76"/>
  <c r="Q23" i="76"/>
  <c r="Q21" i="76"/>
  <c r="Q31" i="76"/>
  <c r="Q27" i="76"/>
  <c r="Q24" i="76"/>
  <c r="Q22" i="76"/>
  <c r="Q18" i="76"/>
  <c r="Q16" i="76"/>
  <c r="Q19" i="76"/>
  <c r="P51" i="75"/>
  <c r="Q50" i="75"/>
  <c r="Q37" i="75"/>
  <c r="Q35" i="75"/>
  <c r="Q49" i="75"/>
  <c r="Q45" i="75"/>
  <c r="Q38" i="75"/>
  <c r="Q36" i="75"/>
  <c r="Q33" i="75"/>
  <c r="Q31" i="75"/>
  <c r="Q29" i="75"/>
  <c r="Q27" i="75"/>
  <c r="Q32" i="75"/>
  <c r="Q30" i="75"/>
  <c r="Q28" i="75"/>
  <c r="Q24" i="75"/>
  <c r="Q22" i="75"/>
  <c r="Q20" i="75"/>
  <c r="Q19" i="75"/>
  <c r="Q26" i="75"/>
  <c r="Q23" i="75"/>
  <c r="Q21" i="75"/>
  <c r="Q18" i="75"/>
  <c r="Q16" i="75"/>
  <c r="Q17" i="75"/>
  <c r="R3" i="75"/>
  <c r="R2" i="75"/>
  <c r="Q50" i="74"/>
  <c r="Q37" i="74"/>
  <c r="Q35" i="74"/>
  <c r="Q49" i="74"/>
  <c r="Q38" i="74"/>
  <c r="Q33" i="74"/>
  <c r="Q32" i="74"/>
  <c r="Q30" i="74"/>
  <c r="Q28" i="74"/>
  <c r="Q26" i="74"/>
  <c r="Q23" i="74"/>
  <c r="Q21" i="74"/>
  <c r="Q29" i="74"/>
  <c r="Q24" i="74"/>
  <c r="Q20" i="74"/>
  <c r="Q19" i="74"/>
  <c r="Q17" i="74"/>
  <c r="Q36" i="74"/>
  <c r="Q31" i="74"/>
  <c r="Q22" i="74"/>
  <c r="Q18" i="74"/>
  <c r="Q27" i="74"/>
  <c r="Q16" i="74"/>
  <c r="Q51" i="74" s="1"/>
  <c r="R3" i="74"/>
  <c r="R2" i="74"/>
  <c r="P51" i="74"/>
  <c r="Q50" i="73"/>
  <c r="Q37" i="73"/>
  <c r="Q35" i="73"/>
  <c r="Q49" i="73"/>
  <c r="Q38" i="73"/>
  <c r="Q33" i="73"/>
  <c r="Q32" i="73"/>
  <c r="Q30" i="73"/>
  <c r="Q45" i="73"/>
  <c r="Q36" i="73"/>
  <c r="Q28" i="73"/>
  <c r="Q26" i="73"/>
  <c r="Q23" i="73"/>
  <c r="Q31" i="73"/>
  <c r="Q29" i="73"/>
  <c r="Q27" i="73"/>
  <c r="Q24" i="73"/>
  <c r="Q22" i="73"/>
  <c r="Q20" i="73"/>
  <c r="Q19" i="73"/>
  <c r="Q17" i="73"/>
  <c r="Q21" i="73"/>
  <c r="Q18" i="73"/>
  <c r="Q16" i="73"/>
  <c r="R3" i="73"/>
  <c r="R2" i="73"/>
  <c r="P2" i="54"/>
  <c r="P3" i="54"/>
  <c r="O49" i="54"/>
  <c r="O50" i="54"/>
  <c r="O37" i="54"/>
  <c r="O35" i="54"/>
  <c r="O45" i="54"/>
  <c r="O38" i="54"/>
  <c r="O33" i="54"/>
  <c r="O31" i="54"/>
  <c r="O29" i="54"/>
  <c r="O27" i="54"/>
  <c r="O24" i="54"/>
  <c r="O22" i="54"/>
  <c r="O20" i="54"/>
  <c r="O19" i="54"/>
  <c r="O36" i="54"/>
  <c r="O30" i="54"/>
  <c r="O26" i="54"/>
  <c r="O21" i="54"/>
  <c r="O18" i="54"/>
  <c r="O16" i="54"/>
  <c r="O32" i="54"/>
  <c r="O28" i="54"/>
  <c r="O23" i="54"/>
  <c r="O17" i="54"/>
  <c r="O7" i="54"/>
  <c r="N51" i="54"/>
  <c r="N50" i="53"/>
  <c r="N37" i="53"/>
  <c r="N35" i="53"/>
  <c r="N45" i="53"/>
  <c r="N36" i="53"/>
  <c r="N38" i="53"/>
  <c r="N33" i="53"/>
  <c r="N31" i="53"/>
  <c r="N29" i="53"/>
  <c r="N49" i="53"/>
  <c r="N32" i="53"/>
  <c r="N28" i="53"/>
  <c r="N26" i="53"/>
  <c r="N23" i="53"/>
  <c r="N21" i="53"/>
  <c r="N18" i="53"/>
  <c r="N16" i="53"/>
  <c r="N30" i="53"/>
  <c r="N24" i="53"/>
  <c r="N27" i="53"/>
  <c r="N22" i="53"/>
  <c r="N19" i="53"/>
  <c r="N20" i="53"/>
  <c r="N17" i="53"/>
  <c r="M51" i="53"/>
  <c r="O2" i="53"/>
  <c r="O3" i="53"/>
  <c r="O7" i="53" s="1"/>
  <c r="Q51" i="80" l="1"/>
  <c r="Q51" i="78"/>
  <c r="S2" i="81"/>
  <c r="S3" i="81"/>
  <c r="Q51" i="81"/>
  <c r="R49" i="81"/>
  <c r="R50" i="81"/>
  <c r="R38" i="81"/>
  <c r="R36" i="81"/>
  <c r="R33" i="81"/>
  <c r="R37" i="81"/>
  <c r="R31" i="81"/>
  <c r="R29" i="81"/>
  <c r="R27" i="81"/>
  <c r="R24" i="81"/>
  <c r="R22" i="81"/>
  <c r="R20" i="81"/>
  <c r="R19" i="81"/>
  <c r="R35" i="81"/>
  <c r="R30" i="81"/>
  <c r="R26" i="81"/>
  <c r="R21" i="81"/>
  <c r="R17" i="81"/>
  <c r="R32" i="81"/>
  <c r="R23" i="81"/>
  <c r="R18" i="81"/>
  <c r="R28" i="81"/>
  <c r="R16" i="81"/>
  <c r="R51" i="81" s="1"/>
  <c r="R49" i="80"/>
  <c r="R50" i="80"/>
  <c r="R45" i="80"/>
  <c r="R38" i="80"/>
  <c r="R36" i="80"/>
  <c r="R33" i="80"/>
  <c r="R37" i="80"/>
  <c r="R31" i="80"/>
  <c r="R29" i="80"/>
  <c r="R27" i="80"/>
  <c r="R24" i="80"/>
  <c r="R22" i="80"/>
  <c r="R20" i="80"/>
  <c r="R19" i="80"/>
  <c r="R32" i="80"/>
  <c r="R28" i="80"/>
  <c r="R23" i="80"/>
  <c r="R18" i="80"/>
  <c r="R16" i="80"/>
  <c r="R35" i="80"/>
  <c r="R30" i="80"/>
  <c r="R21" i="80"/>
  <c r="R17" i="80"/>
  <c r="R26" i="80"/>
  <c r="S2" i="80"/>
  <c r="S3" i="80"/>
  <c r="R50" i="79"/>
  <c r="R49" i="79"/>
  <c r="R37" i="79"/>
  <c r="R35" i="79"/>
  <c r="R32" i="79"/>
  <c r="R38" i="79"/>
  <c r="R33" i="79"/>
  <c r="R29" i="79"/>
  <c r="R27" i="79"/>
  <c r="R31" i="79"/>
  <c r="R28" i="79"/>
  <c r="R24" i="79"/>
  <c r="R22" i="79"/>
  <c r="R20" i="79"/>
  <c r="R19" i="79"/>
  <c r="R17" i="79"/>
  <c r="R36" i="79"/>
  <c r="R26" i="79"/>
  <c r="R21" i="79"/>
  <c r="R16" i="79"/>
  <c r="R30" i="79"/>
  <c r="R23" i="79"/>
  <c r="R18" i="79"/>
  <c r="Q51" i="79"/>
  <c r="S3" i="79"/>
  <c r="S2" i="79"/>
  <c r="S2" i="78"/>
  <c r="S3" i="78"/>
  <c r="R49" i="78"/>
  <c r="R50" i="78"/>
  <c r="R38" i="78"/>
  <c r="R36" i="78"/>
  <c r="R33" i="78"/>
  <c r="R37" i="78"/>
  <c r="R31" i="78"/>
  <c r="R29" i="78"/>
  <c r="R27" i="78"/>
  <c r="R24" i="78"/>
  <c r="R22" i="78"/>
  <c r="R20" i="78"/>
  <c r="R19" i="78"/>
  <c r="R32" i="78"/>
  <c r="R28" i="78"/>
  <c r="R23" i="78"/>
  <c r="R18" i="78"/>
  <c r="R16" i="78"/>
  <c r="R35" i="78"/>
  <c r="R30" i="78"/>
  <c r="R21" i="78"/>
  <c r="R17" i="78"/>
  <c r="R26" i="78"/>
  <c r="Q51" i="77"/>
  <c r="S2" i="77"/>
  <c r="S3" i="77"/>
  <c r="R49" i="77"/>
  <c r="R50" i="77"/>
  <c r="R45" i="77"/>
  <c r="R38" i="77"/>
  <c r="R36" i="77"/>
  <c r="R33" i="77"/>
  <c r="R37" i="77"/>
  <c r="R31" i="77"/>
  <c r="R29" i="77"/>
  <c r="R27" i="77"/>
  <c r="R24" i="77"/>
  <c r="R22" i="77"/>
  <c r="R20" i="77"/>
  <c r="R19" i="77"/>
  <c r="R32" i="77"/>
  <c r="R28" i="77"/>
  <c r="R23" i="77"/>
  <c r="R18" i="77"/>
  <c r="R35" i="77"/>
  <c r="R30" i="77"/>
  <c r="R21" i="77"/>
  <c r="R17" i="77"/>
  <c r="R26" i="77"/>
  <c r="S2" i="76"/>
  <c r="S3" i="76"/>
  <c r="Q51" i="76"/>
  <c r="R49" i="76"/>
  <c r="R50" i="76"/>
  <c r="R38" i="76"/>
  <c r="R36" i="76"/>
  <c r="R33" i="76"/>
  <c r="R37" i="76"/>
  <c r="R31" i="76"/>
  <c r="R29" i="76"/>
  <c r="R27" i="76"/>
  <c r="R35" i="76"/>
  <c r="R32" i="76"/>
  <c r="R28" i="76"/>
  <c r="R24" i="76"/>
  <c r="R22" i="76"/>
  <c r="R30" i="76"/>
  <c r="R26" i="76"/>
  <c r="R23" i="76"/>
  <c r="R21" i="76"/>
  <c r="R19" i="76"/>
  <c r="R17" i="76"/>
  <c r="R18" i="76"/>
  <c r="R16" i="76"/>
  <c r="S2" i="75"/>
  <c r="S3" i="75"/>
  <c r="R49" i="75"/>
  <c r="R50" i="75"/>
  <c r="R38" i="75"/>
  <c r="R36" i="75"/>
  <c r="R35" i="75"/>
  <c r="R32" i="75"/>
  <c r="R30" i="75"/>
  <c r="R28" i="75"/>
  <c r="R37" i="75"/>
  <c r="R33" i="75"/>
  <c r="R31" i="75"/>
  <c r="R29" i="75"/>
  <c r="R27" i="75"/>
  <c r="R26" i="75"/>
  <c r="R23" i="75"/>
  <c r="R21" i="75"/>
  <c r="R18" i="75"/>
  <c r="R24" i="75"/>
  <c r="R22" i="75"/>
  <c r="R20" i="75"/>
  <c r="R19" i="75"/>
  <c r="R17" i="75"/>
  <c r="R16" i="75"/>
  <c r="R51" i="75" s="1"/>
  <c r="Q51" i="75"/>
  <c r="S2" i="74"/>
  <c r="S3" i="74"/>
  <c r="R49" i="74"/>
  <c r="R50" i="74"/>
  <c r="R38" i="74"/>
  <c r="R36" i="74"/>
  <c r="R33" i="74"/>
  <c r="R37" i="74"/>
  <c r="R31" i="74"/>
  <c r="R29" i="74"/>
  <c r="R27" i="74"/>
  <c r="R24" i="74"/>
  <c r="R22" i="74"/>
  <c r="R20" i="74"/>
  <c r="R19" i="74"/>
  <c r="R32" i="74"/>
  <c r="R28" i="74"/>
  <c r="R23" i="74"/>
  <c r="R18" i="74"/>
  <c r="R16" i="74"/>
  <c r="R35" i="74"/>
  <c r="R30" i="74"/>
  <c r="R21" i="74"/>
  <c r="R17" i="74"/>
  <c r="R26" i="74"/>
  <c r="R49" i="73"/>
  <c r="R50" i="73"/>
  <c r="R45" i="73"/>
  <c r="R38" i="73"/>
  <c r="R36" i="73"/>
  <c r="R33" i="73"/>
  <c r="R37" i="73"/>
  <c r="R31" i="73"/>
  <c r="R35" i="73"/>
  <c r="R32" i="73"/>
  <c r="R29" i="73"/>
  <c r="R27" i="73"/>
  <c r="R24" i="73"/>
  <c r="R30" i="73"/>
  <c r="R28" i="73"/>
  <c r="R26" i="73"/>
  <c r="R23" i="73"/>
  <c r="R21" i="73"/>
  <c r="R18" i="73"/>
  <c r="R16" i="73"/>
  <c r="R22" i="73"/>
  <c r="R19" i="73"/>
  <c r="R17" i="73"/>
  <c r="Q51" i="73"/>
  <c r="S2" i="73"/>
  <c r="S3" i="73"/>
  <c r="O51" i="54"/>
  <c r="Q3" i="54"/>
  <c r="Q2" i="54"/>
  <c r="P50" i="54"/>
  <c r="P45" i="54"/>
  <c r="P38" i="54"/>
  <c r="P36" i="54"/>
  <c r="P33" i="54"/>
  <c r="P35" i="54"/>
  <c r="P32" i="54"/>
  <c r="P30" i="54"/>
  <c r="P28" i="54"/>
  <c r="P26" i="54"/>
  <c r="P23" i="54"/>
  <c r="P21" i="54"/>
  <c r="P18" i="54"/>
  <c r="P49" i="54"/>
  <c r="P37" i="54"/>
  <c r="P31" i="54"/>
  <c r="P27" i="54"/>
  <c r="P22" i="54"/>
  <c r="P19" i="54"/>
  <c r="P17" i="54"/>
  <c r="P7" i="54"/>
  <c r="P29" i="54"/>
  <c r="P24" i="54"/>
  <c r="P20" i="54"/>
  <c r="P16" i="54"/>
  <c r="O49" i="53"/>
  <c r="O50" i="53"/>
  <c r="O45" i="53"/>
  <c r="O38" i="53"/>
  <c r="O36" i="53"/>
  <c r="O37" i="53"/>
  <c r="O32" i="53"/>
  <c r="O30" i="53"/>
  <c r="O28" i="53"/>
  <c r="O33" i="53"/>
  <c r="O29" i="53"/>
  <c r="O27" i="53"/>
  <c r="O24" i="53"/>
  <c r="O22" i="53"/>
  <c r="O19" i="53"/>
  <c r="O17" i="53"/>
  <c r="O31" i="53"/>
  <c r="O26" i="53"/>
  <c r="O35" i="53"/>
  <c r="O23" i="53"/>
  <c r="O16" i="53"/>
  <c r="O21" i="53"/>
  <c r="O18" i="53"/>
  <c r="N51" i="53"/>
  <c r="P3" i="53"/>
  <c r="P2" i="53"/>
  <c r="S50" i="81" l="1"/>
  <c r="S49" i="81"/>
  <c r="S37" i="81"/>
  <c r="S35" i="81"/>
  <c r="S45" i="81"/>
  <c r="S36" i="81"/>
  <c r="S32" i="81"/>
  <c r="S30" i="81"/>
  <c r="S28" i="81"/>
  <c r="S26" i="81"/>
  <c r="S23" i="81"/>
  <c r="S21" i="81"/>
  <c r="S33" i="81"/>
  <c r="S29" i="81"/>
  <c r="S24" i="81"/>
  <c r="S19" i="81"/>
  <c r="S18" i="81"/>
  <c r="S38" i="81"/>
  <c r="S22" i="81"/>
  <c r="S17" i="81"/>
  <c r="S16" i="81"/>
  <c r="S7" i="81"/>
  <c r="S31" i="81"/>
  <c r="S27" i="81"/>
  <c r="T3" i="81"/>
  <c r="T2" i="81"/>
  <c r="S50" i="80"/>
  <c r="S49" i="80"/>
  <c r="S37" i="80"/>
  <c r="S35" i="80"/>
  <c r="S45" i="80"/>
  <c r="S36" i="80"/>
  <c r="S32" i="80"/>
  <c r="S30" i="80"/>
  <c r="S28" i="80"/>
  <c r="S26" i="80"/>
  <c r="S23" i="80"/>
  <c r="S21" i="80"/>
  <c r="S38" i="80"/>
  <c r="S31" i="80"/>
  <c r="S27" i="80"/>
  <c r="S22" i="80"/>
  <c r="S17" i="80"/>
  <c r="S33" i="80"/>
  <c r="S29" i="80"/>
  <c r="S20" i="80"/>
  <c r="S19" i="80"/>
  <c r="S16" i="80"/>
  <c r="S7" i="80"/>
  <c r="S24" i="80"/>
  <c r="S18" i="80"/>
  <c r="T3" i="80"/>
  <c r="T2" i="80"/>
  <c r="R51" i="80"/>
  <c r="S49" i="79"/>
  <c r="S45" i="79"/>
  <c r="S38" i="79"/>
  <c r="S50" i="79"/>
  <c r="S36" i="79"/>
  <c r="S33" i="79"/>
  <c r="S31" i="79"/>
  <c r="S37" i="79"/>
  <c r="S32" i="79"/>
  <c r="S30" i="79"/>
  <c r="S28" i="79"/>
  <c r="S26" i="79"/>
  <c r="S27" i="79"/>
  <c r="S23" i="79"/>
  <c r="S21" i="79"/>
  <c r="S18" i="79"/>
  <c r="S16" i="79"/>
  <c r="S7" i="79"/>
  <c r="S24" i="79"/>
  <c r="S20" i="79"/>
  <c r="S19" i="79"/>
  <c r="S35" i="79"/>
  <c r="S29" i="79"/>
  <c r="S22" i="79"/>
  <c r="S17" i="79"/>
  <c r="T3" i="79"/>
  <c r="T2" i="79"/>
  <c r="R51" i="79"/>
  <c r="S50" i="78"/>
  <c r="S49" i="78"/>
  <c r="S37" i="78"/>
  <c r="S35" i="78"/>
  <c r="S45" i="78"/>
  <c r="S36" i="78"/>
  <c r="S32" i="78"/>
  <c r="S30" i="78"/>
  <c r="S28" i="78"/>
  <c r="S26" i="78"/>
  <c r="S23" i="78"/>
  <c r="S21" i="78"/>
  <c r="S38" i="78"/>
  <c r="S31" i="78"/>
  <c r="S27" i="78"/>
  <c r="S22" i="78"/>
  <c r="S17" i="78"/>
  <c r="S33" i="78"/>
  <c r="S29" i="78"/>
  <c r="S19" i="78"/>
  <c r="S16" i="78"/>
  <c r="S7" i="78"/>
  <c r="S24" i="78"/>
  <c r="S18" i="78"/>
  <c r="R51" i="78"/>
  <c r="T3" i="78"/>
  <c r="T2" i="78"/>
  <c r="R51" i="77"/>
  <c r="T3" i="77"/>
  <c r="T2" i="77"/>
  <c r="S50" i="77"/>
  <c r="S49" i="77"/>
  <c r="S37" i="77"/>
  <c r="S35" i="77"/>
  <c r="S36" i="77"/>
  <c r="S32" i="77"/>
  <c r="S30" i="77"/>
  <c r="S28" i="77"/>
  <c r="S26" i="77"/>
  <c r="S23" i="77"/>
  <c r="S21" i="77"/>
  <c r="S38" i="77"/>
  <c r="S31" i="77"/>
  <c r="S27" i="77"/>
  <c r="S22" i="77"/>
  <c r="S17" i="77"/>
  <c r="S33" i="77"/>
  <c r="S29" i="77"/>
  <c r="S20" i="77"/>
  <c r="S19" i="77"/>
  <c r="S16" i="77"/>
  <c r="S24" i="77"/>
  <c r="S18" i="77"/>
  <c r="S50" i="76"/>
  <c r="S49" i="76"/>
  <c r="S37" i="76"/>
  <c r="S35" i="76"/>
  <c r="S45" i="76"/>
  <c r="S36" i="76"/>
  <c r="S32" i="76"/>
  <c r="S30" i="76"/>
  <c r="S28" i="76"/>
  <c r="S26" i="76"/>
  <c r="S38" i="76"/>
  <c r="S33" i="76"/>
  <c r="S31" i="76"/>
  <c r="S27" i="76"/>
  <c r="S23" i="76"/>
  <c r="S21" i="76"/>
  <c r="S29" i="76"/>
  <c r="S24" i="76"/>
  <c r="S22" i="76"/>
  <c r="S20" i="76"/>
  <c r="S18" i="76"/>
  <c r="S16" i="76"/>
  <c r="S7" i="76"/>
  <c r="S19" i="76"/>
  <c r="S17" i="76"/>
  <c r="R51" i="76"/>
  <c r="T3" i="76"/>
  <c r="T2" i="76"/>
  <c r="S50" i="75"/>
  <c r="S49" i="75"/>
  <c r="S37" i="75"/>
  <c r="S35" i="75"/>
  <c r="S45" i="75"/>
  <c r="S38" i="75"/>
  <c r="S33" i="75"/>
  <c r="S31" i="75"/>
  <c r="S29" i="75"/>
  <c r="S27" i="75"/>
  <c r="S36" i="75"/>
  <c r="S32" i="75"/>
  <c r="S30" i="75"/>
  <c r="S28" i="75"/>
  <c r="S24" i="75"/>
  <c r="S22" i="75"/>
  <c r="S20" i="75"/>
  <c r="S19" i="75"/>
  <c r="S26" i="75"/>
  <c r="S23" i="75"/>
  <c r="S21" i="75"/>
  <c r="S18" i="75"/>
  <c r="S16" i="75"/>
  <c r="S7" i="75"/>
  <c r="S17" i="75"/>
  <c r="T3" i="75"/>
  <c r="T2" i="75"/>
  <c r="S50" i="74"/>
  <c r="S49" i="74"/>
  <c r="S37" i="74"/>
  <c r="S35" i="74"/>
  <c r="S36" i="74"/>
  <c r="S32" i="74"/>
  <c r="S30" i="74"/>
  <c r="S28" i="74"/>
  <c r="S26" i="74"/>
  <c r="S23" i="74"/>
  <c r="S21" i="74"/>
  <c r="S38" i="74"/>
  <c r="S31" i="74"/>
  <c r="S27" i="74"/>
  <c r="S22" i="74"/>
  <c r="S17" i="74"/>
  <c r="S33" i="74"/>
  <c r="S29" i="74"/>
  <c r="S20" i="74"/>
  <c r="S19" i="74"/>
  <c r="S16" i="74"/>
  <c r="S24" i="74"/>
  <c r="S18" i="74"/>
  <c r="R51" i="74"/>
  <c r="T3" i="74"/>
  <c r="T2" i="74"/>
  <c r="T3" i="73"/>
  <c r="T2" i="73"/>
  <c r="R51" i="73"/>
  <c r="S50" i="73"/>
  <c r="S49" i="73"/>
  <c r="S37" i="73"/>
  <c r="S35" i="73"/>
  <c r="S45" i="73"/>
  <c r="S36" i="73"/>
  <c r="S32" i="73"/>
  <c r="S30" i="73"/>
  <c r="S38" i="73"/>
  <c r="S33" i="73"/>
  <c r="S31" i="73"/>
  <c r="S28" i="73"/>
  <c r="S26" i="73"/>
  <c r="S23" i="73"/>
  <c r="S29" i="73"/>
  <c r="S27" i="73"/>
  <c r="S24" i="73"/>
  <c r="S22" i="73"/>
  <c r="S20" i="73"/>
  <c r="S19" i="73"/>
  <c r="S17" i="73"/>
  <c r="S21" i="73"/>
  <c r="S18" i="73"/>
  <c r="S16" i="73"/>
  <c r="S7" i="73"/>
  <c r="P51" i="54"/>
  <c r="R3" i="54"/>
  <c r="R2" i="54"/>
  <c r="Q37" i="54"/>
  <c r="Q35" i="54"/>
  <c r="Q36" i="54"/>
  <c r="Q31" i="54"/>
  <c r="Q29" i="54"/>
  <c r="Q27" i="54"/>
  <c r="Q24" i="54"/>
  <c r="Q22" i="54"/>
  <c r="Q20" i="54"/>
  <c r="Q19" i="54"/>
  <c r="Q38" i="54"/>
  <c r="Q32" i="54"/>
  <c r="Q28" i="54"/>
  <c r="Q23" i="54"/>
  <c r="Q16" i="54"/>
  <c r="Q33" i="54"/>
  <c r="Q30" i="54"/>
  <c r="Q26" i="54"/>
  <c r="Q21" i="54"/>
  <c r="Q18" i="54"/>
  <c r="Q17" i="54"/>
  <c r="Q2" i="53"/>
  <c r="Q3" i="53"/>
  <c r="P50" i="53"/>
  <c r="P49" i="53"/>
  <c r="P37" i="53"/>
  <c r="P35" i="53"/>
  <c r="P38" i="53"/>
  <c r="P45" i="53"/>
  <c r="P33" i="53"/>
  <c r="P31" i="53"/>
  <c r="P29" i="53"/>
  <c r="P36" i="53"/>
  <c r="P30" i="53"/>
  <c r="P26" i="53"/>
  <c r="P23" i="53"/>
  <c r="P21" i="53"/>
  <c r="P18" i="53"/>
  <c r="P16" i="53"/>
  <c r="P32" i="53"/>
  <c r="P27" i="53"/>
  <c r="P28" i="53"/>
  <c r="P24" i="53"/>
  <c r="P20" i="53"/>
  <c r="P17" i="53"/>
  <c r="P22" i="53"/>
  <c r="P19" i="53"/>
  <c r="P7" i="53"/>
  <c r="O51" i="53"/>
  <c r="T49" i="81" l="1"/>
  <c r="T45" i="81"/>
  <c r="T38" i="81"/>
  <c r="T36" i="81"/>
  <c r="T33" i="81"/>
  <c r="T35" i="81"/>
  <c r="T31" i="81"/>
  <c r="T29" i="81"/>
  <c r="T27" i="81"/>
  <c r="T24" i="81"/>
  <c r="T22" i="81"/>
  <c r="T20" i="81"/>
  <c r="T19" i="81"/>
  <c r="T50" i="81"/>
  <c r="T32" i="81"/>
  <c r="T37" i="81"/>
  <c r="T28" i="81"/>
  <c r="T23" i="81"/>
  <c r="T17" i="81"/>
  <c r="T30" i="81"/>
  <c r="T21" i="81"/>
  <c r="T26" i="81"/>
  <c r="T18" i="81"/>
  <c r="T16" i="81"/>
  <c r="T7" i="81"/>
  <c r="T51" i="81" s="1"/>
  <c r="U2" i="81"/>
  <c r="U3" i="81"/>
  <c r="S51" i="81"/>
  <c r="U2" i="80"/>
  <c r="U3" i="80"/>
  <c r="S51" i="80"/>
  <c r="T49" i="80"/>
  <c r="T45" i="80"/>
  <c r="T38" i="80"/>
  <c r="T36" i="80"/>
  <c r="T33" i="80"/>
  <c r="T35" i="80"/>
  <c r="T31" i="80"/>
  <c r="T29" i="80"/>
  <c r="T27" i="80"/>
  <c r="T24" i="80"/>
  <c r="T22" i="80"/>
  <c r="T20" i="80"/>
  <c r="T19" i="80"/>
  <c r="T37" i="80"/>
  <c r="T30" i="80"/>
  <c r="T26" i="80"/>
  <c r="T21" i="80"/>
  <c r="T18" i="80"/>
  <c r="T16" i="80"/>
  <c r="T50" i="80"/>
  <c r="T32" i="80"/>
  <c r="T28" i="80"/>
  <c r="T23" i="80"/>
  <c r="T17" i="80"/>
  <c r="T7" i="80"/>
  <c r="T50" i="79"/>
  <c r="T49" i="79"/>
  <c r="T38" i="79"/>
  <c r="T37" i="79"/>
  <c r="T35" i="79"/>
  <c r="T32" i="79"/>
  <c r="T36" i="79"/>
  <c r="T31" i="79"/>
  <c r="T29" i="79"/>
  <c r="T27" i="79"/>
  <c r="T30" i="79"/>
  <c r="T26" i="79"/>
  <c r="T24" i="79"/>
  <c r="T22" i="79"/>
  <c r="T20" i="79"/>
  <c r="T19" i="79"/>
  <c r="T17" i="79"/>
  <c r="T33" i="79"/>
  <c r="T23" i="79"/>
  <c r="T18" i="79"/>
  <c r="T28" i="79"/>
  <c r="T21" i="79"/>
  <c r="T16" i="79"/>
  <c r="S51" i="79"/>
  <c r="U3" i="79"/>
  <c r="U2" i="79"/>
  <c r="U2" i="78"/>
  <c r="U3" i="78"/>
  <c r="T49" i="78"/>
  <c r="T45" i="78"/>
  <c r="T38" i="78"/>
  <c r="T36" i="78"/>
  <c r="T33" i="78"/>
  <c r="T35" i="78"/>
  <c r="T31" i="78"/>
  <c r="T29" i="78"/>
  <c r="T27" i="78"/>
  <c r="T24" i="78"/>
  <c r="T22" i="78"/>
  <c r="T20" i="78"/>
  <c r="T19" i="78"/>
  <c r="T37" i="78"/>
  <c r="T30" i="78"/>
  <c r="T26" i="78"/>
  <c r="T21" i="78"/>
  <c r="T18" i="78"/>
  <c r="T16" i="78"/>
  <c r="T50" i="78"/>
  <c r="T32" i="78"/>
  <c r="T28" i="78"/>
  <c r="T23" i="78"/>
  <c r="T17" i="78"/>
  <c r="T7" i="78"/>
  <c r="T51" i="78" s="1"/>
  <c r="S51" i="78"/>
  <c r="S51" i="77"/>
  <c r="T49" i="77"/>
  <c r="T45" i="77"/>
  <c r="T38" i="77"/>
  <c r="T36" i="77"/>
  <c r="T33" i="77"/>
  <c r="T35" i="77"/>
  <c r="T31" i="77"/>
  <c r="T29" i="77"/>
  <c r="T27" i="77"/>
  <c r="T24" i="77"/>
  <c r="T22" i="77"/>
  <c r="T20" i="77"/>
  <c r="T19" i="77"/>
  <c r="T37" i="77"/>
  <c r="T30" i="77"/>
  <c r="T26" i="77"/>
  <c r="T21" i="77"/>
  <c r="T18" i="77"/>
  <c r="T16" i="77"/>
  <c r="T50" i="77"/>
  <c r="T32" i="77"/>
  <c r="T28" i="77"/>
  <c r="T23" i="77"/>
  <c r="T17" i="77"/>
  <c r="T7" i="77"/>
  <c r="U2" i="77"/>
  <c r="U3" i="77"/>
  <c r="U2" i="76"/>
  <c r="U3" i="76"/>
  <c r="T49" i="76"/>
  <c r="T45" i="76"/>
  <c r="T38" i="76"/>
  <c r="T36" i="76"/>
  <c r="T33" i="76"/>
  <c r="T35" i="76"/>
  <c r="T31" i="76"/>
  <c r="T29" i="76"/>
  <c r="T27" i="76"/>
  <c r="T50" i="76"/>
  <c r="T37" i="76"/>
  <c r="T30" i="76"/>
  <c r="T26" i="76"/>
  <c r="T24" i="76"/>
  <c r="T22" i="76"/>
  <c r="T20" i="76"/>
  <c r="T32" i="76"/>
  <c r="T28" i="76"/>
  <c r="T23" i="76"/>
  <c r="T21" i="76"/>
  <c r="T19" i="76"/>
  <c r="T17" i="76"/>
  <c r="T7" i="76"/>
  <c r="T18" i="76"/>
  <c r="T16" i="76"/>
  <c r="S51" i="76"/>
  <c r="T49" i="75"/>
  <c r="T45" i="75"/>
  <c r="T38" i="75"/>
  <c r="T36" i="75"/>
  <c r="T50" i="75"/>
  <c r="T37" i="75"/>
  <c r="T32" i="75"/>
  <c r="T30" i="75"/>
  <c r="T28" i="75"/>
  <c r="T35" i="75"/>
  <c r="T33" i="75"/>
  <c r="T31" i="75"/>
  <c r="T29" i="75"/>
  <c r="T27" i="75"/>
  <c r="T26" i="75"/>
  <c r="T23" i="75"/>
  <c r="T21" i="75"/>
  <c r="T18" i="75"/>
  <c r="T24" i="75"/>
  <c r="T22" i="75"/>
  <c r="T19" i="75"/>
  <c r="T17" i="75"/>
  <c r="T16" i="75"/>
  <c r="T7" i="75"/>
  <c r="T51" i="75" s="1"/>
  <c r="S51" i="75"/>
  <c r="U2" i="75"/>
  <c r="U3" i="75"/>
  <c r="U2" i="74"/>
  <c r="U3" i="74"/>
  <c r="T49" i="74"/>
  <c r="T38" i="74"/>
  <c r="T36" i="74"/>
  <c r="T33" i="74"/>
  <c r="T35" i="74"/>
  <c r="T31" i="74"/>
  <c r="T29" i="74"/>
  <c r="T27" i="74"/>
  <c r="T24" i="74"/>
  <c r="T22" i="74"/>
  <c r="T20" i="74"/>
  <c r="T19" i="74"/>
  <c r="T37" i="74"/>
  <c r="T30" i="74"/>
  <c r="T26" i="74"/>
  <c r="T21" i="74"/>
  <c r="T18" i="74"/>
  <c r="T16" i="74"/>
  <c r="T50" i="74"/>
  <c r="T32" i="74"/>
  <c r="T28" i="74"/>
  <c r="T23" i="74"/>
  <c r="T17" i="74"/>
  <c r="T51" i="74"/>
  <c r="S51" i="74"/>
  <c r="S51" i="73"/>
  <c r="U2" i="73"/>
  <c r="U3" i="73"/>
  <c r="U45" i="73" s="1"/>
  <c r="T49" i="73"/>
  <c r="T45" i="73"/>
  <c r="T38" i="73"/>
  <c r="T36" i="73"/>
  <c r="T33" i="73"/>
  <c r="T35" i="73"/>
  <c r="T31" i="73"/>
  <c r="T50" i="73"/>
  <c r="T37" i="73"/>
  <c r="T30" i="73"/>
  <c r="T29" i="73"/>
  <c r="T27" i="73"/>
  <c r="T24" i="73"/>
  <c r="T32" i="73"/>
  <c r="T28" i="73"/>
  <c r="T26" i="73"/>
  <c r="T23" i="73"/>
  <c r="T22" i="73"/>
  <c r="T21" i="73"/>
  <c r="T18" i="73"/>
  <c r="T16" i="73"/>
  <c r="T20" i="73"/>
  <c r="T19" i="73"/>
  <c r="T17" i="73"/>
  <c r="T7" i="73"/>
  <c r="R50" i="54"/>
  <c r="R49" i="54"/>
  <c r="R45" i="54"/>
  <c r="R38" i="54"/>
  <c r="R36" i="54"/>
  <c r="R33" i="54"/>
  <c r="R37" i="54"/>
  <c r="R32" i="54"/>
  <c r="R30" i="54"/>
  <c r="R28" i="54"/>
  <c r="R26" i="54"/>
  <c r="R23" i="54"/>
  <c r="R21" i="54"/>
  <c r="R18" i="54"/>
  <c r="R29" i="54"/>
  <c r="R24" i="54"/>
  <c r="R20" i="54"/>
  <c r="R17" i="54"/>
  <c r="R35" i="54"/>
  <c r="R31" i="54"/>
  <c r="R27" i="54"/>
  <c r="R22" i="54"/>
  <c r="R19" i="54"/>
  <c r="R16" i="54"/>
  <c r="R51" i="54" s="1"/>
  <c r="Q51" i="54"/>
  <c r="S2" i="54"/>
  <c r="S3" i="54"/>
  <c r="Q49" i="53"/>
  <c r="Q45" i="53"/>
  <c r="Q38" i="53"/>
  <c r="Q36" i="53"/>
  <c r="Q35" i="53"/>
  <c r="Q50" i="53"/>
  <c r="Q32" i="53"/>
  <c r="Q30" i="53"/>
  <c r="Q28" i="53"/>
  <c r="Q31" i="53"/>
  <c r="Q27" i="53"/>
  <c r="Q24" i="53"/>
  <c r="Q22" i="53"/>
  <c r="Q20" i="53"/>
  <c r="Q19" i="53"/>
  <c r="Q17" i="53"/>
  <c r="Q37" i="53"/>
  <c r="Q33" i="53"/>
  <c r="Q23" i="53"/>
  <c r="Q29" i="53"/>
  <c r="Q26" i="53"/>
  <c r="Q21" i="53"/>
  <c r="Q18" i="53"/>
  <c r="Q7" i="53"/>
  <c r="Q16" i="53"/>
  <c r="P51" i="53"/>
  <c r="R3" i="53"/>
  <c r="R2" i="53"/>
  <c r="V3" i="81" l="1"/>
  <c r="V2" i="81"/>
  <c r="U50" i="81"/>
  <c r="U45" i="81"/>
  <c r="U37" i="81"/>
  <c r="U35" i="81"/>
  <c r="U38" i="81"/>
  <c r="U33" i="81"/>
  <c r="U32" i="81"/>
  <c r="U30" i="81"/>
  <c r="U28" i="81"/>
  <c r="U26" i="81"/>
  <c r="U23" i="81"/>
  <c r="U21" i="81"/>
  <c r="U31" i="81"/>
  <c r="U27" i="81"/>
  <c r="U22" i="81"/>
  <c r="U18" i="81"/>
  <c r="U49" i="81"/>
  <c r="U20" i="81"/>
  <c r="U19" i="81"/>
  <c r="U16" i="81"/>
  <c r="U7" i="81"/>
  <c r="U36" i="81"/>
  <c r="U29" i="81"/>
  <c r="U24" i="81"/>
  <c r="U17" i="81"/>
  <c r="U50" i="80"/>
  <c r="U45" i="80"/>
  <c r="U37" i="80"/>
  <c r="U35" i="80"/>
  <c r="U38" i="80"/>
  <c r="U33" i="80"/>
  <c r="U32" i="80"/>
  <c r="U30" i="80"/>
  <c r="U28" i="80"/>
  <c r="U26" i="80"/>
  <c r="U21" i="80"/>
  <c r="U49" i="80"/>
  <c r="U36" i="80"/>
  <c r="U29" i="80"/>
  <c r="U24" i="80"/>
  <c r="U19" i="80"/>
  <c r="U17" i="80"/>
  <c r="U31" i="80"/>
  <c r="U27" i="80"/>
  <c r="U18" i="80"/>
  <c r="U7" i="80"/>
  <c r="U22" i="80"/>
  <c r="U16" i="80"/>
  <c r="T51" i="80"/>
  <c r="V3" i="80"/>
  <c r="V2" i="80"/>
  <c r="V3" i="79"/>
  <c r="V2" i="79"/>
  <c r="T51" i="79"/>
  <c r="U49" i="79"/>
  <c r="U50" i="79"/>
  <c r="U38" i="79"/>
  <c r="U36" i="79"/>
  <c r="U33" i="79"/>
  <c r="U31" i="79"/>
  <c r="U35" i="79"/>
  <c r="U30" i="79"/>
  <c r="U28" i="79"/>
  <c r="U26" i="79"/>
  <c r="U37" i="79"/>
  <c r="U29" i="79"/>
  <c r="U23" i="79"/>
  <c r="U21" i="79"/>
  <c r="U18" i="79"/>
  <c r="U16" i="79"/>
  <c r="U22" i="79"/>
  <c r="U17" i="79"/>
  <c r="U32" i="79"/>
  <c r="U27" i="79"/>
  <c r="U24" i="79"/>
  <c r="U20" i="79"/>
  <c r="U19" i="79"/>
  <c r="U50" i="78"/>
  <c r="U45" i="78"/>
  <c r="U37" i="78"/>
  <c r="U35" i="78"/>
  <c r="U38" i="78"/>
  <c r="U33" i="78"/>
  <c r="U32" i="78"/>
  <c r="U30" i="78"/>
  <c r="U28" i="78"/>
  <c r="U26" i="78"/>
  <c r="U23" i="78"/>
  <c r="U21" i="78"/>
  <c r="U49" i="78"/>
  <c r="U36" i="78"/>
  <c r="U29" i="78"/>
  <c r="U24" i="78"/>
  <c r="U20" i="78"/>
  <c r="U19" i="78"/>
  <c r="U17" i="78"/>
  <c r="U31" i="78"/>
  <c r="U27" i="78"/>
  <c r="U18" i="78"/>
  <c r="U7" i="78"/>
  <c r="U22" i="78"/>
  <c r="U16" i="78"/>
  <c r="V3" i="78"/>
  <c r="V2" i="78"/>
  <c r="U50" i="77"/>
  <c r="U45" i="77"/>
  <c r="U37" i="77"/>
  <c r="U35" i="77"/>
  <c r="U38" i="77"/>
  <c r="U33" i="77"/>
  <c r="U32" i="77"/>
  <c r="U30" i="77"/>
  <c r="U28" i="77"/>
  <c r="U26" i="77"/>
  <c r="U23" i="77"/>
  <c r="U21" i="77"/>
  <c r="U49" i="77"/>
  <c r="U36" i="77"/>
  <c r="U29" i="77"/>
  <c r="U24" i="77"/>
  <c r="U20" i="77"/>
  <c r="U19" i="77"/>
  <c r="U17" i="77"/>
  <c r="U31" i="77"/>
  <c r="U27" i="77"/>
  <c r="U18" i="77"/>
  <c r="U7" i="77"/>
  <c r="U22" i="77"/>
  <c r="U16" i="77"/>
  <c r="T51" i="77"/>
  <c r="V3" i="77"/>
  <c r="V2" i="77"/>
  <c r="T51" i="76"/>
  <c r="V3" i="76"/>
  <c r="V2" i="76"/>
  <c r="U50" i="76"/>
  <c r="U37" i="76"/>
  <c r="U35" i="76"/>
  <c r="U38" i="76"/>
  <c r="U33" i="76"/>
  <c r="U32" i="76"/>
  <c r="U30" i="76"/>
  <c r="U28" i="76"/>
  <c r="U26" i="76"/>
  <c r="U49" i="76"/>
  <c r="U36" i="76"/>
  <c r="U29" i="76"/>
  <c r="U23" i="76"/>
  <c r="U21" i="76"/>
  <c r="U31" i="76"/>
  <c r="U27" i="76"/>
  <c r="U24" i="76"/>
  <c r="U22" i="76"/>
  <c r="U20" i="76"/>
  <c r="U18" i="76"/>
  <c r="U16" i="76"/>
  <c r="U19" i="76"/>
  <c r="U17" i="76"/>
  <c r="U50" i="75"/>
  <c r="U45" i="75"/>
  <c r="U37" i="75"/>
  <c r="U35" i="75"/>
  <c r="U49" i="75"/>
  <c r="U38" i="75"/>
  <c r="U36" i="75"/>
  <c r="U33" i="75"/>
  <c r="U31" i="75"/>
  <c r="U29" i="75"/>
  <c r="U27" i="75"/>
  <c r="U32" i="75"/>
  <c r="U30" i="75"/>
  <c r="U28" i="75"/>
  <c r="U24" i="75"/>
  <c r="U22" i="75"/>
  <c r="U20" i="75"/>
  <c r="U19" i="75"/>
  <c r="U26" i="75"/>
  <c r="U23" i="75"/>
  <c r="U21" i="75"/>
  <c r="U18" i="75"/>
  <c r="U16" i="75"/>
  <c r="U7" i="75"/>
  <c r="U17" i="75"/>
  <c r="V3" i="75"/>
  <c r="V2" i="75"/>
  <c r="U50" i="74"/>
  <c r="U45" i="74"/>
  <c r="U37" i="74"/>
  <c r="U35" i="74"/>
  <c r="U38" i="74"/>
  <c r="U33" i="74"/>
  <c r="U32" i="74"/>
  <c r="U30" i="74"/>
  <c r="U28" i="74"/>
  <c r="U26" i="74"/>
  <c r="U23" i="74"/>
  <c r="U21" i="74"/>
  <c r="U49" i="74"/>
  <c r="U36" i="74"/>
  <c r="U29" i="74"/>
  <c r="U24" i="74"/>
  <c r="U20" i="74"/>
  <c r="U19" i="74"/>
  <c r="U17" i="74"/>
  <c r="U31" i="74"/>
  <c r="U27" i="74"/>
  <c r="U18" i="74"/>
  <c r="U7" i="74"/>
  <c r="U22" i="74"/>
  <c r="U16" i="74"/>
  <c r="V3" i="74"/>
  <c r="V2" i="74"/>
  <c r="U50" i="73"/>
  <c r="U37" i="73"/>
  <c r="U35" i="73"/>
  <c r="U38" i="73"/>
  <c r="U33" i="73"/>
  <c r="U32" i="73"/>
  <c r="U30" i="73"/>
  <c r="U49" i="73"/>
  <c r="U36" i="73"/>
  <c r="U28" i="73"/>
  <c r="U26" i="73"/>
  <c r="U23" i="73"/>
  <c r="U31" i="73"/>
  <c r="U29" i="73"/>
  <c r="U27" i="73"/>
  <c r="U24" i="73"/>
  <c r="U22" i="73"/>
  <c r="U20" i="73"/>
  <c r="U19" i="73"/>
  <c r="U17" i="73"/>
  <c r="U21" i="73"/>
  <c r="U18" i="73"/>
  <c r="U16" i="73"/>
  <c r="U51" i="73"/>
  <c r="T51" i="73"/>
  <c r="V3" i="73"/>
  <c r="V45" i="73" s="1"/>
  <c r="V2" i="73"/>
  <c r="T2" i="54"/>
  <c r="T3" i="54"/>
  <c r="S49" i="54"/>
  <c r="S50" i="54"/>
  <c r="S37" i="54"/>
  <c r="S35" i="54"/>
  <c r="S38" i="54"/>
  <c r="S33" i="54"/>
  <c r="S31" i="54"/>
  <c r="S29" i="54"/>
  <c r="S27" i="54"/>
  <c r="S24" i="54"/>
  <c r="S22" i="54"/>
  <c r="S20" i="54"/>
  <c r="S19" i="54"/>
  <c r="S30" i="54"/>
  <c r="S26" i="54"/>
  <c r="S21" i="54"/>
  <c r="S18" i="54"/>
  <c r="S16" i="54"/>
  <c r="S36" i="54"/>
  <c r="S32" i="54"/>
  <c r="S28" i="54"/>
  <c r="S23" i="54"/>
  <c r="S17" i="54"/>
  <c r="R50" i="53"/>
  <c r="R37" i="53"/>
  <c r="R35" i="53"/>
  <c r="R49" i="53"/>
  <c r="R45" i="53"/>
  <c r="R36" i="53"/>
  <c r="R33" i="53"/>
  <c r="R31" i="53"/>
  <c r="R29" i="53"/>
  <c r="R38" i="53"/>
  <c r="R32" i="53"/>
  <c r="R28" i="53"/>
  <c r="R26" i="53"/>
  <c r="R23" i="53"/>
  <c r="R21" i="53"/>
  <c r="R18" i="53"/>
  <c r="R16" i="53"/>
  <c r="R24" i="53"/>
  <c r="R30" i="53"/>
  <c r="R27" i="53"/>
  <c r="R22" i="53"/>
  <c r="R19" i="53"/>
  <c r="R20" i="53"/>
  <c r="R17" i="53"/>
  <c r="S2" i="53"/>
  <c r="S3" i="53"/>
  <c r="Q51" i="53"/>
  <c r="W2" i="81" l="1"/>
  <c r="W3" i="81"/>
  <c r="U51" i="81"/>
  <c r="V49" i="81"/>
  <c r="V50" i="81"/>
  <c r="V38" i="81"/>
  <c r="V36" i="81"/>
  <c r="V33" i="81"/>
  <c r="V37" i="81"/>
  <c r="V31" i="81"/>
  <c r="V29" i="81"/>
  <c r="V27" i="81"/>
  <c r="V24" i="81"/>
  <c r="V22" i="81"/>
  <c r="V20" i="81"/>
  <c r="V19" i="81"/>
  <c r="V30" i="81"/>
  <c r="V35" i="81"/>
  <c r="V32" i="81"/>
  <c r="V26" i="81"/>
  <c r="V21" i="81"/>
  <c r="V17" i="81"/>
  <c r="V28" i="81"/>
  <c r="V18" i="81"/>
  <c r="V23" i="81"/>
  <c r="V16" i="81"/>
  <c r="V51" i="81"/>
  <c r="W2" i="80"/>
  <c r="W3" i="80"/>
  <c r="V49" i="80"/>
  <c r="V50" i="80"/>
  <c r="V38" i="80"/>
  <c r="V36" i="80"/>
  <c r="V33" i="80"/>
  <c r="V37" i="80"/>
  <c r="V31" i="80"/>
  <c r="V29" i="80"/>
  <c r="V27" i="80"/>
  <c r="V24" i="80"/>
  <c r="V22" i="80"/>
  <c r="V20" i="80"/>
  <c r="V19" i="80"/>
  <c r="V35" i="80"/>
  <c r="V32" i="80"/>
  <c r="V28" i="80"/>
  <c r="V23" i="80"/>
  <c r="V18" i="80"/>
  <c r="V16" i="80"/>
  <c r="V45" i="80"/>
  <c r="V30" i="80"/>
  <c r="V26" i="80"/>
  <c r="V17" i="80"/>
  <c r="V21" i="80"/>
  <c r="V7" i="80"/>
  <c r="V51" i="80" s="1"/>
  <c r="U51" i="80"/>
  <c r="W3" i="79"/>
  <c r="W2" i="79"/>
  <c r="U51" i="79"/>
  <c r="V50" i="79"/>
  <c r="V49" i="79"/>
  <c r="V37" i="79"/>
  <c r="V35" i="79"/>
  <c r="V32" i="79"/>
  <c r="V45" i="79"/>
  <c r="V33" i="79"/>
  <c r="V29" i="79"/>
  <c r="V27" i="79"/>
  <c r="V38" i="79"/>
  <c r="V36" i="79"/>
  <c r="V28" i="79"/>
  <c r="V24" i="79"/>
  <c r="V22" i="79"/>
  <c r="V20" i="79"/>
  <c r="V19" i="79"/>
  <c r="V17" i="79"/>
  <c r="V31" i="79"/>
  <c r="V30" i="79"/>
  <c r="V21" i="79"/>
  <c r="V16" i="79"/>
  <c r="V26" i="79"/>
  <c r="V23" i="79"/>
  <c r="V18" i="79"/>
  <c r="V7" i="79"/>
  <c r="V51" i="79" s="1"/>
  <c r="V49" i="78"/>
  <c r="V50" i="78"/>
  <c r="V38" i="78"/>
  <c r="V36" i="78"/>
  <c r="V33" i="78"/>
  <c r="V37" i="78"/>
  <c r="V31" i="78"/>
  <c r="V29" i="78"/>
  <c r="V27" i="78"/>
  <c r="V24" i="78"/>
  <c r="V22" i="78"/>
  <c r="V20" i="78"/>
  <c r="V19" i="78"/>
  <c r="V35" i="78"/>
  <c r="V32" i="78"/>
  <c r="V28" i="78"/>
  <c r="V23" i="78"/>
  <c r="V18" i="78"/>
  <c r="V16" i="78"/>
  <c r="V45" i="78"/>
  <c r="V30" i="78"/>
  <c r="V26" i="78"/>
  <c r="V17" i="78"/>
  <c r="V21" i="78"/>
  <c r="V51" i="78"/>
  <c r="W2" i="78"/>
  <c r="W3" i="78"/>
  <c r="U51" i="78"/>
  <c r="W2" i="77"/>
  <c r="W3" i="77"/>
  <c r="V49" i="77"/>
  <c r="V50" i="77"/>
  <c r="V38" i="77"/>
  <c r="V36" i="77"/>
  <c r="V33" i="77"/>
  <c r="V37" i="77"/>
  <c r="V31" i="77"/>
  <c r="V29" i="77"/>
  <c r="V27" i="77"/>
  <c r="V24" i="77"/>
  <c r="V22" i="77"/>
  <c r="V19" i="77"/>
  <c r="V35" i="77"/>
  <c r="V32" i="77"/>
  <c r="V28" i="77"/>
  <c r="V23" i="77"/>
  <c r="V18" i="77"/>
  <c r="V16" i="77"/>
  <c r="V45" i="77"/>
  <c r="V30" i="77"/>
  <c r="V26" i="77"/>
  <c r="V17" i="77"/>
  <c r="V21" i="77"/>
  <c r="V7" i="77"/>
  <c r="U51" i="77"/>
  <c r="W2" i="76"/>
  <c r="W3" i="76"/>
  <c r="U51" i="76"/>
  <c r="V49" i="76"/>
  <c r="V50" i="76"/>
  <c r="V38" i="76"/>
  <c r="V36" i="76"/>
  <c r="V33" i="76"/>
  <c r="V37" i="76"/>
  <c r="V31" i="76"/>
  <c r="V29" i="76"/>
  <c r="V27" i="76"/>
  <c r="V35" i="76"/>
  <c r="V32" i="76"/>
  <c r="V28" i="76"/>
  <c r="V24" i="76"/>
  <c r="V22" i="76"/>
  <c r="V20" i="76"/>
  <c r="V30" i="76"/>
  <c r="V26" i="76"/>
  <c r="V23" i="76"/>
  <c r="V21" i="76"/>
  <c r="V19" i="76"/>
  <c r="V17" i="76"/>
  <c r="V18" i="76"/>
  <c r="V16" i="76"/>
  <c r="V49" i="75"/>
  <c r="V50" i="75"/>
  <c r="V38" i="75"/>
  <c r="V36" i="75"/>
  <c r="V45" i="75"/>
  <c r="V35" i="75"/>
  <c r="V32" i="75"/>
  <c r="V30" i="75"/>
  <c r="V28" i="75"/>
  <c r="V37" i="75"/>
  <c r="V33" i="75"/>
  <c r="V31" i="75"/>
  <c r="V29" i="75"/>
  <c r="V27" i="75"/>
  <c r="V26" i="75"/>
  <c r="V23" i="75"/>
  <c r="V21" i="75"/>
  <c r="V18" i="75"/>
  <c r="V24" i="75"/>
  <c r="V22" i="75"/>
  <c r="V20" i="75"/>
  <c r="V19" i="75"/>
  <c r="V17" i="75"/>
  <c r="V16" i="75"/>
  <c r="V7" i="75"/>
  <c r="U51" i="75"/>
  <c r="W2" i="75"/>
  <c r="W3" i="75"/>
  <c r="V49" i="74"/>
  <c r="V50" i="74"/>
  <c r="V38" i="74"/>
  <c r="V36" i="74"/>
  <c r="V33" i="74"/>
  <c r="V37" i="74"/>
  <c r="V31" i="74"/>
  <c r="V29" i="74"/>
  <c r="V27" i="74"/>
  <c r="V24" i="74"/>
  <c r="V22" i="74"/>
  <c r="V20" i="74"/>
  <c r="V19" i="74"/>
  <c r="V35" i="74"/>
  <c r="V32" i="74"/>
  <c r="V28" i="74"/>
  <c r="V23" i="74"/>
  <c r="V18" i="74"/>
  <c r="V16" i="74"/>
  <c r="V45" i="74"/>
  <c r="V30" i="74"/>
  <c r="V26" i="74"/>
  <c r="V17" i="74"/>
  <c r="V21" i="74"/>
  <c r="V7" i="74"/>
  <c r="V51" i="74" s="1"/>
  <c r="W2" i="74"/>
  <c r="W3" i="74"/>
  <c r="U51" i="74"/>
  <c r="V49" i="73"/>
  <c r="V50" i="73"/>
  <c r="V38" i="73"/>
  <c r="V36" i="73"/>
  <c r="V33" i="73"/>
  <c r="V37" i="73"/>
  <c r="V31" i="73"/>
  <c r="V35" i="73"/>
  <c r="V32" i="73"/>
  <c r="V29" i="73"/>
  <c r="V27" i="73"/>
  <c r="V24" i="73"/>
  <c r="V30" i="73"/>
  <c r="V28" i="73"/>
  <c r="V26" i="73"/>
  <c r="V23" i="73"/>
  <c r="V21" i="73"/>
  <c r="V18" i="73"/>
  <c r="V16" i="73"/>
  <c r="V22" i="73"/>
  <c r="V20" i="73"/>
  <c r="V19" i="73"/>
  <c r="V17" i="73"/>
  <c r="W2" i="73"/>
  <c r="W3" i="73"/>
  <c r="T50" i="54"/>
  <c r="T45" i="54"/>
  <c r="T38" i="54"/>
  <c r="T36" i="54"/>
  <c r="T33" i="54"/>
  <c r="T49" i="54"/>
  <c r="T35" i="54"/>
  <c r="T32" i="54"/>
  <c r="T30" i="54"/>
  <c r="T28" i="54"/>
  <c r="T26" i="54"/>
  <c r="T23" i="54"/>
  <c r="T21" i="54"/>
  <c r="T18" i="54"/>
  <c r="T31" i="54"/>
  <c r="T27" i="54"/>
  <c r="T22" i="54"/>
  <c r="T19" i="54"/>
  <c r="T17" i="54"/>
  <c r="T7" i="54"/>
  <c r="T37" i="54"/>
  <c r="T29" i="54"/>
  <c r="T24" i="54"/>
  <c r="T20" i="54"/>
  <c r="T16" i="54"/>
  <c r="S51" i="54"/>
  <c r="U3" i="54"/>
  <c r="U2" i="54"/>
  <c r="R51" i="53"/>
  <c r="S49" i="53"/>
  <c r="S50" i="53"/>
  <c r="S45" i="53"/>
  <c r="S38" i="53"/>
  <c r="S36" i="53"/>
  <c r="S37" i="53"/>
  <c r="S35" i="53"/>
  <c r="S32" i="53"/>
  <c r="S30" i="53"/>
  <c r="S28" i="53"/>
  <c r="S33" i="53"/>
  <c r="S29" i="53"/>
  <c r="S27" i="53"/>
  <c r="S24" i="53"/>
  <c r="S22" i="53"/>
  <c r="S20" i="53"/>
  <c r="S19" i="53"/>
  <c r="S17" i="53"/>
  <c r="S26" i="53"/>
  <c r="S31" i="53"/>
  <c r="S23" i="53"/>
  <c r="S16" i="53"/>
  <c r="S21" i="53"/>
  <c r="S18" i="53"/>
  <c r="T3" i="53"/>
  <c r="T2" i="53"/>
  <c r="V51" i="75" l="1"/>
  <c r="W50" i="81"/>
  <c r="W49" i="81"/>
  <c r="W37" i="81"/>
  <c r="W35" i="81"/>
  <c r="W36" i="81"/>
  <c r="W32" i="81"/>
  <c r="W30" i="81"/>
  <c r="W28" i="81"/>
  <c r="W26" i="81"/>
  <c r="W23" i="81"/>
  <c r="W21" i="81"/>
  <c r="W38" i="81"/>
  <c r="W29" i="81"/>
  <c r="W31" i="81"/>
  <c r="W24" i="81"/>
  <c r="W20" i="81"/>
  <c r="W19" i="81"/>
  <c r="W18" i="81"/>
  <c r="W33" i="81"/>
  <c r="W27" i="81"/>
  <c r="W17" i="81"/>
  <c r="W16" i="81"/>
  <c r="W22" i="81"/>
  <c r="X3" i="81"/>
  <c r="X2" i="81"/>
  <c r="W50" i="80"/>
  <c r="W45" i="80"/>
  <c r="W49" i="80"/>
  <c r="W37" i="80"/>
  <c r="W35" i="80"/>
  <c r="W36" i="80"/>
  <c r="W32" i="80"/>
  <c r="W30" i="80"/>
  <c r="W28" i="80"/>
  <c r="W26" i="80"/>
  <c r="W23" i="80"/>
  <c r="W21" i="80"/>
  <c r="W33" i="80"/>
  <c r="W31" i="80"/>
  <c r="W27" i="80"/>
  <c r="W22" i="80"/>
  <c r="W17" i="80"/>
  <c r="W38" i="80"/>
  <c r="W29" i="80"/>
  <c r="W24" i="80"/>
  <c r="W16" i="80"/>
  <c r="W7" i="80"/>
  <c r="W20" i="80"/>
  <c r="W19" i="80"/>
  <c r="W18" i="80"/>
  <c r="X3" i="80"/>
  <c r="X2" i="80"/>
  <c r="X3" i="79"/>
  <c r="X2" i="79"/>
  <c r="W49" i="79"/>
  <c r="W45" i="79"/>
  <c r="W38" i="79"/>
  <c r="W36" i="79"/>
  <c r="W33" i="79"/>
  <c r="W31" i="79"/>
  <c r="W50" i="79"/>
  <c r="W37" i="79"/>
  <c r="W32" i="79"/>
  <c r="W30" i="79"/>
  <c r="W28" i="79"/>
  <c r="W26" i="79"/>
  <c r="W35" i="79"/>
  <c r="W27" i="79"/>
  <c r="W23" i="79"/>
  <c r="W21" i="79"/>
  <c r="W18" i="79"/>
  <c r="W16" i="79"/>
  <c r="W7" i="79"/>
  <c r="W29" i="79"/>
  <c r="W24" i="79"/>
  <c r="W20" i="79"/>
  <c r="W19" i="79"/>
  <c r="W22" i="79"/>
  <c r="W17" i="79"/>
  <c r="X3" i="78"/>
  <c r="X2" i="78"/>
  <c r="W50" i="78"/>
  <c r="W45" i="78"/>
  <c r="W49" i="78"/>
  <c r="W37" i="78"/>
  <c r="W35" i="78"/>
  <c r="W36" i="78"/>
  <c r="W32" i="78"/>
  <c r="W30" i="78"/>
  <c r="W28" i="78"/>
  <c r="W26" i="78"/>
  <c r="W23" i="78"/>
  <c r="W21" i="78"/>
  <c r="W33" i="78"/>
  <c r="W31" i="78"/>
  <c r="W27" i="78"/>
  <c r="W22" i="78"/>
  <c r="W17" i="78"/>
  <c r="W38" i="78"/>
  <c r="W29" i="78"/>
  <c r="W24" i="78"/>
  <c r="W16" i="78"/>
  <c r="W20" i="78"/>
  <c r="W19" i="78"/>
  <c r="W18" i="78"/>
  <c r="W50" i="77"/>
  <c r="W45" i="77"/>
  <c r="W49" i="77"/>
  <c r="W37" i="77"/>
  <c r="W35" i="77"/>
  <c r="W36" i="77"/>
  <c r="W32" i="77"/>
  <c r="W30" i="77"/>
  <c r="W28" i="77"/>
  <c r="W26" i="77"/>
  <c r="W23" i="77"/>
  <c r="W21" i="77"/>
  <c r="W33" i="77"/>
  <c r="W31" i="77"/>
  <c r="W27" i="77"/>
  <c r="W22" i="77"/>
  <c r="W17" i="77"/>
  <c r="W38" i="77"/>
  <c r="W29" i="77"/>
  <c r="W24" i="77"/>
  <c r="W16" i="77"/>
  <c r="W7" i="77"/>
  <c r="W20" i="77"/>
  <c r="W19" i="77"/>
  <c r="W18" i="77"/>
  <c r="V51" i="77"/>
  <c r="X3" i="77"/>
  <c r="X2" i="77"/>
  <c r="X3" i="76"/>
  <c r="X2" i="76"/>
  <c r="V51" i="76"/>
  <c r="W50" i="76"/>
  <c r="W45" i="76"/>
  <c r="W49" i="76"/>
  <c r="W37" i="76"/>
  <c r="W35" i="76"/>
  <c r="W36" i="76"/>
  <c r="W32" i="76"/>
  <c r="W30" i="76"/>
  <c r="W28" i="76"/>
  <c r="W26" i="76"/>
  <c r="W38" i="76"/>
  <c r="W33" i="76"/>
  <c r="W31" i="76"/>
  <c r="W27" i="76"/>
  <c r="W23" i="76"/>
  <c r="W21" i="76"/>
  <c r="W29" i="76"/>
  <c r="W24" i="76"/>
  <c r="W22" i="76"/>
  <c r="W20" i="76"/>
  <c r="W18" i="76"/>
  <c r="W16" i="76"/>
  <c r="W7" i="76"/>
  <c r="W19" i="76"/>
  <c r="W17" i="76"/>
  <c r="W50" i="75"/>
  <c r="W49" i="75"/>
  <c r="W37" i="75"/>
  <c r="W35" i="75"/>
  <c r="W38" i="75"/>
  <c r="W33" i="75"/>
  <c r="W31" i="75"/>
  <c r="W29" i="75"/>
  <c r="W27" i="75"/>
  <c r="W36" i="75"/>
  <c r="W32" i="75"/>
  <c r="W30" i="75"/>
  <c r="W28" i="75"/>
  <c r="W24" i="75"/>
  <c r="W22" i="75"/>
  <c r="W20" i="75"/>
  <c r="W19" i="75"/>
  <c r="W26" i="75"/>
  <c r="W23" i="75"/>
  <c r="W21" i="75"/>
  <c r="W18" i="75"/>
  <c r="W16" i="75"/>
  <c r="W17" i="75"/>
  <c r="X3" i="75"/>
  <c r="X2" i="75"/>
  <c r="X3" i="74"/>
  <c r="X2" i="74"/>
  <c r="W50" i="74"/>
  <c r="W45" i="74"/>
  <c r="W49" i="74"/>
  <c r="W37" i="74"/>
  <c r="W35" i="74"/>
  <c r="W36" i="74"/>
  <c r="W32" i="74"/>
  <c r="W30" i="74"/>
  <c r="W28" i="74"/>
  <c r="W26" i="74"/>
  <c r="W23" i="74"/>
  <c r="W21" i="74"/>
  <c r="W33" i="74"/>
  <c r="W31" i="74"/>
  <c r="W27" i="74"/>
  <c r="W22" i="74"/>
  <c r="W17" i="74"/>
  <c r="W38" i="74"/>
  <c r="W29" i="74"/>
  <c r="W24" i="74"/>
  <c r="W16" i="74"/>
  <c r="W7" i="74"/>
  <c r="W19" i="74"/>
  <c r="W18" i="74"/>
  <c r="X3" i="73"/>
  <c r="X2" i="73"/>
  <c r="W50" i="73"/>
  <c r="W45" i="73"/>
  <c r="W49" i="73"/>
  <c r="W37" i="73"/>
  <c r="W35" i="73"/>
  <c r="W36" i="73"/>
  <c r="W32" i="73"/>
  <c r="W30" i="73"/>
  <c r="W38" i="73"/>
  <c r="W33" i="73"/>
  <c r="W31" i="73"/>
  <c r="W28" i="73"/>
  <c r="W26" i="73"/>
  <c r="W23" i="73"/>
  <c r="W29" i="73"/>
  <c r="W27" i="73"/>
  <c r="W24" i="73"/>
  <c r="W22" i="73"/>
  <c r="W20" i="73"/>
  <c r="W19" i="73"/>
  <c r="W17" i="73"/>
  <c r="W21" i="73"/>
  <c r="W18" i="73"/>
  <c r="W16" i="73"/>
  <c r="W7" i="73"/>
  <c r="V51" i="73"/>
  <c r="U49" i="54"/>
  <c r="U45" i="54"/>
  <c r="U37" i="54"/>
  <c r="U35" i="54"/>
  <c r="U50" i="54"/>
  <c r="U36" i="54"/>
  <c r="U31" i="54"/>
  <c r="U29" i="54"/>
  <c r="U27" i="54"/>
  <c r="U24" i="54"/>
  <c r="U22" i="54"/>
  <c r="U19" i="54"/>
  <c r="U33" i="54"/>
  <c r="U32" i="54"/>
  <c r="U28" i="54"/>
  <c r="U23" i="54"/>
  <c r="U16" i="54"/>
  <c r="U38" i="54"/>
  <c r="U30" i="54"/>
  <c r="U26" i="54"/>
  <c r="U21" i="54"/>
  <c r="U18" i="54"/>
  <c r="U17" i="54"/>
  <c r="U7" i="54"/>
  <c r="V3" i="54"/>
  <c r="V2" i="54"/>
  <c r="T51" i="54"/>
  <c r="T50" i="53"/>
  <c r="T49" i="53"/>
  <c r="T37" i="53"/>
  <c r="T35" i="53"/>
  <c r="T38" i="53"/>
  <c r="T36" i="53"/>
  <c r="T33" i="53"/>
  <c r="T31" i="53"/>
  <c r="T29" i="53"/>
  <c r="T30" i="53"/>
  <c r="T26" i="53"/>
  <c r="T23" i="53"/>
  <c r="T21" i="53"/>
  <c r="T18" i="53"/>
  <c r="T16" i="53"/>
  <c r="T28" i="53"/>
  <c r="T27" i="53"/>
  <c r="T45" i="53"/>
  <c r="T32" i="53"/>
  <c r="T24" i="53"/>
  <c r="T20" i="53"/>
  <c r="T17" i="53"/>
  <c r="T22" i="53"/>
  <c r="T19" i="53"/>
  <c r="T7" i="53"/>
  <c r="U2" i="53"/>
  <c r="U3" i="53"/>
  <c r="U7" i="53" s="1"/>
  <c r="S51" i="53"/>
  <c r="W51" i="81" l="1"/>
  <c r="X49" i="81"/>
  <c r="X38" i="81"/>
  <c r="X36" i="81"/>
  <c r="X33" i="81"/>
  <c r="X50" i="81"/>
  <c r="X35" i="81"/>
  <c r="X31" i="81"/>
  <c r="X29" i="81"/>
  <c r="X27" i="81"/>
  <c r="X24" i="81"/>
  <c r="X22" i="81"/>
  <c r="X20" i="81"/>
  <c r="X19" i="81"/>
  <c r="X37" i="81"/>
  <c r="X32" i="81"/>
  <c r="X28" i="81"/>
  <c r="X30" i="81"/>
  <c r="X23" i="81"/>
  <c r="X17" i="81"/>
  <c r="X26" i="81"/>
  <c r="X21" i="81"/>
  <c r="X18" i="81"/>
  <c r="X16" i="81"/>
  <c r="X51" i="81"/>
  <c r="Y2" i="81"/>
  <c r="Y3" i="81"/>
  <c r="X49" i="80"/>
  <c r="X45" i="80"/>
  <c r="X38" i="80"/>
  <c r="X36" i="80"/>
  <c r="X33" i="80"/>
  <c r="X50" i="80"/>
  <c r="X35" i="80"/>
  <c r="X31" i="80"/>
  <c r="X29" i="80"/>
  <c r="X27" i="80"/>
  <c r="X24" i="80"/>
  <c r="X22" i="80"/>
  <c r="X20" i="80"/>
  <c r="X19" i="80"/>
  <c r="X30" i="80"/>
  <c r="X26" i="80"/>
  <c r="X21" i="80"/>
  <c r="X18" i="80"/>
  <c r="X16" i="80"/>
  <c r="X37" i="80"/>
  <c r="X32" i="80"/>
  <c r="X28" i="80"/>
  <c r="X23" i="80"/>
  <c r="X17" i="80"/>
  <c r="X7" i="80"/>
  <c r="W51" i="80"/>
  <c r="Y2" i="80"/>
  <c r="Y3" i="80"/>
  <c r="Y3" i="79"/>
  <c r="Y2" i="79"/>
  <c r="W51" i="79"/>
  <c r="X50" i="79"/>
  <c r="X38" i="79"/>
  <c r="X37" i="79"/>
  <c r="X35" i="79"/>
  <c r="X32" i="79"/>
  <c r="X36" i="79"/>
  <c r="X31" i="79"/>
  <c r="X29" i="79"/>
  <c r="X27" i="79"/>
  <c r="X33" i="79"/>
  <c r="X30" i="79"/>
  <c r="X26" i="79"/>
  <c r="X24" i="79"/>
  <c r="X22" i="79"/>
  <c r="X19" i="79"/>
  <c r="X17" i="79"/>
  <c r="X49" i="79"/>
  <c r="X28" i="79"/>
  <c r="X23" i="79"/>
  <c r="X18" i="79"/>
  <c r="X21" i="79"/>
  <c r="X16" i="79"/>
  <c r="W51" i="78"/>
  <c r="Y2" i="78"/>
  <c r="Y3" i="78"/>
  <c r="X49" i="78"/>
  <c r="X38" i="78"/>
  <c r="X36" i="78"/>
  <c r="X33" i="78"/>
  <c r="X50" i="78"/>
  <c r="X35" i="78"/>
  <c r="X31" i="78"/>
  <c r="X29" i="78"/>
  <c r="X27" i="78"/>
  <c r="X24" i="78"/>
  <c r="X22" i="78"/>
  <c r="X20" i="78"/>
  <c r="X19" i="78"/>
  <c r="X30" i="78"/>
  <c r="X26" i="78"/>
  <c r="X21" i="78"/>
  <c r="X18" i="78"/>
  <c r="X16" i="78"/>
  <c r="X37" i="78"/>
  <c r="X32" i="78"/>
  <c r="X28" i="78"/>
  <c r="X23" i="78"/>
  <c r="X17" i="78"/>
  <c r="X51" i="78"/>
  <c r="Y2" i="77"/>
  <c r="Y3" i="77"/>
  <c r="W51" i="77"/>
  <c r="X49" i="77"/>
  <c r="X38" i="77"/>
  <c r="X36" i="77"/>
  <c r="X33" i="77"/>
  <c r="X50" i="77"/>
  <c r="X35" i="77"/>
  <c r="X31" i="77"/>
  <c r="X29" i="77"/>
  <c r="X27" i="77"/>
  <c r="X24" i="77"/>
  <c r="X22" i="77"/>
  <c r="X20" i="77"/>
  <c r="X19" i="77"/>
  <c r="X30" i="77"/>
  <c r="X26" i="77"/>
  <c r="X21" i="77"/>
  <c r="X18" i="77"/>
  <c r="X16" i="77"/>
  <c r="X37" i="77"/>
  <c r="X32" i="77"/>
  <c r="X28" i="77"/>
  <c r="X23" i="77"/>
  <c r="X17" i="77"/>
  <c r="X51" i="77"/>
  <c r="X49" i="76"/>
  <c r="X38" i="76"/>
  <c r="X36" i="76"/>
  <c r="X33" i="76"/>
  <c r="X50" i="76"/>
  <c r="X35" i="76"/>
  <c r="X31" i="76"/>
  <c r="X29" i="76"/>
  <c r="X27" i="76"/>
  <c r="X37" i="76"/>
  <c r="X30" i="76"/>
  <c r="X26" i="76"/>
  <c r="X24" i="76"/>
  <c r="X22" i="76"/>
  <c r="X20" i="76"/>
  <c r="X32" i="76"/>
  <c r="X28" i="76"/>
  <c r="X23" i="76"/>
  <c r="X21" i="76"/>
  <c r="X19" i="76"/>
  <c r="X17" i="76"/>
  <c r="X18" i="76"/>
  <c r="X16" i="76"/>
  <c r="W51" i="76"/>
  <c r="Y2" i="76"/>
  <c r="Y3" i="76"/>
  <c r="X49" i="75"/>
  <c r="X45" i="75"/>
  <c r="X38" i="75"/>
  <c r="X36" i="75"/>
  <c r="X50" i="75"/>
  <c r="X37" i="75"/>
  <c r="X32" i="75"/>
  <c r="X30" i="75"/>
  <c r="X28" i="75"/>
  <c r="X35" i="75"/>
  <c r="X33" i="75"/>
  <c r="X31" i="75"/>
  <c r="X29" i="75"/>
  <c r="X27" i="75"/>
  <c r="X26" i="75"/>
  <c r="X23" i="75"/>
  <c r="X21" i="75"/>
  <c r="X18" i="75"/>
  <c r="X24" i="75"/>
  <c r="X22" i="75"/>
  <c r="X20" i="75"/>
  <c r="X19" i="75"/>
  <c r="X17" i="75"/>
  <c r="X16" i="75"/>
  <c r="X7" i="75"/>
  <c r="X51" i="75" s="1"/>
  <c r="W51" i="75"/>
  <c r="Y2" i="75"/>
  <c r="Y3" i="75"/>
  <c r="W51" i="74"/>
  <c r="Y2" i="74"/>
  <c r="Y3" i="74"/>
  <c r="X49" i="74"/>
  <c r="X38" i="74"/>
  <c r="X36" i="74"/>
  <c r="X33" i="74"/>
  <c r="X50" i="74"/>
  <c r="X35" i="74"/>
  <c r="X31" i="74"/>
  <c r="X29" i="74"/>
  <c r="X27" i="74"/>
  <c r="X24" i="74"/>
  <c r="X22" i="74"/>
  <c r="X19" i="74"/>
  <c r="X30" i="74"/>
  <c r="X26" i="74"/>
  <c r="X21" i="74"/>
  <c r="X18" i="74"/>
  <c r="X37" i="74"/>
  <c r="X32" i="74"/>
  <c r="X28" i="74"/>
  <c r="X23" i="74"/>
  <c r="Y2" i="73"/>
  <c r="Y3" i="73"/>
  <c r="W51" i="73"/>
  <c r="X49" i="73"/>
  <c r="X45" i="73"/>
  <c r="X38" i="73"/>
  <c r="X36" i="73"/>
  <c r="X33" i="73"/>
  <c r="X50" i="73"/>
  <c r="X35" i="73"/>
  <c r="X31" i="73"/>
  <c r="X37" i="73"/>
  <c r="X30" i="73"/>
  <c r="X29" i="73"/>
  <c r="X27" i="73"/>
  <c r="X24" i="73"/>
  <c r="X32" i="73"/>
  <c r="X28" i="73"/>
  <c r="X26" i="73"/>
  <c r="X23" i="73"/>
  <c r="X22" i="73"/>
  <c r="X21" i="73"/>
  <c r="X18" i="73"/>
  <c r="X16" i="73"/>
  <c r="X20" i="73"/>
  <c r="X19" i="73"/>
  <c r="X17" i="73"/>
  <c r="X51" i="73"/>
  <c r="U51" i="54"/>
  <c r="W2" i="54"/>
  <c r="W3" i="54"/>
  <c r="V50" i="54"/>
  <c r="V45" i="54"/>
  <c r="V49" i="54"/>
  <c r="V38" i="54"/>
  <c r="V36" i="54"/>
  <c r="V33" i="54"/>
  <c r="V37" i="54"/>
  <c r="V32" i="54"/>
  <c r="V30" i="54"/>
  <c r="V28" i="54"/>
  <c r="V26" i="54"/>
  <c r="V23" i="54"/>
  <c r="V21" i="54"/>
  <c r="V18" i="54"/>
  <c r="V35" i="54"/>
  <c r="V29" i="54"/>
  <c r="V24" i="54"/>
  <c r="V20" i="54"/>
  <c r="V17" i="54"/>
  <c r="V7" i="54"/>
  <c r="V31" i="54"/>
  <c r="V27" i="54"/>
  <c r="V22" i="54"/>
  <c r="V19" i="54"/>
  <c r="V16" i="54"/>
  <c r="T51" i="53"/>
  <c r="U49" i="53"/>
  <c r="U45" i="53"/>
  <c r="U38" i="53"/>
  <c r="U36" i="53"/>
  <c r="U50" i="53"/>
  <c r="U35" i="53"/>
  <c r="U37" i="53"/>
  <c r="U32" i="53"/>
  <c r="U30" i="53"/>
  <c r="U28" i="53"/>
  <c r="U31" i="53"/>
  <c r="U27" i="53"/>
  <c r="U24" i="53"/>
  <c r="U22" i="53"/>
  <c r="U20" i="53"/>
  <c r="U19" i="53"/>
  <c r="U17" i="53"/>
  <c r="U29" i="53"/>
  <c r="U23" i="53"/>
  <c r="U33" i="53"/>
  <c r="U26" i="53"/>
  <c r="U21" i="53"/>
  <c r="U18" i="53"/>
  <c r="U16" i="53"/>
  <c r="V3" i="53"/>
  <c r="V7" i="53" s="1"/>
  <c r="V2" i="53"/>
  <c r="X51" i="80" l="1"/>
  <c r="X51" i="74"/>
  <c r="Z3" i="81"/>
  <c r="Z2" i="81"/>
  <c r="Y50" i="81"/>
  <c r="Y37" i="81"/>
  <c r="Y35" i="81"/>
  <c r="Y49" i="81"/>
  <c r="Y38" i="81"/>
  <c r="Y33" i="81"/>
  <c r="Y32" i="81"/>
  <c r="Y30" i="81"/>
  <c r="Y28" i="81"/>
  <c r="Y26" i="81"/>
  <c r="Y23" i="81"/>
  <c r="Y21" i="81"/>
  <c r="Y36" i="81"/>
  <c r="Y31" i="81"/>
  <c r="Y29" i="81"/>
  <c r="Y27" i="81"/>
  <c r="Y22" i="81"/>
  <c r="Y18" i="81"/>
  <c r="Y24" i="81"/>
  <c r="Y16" i="81"/>
  <c r="Y20" i="81"/>
  <c r="Y19" i="81"/>
  <c r="Y17" i="81"/>
  <c r="Y50" i="80"/>
  <c r="Y45" i="80"/>
  <c r="Y37" i="80"/>
  <c r="Y35" i="80"/>
  <c r="Y49" i="80"/>
  <c r="Y38" i="80"/>
  <c r="Y33" i="80"/>
  <c r="Y32" i="80"/>
  <c r="Y30" i="80"/>
  <c r="Y28" i="80"/>
  <c r="Y26" i="80"/>
  <c r="Y23" i="80"/>
  <c r="Y21" i="80"/>
  <c r="Y29" i="80"/>
  <c r="Y24" i="80"/>
  <c r="Y20" i="80"/>
  <c r="Y19" i="80"/>
  <c r="Y17" i="80"/>
  <c r="Y36" i="80"/>
  <c r="Y31" i="80"/>
  <c r="Y22" i="80"/>
  <c r="Y18" i="80"/>
  <c r="Y7" i="80"/>
  <c r="Y27" i="80"/>
  <c r="Y16" i="80"/>
  <c r="Z3" i="80"/>
  <c r="Z2" i="80"/>
  <c r="X51" i="79"/>
  <c r="Z3" i="79"/>
  <c r="Z2" i="79"/>
  <c r="Y49" i="79"/>
  <c r="Y50" i="79"/>
  <c r="Y38" i="79"/>
  <c r="Y36" i="79"/>
  <c r="Y33" i="79"/>
  <c r="Y31" i="79"/>
  <c r="Y35" i="79"/>
  <c r="Y30" i="79"/>
  <c r="Y28" i="79"/>
  <c r="Y26" i="79"/>
  <c r="Y32" i="79"/>
  <c r="Y29" i="79"/>
  <c r="Y23" i="79"/>
  <c r="Y21" i="79"/>
  <c r="Y18" i="79"/>
  <c r="Y16" i="79"/>
  <c r="Y37" i="79"/>
  <c r="Y27" i="79"/>
  <c r="Y22" i="79"/>
  <c r="Y17" i="79"/>
  <c r="Y24" i="79"/>
  <c r="Y20" i="79"/>
  <c r="Y19" i="79"/>
  <c r="Z3" i="78"/>
  <c r="Z2" i="78"/>
  <c r="Y50" i="78"/>
  <c r="Y37" i="78"/>
  <c r="Y35" i="78"/>
  <c r="Y49" i="78"/>
  <c r="Y38" i="78"/>
  <c r="Y33" i="78"/>
  <c r="Y32" i="78"/>
  <c r="Y30" i="78"/>
  <c r="Y28" i="78"/>
  <c r="Y26" i="78"/>
  <c r="Y23" i="78"/>
  <c r="Y21" i="78"/>
  <c r="Y29" i="78"/>
  <c r="Y24" i="78"/>
  <c r="Y20" i="78"/>
  <c r="Y19" i="78"/>
  <c r="Y17" i="78"/>
  <c r="Y36" i="78"/>
  <c r="Y31" i="78"/>
  <c r="Y22" i="78"/>
  <c r="Y18" i="78"/>
  <c r="Y27" i="78"/>
  <c r="Y16" i="78"/>
  <c r="Y50" i="77"/>
  <c r="Y45" i="77"/>
  <c r="Y37" i="77"/>
  <c r="Y35" i="77"/>
  <c r="Y49" i="77"/>
  <c r="Y38" i="77"/>
  <c r="Y33" i="77"/>
  <c r="Y32" i="77"/>
  <c r="Y30" i="77"/>
  <c r="Y28" i="77"/>
  <c r="Y26" i="77"/>
  <c r="Y23" i="77"/>
  <c r="Y21" i="77"/>
  <c r="Y29" i="77"/>
  <c r="Y24" i="77"/>
  <c r="Y20" i="77"/>
  <c r="Y19" i="77"/>
  <c r="Y17" i="77"/>
  <c r="Y36" i="77"/>
  <c r="Y31" i="77"/>
  <c r="Y22" i="77"/>
  <c r="Y18" i="77"/>
  <c r="Y7" i="77"/>
  <c r="Y27" i="77"/>
  <c r="Y16" i="77"/>
  <c r="Z3" i="77"/>
  <c r="Z2" i="77"/>
  <c r="Z3" i="76"/>
  <c r="Z2" i="76"/>
  <c r="X51" i="76"/>
  <c r="Y50" i="76"/>
  <c r="Y37" i="76"/>
  <c r="Y35" i="76"/>
  <c r="Y49" i="76"/>
  <c r="Y38" i="76"/>
  <c r="Y33" i="76"/>
  <c r="Y32" i="76"/>
  <c r="Y30" i="76"/>
  <c r="Y28" i="76"/>
  <c r="Y26" i="76"/>
  <c r="Y36" i="76"/>
  <c r="Y29" i="76"/>
  <c r="Y23" i="76"/>
  <c r="Y21" i="76"/>
  <c r="Y31" i="76"/>
  <c r="Y27" i="76"/>
  <c r="Y24" i="76"/>
  <c r="Y22" i="76"/>
  <c r="Y18" i="76"/>
  <c r="Y16" i="76"/>
  <c r="Y19" i="76"/>
  <c r="Y17" i="76"/>
  <c r="Y50" i="75"/>
  <c r="Y37" i="75"/>
  <c r="Y35" i="75"/>
  <c r="Y49" i="75"/>
  <c r="Y38" i="75"/>
  <c r="Y36" i="75"/>
  <c r="Y33" i="75"/>
  <c r="Y31" i="75"/>
  <c r="Y29" i="75"/>
  <c r="Y27" i="75"/>
  <c r="Y32" i="75"/>
  <c r="Y30" i="75"/>
  <c r="Y28" i="75"/>
  <c r="Y24" i="75"/>
  <c r="Y22" i="75"/>
  <c r="Y20" i="75"/>
  <c r="Y19" i="75"/>
  <c r="Y26" i="75"/>
  <c r="Y23" i="75"/>
  <c r="Y21" i="75"/>
  <c r="Y18" i="75"/>
  <c r="Y16" i="75"/>
  <c r="Y17" i="75"/>
  <c r="Z3" i="75"/>
  <c r="Z2" i="75"/>
  <c r="Z3" i="74"/>
  <c r="Z2" i="74"/>
  <c r="Y50" i="74"/>
  <c r="Y37" i="74"/>
  <c r="Y35" i="74"/>
  <c r="Y49" i="74"/>
  <c r="Y38" i="74"/>
  <c r="Y33" i="74"/>
  <c r="Y32" i="74"/>
  <c r="Y30" i="74"/>
  <c r="Y28" i="74"/>
  <c r="Y26" i="74"/>
  <c r="Y23" i="74"/>
  <c r="Y21" i="74"/>
  <c r="Y29" i="74"/>
  <c r="Y24" i="74"/>
  <c r="Y20" i="74"/>
  <c r="Y19" i="74"/>
  <c r="Y17" i="74"/>
  <c r="Y36" i="74"/>
  <c r="Y31" i="74"/>
  <c r="Y22" i="74"/>
  <c r="Y18" i="74"/>
  <c r="Y27" i="74"/>
  <c r="Y16" i="74"/>
  <c r="Y50" i="73"/>
  <c r="Y45" i="73"/>
  <c r="Y37" i="73"/>
  <c r="Y35" i="73"/>
  <c r="Y49" i="73"/>
  <c r="Y38" i="73"/>
  <c r="Y33" i="73"/>
  <c r="Y32" i="73"/>
  <c r="Y30" i="73"/>
  <c r="Y36" i="73"/>
  <c r="Y28" i="73"/>
  <c r="Y26" i="73"/>
  <c r="Y23" i="73"/>
  <c r="Y31" i="73"/>
  <c r="Y29" i="73"/>
  <c r="Y27" i="73"/>
  <c r="Y24" i="73"/>
  <c r="Y22" i="73"/>
  <c r="Y19" i="73"/>
  <c r="Y17" i="73"/>
  <c r="Y21" i="73"/>
  <c r="Y18" i="73"/>
  <c r="Y16" i="73"/>
  <c r="Z3" i="73"/>
  <c r="Z2" i="73"/>
  <c r="V51" i="54"/>
  <c r="W49" i="54"/>
  <c r="W50" i="54"/>
  <c r="W37" i="54"/>
  <c r="W35" i="54"/>
  <c r="W32" i="54"/>
  <c r="W38" i="54"/>
  <c r="W33" i="54"/>
  <c r="W31" i="54"/>
  <c r="W29" i="54"/>
  <c r="W27" i="54"/>
  <c r="W24" i="54"/>
  <c r="W22" i="54"/>
  <c r="W20" i="54"/>
  <c r="W19" i="54"/>
  <c r="W36" i="54"/>
  <c r="W30" i="54"/>
  <c r="W26" i="54"/>
  <c r="W21" i="54"/>
  <c r="W18" i="54"/>
  <c r="W16" i="54"/>
  <c r="W45" i="54"/>
  <c r="W28" i="54"/>
  <c r="W23" i="54"/>
  <c r="W17" i="54"/>
  <c r="W7" i="54"/>
  <c r="X2" i="54"/>
  <c r="X3" i="54"/>
  <c r="U51" i="53"/>
  <c r="V50" i="53"/>
  <c r="V37" i="53"/>
  <c r="V35" i="53"/>
  <c r="V45" i="53"/>
  <c r="V36" i="53"/>
  <c r="V49" i="53"/>
  <c r="V38" i="53"/>
  <c r="V33" i="53"/>
  <c r="V31" i="53"/>
  <c r="V29" i="53"/>
  <c r="V27" i="53"/>
  <c r="V32" i="53"/>
  <c r="V28" i="53"/>
  <c r="V26" i="53"/>
  <c r="V23" i="53"/>
  <c r="V21" i="53"/>
  <c r="V18" i="53"/>
  <c r="V16" i="53"/>
  <c r="V30" i="53"/>
  <c r="V24" i="53"/>
  <c r="V22" i="53"/>
  <c r="V19" i="53"/>
  <c r="V17" i="53"/>
  <c r="W2" i="53"/>
  <c r="W3" i="53"/>
  <c r="Y51" i="73" l="1"/>
  <c r="Y51" i="81"/>
  <c r="AA2" i="81"/>
  <c r="AA3" i="81"/>
  <c r="Z49" i="81"/>
  <c r="Z50" i="81"/>
  <c r="Z38" i="81"/>
  <c r="Z36" i="81"/>
  <c r="Z33" i="81"/>
  <c r="Z45" i="81"/>
  <c r="Z37" i="81"/>
  <c r="Z31" i="81"/>
  <c r="Z29" i="81"/>
  <c r="Z27" i="81"/>
  <c r="Z24" i="81"/>
  <c r="Z22" i="81"/>
  <c r="Z19" i="81"/>
  <c r="Z35" i="81"/>
  <c r="Z30" i="81"/>
  <c r="Z28" i="81"/>
  <c r="Z26" i="81"/>
  <c r="Z21" i="81"/>
  <c r="Z17" i="81"/>
  <c r="Z23" i="81"/>
  <c r="Z18" i="81"/>
  <c r="Z32" i="81"/>
  <c r="Z16" i="81"/>
  <c r="Z7" i="81"/>
  <c r="Z51" i="81" s="1"/>
  <c r="Z49" i="80"/>
  <c r="Z50" i="80"/>
  <c r="Z38" i="80"/>
  <c r="Z36" i="80"/>
  <c r="Z33" i="80"/>
  <c r="Z45" i="80"/>
  <c r="Z37" i="80"/>
  <c r="Z31" i="80"/>
  <c r="Z29" i="80"/>
  <c r="Z27" i="80"/>
  <c r="Z24" i="80"/>
  <c r="Z22" i="80"/>
  <c r="Z20" i="80"/>
  <c r="Z19" i="80"/>
  <c r="Z32" i="80"/>
  <c r="Z28" i="80"/>
  <c r="Z23" i="80"/>
  <c r="Z18" i="80"/>
  <c r="Z16" i="80"/>
  <c r="Z35" i="80"/>
  <c r="Z30" i="80"/>
  <c r="Z21" i="80"/>
  <c r="Z17" i="80"/>
  <c r="Z26" i="80"/>
  <c r="Z7" i="80"/>
  <c r="AA2" i="80"/>
  <c r="AA3" i="80"/>
  <c r="Y51" i="80"/>
  <c r="Z50" i="79"/>
  <c r="Z49" i="79"/>
  <c r="Z37" i="79"/>
  <c r="Z35" i="79"/>
  <c r="Z32" i="79"/>
  <c r="Z38" i="79"/>
  <c r="Z33" i="79"/>
  <c r="Z29" i="79"/>
  <c r="Z27" i="79"/>
  <c r="Z45" i="79"/>
  <c r="Z31" i="79"/>
  <c r="Z28" i="79"/>
  <c r="Z24" i="79"/>
  <c r="Z22" i="79"/>
  <c r="Z20" i="79"/>
  <c r="Z19" i="79"/>
  <c r="Z17" i="79"/>
  <c r="Z26" i="79"/>
  <c r="Z21" i="79"/>
  <c r="Z16" i="79"/>
  <c r="Z36" i="79"/>
  <c r="Z30" i="79"/>
  <c r="Z23" i="79"/>
  <c r="Z18" i="79"/>
  <c r="Z7" i="79"/>
  <c r="Z51" i="79" s="1"/>
  <c r="Y51" i="79"/>
  <c r="AA3" i="79"/>
  <c r="AA2" i="79"/>
  <c r="AA2" i="78"/>
  <c r="AA3" i="78"/>
  <c r="Y51" i="78"/>
  <c r="Z49" i="78"/>
  <c r="Z50" i="78"/>
  <c r="Z38" i="78"/>
  <c r="Z36" i="78"/>
  <c r="Z33" i="78"/>
  <c r="Z45" i="78"/>
  <c r="Z37" i="78"/>
  <c r="Z31" i="78"/>
  <c r="Z29" i="78"/>
  <c r="Z27" i="78"/>
  <c r="Z24" i="78"/>
  <c r="Z22" i="78"/>
  <c r="Z19" i="78"/>
  <c r="Z32" i="78"/>
  <c r="Z28" i="78"/>
  <c r="Z23" i="78"/>
  <c r="Z18" i="78"/>
  <c r="Z16" i="78"/>
  <c r="Z35" i="78"/>
  <c r="Z30" i="78"/>
  <c r="Z21" i="78"/>
  <c r="Z17" i="78"/>
  <c r="Z26" i="78"/>
  <c r="Z7" i="78"/>
  <c r="Z51" i="78" s="1"/>
  <c r="AA2" i="77"/>
  <c r="AA3" i="77"/>
  <c r="Y51" i="77"/>
  <c r="Z49" i="77"/>
  <c r="Z50" i="77"/>
  <c r="Z38" i="77"/>
  <c r="Z36" i="77"/>
  <c r="Z33" i="77"/>
  <c r="Z37" i="77"/>
  <c r="Z31" i="77"/>
  <c r="Z29" i="77"/>
  <c r="Z27" i="77"/>
  <c r="Z24" i="77"/>
  <c r="Z22" i="77"/>
  <c r="Z20" i="77"/>
  <c r="Z19" i="77"/>
  <c r="Z32" i="77"/>
  <c r="Z28" i="77"/>
  <c r="Z23" i="77"/>
  <c r="Z18" i="77"/>
  <c r="Z16" i="77"/>
  <c r="Z35" i="77"/>
  <c r="Z30" i="77"/>
  <c r="Z21" i="77"/>
  <c r="Z17" i="77"/>
  <c r="Z26" i="77"/>
  <c r="Z49" i="76"/>
  <c r="Z50" i="76"/>
  <c r="Z38" i="76"/>
  <c r="Z36" i="76"/>
  <c r="Z33" i="76"/>
  <c r="Z45" i="76"/>
  <c r="Z37" i="76"/>
  <c r="Z31" i="76"/>
  <c r="Z29" i="76"/>
  <c r="Z27" i="76"/>
  <c r="Z35" i="76"/>
  <c r="Z32" i="76"/>
  <c r="Z28" i="76"/>
  <c r="Z24" i="76"/>
  <c r="Z22" i="76"/>
  <c r="Z20" i="76"/>
  <c r="Z30" i="76"/>
  <c r="Z26" i="76"/>
  <c r="Z23" i="76"/>
  <c r="Z21" i="76"/>
  <c r="Z19" i="76"/>
  <c r="Z17" i="76"/>
  <c r="Z7" i="76"/>
  <c r="Z18" i="76"/>
  <c r="Z16" i="76"/>
  <c r="Y51" i="76"/>
  <c r="AA2" i="76"/>
  <c r="AA3" i="76"/>
  <c r="Z49" i="75"/>
  <c r="Z50" i="75"/>
  <c r="Z38" i="75"/>
  <c r="Z36" i="75"/>
  <c r="Z45" i="75"/>
  <c r="Z37" i="75"/>
  <c r="Z35" i="75"/>
  <c r="Z32" i="75"/>
  <c r="Z30" i="75"/>
  <c r="Z28" i="75"/>
  <c r="Z33" i="75"/>
  <c r="Z31" i="75"/>
  <c r="Z29" i="75"/>
  <c r="Z27" i="75"/>
  <c r="Z26" i="75"/>
  <c r="Z23" i="75"/>
  <c r="Z21" i="75"/>
  <c r="Z18" i="75"/>
  <c r="Z24" i="75"/>
  <c r="Z22" i="75"/>
  <c r="Z20" i="75"/>
  <c r="Z19" i="75"/>
  <c r="Z17" i="75"/>
  <c r="Z16" i="75"/>
  <c r="Z7" i="75"/>
  <c r="Z51" i="75" s="1"/>
  <c r="Y51" i="75"/>
  <c r="AA2" i="75"/>
  <c r="AA3" i="75"/>
  <c r="AA2" i="74"/>
  <c r="AA3" i="74"/>
  <c r="Y51" i="74"/>
  <c r="Z49" i="74"/>
  <c r="Z50" i="74"/>
  <c r="Z38" i="74"/>
  <c r="Z36" i="74"/>
  <c r="Z33" i="74"/>
  <c r="Z37" i="74"/>
  <c r="Z31" i="74"/>
  <c r="Z29" i="74"/>
  <c r="Z27" i="74"/>
  <c r="Z24" i="74"/>
  <c r="Z22" i="74"/>
  <c r="Z20" i="74"/>
  <c r="Z19" i="74"/>
  <c r="Z32" i="74"/>
  <c r="Z28" i="74"/>
  <c r="Z23" i="74"/>
  <c r="Z18" i="74"/>
  <c r="Z16" i="74"/>
  <c r="Z35" i="74"/>
  <c r="Z30" i="74"/>
  <c r="Z21" i="74"/>
  <c r="Z17" i="74"/>
  <c r="Z26" i="74"/>
  <c r="Z49" i="73"/>
  <c r="Z50" i="73"/>
  <c r="Z38" i="73"/>
  <c r="Z36" i="73"/>
  <c r="Z33" i="73"/>
  <c r="Z45" i="73"/>
  <c r="Z37" i="73"/>
  <c r="Z31" i="73"/>
  <c r="Z35" i="73"/>
  <c r="Z32" i="73"/>
  <c r="Z29" i="73"/>
  <c r="Z27" i="73"/>
  <c r="Z24" i="73"/>
  <c r="Z30" i="73"/>
  <c r="Z28" i="73"/>
  <c r="Z26" i="73"/>
  <c r="Z23" i="73"/>
  <c r="Z21" i="73"/>
  <c r="Z18" i="73"/>
  <c r="Z16" i="73"/>
  <c r="Z22" i="73"/>
  <c r="Z20" i="73"/>
  <c r="Z19" i="73"/>
  <c r="Z17" i="73"/>
  <c r="Z7" i="73"/>
  <c r="Z51" i="73" s="1"/>
  <c r="AA2" i="73"/>
  <c r="AA3" i="73"/>
  <c r="X38" i="54"/>
  <c r="X36" i="54"/>
  <c r="X33" i="54"/>
  <c r="X35" i="54"/>
  <c r="X30" i="54"/>
  <c r="X28" i="54"/>
  <c r="X26" i="54"/>
  <c r="X23" i="54"/>
  <c r="X21" i="54"/>
  <c r="X18" i="54"/>
  <c r="X37" i="54"/>
  <c r="X31" i="54"/>
  <c r="X27" i="54"/>
  <c r="X22" i="54"/>
  <c r="X19" i="54"/>
  <c r="X17" i="54"/>
  <c r="X32" i="54"/>
  <c r="X29" i="54"/>
  <c r="X24" i="54"/>
  <c r="X20" i="54"/>
  <c r="X16" i="54"/>
  <c r="W51" i="54"/>
  <c r="Y2" i="54"/>
  <c r="Y3" i="54"/>
  <c r="X3" i="53"/>
  <c r="X2" i="53"/>
  <c r="V51" i="53"/>
  <c r="W49" i="53"/>
  <c r="W50" i="53"/>
  <c r="W45" i="53"/>
  <c r="W38" i="53"/>
  <c r="W36" i="53"/>
  <c r="W37" i="53"/>
  <c r="W32" i="53"/>
  <c r="W30" i="53"/>
  <c r="W28" i="53"/>
  <c r="W35" i="53"/>
  <c r="W33" i="53"/>
  <c r="W29" i="53"/>
  <c r="W24" i="53"/>
  <c r="W22" i="53"/>
  <c r="W20" i="53"/>
  <c r="W19" i="53"/>
  <c r="W17" i="53"/>
  <c r="W31" i="53"/>
  <c r="W26" i="53"/>
  <c r="W27" i="53"/>
  <c r="W23" i="53"/>
  <c r="W16" i="53"/>
  <c r="W7" i="53"/>
  <c r="W21" i="53"/>
  <c r="W18" i="53"/>
  <c r="Z51" i="80" l="1"/>
  <c r="Z51" i="74"/>
  <c r="AB3" i="81"/>
  <c r="AB2" i="81"/>
  <c r="AA50" i="81"/>
  <c r="AA45" i="81"/>
  <c r="AA49" i="81"/>
  <c r="AA37" i="81"/>
  <c r="AA35" i="81"/>
  <c r="AA36" i="81"/>
  <c r="AA32" i="81"/>
  <c r="AA30" i="81"/>
  <c r="AA28" i="81"/>
  <c r="AA26" i="81"/>
  <c r="AA23" i="81"/>
  <c r="AA21" i="81"/>
  <c r="AA33" i="81"/>
  <c r="AA29" i="81"/>
  <c r="AA38" i="81"/>
  <c r="AA24" i="81"/>
  <c r="AA20" i="81"/>
  <c r="AA19" i="81"/>
  <c r="AA18" i="81"/>
  <c r="AA31" i="81"/>
  <c r="AA22" i="81"/>
  <c r="AA17" i="81"/>
  <c r="AA16" i="81"/>
  <c r="AA7" i="81"/>
  <c r="AA27" i="81"/>
  <c r="AB3" i="80"/>
  <c r="AB2" i="80"/>
  <c r="AA50" i="80"/>
  <c r="AA45" i="80"/>
  <c r="AA49" i="80"/>
  <c r="AA37" i="80"/>
  <c r="AA35" i="80"/>
  <c r="AA36" i="80"/>
  <c r="AA32" i="80"/>
  <c r="AA30" i="80"/>
  <c r="AA28" i="80"/>
  <c r="AA26" i="80"/>
  <c r="AA23" i="80"/>
  <c r="AA21" i="80"/>
  <c r="AA38" i="80"/>
  <c r="AA31" i="80"/>
  <c r="AA27" i="80"/>
  <c r="AA22" i="80"/>
  <c r="AA17" i="80"/>
  <c r="AA33" i="80"/>
  <c r="AA29" i="80"/>
  <c r="AA20" i="80"/>
  <c r="AA19" i="80"/>
  <c r="AA16" i="80"/>
  <c r="AA7" i="80"/>
  <c r="AA24" i="80"/>
  <c r="AA18" i="80"/>
  <c r="AB3" i="79"/>
  <c r="AB2" i="79"/>
  <c r="AA49" i="79"/>
  <c r="AA38" i="79"/>
  <c r="AA50" i="79"/>
  <c r="AA36" i="79"/>
  <c r="AA33" i="79"/>
  <c r="AA31" i="79"/>
  <c r="AA37" i="79"/>
  <c r="AA32" i="79"/>
  <c r="AA30" i="79"/>
  <c r="AA28" i="79"/>
  <c r="AA26" i="79"/>
  <c r="AA27" i="79"/>
  <c r="AA23" i="79"/>
  <c r="AA21" i="79"/>
  <c r="AA18" i="79"/>
  <c r="AA16" i="79"/>
  <c r="AA35" i="79"/>
  <c r="AA24" i="79"/>
  <c r="AA20" i="79"/>
  <c r="AA19" i="79"/>
  <c r="AA29" i="79"/>
  <c r="AA22" i="79"/>
  <c r="AA17" i="79"/>
  <c r="AA50" i="78"/>
  <c r="AA45" i="78"/>
  <c r="AA49" i="78"/>
  <c r="AA37" i="78"/>
  <c r="AA35" i="78"/>
  <c r="AA36" i="78"/>
  <c r="AA32" i="78"/>
  <c r="AA30" i="78"/>
  <c r="AA28" i="78"/>
  <c r="AA26" i="78"/>
  <c r="AA23" i="78"/>
  <c r="AA21" i="78"/>
  <c r="AA38" i="78"/>
  <c r="AA31" i="78"/>
  <c r="AA27" i="78"/>
  <c r="AA22" i="78"/>
  <c r="AA17" i="78"/>
  <c r="AA33" i="78"/>
  <c r="AA29" i="78"/>
  <c r="AA20" i="78"/>
  <c r="AA19" i="78"/>
  <c r="AA16" i="78"/>
  <c r="AA7" i="78"/>
  <c r="AA24" i="78"/>
  <c r="AA18" i="78"/>
  <c r="AB3" i="78"/>
  <c r="AB2" i="78"/>
  <c r="AB3" i="77"/>
  <c r="AB2" i="77"/>
  <c r="Z51" i="77"/>
  <c r="AA50" i="77"/>
  <c r="AA45" i="77"/>
  <c r="AA49" i="77"/>
  <c r="AA37" i="77"/>
  <c r="AA35" i="77"/>
  <c r="AA36" i="77"/>
  <c r="AA32" i="77"/>
  <c r="AA30" i="77"/>
  <c r="AA28" i="77"/>
  <c r="AA26" i="77"/>
  <c r="AA23" i="77"/>
  <c r="AA21" i="77"/>
  <c r="AA38" i="77"/>
  <c r="AA31" i="77"/>
  <c r="AA27" i="77"/>
  <c r="AA22" i="77"/>
  <c r="AA17" i="77"/>
  <c r="AA33" i="77"/>
  <c r="AA29" i="77"/>
  <c r="AA20" i="77"/>
  <c r="AA19" i="77"/>
  <c r="AA16" i="77"/>
  <c r="AA7" i="77"/>
  <c r="AA24" i="77"/>
  <c r="AA18" i="77"/>
  <c r="AB3" i="76"/>
  <c r="AB2" i="76"/>
  <c r="Z51" i="76"/>
  <c r="AA50" i="76"/>
  <c r="AA45" i="76"/>
  <c r="AA49" i="76"/>
  <c r="AA37" i="76"/>
  <c r="AA35" i="76"/>
  <c r="AA36" i="76"/>
  <c r="AA32" i="76"/>
  <c r="AA30" i="76"/>
  <c r="AA28" i="76"/>
  <c r="AA26" i="76"/>
  <c r="AA38" i="76"/>
  <c r="AA33" i="76"/>
  <c r="AA31" i="76"/>
  <c r="AA27" i="76"/>
  <c r="AA23" i="76"/>
  <c r="AA21" i="76"/>
  <c r="AA29" i="76"/>
  <c r="AA24" i="76"/>
  <c r="AA22" i="76"/>
  <c r="AA20" i="76"/>
  <c r="AA18" i="76"/>
  <c r="AA16" i="76"/>
  <c r="AA7" i="76"/>
  <c r="AA19" i="76"/>
  <c r="AA17" i="76"/>
  <c r="AA50" i="75"/>
  <c r="AA45" i="75"/>
  <c r="AA49" i="75"/>
  <c r="AA37" i="75"/>
  <c r="AA35" i="75"/>
  <c r="AA38" i="75"/>
  <c r="AA33" i="75"/>
  <c r="AA31" i="75"/>
  <c r="AA29" i="75"/>
  <c r="AA27" i="75"/>
  <c r="AA36" i="75"/>
  <c r="AA32" i="75"/>
  <c r="AA30" i="75"/>
  <c r="AA28" i="75"/>
  <c r="AA24" i="75"/>
  <c r="AA22" i="75"/>
  <c r="AA19" i="75"/>
  <c r="AA26" i="75"/>
  <c r="AA23" i="75"/>
  <c r="AA21" i="75"/>
  <c r="AA18" i="75"/>
  <c r="AA16" i="75"/>
  <c r="AA7" i="75"/>
  <c r="AA17" i="75"/>
  <c r="AB3" i="75"/>
  <c r="AB2" i="75"/>
  <c r="AA50" i="74"/>
  <c r="AA49" i="74"/>
  <c r="AA37" i="74"/>
  <c r="AA35" i="74"/>
  <c r="AA36" i="74"/>
  <c r="AA32" i="74"/>
  <c r="AA30" i="74"/>
  <c r="AA28" i="74"/>
  <c r="AA26" i="74"/>
  <c r="AA23" i="74"/>
  <c r="AA21" i="74"/>
  <c r="AA38" i="74"/>
  <c r="AA31" i="74"/>
  <c r="AA27" i="74"/>
  <c r="AA22" i="74"/>
  <c r="AA17" i="74"/>
  <c r="AA33" i="74"/>
  <c r="AA29" i="74"/>
  <c r="AA20" i="74"/>
  <c r="AA19" i="74"/>
  <c r="AA16" i="74"/>
  <c r="AA24" i="74"/>
  <c r="AA18" i="74"/>
  <c r="AB3" i="74"/>
  <c r="AB2" i="74"/>
  <c r="AA50" i="73"/>
  <c r="AA45" i="73"/>
  <c r="AA49" i="73"/>
  <c r="AA37" i="73"/>
  <c r="AA35" i="73"/>
  <c r="AA36" i="73"/>
  <c r="AA32" i="73"/>
  <c r="AA30" i="73"/>
  <c r="AA38" i="73"/>
  <c r="AA33" i="73"/>
  <c r="AA31" i="73"/>
  <c r="AA28" i="73"/>
  <c r="AA26" i="73"/>
  <c r="AA23" i="73"/>
  <c r="AA29" i="73"/>
  <c r="AA27" i="73"/>
  <c r="AA24" i="73"/>
  <c r="AA22" i="73"/>
  <c r="AA20" i="73"/>
  <c r="AA19" i="73"/>
  <c r="AA17" i="73"/>
  <c r="AA21" i="73"/>
  <c r="AA18" i="73"/>
  <c r="AA16" i="73"/>
  <c r="AA7" i="73"/>
  <c r="AA51" i="73" s="1"/>
  <c r="AB3" i="73"/>
  <c r="AB45" i="73" s="1"/>
  <c r="AB2" i="73"/>
  <c r="Z3" i="54"/>
  <c r="Z2" i="54"/>
  <c r="Y49" i="54"/>
  <c r="Y45" i="54"/>
  <c r="Y37" i="54"/>
  <c r="Y35" i="54"/>
  <c r="Y32" i="54"/>
  <c r="Y36" i="54"/>
  <c r="Y31" i="54"/>
  <c r="Y29" i="54"/>
  <c r="Y27" i="54"/>
  <c r="Y24" i="54"/>
  <c r="Y22" i="54"/>
  <c r="Y20" i="54"/>
  <c r="Y19" i="54"/>
  <c r="Y50" i="54"/>
  <c r="Y38" i="54"/>
  <c r="Y28" i="54"/>
  <c r="Y23" i="54"/>
  <c r="Y16" i="54"/>
  <c r="Y33" i="54"/>
  <c r="Y30" i="54"/>
  <c r="Y26" i="54"/>
  <c r="Y21" i="54"/>
  <c r="Y18" i="54"/>
  <c r="Y17" i="54"/>
  <c r="Y7" i="54"/>
  <c r="Y51" i="54" s="1"/>
  <c r="X51" i="54"/>
  <c r="W51" i="53"/>
  <c r="Y2" i="53"/>
  <c r="Y3" i="53"/>
  <c r="X50" i="53"/>
  <c r="X49" i="53"/>
  <c r="X37" i="53"/>
  <c r="X35" i="53"/>
  <c r="X38" i="53"/>
  <c r="X45" i="53"/>
  <c r="X33" i="53"/>
  <c r="X31" i="53"/>
  <c r="X29" i="53"/>
  <c r="X27" i="53"/>
  <c r="X30" i="53"/>
  <c r="X26" i="53"/>
  <c r="X23" i="53"/>
  <c r="X21" i="53"/>
  <c r="X18" i="53"/>
  <c r="X16" i="53"/>
  <c r="X36" i="53"/>
  <c r="X32" i="53"/>
  <c r="X28" i="53"/>
  <c r="X24" i="53"/>
  <c r="X20" i="53"/>
  <c r="X17" i="53"/>
  <c r="X22" i="53"/>
  <c r="X19" i="53"/>
  <c r="X7" i="53"/>
  <c r="AA51" i="81" l="1"/>
  <c r="AC2" i="81"/>
  <c r="AC3" i="81"/>
  <c r="AB49" i="81"/>
  <c r="AB38" i="81"/>
  <c r="AB36" i="81"/>
  <c r="AB33" i="81"/>
  <c r="AB35" i="81"/>
  <c r="AB31" i="81"/>
  <c r="AB29" i="81"/>
  <c r="AB27" i="81"/>
  <c r="AB24" i="81"/>
  <c r="AB22" i="81"/>
  <c r="AB19" i="81"/>
  <c r="AB32" i="81"/>
  <c r="AB28" i="81"/>
  <c r="AB50" i="81"/>
  <c r="AB23" i="81"/>
  <c r="AB37" i="81"/>
  <c r="AB21" i="81"/>
  <c r="AB30" i="81"/>
  <c r="AB26" i="81"/>
  <c r="AB18" i="81"/>
  <c r="AB16" i="81"/>
  <c r="AB51" i="81"/>
  <c r="AC2" i="80"/>
  <c r="AC3" i="80"/>
  <c r="AA51" i="80"/>
  <c r="AB49" i="80"/>
  <c r="AB45" i="80"/>
  <c r="AB38" i="80"/>
  <c r="AB36" i="80"/>
  <c r="AB33" i="80"/>
  <c r="AB35" i="80"/>
  <c r="AB31" i="80"/>
  <c r="AB29" i="80"/>
  <c r="AB27" i="80"/>
  <c r="AB24" i="80"/>
  <c r="AB22" i="80"/>
  <c r="AB19" i="80"/>
  <c r="AB50" i="80"/>
  <c r="AB37" i="80"/>
  <c r="AB30" i="80"/>
  <c r="AB26" i="80"/>
  <c r="AB21" i="80"/>
  <c r="AB18" i="80"/>
  <c r="AB16" i="80"/>
  <c r="AB32" i="80"/>
  <c r="AB28" i="80"/>
  <c r="AB23" i="80"/>
  <c r="AB17" i="80"/>
  <c r="AB7" i="80"/>
  <c r="AA51" i="79"/>
  <c r="AC3" i="79"/>
  <c r="AC2" i="79"/>
  <c r="AB50" i="79"/>
  <c r="AB49" i="79"/>
  <c r="AB38" i="79"/>
  <c r="AB37" i="79"/>
  <c r="AB35" i="79"/>
  <c r="AB32" i="79"/>
  <c r="AB36" i="79"/>
  <c r="AB31" i="79"/>
  <c r="AB29" i="79"/>
  <c r="AB27" i="79"/>
  <c r="AB30" i="79"/>
  <c r="AB26" i="79"/>
  <c r="AB24" i="79"/>
  <c r="AB22" i="79"/>
  <c r="AB20" i="79"/>
  <c r="AB19" i="79"/>
  <c r="AB17" i="79"/>
  <c r="AB23" i="79"/>
  <c r="AB18" i="79"/>
  <c r="AB33" i="79"/>
  <c r="AB28" i="79"/>
  <c r="AB21" i="79"/>
  <c r="AB16" i="79"/>
  <c r="AB49" i="78"/>
  <c r="AB45" i="78"/>
  <c r="AB38" i="78"/>
  <c r="AB36" i="78"/>
  <c r="AB33" i="78"/>
  <c r="AB35" i="78"/>
  <c r="AB31" i="78"/>
  <c r="AB29" i="78"/>
  <c r="AB27" i="78"/>
  <c r="AB24" i="78"/>
  <c r="AB22" i="78"/>
  <c r="AB20" i="78"/>
  <c r="AB19" i="78"/>
  <c r="AB50" i="78"/>
  <c r="AB37" i="78"/>
  <c r="AB30" i="78"/>
  <c r="AB26" i="78"/>
  <c r="AB21" i="78"/>
  <c r="AB18" i="78"/>
  <c r="AB16" i="78"/>
  <c r="AB32" i="78"/>
  <c r="AB28" i="78"/>
  <c r="AB23" i="78"/>
  <c r="AB17" i="78"/>
  <c r="AB7" i="78"/>
  <c r="AB51" i="78" s="1"/>
  <c r="AC2" i="78"/>
  <c r="AC3" i="78"/>
  <c r="AA51" i="78"/>
  <c r="AB49" i="77"/>
  <c r="AB45" i="77"/>
  <c r="AB38" i="77"/>
  <c r="AB36" i="77"/>
  <c r="AB33" i="77"/>
  <c r="AB35" i="77"/>
  <c r="AB31" i="77"/>
  <c r="AB29" i="77"/>
  <c r="AB27" i="77"/>
  <c r="AB24" i="77"/>
  <c r="AB22" i="77"/>
  <c r="AB20" i="77"/>
  <c r="AB19" i="77"/>
  <c r="AB50" i="77"/>
  <c r="AB37" i="77"/>
  <c r="AB30" i="77"/>
  <c r="AB26" i="77"/>
  <c r="AB21" i="77"/>
  <c r="AB18" i="77"/>
  <c r="AB16" i="77"/>
  <c r="AB32" i="77"/>
  <c r="AB28" i="77"/>
  <c r="AB23" i="77"/>
  <c r="AB17" i="77"/>
  <c r="AB7" i="77"/>
  <c r="AA51" i="77"/>
  <c r="AC2" i="77"/>
  <c r="AC3" i="77"/>
  <c r="AB49" i="76"/>
  <c r="AB38" i="76"/>
  <c r="AB36" i="76"/>
  <c r="AB33" i="76"/>
  <c r="AB35" i="76"/>
  <c r="AB31" i="76"/>
  <c r="AB29" i="76"/>
  <c r="AB27" i="76"/>
  <c r="AB50" i="76"/>
  <c r="AB37" i="76"/>
  <c r="AB32" i="76"/>
  <c r="AB30" i="76"/>
  <c r="AB26" i="76"/>
  <c r="AB24" i="76"/>
  <c r="AB22" i="76"/>
  <c r="AB20" i="76"/>
  <c r="AB28" i="76"/>
  <c r="AB23" i="76"/>
  <c r="AB21" i="76"/>
  <c r="AB19" i="76"/>
  <c r="AB17" i="76"/>
  <c r="AB18" i="76"/>
  <c r="AB16" i="76"/>
  <c r="AA51" i="76"/>
  <c r="AC2" i="76"/>
  <c r="AC3" i="76"/>
  <c r="AB49" i="75"/>
  <c r="AB45" i="75"/>
  <c r="AB38" i="75"/>
  <c r="AB36" i="75"/>
  <c r="AB50" i="75"/>
  <c r="AB37" i="75"/>
  <c r="AB32" i="75"/>
  <c r="AB30" i="75"/>
  <c r="AB28" i="75"/>
  <c r="AB35" i="75"/>
  <c r="AB33" i="75"/>
  <c r="AB31" i="75"/>
  <c r="AB29" i="75"/>
  <c r="AB27" i="75"/>
  <c r="AB26" i="75"/>
  <c r="AB23" i="75"/>
  <c r="AB21" i="75"/>
  <c r="AB18" i="75"/>
  <c r="AB24" i="75"/>
  <c r="AB22" i="75"/>
  <c r="AB20" i="75"/>
  <c r="AB19" i="75"/>
  <c r="AB17" i="75"/>
  <c r="AB16" i="75"/>
  <c r="AB7" i="75"/>
  <c r="AA51" i="75"/>
  <c r="AC2" i="75"/>
  <c r="AC3" i="75"/>
  <c r="AB49" i="74"/>
  <c r="AB45" i="74"/>
  <c r="AB38" i="74"/>
  <c r="AB36" i="74"/>
  <c r="AB33" i="74"/>
  <c r="AB35" i="74"/>
  <c r="AB31" i="74"/>
  <c r="AB29" i="74"/>
  <c r="AB27" i="74"/>
  <c r="AB24" i="74"/>
  <c r="AB22" i="74"/>
  <c r="AB20" i="74"/>
  <c r="AB19" i="74"/>
  <c r="AB50" i="74"/>
  <c r="AB37" i="74"/>
  <c r="AB30" i="74"/>
  <c r="AB26" i="74"/>
  <c r="AB21" i="74"/>
  <c r="AB18" i="74"/>
  <c r="AB16" i="74"/>
  <c r="AB32" i="74"/>
  <c r="AB28" i="74"/>
  <c r="AB23" i="74"/>
  <c r="AB17" i="74"/>
  <c r="AB7" i="74"/>
  <c r="AB51" i="74" s="1"/>
  <c r="AC2" i="74"/>
  <c r="AC3" i="74"/>
  <c r="AA51" i="74"/>
  <c r="AB49" i="73"/>
  <c r="AB38" i="73"/>
  <c r="AB36" i="73"/>
  <c r="AB33" i="73"/>
  <c r="AB35" i="73"/>
  <c r="AB31" i="73"/>
  <c r="AB50" i="73"/>
  <c r="AB37" i="73"/>
  <c r="AB32" i="73"/>
  <c r="AB30" i="73"/>
  <c r="AB29" i="73"/>
  <c r="AB27" i="73"/>
  <c r="AB24" i="73"/>
  <c r="AB28" i="73"/>
  <c r="AB26" i="73"/>
  <c r="AB23" i="73"/>
  <c r="AB22" i="73"/>
  <c r="AB21" i="73"/>
  <c r="AB18" i="73"/>
  <c r="AB16" i="73"/>
  <c r="AB20" i="73"/>
  <c r="AB19" i="73"/>
  <c r="AB17" i="73"/>
  <c r="AB51" i="73"/>
  <c r="AC2" i="73"/>
  <c r="AC3" i="73"/>
  <c r="AC45" i="73" s="1"/>
  <c r="AA3" i="54"/>
  <c r="AA2" i="54"/>
  <c r="Z50" i="54"/>
  <c r="Z49" i="54"/>
  <c r="Z38" i="54"/>
  <c r="Z36" i="54"/>
  <c r="Z33" i="54"/>
  <c r="Z37" i="54"/>
  <c r="Z32" i="54"/>
  <c r="Z30" i="54"/>
  <c r="Z28" i="54"/>
  <c r="Z26" i="54"/>
  <c r="Z23" i="54"/>
  <c r="Z21" i="54"/>
  <c r="Z18" i="54"/>
  <c r="Z29" i="54"/>
  <c r="Z24" i="54"/>
  <c r="Z20" i="54"/>
  <c r="Z17" i="54"/>
  <c r="Z35" i="54"/>
  <c r="Z31" i="54"/>
  <c r="Z27" i="54"/>
  <c r="Z22" i="54"/>
  <c r="Z19" i="54"/>
  <c r="Z16" i="54"/>
  <c r="X51" i="53"/>
  <c r="Z3" i="53"/>
  <c r="Z2" i="53"/>
  <c r="Y49" i="53"/>
  <c r="Y45" i="53"/>
  <c r="Y38" i="53"/>
  <c r="Y36" i="53"/>
  <c r="Y35" i="53"/>
  <c r="Y32" i="53"/>
  <c r="Y30" i="53"/>
  <c r="Y28" i="53"/>
  <c r="Y37" i="53"/>
  <c r="Y31" i="53"/>
  <c r="Y27" i="53"/>
  <c r="Y24" i="53"/>
  <c r="Y22" i="53"/>
  <c r="Y20" i="53"/>
  <c r="Y19" i="53"/>
  <c r="Y17" i="53"/>
  <c r="Y33" i="53"/>
  <c r="Y23" i="53"/>
  <c r="Y50" i="53"/>
  <c r="Y29" i="53"/>
  <c r="Y26" i="53"/>
  <c r="Y21" i="53"/>
  <c r="Y18" i="53"/>
  <c r="Y7" i="53"/>
  <c r="Y16" i="53"/>
  <c r="AB51" i="80" l="1"/>
  <c r="AB51" i="75"/>
  <c r="AD3" i="81"/>
  <c r="AD2" i="81"/>
  <c r="AC50" i="81"/>
  <c r="AC37" i="81"/>
  <c r="AC35" i="81"/>
  <c r="AC38" i="81"/>
  <c r="AC33" i="81"/>
  <c r="AC32" i="81"/>
  <c r="AC30" i="81"/>
  <c r="AC28" i="81"/>
  <c r="AC26" i="81"/>
  <c r="AC23" i="81"/>
  <c r="AC21" i="81"/>
  <c r="AC49" i="81"/>
  <c r="AC31" i="81"/>
  <c r="AC36" i="81"/>
  <c r="AC27" i="81"/>
  <c r="AC22" i="81"/>
  <c r="AC18" i="81"/>
  <c r="AC29" i="81"/>
  <c r="AC20" i="81"/>
  <c r="AC19" i="81"/>
  <c r="AC16" i="81"/>
  <c r="AC24" i="81"/>
  <c r="AC17" i="81"/>
  <c r="AC50" i="80"/>
  <c r="AC45" i="80"/>
  <c r="AC37" i="80"/>
  <c r="AC35" i="80"/>
  <c r="AC38" i="80"/>
  <c r="AC33" i="80"/>
  <c r="AC32" i="80"/>
  <c r="AC30" i="80"/>
  <c r="AC28" i="80"/>
  <c r="AC26" i="80"/>
  <c r="AC23" i="80"/>
  <c r="AC21" i="80"/>
  <c r="AC36" i="80"/>
  <c r="AC29" i="80"/>
  <c r="AC24" i="80"/>
  <c r="AC20" i="80"/>
  <c r="AC19" i="80"/>
  <c r="AC17" i="80"/>
  <c r="AC49" i="80"/>
  <c r="AC31" i="80"/>
  <c r="AC27" i="80"/>
  <c r="AC18" i="80"/>
  <c r="AC7" i="80"/>
  <c r="AC22" i="80"/>
  <c r="AC16" i="80"/>
  <c r="AD3" i="80"/>
  <c r="AD2" i="80"/>
  <c r="AB51" i="79"/>
  <c r="AC49" i="79"/>
  <c r="AC50" i="79"/>
  <c r="AC38" i="79"/>
  <c r="AC45" i="79"/>
  <c r="AC36" i="79"/>
  <c r="AC33" i="79"/>
  <c r="AC31" i="79"/>
  <c r="AC35" i="79"/>
  <c r="AC30" i="79"/>
  <c r="AC28" i="79"/>
  <c r="AC26" i="79"/>
  <c r="AC37" i="79"/>
  <c r="AC29" i="79"/>
  <c r="AC23" i="79"/>
  <c r="AC21" i="79"/>
  <c r="AC18" i="79"/>
  <c r="AC16" i="79"/>
  <c r="AC7" i="79"/>
  <c r="AC32" i="79"/>
  <c r="AC22" i="79"/>
  <c r="AC17" i="79"/>
  <c r="AC27" i="79"/>
  <c r="AC24" i="79"/>
  <c r="AC20" i="79"/>
  <c r="AC19" i="79"/>
  <c r="AD3" i="79"/>
  <c r="AD2" i="79"/>
  <c r="AD3" i="78"/>
  <c r="AD2" i="78"/>
  <c r="AC50" i="78"/>
  <c r="AC45" i="78"/>
  <c r="AC37" i="78"/>
  <c r="AC35" i="78"/>
  <c r="AC38" i="78"/>
  <c r="AC33" i="78"/>
  <c r="AC32" i="78"/>
  <c r="AC30" i="78"/>
  <c r="AC28" i="78"/>
  <c r="AC26" i="78"/>
  <c r="AC23" i="78"/>
  <c r="AC21" i="78"/>
  <c r="AC36" i="78"/>
  <c r="AC29" i="78"/>
  <c r="AC24" i="78"/>
  <c r="AC20" i="78"/>
  <c r="AC19" i="78"/>
  <c r="AC17" i="78"/>
  <c r="AC49" i="78"/>
  <c r="AC31" i="78"/>
  <c r="AC27" i="78"/>
  <c r="AC18" i="78"/>
  <c r="AC22" i="78"/>
  <c r="AC16" i="78"/>
  <c r="AD3" i="77"/>
  <c r="AD2" i="77"/>
  <c r="AB51" i="77"/>
  <c r="AC50" i="77"/>
  <c r="AC45" i="77"/>
  <c r="AC37" i="77"/>
  <c r="AC35" i="77"/>
  <c r="AC38" i="77"/>
  <c r="AC33" i="77"/>
  <c r="AC32" i="77"/>
  <c r="AC30" i="77"/>
  <c r="AC28" i="77"/>
  <c r="AC26" i="77"/>
  <c r="AC23" i="77"/>
  <c r="AC21" i="77"/>
  <c r="AC36" i="77"/>
  <c r="AC29" i="77"/>
  <c r="AC24" i="77"/>
  <c r="AC19" i="77"/>
  <c r="AC17" i="77"/>
  <c r="AC49" i="77"/>
  <c r="AC31" i="77"/>
  <c r="AC27" i="77"/>
  <c r="AC18" i="77"/>
  <c r="AC7" i="77"/>
  <c r="AC22" i="77"/>
  <c r="AC16" i="77"/>
  <c r="AC50" i="76"/>
  <c r="AC37" i="76"/>
  <c r="AC35" i="76"/>
  <c r="AC38" i="76"/>
  <c r="AC33" i="76"/>
  <c r="AC32" i="76"/>
  <c r="AC30" i="76"/>
  <c r="AC28" i="76"/>
  <c r="AC26" i="76"/>
  <c r="AC49" i="76"/>
  <c r="AC36" i="76"/>
  <c r="AC29" i="76"/>
  <c r="AC23" i="76"/>
  <c r="AC21" i="76"/>
  <c r="AC31" i="76"/>
  <c r="AC27" i="76"/>
  <c r="AC24" i="76"/>
  <c r="AC22" i="76"/>
  <c r="AC20" i="76"/>
  <c r="AC18" i="76"/>
  <c r="AC16" i="76"/>
  <c r="AC19" i="76"/>
  <c r="AC17" i="76"/>
  <c r="AD3" i="76"/>
  <c r="AD2" i="76"/>
  <c r="AB51" i="76"/>
  <c r="AC50" i="75"/>
  <c r="AC45" i="75"/>
  <c r="AC37" i="75"/>
  <c r="AC35" i="75"/>
  <c r="AC49" i="75"/>
  <c r="AC38" i="75"/>
  <c r="AC36" i="75"/>
  <c r="AC33" i="75"/>
  <c r="AC31" i="75"/>
  <c r="AC29" i="75"/>
  <c r="AC27" i="75"/>
  <c r="AC32" i="75"/>
  <c r="AC30" i="75"/>
  <c r="AC28" i="75"/>
  <c r="AC24" i="75"/>
  <c r="AC22" i="75"/>
  <c r="AC20" i="75"/>
  <c r="AC19" i="75"/>
  <c r="AC26" i="75"/>
  <c r="AC23" i="75"/>
  <c r="AC21" i="75"/>
  <c r="AC18" i="75"/>
  <c r="AC17" i="75"/>
  <c r="AC16" i="75"/>
  <c r="AC7" i="75"/>
  <c r="AD3" i="75"/>
  <c r="AD2" i="75"/>
  <c r="AC50" i="74"/>
  <c r="AC45" i="74"/>
  <c r="AC37" i="74"/>
  <c r="AC35" i="74"/>
  <c r="AC38" i="74"/>
  <c r="AC33" i="74"/>
  <c r="AC32" i="74"/>
  <c r="AC30" i="74"/>
  <c r="AC28" i="74"/>
  <c r="AC26" i="74"/>
  <c r="AC23" i="74"/>
  <c r="AC21" i="74"/>
  <c r="AC36" i="74"/>
  <c r="AC29" i="74"/>
  <c r="AC24" i="74"/>
  <c r="AC20" i="74"/>
  <c r="AC19" i="74"/>
  <c r="AC17" i="74"/>
  <c r="AC49" i="74"/>
  <c r="AC31" i="74"/>
  <c r="AC27" i="74"/>
  <c r="AC18" i="74"/>
  <c r="AC7" i="74"/>
  <c r="AC22" i="74"/>
  <c r="AC16" i="74"/>
  <c r="AD3" i="74"/>
  <c r="AD2" i="74"/>
  <c r="AC50" i="73"/>
  <c r="AC37" i="73"/>
  <c r="AC35" i="73"/>
  <c r="AC38" i="73"/>
  <c r="AC33" i="73"/>
  <c r="AC32" i="73"/>
  <c r="AC30" i="73"/>
  <c r="AC49" i="73"/>
  <c r="AC36" i="73"/>
  <c r="AC28" i="73"/>
  <c r="AC26" i="73"/>
  <c r="AC23" i="73"/>
  <c r="AC31" i="73"/>
  <c r="AC29" i="73"/>
  <c r="AC27" i="73"/>
  <c r="AC24" i="73"/>
  <c r="AC22" i="73"/>
  <c r="AC20" i="73"/>
  <c r="AC19" i="73"/>
  <c r="AC17" i="73"/>
  <c r="AC21" i="73"/>
  <c r="AC18" i="73"/>
  <c r="AC16" i="73"/>
  <c r="AD3" i="73"/>
  <c r="AD2" i="73"/>
  <c r="AB3" i="54"/>
  <c r="AB2" i="54"/>
  <c r="Z51" i="54"/>
  <c r="AA49" i="54"/>
  <c r="AA50" i="54"/>
  <c r="AA37" i="54"/>
  <c r="AA35" i="54"/>
  <c r="AA32" i="54"/>
  <c r="AA45" i="54"/>
  <c r="AA38" i="54"/>
  <c r="AA33" i="54"/>
  <c r="AA31" i="54"/>
  <c r="AA29" i="54"/>
  <c r="AA27" i="54"/>
  <c r="AA24" i="54"/>
  <c r="AA22" i="54"/>
  <c r="AA20" i="54"/>
  <c r="AA19" i="54"/>
  <c r="AA30" i="54"/>
  <c r="AA26" i="54"/>
  <c r="AA21" i="54"/>
  <c r="AA18" i="54"/>
  <c r="AA16" i="54"/>
  <c r="AA36" i="54"/>
  <c r="AA28" i="54"/>
  <c r="AA23" i="54"/>
  <c r="AA17" i="54"/>
  <c r="AA7" i="54"/>
  <c r="Y51" i="53"/>
  <c r="AA2" i="53"/>
  <c r="AA3" i="53"/>
  <c r="Z50" i="53"/>
  <c r="Z37" i="53"/>
  <c r="Z35" i="53"/>
  <c r="Z49" i="53"/>
  <c r="Z45" i="53"/>
  <c r="Z36" i="53"/>
  <c r="Z33" i="53"/>
  <c r="Z31" i="53"/>
  <c r="Z29" i="53"/>
  <c r="Z27" i="53"/>
  <c r="Z32" i="53"/>
  <c r="Z28" i="53"/>
  <c r="Z26" i="53"/>
  <c r="Z23" i="53"/>
  <c r="Z21" i="53"/>
  <c r="Z18" i="53"/>
  <c r="Z16" i="53"/>
  <c r="Z24" i="53"/>
  <c r="Z38" i="53"/>
  <c r="Z30" i="53"/>
  <c r="Z22" i="53"/>
  <c r="Z19" i="53"/>
  <c r="Z20" i="53"/>
  <c r="Z17" i="53"/>
  <c r="Z7" i="53"/>
  <c r="AC51" i="75" l="1"/>
  <c r="AC51" i="73"/>
  <c r="AE2" i="81"/>
  <c r="AE3" i="81"/>
  <c r="AC51" i="81"/>
  <c r="AD49" i="81"/>
  <c r="AD50" i="81"/>
  <c r="AD38" i="81"/>
  <c r="AD36" i="81"/>
  <c r="AD33" i="81"/>
  <c r="AD37" i="81"/>
  <c r="AD31" i="81"/>
  <c r="AD29" i="81"/>
  <c r="AD27" i="81"/>
  <c r="AD24" i="81"/>
  <c r="AD22" i="81"/>
  <c r="AD20" i="81"/>
  <c r="AD19" i="81"/>
  <c r="AD30" i="81"/>
  <c r="AD32" i="81"/>
  <c r="AD26" i="81"/>
  <c r="AD21" i="81"/>
  <c r="AD17" i="81"/>
  <c r="AD18" i="81"/>
  <c r="AD35" i="81"/>
  <c r="AD28" i="81"/>
  <c r="AD23" i="81"/>
  <c r="AD16" i="81"/>
  <c r="AD51" i="81"/>
  <c r="AD49" i="80"/>
  <c r="AD50" i="80"/>
  <c r="AD38" i="80"/>
  <c r="AD36" i="80"/>
  <c r="AD33" i="80"/>
  <c r="AD37" i="80"/>
  <c r="AD31" i="80"/>
  <c r="AD29" i="80"/>
  <c r="AD27" i="80"/>
  <c r="AD24" i="80"/>
  <c r="AD22" i="80"/>
  <c r="AD20" i="80"/>
  <c r="AD19" i="80"/>
  <c r="AD45" i="80"/>
  <c r="AD35" i="80"/>
  <c r="AD32" i="80"/>
  <c r="AD28" i="80"/>
  <c r="AD23" i="80"/>
  <c r="AD18" i="80"/>
  <c r="AD16" i="80"/>
  <c r="AD30" i="80"/>
  <c r="AD26" i="80"/>
  <c r="AD17" i="80"/>
  <c r="AD21" i="80"/>
  <c r="AD7" i="80"/>
  <c r="AD51" i="80" s="1"/>
  <c r="AE2" i="80"/>
  <c r="AE3" i="80"/>
  <c r="AC51" i="80"/>
  <c r="AE3" i="79"/>
  <c r="AE2" i="79"/>
  <c r="AD50" i="79"/>
  <c r="AD45" i="79"/>
  <c r="AD49" i="79"/>
  <c r="AD37" i="79"/>
  <c r="AD35" i="79"/>
  <c r="AD32" i="79"/>
  <c r="AD30" i="79"/>
  <c r="AD33" i="79"/>
  <c r="AD29" i="79"/>
  <c r="AD27" i="79"/>
  <c r="AD36" i="79"/>
  <c r="AD28" i="79"/>
  <c r="AD24" i="79"/>
  <c r="AD22" i="79"/>
  <c r="AD20" i="79"/>
  <c r="AD19" i="79"/>
  <c r="AD17" i="79"/>
  <c r="AD38" i="79"/>
  <c r="AD21" i="79"/>
  <c r="AD16" i="79"/>
  <c r="AD31" i="79"/>
  <c r="AD26" i="79"/>
  <c r="AD23" i="79"/>
  <c r="AD18" i="79"/>
  <c r="AD7" i="79"/>
  <c r="AD51" i="79" s="1"/>
  <c r="AC51" i="79"/>
  <c r="AE2" i="78"/>
  <c r="AE3" i="78"/>
  <c r="AC51" i="78"/>
  <c r="AD49" i="78"/>
  <c r="AD50" i="78"/>
  <c r="AD38" i="78"/>
  <c r="AD36" i="78"/>
  <c r="AD33" i="78"/>
  <c r="AD37" i="78"/>
  <c r="AD31" i="78"/>
  <c r="AD29" i="78"/>
  <c r="AD27" i="78"/>
  <c r="AD24" i="78"/>
  <c r="AD22" i="78"/>
  <c r="AD20" i="78"/>
  <c r="AD19" i="78"/>
  <c r="AD45" i="78"/>
  <c r="AD35" i="78"/>
  <c r="AD32" i="78"/>
  <c r="AD28" i="78"/>
  <c r="AD23" i="78"/>
  <c r="AD18" i="78"/>
  <c r="AD16" i="78"/>
  <c r="AD30" i="78"/>
  <c r="AD26" i="78"/>
  <c r="AD17" i="78"/>
  <c r="AD21" i="78"/>
  <c r="AD49" i="77"/>
  <c r="AD50" i="77"/>
  <c r="AD38" i="77"/>
  <c r="AD36" i="77"/>
  <c r="AD33" i="77"/>
  <c r="AD37" i="77"/>
  <c r="AD31" i="77"/>
  <c r="AD29" i="77"/>
  <c r="AD27" i="77"/>
  <c r="AD24" i="77"/>
  <c r="AD22" i="77"/>
  <c r="AD20" i="77"/>
  <c r="AD19" i="77"/>
  <c r="AD45" i="77"/>
  <c r="AD35" i="77"/>
  <c r="AD32" i="77"/>
  <c r="AD28" i="77"/>
  <c r="AD23" i="77"/>
  <c r="AD18" i="77"/>
  <c r="AD16" i="77"/>
  <c r="AD30" i="77"/>
  <c r="AD26" i="77"/>
  <c r="AD17" i="77"/>
  <c r="AD21" i="77"/>
  <c r="AD7" i="77"/>
  <c r="AD51" i="77" s="1"/>
  <c r="AC51" i="77"/>
  <c r="AE2" i="77"/>
  <c r="AE3" i="77"/>
  <c r="AD49" i="76"/>
  <c r="AD50" i="76"/>
  <c r="AD38" i="76"/>
  <c r="AD36" i="76"/>
  <c r="AD33" i="76"/>
  <c r="AD37" i="76"/>
  <c r="AD31" i="76"/>
  <c r="AD29" i="76"/>
  <c r="AD27" i="76"/>
  <c r="AD45" i="76"/>
  <c r="AD35" i="76"/>
  <c r="AD32" i="76"/>
  <c r="AD28" i="76"/>
  <c r="AD24" i="76"/>
  <c r="AD22" i="76"/>
  <c r="AD20" i="76"/>
  <c r="AD30" i="76"/>
  <c r="AD26" i="76"/>
  <c r="AD23" i="76"/>
  <c r="AD21" i="76"/>
  <c r="AD19" i="76"/>
  <c r="AD17" i="76"/>
  <c r="AD7" i="76"/>
  <c r="AD18" i="76"/>
  <c r="AD16" i="76"/>
  <c r="AE2" i="76"/>
  <c r="AE3" i="76"/>
  <c r="AC51" i="76"/>
  <c r="AD49" i="75"/>
  <c r="AD50" i="75"/>
  <c r="AD38" i="75"/>
  <c r="AD36" i="75"/>
  <c r="AD37" i="75"/>
  <c r="AD35" i="75"/>
  <c r="AD32" i="75"/>
  <c r="AD30" i="75"/>
  <c r="AD28" i="75"/>
  <c r="AD33" i="75"/>
  <c r="AD31" i="75"/>
  <c r="AD29" i="75"/>
  <c r="AD27" i="75"/>
  <c r="AD26" i="75"/>
  <c r="AD23" i="75"/>
  <c r="AD21" i="75"/>
  <c r="AD18" i="75"/>
  <c r="AD24" i="75"/>
  <c r="AD22" i="75"/>
  <c r="AD20" i="75"/>
  <c r="AD19" i="75"/>
  <c r="AD17" i="75"/>
  <c r="AD16" i="75"/>
  <c r="AE2" i="75"/>
  <c r="AE3" i="75"/>
  <c r="AE2" i="74"/>
  <c r="AE3" i="74"/>
  <c r="AD49" i="74"/>
  <c r="AD50" i="74"/>
  <c r="AD38" i="74"/>
  <c r="AD36" i="74"/>
  <c r="AD33" i="74"/>
  <c r="AD37" i="74"/>
  <c r="AD31" i="74"/>
  <c r="AD29" i="74"/>
  <c r="AD27" i="74"/>
  <c r="AD24" i="74"/>
  <c r="AD22" i="74"/>
  <c r="AD19" i="74"/>
  <c r="AD45" i="74"/>
  <c r="AD35" i="74"/>
  <c r="AD32" i="74"/>
  <c r="AD28" i="74"/>
  <c r="AD23" i="74"/>
  <c r="AD18" i="74"/>
  <c r="AD16" i="74"/>
  <c r="AD30" i="74"/>
  <c r="AD26" i="74"/>
  <c r="AD17" i="74"/>
  <c r="AD21" i="74"/>
  <c r="AD7" i="74"/>
  <c r="AD51" i="74" s="1"/>
  <c r="AC51" i="74"/>
  <c r="AE2" i="73"/>
  <c r="AE3" i="73"/>
  <c r="AD49" i="73"/>
  <c r="AD50" i="73"/>
  <c r="AD38" i="73"/>
  <c r="AD36" i="73"/>
  <c r="AD33" i="73"/>
  <c r="AD37" i="73"/>
  <c r="AD31" i="73"/>
  <c r="AD45" i="73"/>
  <c r="AD35" i="73"/>
  <c r="AD32" i="73"/>
  <c r="AD29" i="73"/>
  <c r="AD27" i="73"/>
  <c r="AD24" i="73"/>
  <c r="AD30" i="73"/>
  <c r="AD28" i="73"/>
  <c r="AD26" i="73"/>
  <c r="AD23" i="73"/>
  <c r="AD21" i="73"/>
  <c r="AD18" i="73"/>
  <c r="AD16" i="73"/>
  <c r="AD22" i="73"/>
  <c r="AD20" i="73"/>
  <c r="AD19" i="73"/>
  <c r="AD17" i="73"/>
  <c r="AD7" i="73"/>
  <c r="AD51" i="73" s="1"/>
  <c r="AA51" i="54"/>
  <c r="AC2" i="54"/>
  <c r="AC3" i="54"/>
  <c r="AB50" i="54"/>
  <c r="AB45" i="54"/>
  <c r="AB38" i="54"/>
  <c r="AB36" i="54"/>
  <c r="AB33" i="54"/>
  <c r="AB49" i="54"/>
  <c r="AB35" i="54"/>
  <c r="AB30" i="54"/>
  <c r="AB28" i="54"/>
  <c r="AB26" i="54"/>
  <c r="AB23" i="54"/>
  <c r="AB21" i="54"/>
  <c r="AB18" i="54"/>
  <c r="AB32" i="54"/>
  <c r="AB31" i="54"/>
  <c r="AB27" i="54"/>
  <c r="AB22" i="54"/>
  <c r="AB19" i="54"/>
  <c r="AB17" i="54"/>
  <c r="AB7" i="54"/>
  <c r="AB37" i="54"/>
  <c r="AB29" i="54"/>
  <c r="AB24" i="54"/>
  <c r="AB16" i="54"/>
  <c r="Z51" i="53"/>
  <c r="AB3" i="53"/>
  <c r="AB7" i="53" s="1"/>
  <c r="AB2" i="53"/>
  <c r="AA49" i="53"/>
  <c r="AA50" i="53"/>
  <c r="AA45" i="53"/>
  <c r="AA38" i="53"/>
  <c r="AA36" i="53"/>
  <c r="AA37" i="53"/>
  <c r="AA35" i="53"/>
  <c r="AA32" i="53"/>
  <c r="AA30" i="53"/>
  <c r="AA28" i="53"/>
  <c r="AA33" i="53"/>
  <c r="AA29" i="53"/>
  <c r="AA24" i="53"/>
  <c r="AA22" i="53"/>
  <c r="AA20" i="53"/>
  <c r="AA19" i="53"/>
  <c r="AA17" i="53"/>
  <c r="AA27" i="53"/>
  <c r="AA26" i="53"/>
  <c r="AA31" i="53"/>
  <c r="AA23" i="53"/>
  <c r="AA16" i="53"/>
  <c r="AA7" i="53"/>
  <c r="AA21" i="53"/>
  <c r="AA18" i="53"/>
  <c r="AD51" i="78" l="1"/>
  <c r="AD51" i="75"/>
  <c r="AE50" i="81"/>
  <c r="AE49" i="81"/>
  <c r="AE37" i="81"/>
  <c r="AE36" i="81"/>
  <c r="AE32" i="81"/>
  <c r="AE30" i="81"/>
  <c r="AE28" i="81"/>
  <c r="AE26" i="81"/>
  <c r="AE23" i="81"/>
  <c r="AE21" i="81"/>
  <c r="AE38" i="81"/>
  <c r="AE29" i="81"/>
  <c r="AE33" i="81"/>
  <c r="AE31" i="81"/>
  <c r="AE24" i="81"/>
  <c r="AE20" i="81"/>
  <c r="AE19" i="81"/>
  <c r="AE18" i="81"/>
  <c r="AE27" i="81"/>
  <c r="AE17" i="81"/>
  <c r="AE16" i="81"/>
  <c r="AE22" i="81"/>
  <c r="AF3" i="81"/>
  <c r="AF2" i="81"/>
  <c r="AF3" i="80"/>
  <c r="AF2" i="80"/>
  <c r="AE50" i="80"/>
  <c r="AE45" i="80"/>
  <c r="AE49" i="80"/>
  <c r="AE37" i="80"/>
  <c r="AE35" i="80"/>
  <c r="AE36" i="80"/>
  <c r="AE32" i="80"/>
  <c r="AE30" i="80"/>
  <c r="AE28" i="80"/>
  <c r="AE26" i="80"/>
  <c r="AE23" i="80"/>
  <c r="AE21" i="80"/>
  <c r="AE33" i="80"/>
  <c r="AE31" i="80"/>
  <c r="AE27" i="80"/>
  <c r="AE22" i="80"/>
  <c r="AE17" i="80"/>
  <c r="AE38" i="80"/>
  <c r="AE29" i="80"/>
  <c r="AE24" i="80"/>
  <c r="AE16" i="80"/>
  <c r="AE7" i="80"/>
  <c r="AE20" i="80"/>
  <c r="AE19" i="80"/>
  <c r="AE18" i="80"/>
  <c r="AF3" i="79"/>
  <c r="AF2" i="79"/>
  <c r="AE49" i="79"/>
  <c r="AE38" i="79"/>
  <c r="AE36" i="79"/>
  <c r="AE33" i="79"/>
  <c r="AE31" i="79"/>
  <c r="AE37" i="79"/>
  <c r="AE32" i="79"/>
  <c r="AE28" i="79"/>
  <c r="AE26" i="79"/>
  <c r="AE50" i="79"/>
  <c r="AE35" i="79"/>
  <c r="AE27" i="79"/>
  <c r="AE23" i="79"/>
  <c r="AE21" i="79"/>
  <c r="AE18" i="79"/>
  <c r="AE16" i="79"/>
  <c r="AE30" i="79"/>
  <c r="AE29" i="79"/>
  <c r="AE24" i="79"/>
  <c r="AE19" i="79"/>
  <c r="AE22" i="79"/>
  <c r="AE17" i="79"/>
  <c r="AE50" i="78"/>
  <c r="AE49" i="78"/>
  <c r="AE37" i="78"/>
  <c r="AE35" i="78"/>
  <c r="AE36" i="78"/>
  <c r="AE32" i="78"/>
  <c r="AE30" i="78"/>
  <c r="AE28" i="78"/>
  <c r="AE26" i="78"/>
  <c r="AE23" i="78"/>
  <c r="AE21" i="78"/>
  <c r="AE33" i="78"/>
  <c r="AE31" i="78"/>
  <c r="AE27" i="78"/>
  <c r="AE22" i="78"/>
  <c r="AE17" i="78"/>
  <c r="AE38" i="78"/>
  <c r="AE29" i="78"/>
  <c r="AE24" i="78"/>
  <c r="AE16" i="78"/>
  <c r="AE20" i="78"/>
  <c r="AE19" i="78"/>
  <c r="AE18" i="78"/>
  <c r="AF3" i="78"/>
  <c r="AF2" i="78"/>
  <c r="AF3" i="77"/>
  <c r="AF2" i="77"/>
  <c r="AE50" i="77"/>
  <c r="AE49" i="77"/>
  <c r="AE37" i="77"/>
  <c r="AE35" i="77"/>
  <c r="AE36" i="77"/>
  <c r="AE32" i="77"/>
  <c r="AE30" i="77"/>
  <c r="AE28" i="77"/>
  <c r="AE26" i="77"/>
  <c r="AE23" i="77"/>
  <c r="AE21" i="77"/>
  <c r="AE33" i="77"/>
  <c r="AE31" i="77"/>
  <c r="AE27" i="77"/>
  <c r="AE22" i="77"/>
  <c r="AE17" i="77"/>
  <c r="AE38" i="77"/>
  <c r="AE29" i="77"/>
  <c r="AE24" i="77"/>
  <c r="AE16" i="77"/>
  <c r="AE20" i="77"/>
  <c r="AE19" i="77"/>
  <c r="AE18" i="77"/>
  <c r="AF3" i="76"/>
  <c r="AF2" i="76"/>
  <c r="AE50" i="76"/>
  <c r="AE49" i="76"/>
  <c r="AE37" i="76"/>
  <c r="AE35" i="76"/>
  <c r="AE36" i="76"/>
  <c r="AE32" i="76"/>
  <c r="AE30" i="76"/>
  <c r="AE28" i="76"/>
  <c r="AE26" i="76"/>
  <c r="AE38" i="76"/>
  <c r="AE33" i="76"/>
  <c r="AE31" i="76"/>
  <c r="AE27" i="76"/>
  <c r="AE23" i="76"/>
  <c r="AE21" i="76"/>
  <c r="AE29" i="76"/>
  <c r="AE24" i="76"/>
  <c r="AE22" i="76"/>
  <c r="AE20" i="76"/>
  <c r="AE18" i="76"/>
  <c r="AE16" i="76"/>
  <c r="AE19" i="76"/>
  <c r="AE17" i="76"/>
  <c r="AD51" i="76"/>
  <c r="AF3" i="75"/>
  <c r="AF2" i="75"/>
  <c r="AE50" i="75"/>
  <c r="AE45" i="75"/>
  <c r="AE49" i="75"/>
  <c r="AE37" i="75"/>
  <c r="AE35" i="75"/>
  <c r="AE38" i="75"/>
  <c r="AE33" i="75"/>
  <c r="AE31" i="75"/>
  <c r="AE29" i="75"/>
  <c r="AE27" i="75"/>
  <c r="AE36" i="75"/>
  <c r="AE32" i="75"/>
  <c r="AE30" i="75"/>
  <c r="AE28" i="75"/>
  <c r="AE24" i="75"/>
  <c r="AE22" i="75"/>
  <c r="AE20" i="75"/>
  <c r="AE19" i="75"/>
  <c r="AE17" i="75"/>
  <c r="AE26" i="75"/>
  <c r="AE23" i="75"/>
  <c r="AE21" i="75"/>
  <c r="AE18" i="75"/>
  <c r="AE16" i="75"/>
  <c r="AE7" i="75"/>
  <c r="AE51" i="75" s="1"/>
  <c r="AE50" i="74"/>
  <c r="AE49" i="74"/>
  <c r="AE37" i="74"/>
  <c r="AE35" i="74"/>
  <c r="AE36" i="74"/>
  <c r="AE32" i="74"/>
  <c r="AE30" i="74"/>
  <c r="AE28" i="74"/>
  <c r="AE26" i="74"/>
  <c r="AE23" i="74"/>
  <c r="AE21" i="74"/>
  <c r="AE33" i="74"/>
  <c r="AE31" i="74"/>
  <c r="AE27" i="74"/>
  <c r="AE22" i="74"/>
  <c r="AE17" i="74"/>
  <c r="AE38" i="74"/>
  <c r="AE29" i="74"/>
  <c r="AE24" i="74"/>
  <c r="AE16" i="74"/>
  <c r="AE20" i="74"/>
  <c r="AE19" i="74"/>
  <c r="AE18" i="74"/>
  <c r="AF3" i="74"/>
  <c r="AF2" i="74"/>
  <c r="AE50" i="73"/>
  <c r="AE45" i="73"/>
  <c r="AE49" i="73"/>
  <c r="AE37" i="73"/>
  <c r="AE35" i="73"/>
  <c r="AE36" i="73"/>
  <c r="AE32" i="73"/>
  <c r="AE30" i="73"/>
  <c r="AE38" i="73"/>
  <c r="AE33" i="73"/>
  <c r="AE31" i="73"/>
  <c r="AE28" i="73"/>
  <c r="AE26" i="73"/>
  <c r="AE23" i="73"/>
  <c r="AE29" i="73"/>
  <c r="AE27" i="73"/>
  <c r="AE24" i="73"/>
  <c r="AE22" i="73"/>
  <c r="AE20" i="73"/>
  <c r="AE19" i="73"/>
  <c r="AE17" i="73"/>
  <c r="AE21" i="73"/>
  <c r="AE18" i="73"/>
  <c r="AE16" i="73"/>
  <c r="AE51" i="73"/>
  <c r="AF3" i="73"/>
  <c r="AF2" i="73"/>
  <c r="AB51" i="54"/>
  <c r="AC49" i="54"/>
  <c r="AC45" i="54"/>
  <c r="AC37" i="54"/>
  <c r="AC35" i="54"/>
  <c r="AC32" i="54"/>
  <c r="AC50" i="54"/>
  <c r="AC36" i="54"/>
  <c r="AC31" i="54"/>
  <c r="AC29" i="54"/>
  <c r="AC27" i="54"/>
  <c r="AC24" i="54"/>
  <c r="AC22" i="54"/>
  <c r="AC20" i="54"/>
  <c r="AC19" i="54"/>
  <c r="AC33" i="54"/>
  <c r="AC28" i="54"/>
  <c r="AC23" i="54"/>
  <c r="AC16" i="54"/>
  <c r="AC38" i="54"/>
  <c r="AC30" i="54"/>
  <c r="AC26" i="54"/>
  <c r="AC21" i="54"/>
  <c r="AC18" i="54"/>
  <c r="AC17" i="54"/>
  <c r="AC7" i="54"/>
  <c r="AD2" i="54"/>
  <c r="AD3" i="54"/>
  <c r="AC2" i="53"/>
  <c r="AC3" i="53"/>
  <c r="AC7" i="53" s="1"/>
  <c r="AA51" i="53"/>
  <c r="AB50" i="53"/>
  <c r="AB49" i="53"/>
  <c r="AB37" i="53"/>
  <c r="AB35" i="53"/>
  <c r="AB38" i="53"/>
  <c r="AB36" i="53"/>
  <c r="AB33" i="53"/>
  <c r="AB31" i="53"/>
  <c r="AB29" i="53"/>
  <c r="AB27" i="53"/>
  <c r="AB45" i="53"/>
  <c r="AB30" i="53"/>
  <c r="AB26" i="53"/>
  <c r="AB23" i="53"/>
  <c r="AB21" i="53"/>
  <c r="AB18" i="53"/>
  <c r="AB16" i="53"/>
  <c r="AB28" i="53"/>
  <c r="AB32" i="53"/>
  <c r="AB24" i="53"/>
  <c r="AB20" i="53"/>
  <c r="AB17" i="53"/>
  <c r="AB22" i="53"/>
  <c r="AB19" i="53"/>
  <c r="AG2" i="75" l="1"/>
  <c r="AG3" i="75"/>
  <c r="AF49" i="81"/>
  <c r="AF38" i="81"/>
  <c r="AF36" i="81"/>
  <c r="AF33" i="81"/>
  <c r="AF50" i="81"/>
  <c r="AF35" i="81"/>
  <c r="AF31" i="81"/>
  <c r="AF29" i="81"/>
  <c r="AF27" i="81"/>
  <c r="AF24" i="81"/>
  <c r="AF22" i="81"/>
  <c r="AF20" i="81"/>
  <c r="AF19" i="81"/>
  <c r="AF37" i="81"/>
  <c r="AF32" i="81"/>
  <c r="AF28" i="81"/>
  <c r="AF30" i="81"/>
  <c r="AF23" i="81"/>
  <c r="AF17" i="81"/>
  <c r="AF26" i="81"/>
  <c r="AF21" i="81"/>
  <c r="AF18" i="81"/>
  <c r="AF16" i="81"/>
  <c r="AE51" i="81"/>
  <c r="AG2" i="81"/>
  <c r="AG3" i="81"/>
  <c r="AE51" i="80"/>
  <c r="AG2" i="80"/>
  <c r="AG3" i="80"/>
  <c r="AF49" i="80"/>
  <c r="AF45" i="80"/>
  <c r="AF38" i="80"/>
  <c r="AF36" i="80"/>
  <c r="AF33" i="80"/>
  <c r="AF50" i="80"/>
  <c r="AF35" i="80"/>
  <c r="AF31" i="80"/>
  <c r="AF29" i="80"/>
  <c r="AF27" i="80"/>
  <c r="AF24" i="80"/>
  <c r="AF22" i="80"/>
  <c r="AF20" i="80"/>
  <c r="AF19" i="80"/>
  <c r="AF30" i="80"/>
  <c r="AF26" i="80"/>
  <c r="AF21" i="80"/>
  <c r="AF18" i="80"/>
  <c r="AF16" i="80"/>
  <c r="AF37" i="80"/>
  <c r="AF32" i="80"/>
  <c r="AF28" i="80"/>
  <c r="AF23" i="80"/>
  <c r="AF17" i="80"/>
  <c r="AF7" i="80"/>
  <c r="AE51" i="79"/>
  <c r="AG3" i="79"/>
  <c r="AG2" i="79"/>
  <c r="AF50" i="79"/>
  <c r="AF38" i="79"/>
  <c r="AF37" i="79"/>
  <c r="AF35" i="79"/>
  <c r="AF32" i="79"/>
  <c r="AF30" i="79"/>
  <c r="AF49" i="79"/>
  <c r="AF36" i="79"/>
  <c r="AF31" i="79"/>
  <c r="AF29" i="79"/>
  <c r="AF27" i="79"/>
  <c r="AF33" i="79"/>
  <c r="AF26" i="79"/>
  <c r="AF24" i="79"/>
  <c r="AF22" i="79"/>
  <c r="AF20" i="79"/>
  <c r="AF19" i="79"/>
  <c r="AF17" i="79"/>
  <c r="AF28" i="79"/>
  <c r="AF23" i="79"/>
  <c r="AF18" i="79"/>
  <c r="AF21" i="79"/>
  <c r="AF16" i="79"/>
  <c r="AF49" i="78"/>
  <c r="AF38" i="78"/>
  <c r="AF36" i="78"/>
  <c r="AF33" i="78"/>
  <c r="AF50" i="78"/>
  <c r="AF35" i="78"/>
  <c r="AF31" i="78"/>
  <c r="AF29" i="78"/>
  <c r="AF27" i="78"/>
  <c r="AF24" i="78"/>
  <c r="AF22" i="78"/>
  <c r="AF20" i="78"/>
  <c r="AF19" i="78"/>
  <c r="AF30" i="78"/>
  <c r="AF26" i="78"/>
  <c r="AF21" i="78"/>
  <c r="AF18" i="78"/>
  <c r="AF16" i="78"/>
  <c r="AF37" i="78"/>
  <c r="AF32" i="78"/>
  <c r="AF28" i="78"/>
  <c r="AF23" i="78"/>
  <c r="AF17" i="78"/>
  <c r="AE51" i="78"/>
  <c r="AG2" i="78"/>
  <c r="AG3" i="78"/>
  <c r="AF49" i="77"/>
  <c r="AF45" i="77"/>
  <c r="AF38" i="77"/>
  <c r="AF36" i="77"/>
  <c r="AF33" i="77"/>
  <c r="AF50" i="77"/>
  <c r="AF35" i="77"/>
  <c r="AF31" i="77"/>
  <c r="AF29" i="77"/>
  <c r="AF27" i="77"/>
  <c r="AF24" i="77"/>
  <c r="AF22" i="77"/>
  <c r="AF20" i="77"/>
  <c r="AF19" i="77"/>
  <c r="AF30" i="77"/>
  <c r="AF26" i="77"/>
  <c r="AF21" i="77"/>
  <c r="AF18" i="77"/>
  <c r="AF16" i="77"/>
  <c r="AF37" i="77"/>
  <c r="AF32" i="77"/>
  <c r="AF28" i="77"/>
  <c r="AF23" i="77"/>
  <c r="AF17" i="77"/>
  <c r="AF7" i="77"/>
  <c r="AE51" i="77"/>
  <c r="AG2" i="77"/>
  <c r="AG3" i="77"/>
  <c r="AG2" i="76"/>
  <c r="AG3" i="76"/>
  <c r="AE51" i="76"/>
  <c r="AF49" i="76"/>
  <c r="AF38" i="76"/>
  <c r="AF36" i="76"/>
  <c r="AF33" i="76"/>
  <c r="AF50" i="76"/>
  <c r="AF35" i="76"/>
  <c r="AF31" i="76"/>
  <c r="AF29" i="76"/>
  <c r="AF27" i="76"/>
  <c r="AF37" i="76"/>
  <c r="AF32" i="76"/>
  <c r="AF30" i="76"/>
  <c r="AF26" i="76"/>
  <c r="AF24" i="76"/>
  <c r="AF22" i="76"/>
  <c r="AF28" i="76"/>
  <c r="AF23" i="76"/>
  <c r="AF21" i="76"/>
  <c r="AF19" i="76"/>
  <c r="AF17" i="76"/>
  <c r="AF18" i="76"/>
  <c r="AF16" i="76"/>
  <c r="AF49" i="75"/>
  <c r="AF38" i="75"/>
  <c r="AF36" i="75"/>
  <c r="AF50" i="75"/>
  <c r="AF37" i="75"/>
  <c r="AF32" i="75"/>
  <c r="AF30" i="75"/>
  <c r="AF28" i="75"/>
  <c r="AF35" i="75"/>
  <c r="AF33" i="75"/>
  <c r="AF31" i="75"/>
  <c r="AF29" i="75"/>
  <c r="AF27" i="75"/>
  <c r="AF26" i="75"/>
  <c r="AF23" i="75"/>
  <c r="AF21" i="75"/>
  <c r="AF18" i="75"/>
  <c r="AF24" i="75"/>
  <c r="AF22" i="75"/>
  <c r="AF20" i="75"/>
  <c r="AF19" i="75"/>
  <c r="AF17" i="75"/>
  <c r="AF16" i="75"/>
  <c r="AF49" i="74"/>
  <c r="AF38" i="74"/>
  <c r="AF36" i="74"/>
  <c r="AF33" i="74"/>
  <c r="AF50" i="74"/>
  <c r="AF35" i="74"/>
  <c r="AF31" i="74"/>
  <c r="AF29" i="74"/>
  <c r="AF27" i="74"/>
  <c r="AF24" i="74"/>
  <c r="AF22" i="74"/>
  <c r="AF20" i="74"/>
  <c r="AF19" i="74"/>
  <c r="AF30" i="74"/>
  <c r="AF26" i="74"/>
  <c r="AF21" i="74"/>
  <c r="AF18" i="74"/>
  <c r="AF16" i="74"/>
  <c r="AF37" i="74"/>
  <c r="AF32" i="74"/>
  <c r="AF28" i="74"/>
  <c r="AF23" i="74"/>
  <c r="AF17" i="74"/>
  <c r="AE51" i="74"/>
  <c r="AG2" i="74"/>
  <c r="AG3" i="74"/>
  <c r="AG2" i="73"/>
  <c r="AG3" i="73"/>
  <c r="AF49" i="73"/>
  <c r="AF45" i="73"/>
  <c r="AF38" i="73"/>
  <c r="AF36" i="73"/>
  <c r="AF33" i="73"/>
  <c r="AF50" i="73"/>
  <c r="AF35" i="73"/>
  <c r="AF31" i="73"/>
  <c r="AF37" i="73"/>
  <c r="AF32" i="73"/>
  <c r="AF30" i="73"/>
  <c r="AF29" i="73"/>
  <c r="AF27" i="73"/>
  <c r="AF24" i="73"/>
  <c r="AF28" i="73"/>
  <c r="AF26" i="73"/>
  <c r="AF23" i="73"/>
  <c r="AF22" i="73"/>
  <c r="AF21" i="73"/>
  <c r="AF18" i="73"/>
  <c r="AF16" i="73"/>
  <c r="AF19" i="73"/>
  <c r="AF17" i="73"/>
  <c r="AC51" i="54"/>
  <c r="AD50" i="54"/>
  <c r="AD45" i="54"/>
  <c r="AD49" i="54"/>
  <c r="AD38" i="54"/>
  <c r="AD36" i="54"/>
  <c r="AD33" i="54"/>
  <c r="AD37" i="54"/>
  <c r="AD32" i="54"/>
  <c r="AD30" i="54"/>
  <c r="AD28" i="54"/>
  <c r="AD26" i="54"/>
  <c r="AD23" i="54"/>
  <c r="AD21" i="54"/>
  <c r="AD18" i="54"/>
  <c r="AD35" i="54"/>
  <c r="AD29" i="54"/>
  <c r="AD24" i="54"/>
  <c r="AD20" i="54"/>
  <c r="AD17" i="54"/>
  <c r="AD7" i="54"/>
  <c r="AD31" i="54"/>
  <c r="AD27" i="54"/>
  <c r="AD22" i="54"/>
  <c r="AD19" i="54"/>
  <c r="AD16" i="54"/>
  <c r="AE2" i="54"/>
  <c r="AE3" i="54"/>
  <c r="AB51" i="53"/>
  <c r="AC49" i="53"/>
  <c r="AC45" i="53"/>
  <c r="AC38" i="53"/>
  <c r="AC36" i="53"/>
  <c r="AC50" i="53"/>
  <c r="AC35" i="53"/>
  <c r="AC37" i="53"/>
  <c r="AC32" i="53"/>
  <c r="AC30" i="53"/>
  <c r="AC28" i="53"/>
  <c r="AC31" i="53"/>
  <c r="AC27" i="53"/>
  <c r="AC24" i="53"/>
  <c r="AC22" i="53"/>
  <c r="AC19" i="53"/>
  <c r="AC17" i="53"/>
  <c r="AC29" i="53"/>
  <c r="AC23" i="53"/>
  <c r="AC33" i="53"/>
  <c r="AC26" i="53"/>
  <c r="AC21" i="53"/>
  <c r="AC18" i="53"/>
  <c r="AC16" i="53"/>
  <c r="AD3" i="53"/>
  <c r="AD2" i="53"/>
  <c r="AG7" i="75" l="1"/>
  <c r="AG16" i="75"/>
  <c r="AG17" i="75"/>
  <c r="AG18" i="75"/>
  <c r="AG19" i="75"/>
  <c r="AG20" i="75"/>
  <c r="AG21" i="75"/>
  <c r="AG22" i="75"/>
  <c r="AG23" i="75"/>
  <c r="AG24" i="75"/>
  <c r="AG26" i="75"/>
  <c r="AG27" i="75"/>
  <c r="AG28" i="75"/>
  <c r="AG29" i="75"/>
  <c r="AG30" i="75"/>
  <c r="AG31" i="75"/>
  <c r="AG32" i="75"/>
  <c r="AG33" i="75"/>
  <c r="AG35" i="75"/>
  <c r="AG36" i="75"/>
  <c r="AG37" i="75"/>
  <c r="AG38" i="75"/>
  <c r="AG45" i="75"/>
  <c r="AG49" i="75"/>
  <c r="AG50" i="75"/>
  <c r="AG50" i="81"/>
  <c r="AG45" i="81"/>
  <c r="AG37" i="81"/>
  <c r="AG35" i="81"/>
  <c r="AG49" i="81"/>
  <c r="AG38" i="81"/>
  <c r="AG33" i="81"/>
  <c r="AG32" i="81"/>
  <c r="AG30" i="81"/>
  <c r="AG28" i="81"/>
  <c r="AG26" i="81"/>
  <c r="AG23" i="81"/>
  <c r="AG21" i="81"/>
  <c r="AG36" i="81"/>
  <c r="AG31" i="81"/>
  <c r="AG29" i="81"/>
  <c r="AG27" i="81"/>
  <c r="AG22" i="81"/>
  <c r="AG18" i="81"/>
  <c r="AG24" i="81"/>
  <c r="AG16" i="81"/>
  <c r="AG7" i="81"/>
  <c r="AG19" i="81"/>
  <c r="AG17" i="81"/>
  <c r="AJ57" i="81"/>
  <c r="AH3" i="81"/>
  <c r="AH2" i="81"/>
  <c r="AF51" i="81"/>
  <c r="AF51" i="80"/>
  <c r="AI57" i="80"/>
  <c r="AG50" i="80"/>
  <c r="AG45" i="80"/>
  <c r="AG37" i="80"/>
  <c r="AG35" i="80"/>
  <c r="AG49" i="80"/>
  <c r="AG38" i="80"/>
  <c r="AG33" i="80"/>
  <c r="AG32" i="80"/>
  <c r="AG30" i="80"/>
  <c r="AG28" i="80"/>
  <c r="AG26" i="80"/>
  <c r="AG23" i="80"/>
  <c r="AG21" i="80"/>
  <c r="AG29" i="80"/>
  <c r="AG24" i="80"/>
  <c r="AG20" i="80"/>
  <c r="AG19" i="80"/>
  <c r="AG17" i="80"/>
  <c r="AG36" i="80"/>
  <c r="AG31" i="80"/>
  <c r="AG22" i="80"/>
  <c r="AG18" i="80"/>
  <c r="AG7" i="80"/>
  <c r="AG27" i="80"/>
  <c r="AG16" i="80"/>
  <c r="AF51" i="79"/>
  <c r="AJ57" i="79"/>
  <c r="AG49" i="79"/>
  <c r="AG50" i="79"/>
  <c r="AG38" i="79"/>
  <c r="AG36" i="79"/>
  <c r="AG33" i="79"/>
  <c r="AG31" i="79"/>
  <c r="AG45" i="79"/>
  <c r="AG35" i="79"/>
  <c r="AG30" i="79"/>
  <c r="AG28" i="79"/>
  <c r="AG26" i="79"/>
  <c r="AG32" i="79"/>
  <c r="AG29" i="79"/>
  <c r="AG23" i="79"/>
  <c r="AG21" i="79"/>
  <c r="AG18" i="79"/>
  <c r="AG16" i="79"/>
  <c r="AG7" i="79"/>
  <c r="AG27" i="79"/>
  <c r="AG22" i="79"/>
  <c r="AG17" i="79"/>
  <c r="AG37" i="79"/>
  <c r="AG24" i="79"/>
  <c r="AG20" i="79"/>
  <c r="AG19" i="79"/>
  <c r="AH3" i="79"/>
  <c r="AH2" i="79"/>
  <c r="AG50" i="78"/>
  <c r="AG45" i="78"/>
  <c r="AG37" i="78"/>
  <c r="AG35" i="78"/>
  <c r="AG49" i="78"/>
  <c r="AG38" i="78"/>
  <c r="AG33" i="78"/>
  <c r="AG32" i="78"/>
  <c r="AG30" i="78"/>
  <c r="AG28" i="78"/>
  <c r="AG26" i="78"/>
  <c r="AG23" i="78"/>
  <c r="AG21" i="78"/>
  <c r="AG29" i="78"/>
  <c r="AG24" i="78"/>
  <c r="AG19" i="78"/>
  <c r="AG17" i="78"/>
  <c r="AG36" i="78"/>
  <c r="AG31" i="78"/>
  <c r="AG22" i="78"/>
  <c r="AG18" i="78"/>
  <c r="AG7" i="78"/>
  <c r="AG27" i="78"/>
  <c r="AG16" i="78"/>
  <c r="AI57" i="78"/>
  <c r="AF51" i="78"/>
  <c r="AH3" i="77"/>
  <c r="AH2" i="77"/>
  <c r="AF51" i="77"/>
  <c r="AG50" i="77"/>
  <c r="AG37" i="77"/>
  <c r="AG35" i="77"/>
  <c r="AG49" i="77"/>
  <c r="AG38" i="77"/>
  <c r="AG33" i="77"/>
  <c r="AG32" i="77"/>
  <c r="AG30" i="77"/>
  <c r="AG28" i="77"/>
  <c r="AG26" i="77"/>
  <c r="AG23" i="77"/>
  <c r="AG21" i="77"/>
  <c r="AG29" i="77"/>
  <c r="AG24" i="77"/>
  <c r="AG20" i="77"/>
  <c r="AG19" i="77"/>
  <c r="AG17" i="77"/>
  <c r="AG36" i="77"/>
  <c r="AG31" i="77"/>
  <c r="AG22" i="77"/>
  <c r="AG18" i="77"/>
  <c r="AG27" i="77"/>
  <c r="AG16" i="77"/>
  <c r="AJ57" i="77"/>
  <c r="AJ57" i="76"/>
  <c r="AF51" i="76"/>
  <c r="AG50" i="76"/>
  <c r="AG45" i="76"/>
  <c r="AG37" i="76"/>
  <c r="AG35" i="76"/>
  <c r="AG49" i="76"/>
  <c r="AG38" i="76"/>
  <c r="AG33" i="76"/>
  <c r="AG32" i="76"/>
  <c r="AG30" i="76"/>
  <c r="AG28" i="76"/>
  <c r="AG26" i="76"/>
  <c r="AG36" i="76"/>
  <c r="AG29" i="76"/>
  <c r="AG23" i="76"/>
  <c r="AG21" i="76"/>
  <c r="AG31" i="76"/>
  <c r="AG27" i="76"/>
  <c r="AG24" i="76"/>
  <c r="AG22" i="76"/>
  <c r="AG20" i="76"/>
  <c r="AG18" i="76"/>
  <c r="AG16" i="76"/>
  <c r="AG7" i="76"/>
  <c r="AG19" i="76"/>
  <c r="AG17" i="76"/>
  <c r="AH3" i="76"/>
  <c r="AH2" i="76"/>
  <c r="AF51" i="75"/>
  <c r="AI57" i="75"/>
  <c r="AH3" i="74"/>
  <c r="AH2" i="74"/>
  <c r="AF51" i="74"/>
  <c r="AG50" i="74"/>
  <c r="AG37" i="74"/>
  <c r="AG35" i="74"/>
  <c r="AG49" i="74"/>
  <c r="AG38" i="74"/>
  <c r="AG33" i="74"/>
  <c r="AG32" i="74"/>
  <c r="AG30" i="74"/>
  <c r="AG28" i="74"/>
  <c r="AG26" i="74"/>
  <c r="AG23" i="74"/>
  <c r="AG21" i="74"/>
  <c r="AG29" i="74"/>
  <c r="AG24" i="74"/>
  <c r="AG20" i="74"/>
  <c r="AG19" i="74"/>
  <c r="AG17" i="74"/>
  <c r="AG36" i="74"/>
  <c r="AG31" i="74"/>
  <c r="AG22" i="74"/>
  <c r="AG18" i="74"/>
  <c r="AG27" i="74"/>
  <c r="AG16" i="74"/>
  <c r="AJ57" i="74"/>
  <c r="AF51" i="73"/>
  <c r="AI57" i="73"/>
  <c r="AG50" i="73"/>
  <c r="AG45" i="73"/>
  <c r="AG37" i="73"/>
  <c r="AG35" i="73"/>
  <c r="AG49" i="73"/>
  <c r="AG38" i="73"/>
  <c r="AG33" i="73"/>
  <c r="AG32" i="73"/>
  <c r="AG30" i="73"/>
  <c r="AG36" i="73"/>
  <c r="AG28" i="73"/>
  <c r="AG26" i="73"/>
  <c r="AG23" i="73"/>
  <c r="AG31" i="73"/>
  <c r="AG29" i="73"/>
  <c r="AG27" i="73"/>
  <c r="AG24" i="73"/>
  <c r="AG22" i="73"/>
  <c r="AG20" i="73"/>
  <c r="AG19" i="73"/>
  <c r="AG17" i="73"/>
  <c r="AG21" i="73"/>
  <c r="AG18" i="73"/>
  <c r="AG16" i="73"/>
  <c r="AG7" i="73"/>
  <c r="AG51" i="73" s="1"/>
  <c r="AF3" i="54"/>
  <c r="AF2" i="54"/>
  <c r="AD51" i="54"/>
  <c r="AE49" i="54"/>
  <c r="AE50" i="54"/>
  <c r="AE37" i="54"/>
  <c r="AE35" i="54"/>
  <c r="AE32" i="54"/>
  <c r="AE38" i="54"/>
  <c r="AE33" i="54"/>
  <c r="AE31" i="54"/>
  <c r="AE29" i="54"/>
  <c r="AE27" i="54"/>
  <c r="AE24" i="54"/>
  <c r="AE22" i="54"/>
  <c r="AE20" i="54"/>
  <c r="AE19" i="54"/>
  <c r="AE36" i="54"/>
  <c r="AE30" i="54"/>
  <c r="AE26" i="54"/>
  <c r="AE21" i="54"/>
  <c r="AE18" i="54"/>
  <c r="AE16" i="54"/>
  <c r="AE28" i="54"/>
  <c r="AE23" i="54"/>
  <c r="AE17" i="54"/>
  <c r="AD50" i="53"/>
  <c r="AD37" i="53"/>
  <c r="AD35" i="53"/>
  <c r="AD45" i="53"/>
  <c r="AD36" i="53"/>
  <c r="AD38" i="53"/>
  <c r="AD33" i="53"/>
  <c r="AD31" i="53"/>
  <c r="AD29" i="53"/>
  <c r="AD27" i="53"/>
  <c r="AD32" i="53"/>
  <c r="AD28" i="53"/>
  <c r="AD26" i="53"/>
  <c r="AD23" i="53"/>
  <c r="AD21" i="53"/>
  <c r="AD18" i="53"/>
  <c r="AD16" i="53"/>
  <c r="AD49" i="53"/>
  <c r="AD30" i="53"/>
  <c r="AD24" i="53"/>
  <c r="AD22" i="53"/>
  <c r="AD19" i="53"/>
  <c r="AD20" i="53"/>
  <c r="AD17" i="53"/>
  <c r="AD7" i="53"/>
  <c r="AC51" i="53"/>
  <c r="AE2" i="53"/>
  <c r="AE3" i="53"/>
  <c r="AG51" i="75" l="1"/>
  <c r="AH49" i="81"/>
  <c r="AH50" i="81"/>
  <c r="AH38" i="81"/>
  <c r="AH36" i="81"/>
  <c r="AH33" i="81"/>
  <c r="AH37" i="81"/>
  <c r="AH31" i="81"/>
  <c r="AH29" i="81"/>
  <c r="AH27" i="81"/>
  <c r="AH24" i="81"/>
  <c r="AH22" i="81"/>
  <c r="AH20" i="81"/>
  <c r="AH19" i="81"/>
  <c r="AH35" i="81"/>
  <c r="AH30" i="81"/>
  <c r="AH28" i="81"/>
  <c r="AH26" i="81"/>
  <c r="AH21" i="81"/>
  <c r="AH17" i="81"/>
  <c r="AH32" i="81"/>
  <c r="AH23" i="81"/>
  <c r="AH18" i="81"/>
  <c r="AH16" i="81"/>
  <c r="AG51" i="81"/>
  <c r="AG51" i="80"/>
  <c r="AH50" i="79"/>
  <c r="AH45" i="79"/>
  <c r="AH49" i="79"/>
  <c r="AH37" i="79"/>
  <c r="AH35" i="79"/>
  <c r="AH32" i="79"/>
  <c r="AH30" i="79"/>
  <c r="AH38" i="79"/>
  <c r="AH33" i="79"/>
  <c r="AH29" i="79"/>
  <c r="AH27" i="79"/>
  <c r="AH31" i="79"/>
  <c r="AH28" i="79"/>
  <c r="AH24" i="79"/>
  <c r="AH22" i="79"/>
  <c r="AH20" i="79"/>
  <c r="AH19" i="79"/>
  <c r="AH17" i="79"/>
  <c r="AH36" i="79"/>
  <c r="AH26" i="79"/>
  <c r="AH21" i="79"/>
  <c r="AH16" i="79"/>
  <c r="AH23" i="79"/>
  <c r="AH18" i="79"/>
  <c r="AH7" i="79"/>
  <c r="AG51" i="79"/>
  <c r="AG51" i="78"/>
  <c r="AG51" i="77"/>
  <c r="AH49" i="77"/>
  <c r="AH50" i="77"/>
  <c r="AH38" i="77"/>
  <c r="AH36" i="77"/>
  <c r="AH33" i="77"/>
  <c r="AH37" i="77"/>
  <c r="AH31" i="77"/>
  <c r="AH29" i="77"/>
  <c r="AH27" i="77"/>
  <c r="AH24" i="77"/>
  <c r="AH22" i="77"/>
  <c r="AH20" i="77"/>
  <c r="AH19" i="77"/>
  <c r="AH32" i="77"/>
  <c r="AH28" i="77"/>
  <c r="AH23" i="77"/>
  <c r="AH18" i="77"/>
  <c r="AH16" i="77"/>
  <c r="AH35" i="77"/>
  <c r="AH30" i="77"/>
  <c r="AH21" i="77"/>
  <c r="AH17" i="77"/>
  <c r="AH26" i="77"/>
  <c r="AG51" i="76"/>
  <c r="AH49" i="76"/>
  <c r="AH50" i="76"/>
  <c r="AH38" i="76"/>
  <c r="AH36" i="76"/>
  <c r="AH33" i="76"/>
  <c r="AH37" i="76"/>
  <c r="AH31" i="76"/>
  <c r="AH29" i="76"/>
  <c r="AH27" i="76"/>
  <c r="AH35" i="76"/>
  <c r="AH32" i="76"/>
  <c r="AH28" i="76"/>
  <c r="AH24" i="76"/>
  <c r="AH22" i="76"/>
  <c r="AH20" i="76"/>
  <c r="AH30" i="76"/>
  <c r="AH26" i="76"/>
  <c r="AH23" i="76"/>
  <c r="AH21" i="76"/>
  <c r="AH19" i="76"/>
  <c r="AH17" i="76"/>
  <c r="AH18" i="76"/>
  <c r="AH16" i="76"/>
  <c r="AG51" i="74"/>
  <c r="AH49" i="74"/>
  <c r="AH50" i="74"/>
  <c r="AH38" i="74"/>
  <c r="AH36" i="74"/>
  <c r="AH33" i="74"/>
  <c r="AH37" i="74"/>
  <c r="AH31" i="74"/>
  <c r="AH29" i="74"/>
  <c r="AH27" i="74"/>
  <c r="AH24" i="74"/>
  <c r="AH22" i="74"/>
  <c r="AH20" i="74"/>
  <c r="AH19" i="74"/>
  <c r="AH32" i="74"/>
  <c r="AH28" i="74"/>
  <c r="AH23" i="74"/>
  <c r="AH18" i="74"/>
  <c r="AH16" i="74"/>
  <c r="AH35" i="74"/>
  <c r="AH30" i="74"/>
  <c r="AH21" i="74"/>
  <c r="AH17" i="74"/>
  <c r="AH26" i="74"/>
  <c r="AG3" i="54"/>
  <c r="AG2" i="54"/>
  <c r="AE51" i="54"/>
  <c r="AF50" i="54"/>
  <c r="AF45" i="54"/>
  <c r="AF38" i="54"/>
  <c r="AF36" i="54"/>
  <c r="AF33" i="54"/>
  <c r="AF35" i="54"/>
  <c r="AF30" i="54"/>
  <c r="AF28" i="54"/>
  <c r="AF26" i="54"/>
  <c r="AF23" i="54"/>
  <c r="AF21" i="54"/>
  <c r="AF18" i="54"/>
  <c r="AF49" i="54"/>
  <c r="AF37" i="54"/>
  <c r="AF31" i="54"/>
  <c r="AF27" i="54"/>
  <c r="AF22" i="54"/>
  <c r="AF19" i="54"/>
  <c r="AF17" i="54"/>
  <c r="AF7" i="54"/>
  <c r="AF32" i="54"/>
  <c r="AF29" i="54"/>
  <c r="AF24" i="54"/>
  <c r="AF20" i="54"/>
  <c r="AF16" i="54"/>
  <c r="AD51" i="53"/>
  <c r="AE49" i="53"/>
  <c r="AE50" i="53"/>
  <c r="AE45" i="53"/>
  <c r="AE38" i="53"/>
  <c r="AE36" i="53"/>
  <c r="AE37" i="53"/>
  <c r="AE32" i="53"/>
  <c r="AE30" i="53"/>
  <c r="AE28" i="53"/>
  <c r="AE33" i="53"/>
  <c r="AE29" i="53"/>
  <c r="AE24" i="53"/>
  <c r="AE22" i="53"/>
  <c r="AE20" i="53"/>
  <c r="AE19" i="53"/>
  <c r="AE17" i="53"/>
  <c r="AE35" i="53"/>
  <c r="AE31" i="53"/>
  <c r="AE26" i="53"/>
  <c r="AE27" i="53"/>
  <c r="AE23" i="53"/>
  <c r="AE16" i="53"/>
  <c r="AE7" i="53"/>
  <c r="AE21" i="53"/>
  <c r="AE18" i="53"/>
  <c r="AF3" i="53"/>
  <c r="AF2" i="53"/>
  <c r="AH51" i="81" l="1"/>
  <c r="AH51" i="79"/>
  <c r="AH51" i="77"/>
  <c r="AH51" i="76"/>
  <c r="AH51" i="74"/>
  <c r="AH3" i="54"/>
  <c r="AH2" i="54"/>
  <c r="AG50" i="54"/>
  <c r="AG7" i="54"/>
  <c r="AG17" i="54"/>
  <c r="AG19" i="54"/>
  <c r="AG21" i="54"/>
  <c r="AG23" i="54"/>
  <c r="AG26" i="54"/>
  <c r="AG28" i="54"/>
  <c r="AG30" i="54"/>
  <c r="AG32" i="54"/>
  <c r="AG35" i="54"/>
  <c r="AG37" i="54"/>
  <c r="AG45" i="54"/>
  <c r="AG16" i="54"/>
  <c r="AG18" i="54"/>
  <c r="AG20" i="54"/>
  <c r="AG22" i="54"/>
  <c r="AG24" i="54"/>
  <c r="AG27" i="54"/>
  <c r="AG29" i="54"/>
  <c r="AG31" i="54"/>
  <c r="AG33" i="54"/>
  <c r="AG36" i="54"/>
  <c r="AG38" i="54"/>
  <c r="AG49" i="54"/>
  <c r="AF51" i="54"/>
  <c r="AJ57" i="54"/>
  <c r="AF50" i="53"/>
  <c r="AF49" i="53"/>
  <c r="AF37" i="53"/>
  <c r="AF35" i="53"/>
  <c r="AF38" i="53"/>
  <c r="AF45" i="53"/>
  <c r="AF33" i="53"/>
  <c r="AF31" i="53"/>
  <c r="AF29" i="53"/>
  <c r="AF27" i="53"/>
  <c r="AF36" i="53"/>
  <c r="AF30" i="53"/>
  <c r="AF26" i="53"/>
  <c r="AF23" i="53"/>
  <c r="AF21" i="53"/>
  <c r="AF18" i="53"/>
  <c r="AF16" i="53"/>
  <c r="AF32" i="53"/>
  <c r="AF28" i="53"/>
  <c r="AF24" i="53"/>
  <c r="AF20" i="53"/>
  <c r="AF17" i="53"/>
  <c r="AF22" i="53"/>
  <c r="AF19" i="53"/>
  <c r="AF7" i="53"/>
  <c r="AF51" i="53" s="1"/>
  <c r="AE51" i="53"/>
  <c r="AK49" i="81" l="1"/>
  <c r="AM38" i="81"/>
  <c r="AM33" i="81"/>
  <c r="AK37" i="81"/>
  <c r="AM29" i="81"/>
  <c r="AK21" i="81"/>
  <c r="AK32" i="81"/>
  <c r="AM18" i="81"/>
  <c r="AK18" i="81"/>
  <c r="AK50" i="81"/>
  <c r="AM36" i="81"/>
  <c r="AK31" i="81"/>
  <c r="AK27" i="81"/>
  <c r="AM22" i="81"/>
  <c r="AM19" i="81"/>
  <c r="AM30" i="81"/>
  <c r="AM16" i="81"/>
  <c r="AM49" i="81"/>
  <c r="AK38" i="81"/>
  <c r="AK33" i="81"/>
  <c r="AM37" i="81"/>
  <c r="AK29" i="81"/>
  <c r="AM24" i="81"/>
  <c r="AM35" i="81"/>
  <c r="AM21" i="81"/>
  <c r="AM32" i="81"/>
  <c r="AM50" i="81"/>
  <c r="AK36" i="81"/>
  <c r="AK45" i="81"/>
  <c r="AM45" i="81"/>
  <c r="AM31" i="81"/>
  <c r="AM27" i="81"/>
  <c r="AK22" i="81"/>
  <c r="AK19" i="81"/>
  <c r="AK30" i="81"/>
  <c r="AM26" i="81"/>
  <c r="AK16" i="81"/>
  <c r="AL50" i="80"/>
  <c r="AJ36" i="80"/>
  <c r="AL36" i="80"/>
  <c r="AL45" i="80"/>
  <c r="AJ31" i="80"/>
  <c r="AL27" i="80"/>
  <c r="AJ22" i="80"/>
  <c r="AJ19" i="80"/>
  <c r="AJ18" i="80"/>
  <c r="AL35" i="80"/>
  <c r="AL21" i="80"/>
  <c r="AL49" i="80"/>
  <c r="AL38" i="80"/>
  <c r="AJ33" i="80"/>
  <c r="AJ37" i="80"/>
  <c r="AJ29" i="80"/>
  <c r="AL24" i="80"/>
  <c r="AJ32" i="80"/>
  <c r="AL16" i="80"/>
  <c r="AL30" i="80"/>
  <c r="AJ50" i="80"/>
  <c r="AJ45" i="80"/>
  <c r="AL31" i="80"/>
  <c r="AJ27" i="80"/>
  <c r="AL22" i="80"/>
  <c r="AL19" i="80"/>
  <c r="AL18" i="80"/>
  <c r="AJ21" i="80"/>
  <c r="AL26" i="80"/>
  <c r="AJ49" i="80"/>
  <c r="AJ38" i="80"/>
  <c r="AL33" i="80"/>
  <c r="AL37" i="80"/>
  <c r="AL29" i="80"/>
  <c r="AL32" i="80"/>
  <c r="AJ16" i="80"/>
  <c r="AJ30" i="80"/>
  <c r="AK50" i="79"/>
  <c r="AM30" i="79"/>
  <c r="AK33" i="79"/>
  <c r="AM22" i="79"/>
  <c r="AM19" i="79"/>
  <c r="AM36" i="79"/>
  <c r="AM21" i="79"/>
  <c r="AM50" i="79"/>
  <c r="AK49" i="79"/>
  <c r="AM49" i="79"/>
  <c r="AM35" i="79"/>
  <c r="AK30" i="79"/>
  <c r="AM33" i="79"/>
  <c r="AM27" i="79"/>
  <c r="AK22" i="79"/>
  <c r="AK19" i="79"/>
  <c r="AK36" i="79"/>
  <c r="AK21" i="79"/>
  <c r="AK45" i="79"/>
  <c r="AM37" i="79"/>
  <c r="AM38" i="79"/>
  <c r="AK29" i="79"/>
  <c r="AM31" i="79"/>
  <c r="AK31" i="79"/>
  <c r="AM24" i="79"/>
  <c r="AK16" i="79"/>
  <c r="AM18" i="79"/>
  <c r="AK27" i="79"/>
  <c r="AM45" i="79"/>
  <c r="AK37" i="79"/>
  <c r="AK32" i="79"/>
  <c r="AM32" i="79"/>
  <c r="AK38" i="79"/>
  <c r="AM29" i="79"/>
  <c r="AM26" i="79"/>
  <c r="AM16" i="79"/>
  <c r="AK18" i="79"/>
  <c r="AJ49" i="78"/>
  <c r="AJ38" i="78"/>
  <c r="AL37" i="78"/>
  <c r="AJ37" i="78"/>
  <c r="AL29" i="78"/>
  <c r="AL24" i="78"/>
  <c r="AJ32" i="78"/>
  <c r="AJ16" i="78"/>
  <c r="AL30" i="78"/>
  <c r="AL36" i="78"/>
  <c r="AL45" i="78"/>
  <c r="AL31" i="78"/>
  <c r="AL22" i="78"/>
  <c r="AJ19" i="78"/>
  <c r="AL35" i="78"/>
  <c r="AJ21" i="78"/>
  <c r="AL49" i="78"/>
  <c r="AL38" i="78"/>
  <c r="AL33" i="78"/>
  <c r="AJ33" i="78"/>
  <c r="AJ29" i="78"/>
  <c r="AL32" i="78"/>
  <c r="AL16" i="78"/>
  <c r="AJ30" i="78"/>
  <c r="AL50" i="78"/>
  <c r="AJ50" i="78"/>
  <c r="AJ36" i="78"/>
  <c r="AJ45" i="78"/>
  <c r="AJ31" i="78"/>
  <c r="AJ27" i="78"/>
  <c r="AL27" i="78"/>
  <c r="AJ22" i="78"/>
  <c r="AL19" i="78"/>
  <c r="AL18" i="78"/>
  <c r="AJ18" i="78"/>
  <c r="AL21" i="78"/>
  <c r="AL26" i="78"/>
  <c r="AM50" i="77"/>
  <c r="AK36" i="77"/>
  <c r="AK45" i="77"/>
  <c r="AK31" i="77"/>
  <c r="AK27" i="77"/>
  <c r="AM22" i="77"/>
  <c r="AM19" i="77"/>
  <c r="AK18" i="77"/>
  <c r="AM21" i="77"/>
  <c r="AK49" i="77"/>
  <c r="AK38" i="77"/>
  <c r="AK50" i="77"/>
  <c r="AM36" i="77"/>
  <c r="AM45" i="77"/>
  <c r="AM31" i="77"/>
  <c r="AM27" i="77"/>
  <c r="AK22" i="77"/>
  <c r="AK19" i="77"/>
  <c r="AM18" i="77"/>
  <c r="AM35" i="77"/>
  <c r="AK21" i="77"/>
  <c r="AM26" i="77"/>
  <c r="AM49" i="77"/>
  <c r="AM38" i="77"/>
  <c r="AK33" i="77"/>
  <c r="AK37" i="77"/>
  <c r="AM37" i="77"/>
  <c r="AK29" i="77"/>
  <c r="AK32" i="77"/>
  <c r="AM32" i="77"/>
  <c r="AM16" i="77"/>
  <c r="AK30" i="77"/>
  <c r="AM33" i="77"/>
  <c r="AM29" i="77"/>
  <c r="AM24" i="77"/>
  <c r="AK16" i="77"/>
  <c r="AM30" i="77"/>
  <c r="AM49" i="76"/>
  <c r="AM38" i="76"/>
  <c r="AM33" i="76"/>
  <c r="AM37" i="76"/>
  <c r="AM29" i="76"/>
  <c r="AM35" i="76"/>
  <c r="AM22" i="76"/>
  <c r="AK30" i="76"/>
  <c r="AK19" i="76"/>
  <c r="AM16" i="76"/>
  <c r="AM50" i="76"/>
  <c r="AK36" i="76"/>
  <c r="AM36" i="76"/>
  <c r="AM45" i="76"/>
  <c r="AK31" i="76"/>
  <c r="AK27" i="76"/>
  <c r="AK32" i="76"/>
  <c r="AM21" i="76"/>
  <c r="AM18" i="76"/>
  <c r="AK18" i="76"/>
  <c r="AK49" i="76"/>
  <c r="AK38" i="76"/>
  <c r="AK33" i="76"/>
  <c r="AK37" i="76"/>
  <c r="AK29" i="76"/>
  <c r="AK22" i="76"/>
  <c r="AM30" i="76"/>
  <c r="AM19" i="76"/>
  <c r="AK16" i="76"/>
  <c r="AK50" i="76"/>
  <c r="AK45" i="76"/>
  <c r="AM31" i="76"/>
  <c r="AM27" i="76"/>
  <c r="AM32" i="76"/>
  <c r="AM24" i="76"/>
  <c r="AM26" i="76"/>
  <c r="AK21" i="76"/>
  <c r="AJ49" i="75"/>
  <c r="AJ38" i="75"/>
  <c r="AL45" i="75"/>
  <c r="AL35" i="75"/>
  <c r="AL30" i="75"/>
  <c r="AJ33" i="75"/>
  <c r="AL21" i="75"/>
  <c r="AL36" i="75"/>
  <c r="AJ37" i="75"/>
  <c r="AJ32" i="75"/>
  <c r="AJ31" i="75"/>
  <c r="AJ27" i="75"/>
  <c r="AL18" i="75"/>
  <c r="AJ22" i="75"/>
  <c r="AJ19" i="75"/>
  <c r="AJ16" i="75"/>
  <c r="AL49" i="75"/>
  <c r="AL38" i="75"/>
  <c r="AJ45" i="75"/>
  <c r="AJ30" i="75"/>
  <c r="AL33" i="75"/>
  <c r="AL29" i="75"/>
  <c r="AJ29" i="75"/>
  <c r="AL26" i="75"/>
  <c r="AJ21" i="75"/>
  <c r="AL24" i="75"/>
  <c r="AL50" i="75"/>
  <c r="AJ50" i="75"/>
  <c r="AJ36" i="75"/>
  <c r="AL37" i="75"/>
  <c r="AL32" i="75"/>
  <c r="AL31" i="75"/>
  <c r="AL27" i="75"/>
  <c r="AJ18" i="75"/>
  <c r="AL22" i="75"/>
  <c r="AL19" i="75"/>
  <c r="AL16" i="75"/>
  <c r="AK50" i="74"/>
  <c r="AM36" i="74"/>
  <c r="AM45" i="74"/>
  <c r="AK31" i="74"/>
  <c r="AM27" i="74"/>
  <c r="AM22" i="74"/>
  <c r="AK19" i="74"/>
  <c r="AM18" i="74"/>
  <c r="AK21" i="74"/>
  <c r="AM49" i="74"/>
  <c r="AM38" i="74"/>
  <c r="AK33" i="74"/>
  <c r="AK37" i="74"/>
  <c r="AM29" i="74"/>
  <c r="AM32" i="74"/>
  <c r="AK16" i="74"/>
  <c r="AK30" i="74"/>
  <c r="AM50" i="74"/>
  <c r="AK36" i="74"/>
  <c r="AK45" i="74"/>
  <c r="AM31" i="74"/>
  <c r="AK27" i="74"/>
  <c r="AK22" i="74"/>
  <c r="AM19" i="74"/>
  <c r="AK18" i="74"/>
  <c r="AM35" i="74"/>
  <c r="AM21" i="74"/>
  <c r="AM26" i="74"/>
  <c r="AK49" i="74"/>
  <c r="AK38" i="74"/>
  <c r="AM33" i="74"/>
  <c r="AM37" i="74"/>
  <c r="AK29" i="74"/>
  <c r="AM24" i="74"/>
  <c r="AK32" i="74"/>
  <c r="AM16" i="74"/>
  <c r="AM30" i="74"/>
  <c r="AL21" i="73"/>
  <c r="AL16" i="73"/>
  <c r="AL38" i="73"/>
  <c r="AJ38" i="73"/>
  <c r="AL33" i="73"/>
  <c r="AL37" i="73"/>
  <c r="AL29" i="73"/>
  <c r="AJ18" i="73"/>
  <c r="AJ19" i="73"/>
  <c r="AJ50" i="73"/>
  <c r="AJ36" i="73"/>
  <c r="AL31" i="73"/>
  <c r="AJ32" i="73"/>
  <c r="AL27" i="73"/>
  <c r="AJ30" i="73"/>
  <c r="AL49" i="73"/>
  <c r="AJ49" i="73"/>
  <c r="AJ33" i="73"/>
  <c r="AJ37" i="73"/>
  <c r="AL35" i="73"/>
  <c r="AJ29" i="73"/>
  <c r="AL24" i="73"/>
  <c r="AL18" i="73"/>
  <c r="AJ22" i="73"/>
  <c r="AL22" i="73"/>
  <c r="AL19" i="73"/>
  <c r="AL50" i="73"/>
  <c r="AL36" i="73"/>
  <c r="AJ45" i="73"/>
  <c r="AL45" i="73"/>
  <c r="AJ31" i="73"/>
  <c r="AL32" i="73"/>
  <c r="AJ27" i="73"/>
  <c r="AL30" i="73"/>
  <c r="AL26" i="73"/>
  <c r="AJ21" i="73"/>
  <c r="AJ16" i="73"/>
  <c r="AG51" i="54"/>
  <c r="AH50" i="54"/>
  <c r="AH17" i="54"/>
  <c r="AH19" i="54"/>
  <c r="AH21" i="54"/>
  <c r="AH23" i="54"/>
  <c r="AH26" i="54"/>
  <c r="AH28" i="54"/>
  <c r="AH30" i="54"/>
  <c r="AH32" i="54"/>
  <c r="AH35" i="54"/>
  <c r="AH37" i="54"/>
  <c r="AH16" i="54"/>
  <c r="AH18" i="54"/>
  <c r="AH20" i="54"/>
  <c r="AH22" i="54"/>
  <c r="AH24" i="54"/>
  <c r="AH27" i="54"/>
  <c r="AH29" i="54"/>
  <c r="AH31" i="54"/>
  <c r="AH33" i="54"/>
  <c r="AH36" i="54"/>
  <c r="AH38" i="54"/>
  <c r="AH49" i="54"/>
  <c r="AM50" i="54"/>
  <c r="AM38" i="54"/>
  <c r="AM33" i="54"/>
  <c r="AM30" i="54"/>
  <c r="AK30" i="54"/>
  <c r="AM21" i="54"/>
  <c r="AM49" i="54"/>
  <c r="AM31" i="54"/>
  <c r="AM22" i="54"/>
  <c r="AK32" i="54"/>
  <c r="AM32" i="54"/>
  <c r="AK16" i="54"/>
  <c r="AK45" i="54"/>
  <c r="AM36" i="54"/>
  <c r="AK18" i="54"/>
  <c r="AK37" i="54"/>
  <c r="AM27" i="54"/>
  <c r="AK27" i="54"/>
  <c r="AM19" i="54"/>
  <c r="AK29" i="54"/>
  <c r="AK50" i="54"/>
  <c r="AK38" i="54"/>
  <c r="AK33" i="54"/>
  <c r="AM26" i="54"/>
  <c r="AK21" i="54"/>
  <c r="AK49" i="54"/>
  <c r="AK31" i="54"/>
  <c r="AK22" i="54"/>
  <c r="AM24" i="54"/>
  <c r="AM16" i="54"/>
  <c r="AM45" i="54"/>
  <c r="AK36" i="54"/>
  <c r="AM35" i="54"/>
  <c r="AM18" i="54"/>
  <c r="AM37" i="54"/>
  <c r="AK19" i="54"/>
  <c r="AM29" i="54"/>
  <c r="AH51" i="54" l="1"/>
  <c r="AX45" i="73" l="1"/>
  <c r="AZ45" i="75" s="1"/>
  <c r="BB45" i="75" s="1"/>
  <c r="AY32" i="76"/>
  <c r="AZ32" i="78" s="1"/>
  <c r="BB32" i="78" s="1"/>
  <c r="AY49" i="81"/>
  <c r="AY32" i="79"/>
  <c r="AX50" i="78"/>
  <c r="AZ50" i="80" s="1"/>
  <c r="BB50" i="80" s="1"/>
  <c r="AY21" i="74"/>
  <c r="AY45" i="79"/>
  <c r="AX26" i="75"/>
  <c r="AY33" i="81"/>
  <c r="AY49" i="76"/>
  <c r="AZ49" i="78" s="1"/>
  <c r="BB49" i="78" s="1"/>
  <c r="AY19" i="79"/>
  <c r="AY23" i="77"/>
  <c r="AY37" i="76"/>
  <c r="AZ37" i="78" s="1"/>
  <c r="BB37" i="78" s="1"/>
  <c r="AY31" i="74"/>
  <c r="AX31" i="80"/>
  <c r="AY33" i="76"/>
  <c r="AZ33" i="78" s="1"/>
  <c r="BB33" i="78" s="1"/>
  <c r="AX49" i="80"/>
  <c r="AY38" i="74"/>
  <c r="AY38" i="79"/>
  <c r="AY33" i="74"/>
  <c r="AY21" i="77"/>
  <c r="AY29" i="79"/>
  <c r="AY30" i="81"/>
  <c r="AY24" i="77"/>
  <c r="AY36" i="79"/>
  <c r="AY26" i="76"/>
  <c r="AZ26" i="78" s="1"/>
  <c r="BB26" i="78" s="1"/>
  <c r="AX29" i="75"/>
  <c r="AY37" i="79"/>
  <c r="AY29" i="76"/>
  <c r="AZ29" i="78" s="1"/>
  <c r="BB29" i="78" s="1"/>
  <c r="AY35" i="81"/>
  <c r="AX36" i="75"/>
  <c r="AY49" i="79"/>
  <c r="AY29" i="81"/>
  <c r="AY50" i="76"/>
  <c r="AZ50" i="78" s="1"/>
  <c r="BB50" i="78" s="1"/>
  <c r="AX37" i="80"/>
  <c r="AY24" i="81"/>
  <c r="AY30" i="79"/>
  <c r="AX24" i="78"/>
  <c r="AZ24" i="80" s="1"/>
  <c r="BB24" i="80" s="1"/>
  <c r="AX21" i="75"/>
  <c r="AX45" i="75"/>
  <c r="AY19" i="81"/>
  <c r="AY19" i="77"/>
  <c r="AY31" i="81"/>
  <c r="AX18" i="75"/>
  <c r="AX30" i="78"/>
  <c r="AZ30" i="80" s="1"/>
  <c r="BB30" i="80" s="1"/>
  <c r="AX31" i="75"/>
  <c r="AY19" i="74"/>
  <c r="AX29" i="80"/>
  <c r="AX36" i="78"/>
  <c r="AZ36" i="80" s="1"/>
  <c r="BB36" i="80" s="1"/>
  <c r="AY32" i="74"/>
  <c r="AX32" i="78"/>
  <c r="AZ32" i="80" s="1"/>
  <c r="BB32" i="80" s="1"/>
  <c r="AY23" i="81"/>
  <c r="AY23" i="74"/>
  <c r="AY22" i="77"/>
  <c r="AX35" i="75"/>
  <c r="AY45" i="77"/>
  <c r="AY31" i="77"/>
  <c r="AY50" i="81"/>
  <c r="AY26" i="77"/>
  <c r="AY26" i="81"/>
  <c r="AX22" i="75"/>
  <c r="AY50" i="79"/>
  <c r="AX19" i="75"/>
  <c r="AY27" i="74"/>
  <c r="AY22" i="76"/>
  <c r="AZ22" i="78" s="1"/>
  <c r="BB22" i="78" s="1"/>
  <c r="AY32" i="81"/>
  <c r="AY36" i="74"/>
  <c r="AY30" i="76"/>
  <c r="AZ30" i="78" s="1"/>
  <c r="BB30" i="78" s="1"/>
  <c r="AX49" i="78"/>
  <c r="AZ49" i="80" s="1"/>
  <c r="BB49" i="80" s="1"/>
  <c r="AX26" i="80"/>
  <c r="AY38" i="77"/>
  <c r="AX27" i="75"/>
  <c r="AX36" i="80"/>
  <c r="AY32" i="77"/>
  <c r="AY26" i="79"/>
  <c r="AX27" i="80"/>
  <c r="AY27" i="76"/>
  <c r="AZ27" i="78" s="1"/>
  <c r="BB27" i="78" s="1"/>
  <c r="AY36" i="81"/>
  <c r="AX35" i="78"/>
  <c r="AZ35" i="80" s="1"/>
  <c r="BB35" i="80" s="1"/>
  <c r="AY22" i="74"/>
  <c r="AY35" i="79"/>
  <c r="AY16" i="76"/>
  <c r="AZ16" i="78" s="1"/>
  <c r="BB16" i="78" s="1"/>
  <c r="AY21" i="81"/>
  <c r="AX27" i="78"/>
  <c r="AZ27" i="80" s="1"/>
  <c r="BB27" i="80" s="1"/>
  <c r="AX38" i="80"/>
  <c r="AX33" i="75"/>
  <c r="AX19" i="80"/>
  <c r="AY37" i="74"/>
  <c r="AX30" i="80"/>
  <c r="AY18" i="77"/>
  <c r="AY35" i="77"/>
  <c r="AY21" i="76"/>
  <c r="AZ21" i="78" s="1"/>
  <c r="BB21" i="78" s="1"/>
  <c r="AY50" i="77"/>
  <c r="AY22" i="79"/>
  <c r="AY29" i="74"/>
  <c r="AY24" i="76"/>
  <c r="AZ24" i="78" s="1"/>
  <c r="BB24" i="78" s="1"/>
  <c r="AY36" i="77"/>
  <c r="AX19" i="78"/>
  <c r="AZ19" i="80" s="1"/>
  <c r="BB19" i="80" s="1"/>
  <c r="AX18" i="73"/>
  <c r="AZ18" i="75" s="1"/>
  <c r="BB18" i="75" s="1"/>
  <c r="AY35" i="76"/>
  <c r="AZ35" i="78" s="1"/>
  <c r="BB35" i="78" s="1"/>
  <c r="AX23" i="78"/>
  <c r="AZ23" i="80" s="1"/>
  <c r="BB23" i="80" s="1"/>
  <c r="AY45" i="81"/>
  <c r="AX37" i="75"/>
  <c r="AX38" i="78"/>
  <c r="AZ38" i="80" s="1"/>
  <c r="BB38" i="80" s="1"/>
  <c r="AX28" i="75"/>
  <c r="AX33" i="78"/>
  <c r="AZ33" i="80" s="1"/>
  <c r="BB33" i="80" s="1"/>
  <c r="AY50" i="74"/>
  <c r="AX29" i="78"/>
  <c r="AZ29" i="80" s="1"/>
  <c r="BB29" i="80" s="1"/>
  <c r="AX21" i="80"/>
  <c r="AY33" i="77"/>
  <c r="AY16" i="81"/>
  <c r="AY16" i="77"/>
  <c r="AX24" i="80"/>
  <c r="AX50" i="75"/>
  <c r="AX49" i="75"/>
  <c r="AY21" i="79"/>
  <c r="AY27" i="81"/>
  <c r="AX38" i="75"/>
  <c r="AY27" i="77"/>
  <c r="AY23" i="79"/>
  <c r="AX16" i="75"/>
  <c r="AX16" i="80"/>
  <c r="AY37" i="81"/>
  <c r="AX45" i="78"/>
  <c r="AZ45" i="80" s="1"/>
  <c r="BB45" i="80" s="1"/>
  <c r="AX23" i="75"/>
  <c r="AX18" i="80"/>
  <c r="AY30" i="77"/>
  <c r="AY26" i="74"/>
  <c r="AY49" i="74"/>
  <c r="AY45" i="76"/>
  <c r="AZ45" i="78" s="1"/>
  <c r="BB45" i="78" s="1"/>
  <c r="AX26" i="78"/>
  <c r="AZ26" i="80" s="1"/>
  <c r="BB26" i="80" s="1"/>
  <c r="AY22" i="81"/>
  <c r="AY35" i="74"/>
  <c r="AY31" i="76"/>
  <c r="AZ31" i="78" s="1"/>
  <c r="BB31" i="78" s="1"/>
  <c r="AY38" i="76"/>
  <c r="AZ38" i="78" s="1"/>
  <c r="BB38" i="78" s="1"/>
  <c r="AX35" i="80"/>
  <c r="AY24" i="74"/>
  <c r="AY18" i="76"/>
  <c r="AZ18" i="78" s="1"/>
  <c r="BB18" i="78" s="1"/>
  <c r="AY23" i="76"/>
  <c r="AZ23" i="78" s="1"/>
  <c r="BB23" i="78" s="1"/>
  <c r="AX31" i="78"/>
  <c r="AZ31" i="80" s="1"/>
  <c r="BB31" i="80" s="1"/>
  <c r="AX32" i="80"/>
  <c r="AY38" i="81"/>
  <c r="AY19" i="76"/>
  <c r="AZ19" i="78" s="1"/>
  <c r="BB19" i="78" s="1"/>
  <c r="AX21" i="78"/>
  <c r="AZ21" i="80" s="1"/>
  <c r="BB21" i="80" s="1"/>
  <c r="AX23" i="80"/>
  <c r="AX22" i="80"/>
  <c r="AY37" i="77"/>
  <c r="AY16" i="74"/>
  <c r="AY31" i="79"/>
  <c r="AX30" i="75"/>
  <c r="AX50" i="80"/>
  <c r="AY18" i="79"/>
  <c r="AX32" i="75"/>
  <c r="AX33" i="80"/>
  <c r="AY49" i="77"/>
  <c r="AY30" i="74"/>
  <c r="AY24" i="79"/>
  <c r="AY28" i="74"/>
  <c r="AY33" i="79"/>
  <c r="AY36" i="76"/>
  <c r="AZ36" i="78" s="1"/>
  <c r="BB36" i="78" s="1"/>
  <c r="AY18" i="81"/>
  <c r="AX16" i="78"/>
  <c r="AZ16" i="80" s="1"/>
  <c r="BB16" i="80" s="1"/>
  <c r="AX18" i="78"/>
  <c r="AZ18" i="80" s="1"/>
  <c r="BB18" i="80" s="1"/>
  <c r="AY18" i="74"/>
  <c r="AY27" i="79"/>
  <c r="AX22" i="78"/>
  <c r="AZ22" i="80" s="1"/>
  <c r="BB22" i="80" s="1"/>
  <c r="AX37" i="78"/>
  <c r="AZ37" i="80" s="1"/>
  <c r="BB37" i="80" s="1"/>
  <c r="AX24" i="75"/>
  <c r="AX45" i="80"/>
  <c r="AY29" i="77"/>
  <c r="AY16" i="79"/>
  <c r="AH57" i="53"/>
  <c r="AQ60" i="50" l="1"/>
  <c r="AL43" i="50"/>
  <c r="AM43" i="50" s="1"/>
  <c r="AK43" i="50" l="1"/>
  <c r="E3" i="50" l="1"/>
  <c r="D3" i="50"/>
  <c r="D2" i="50"/>
  <c r="E2" i="50" s="1"/>
  <c r="F2" i="50" s="1"/>
  <c r="G2" i="50" s="1"/>
  <c r="B68" i="50"/>
  <c r="B69" i="50"/>
  <c r="B66" i="50"/>
  <c r="B55" i="50"/>
  <c r="B65" i="50"/>
  <c r="B62" i="50"/>
  <c r="B59" i="50"/>
  <c r="B61" i="50"/>
  <c r="B67" i="50"/>
  <c r="B54" i="50"/>
  <c r="B58" i="50"/>
  <c r="B73" i="50"/>
  <c r="B79" i="50"/>
  <c r="B74" i="50"/>
  <c r="B76" i="50"/>
  <c r="B80" i="50"/>
  <c r="B72" i="50"/>
  <c r="B53" i="50"/>
  <c r="B60" i="50"/>
  <c r="D45" i="50" l="1"/>
  <c r="D37" i="50"/>
  <c r="D50" i="50"/>
  <c r="D36" i="50"/>
  <c r="D32" i="50"/>
  <c r="D30" i="50"/>
  <c r="D24" i="50"/>
  <c r="D38" i="50"/>
  <c r="D31" i="50"/>
  <c r="D22" i="50"/>
  <c r="D19" i="50"/>
  <c r="D33" i="50"/>
  <c r="D29" i="50"/>
  <c r="D23" i="50"/>
  <c r="D21" i="50"/>
  <c r="D16" i="50"/>
  <c r="D18" i="50"/>
  <c r="E50" i="50"/>
  <c r="E38" i="50"/>
  <c r="E37" i="50"/>
  <c r="E33" i="50"/>
  <c r="E31" i="50"/>
  <c r="E29" i="50"/>
  <c r="E45" i="50"/>
  <c r="E32" i="50"/>
  <c r="E28" i="50"/>
  <c r="E24" i="50"/>
  <c r="E23" i="50"/>
  <c r="E21" i="50"/>
  <c r="E18" i="50"/>
  <c r="E16" i="50"/>
  <c r="E36" i="50"/>
  <c r="E30" i="50"/>
  <c r="E22" i="50"/>
  <c r="E17" i="50"/>
  <c r="E19" i="50"/>
  <c r="E7" i="50"/>
  <c r="E26" i="50"/>
  <c r="E35" i="50"/>
  <c r="D35" i="50"/>
  <c r="D27" i="50"/>
  <c r="F3" i="50"/>
  <c r="E49" i="50"/>
  <c r="E27" i="50"/>
  <c r="H3" i="50"/>
  <c r="H2" i="50"/>
  <c r="G3" i="50"/>
  <c r="D49" i="50"/>
  <c r="D26" i="50"/>
  <c r="G40" i="50" l="1"/>
  <c r="G50" i="50"/>
  <c r="G38" i="50"/>
  <c r="G45" i="50"/>
  <c r="G33" i="50"/>
  <c r="G31" i="50"/>
  <c r="G29" i="50"/>
  <c r="G27" i="50"/>
  <c r="G36" i="50"/>
  <c r="G30" i="50"/>
  <c r="G23" i="50"/>
  <c r="G21" i="50"/>
  <c r="G18" i="50"/>
  <c r="G16" i="50"/>
  <c r="G37" i="50"/>
  <c r="G32" i="50"/>
  <c r="G28" i="50"/>
  <c r="G24" i="50"/>
  <c r="G22" i="50"/>
  <c r="G19" i="50"/>
  <c r="G7" i="50"/>
  <c r="G17" i="50"/>
  <c r="H45" i="50"/>
  <c r="H37" i="50"/>
  <c r="H50" i="50"/>
  <c r="H36" i="50"/>
  <c r="H32" i="50"/>
  <c r="H30" i="50"/>
  <c r="H28" i="50"/>
  <c r="H24" i="50"/>
  <c r="H31" i="50"/>
  <c r="H27" i="50"/>
  <c r="H22" i="50"/>
  <c r="H19" i="50"/>
  <c r="H17" i="50"/>
  <c r="H7" i="50"/>
  <c r="H38" i="50"/>
  <c r="H33" i="50"/>
  <c r="H29" i="50"/>
  <c r="H23" i="50"/>
  <c r="H21" i="50"/>
  <c r="H16" i="50"/>
  <c r="H18" i="50"/>
  <c r="F45" i="50"/>
  <c r="F37" i="50"/>
  <c r="F38" i="50"/>
  <c r="F36" i="50"/>
  <c r="F32" i="50"/>
  <c r="F30" i="50"/>
  <c r="F28" i="50"/>
  <c r="F24" i="50"/>
  <c r="F50" i="50"/>
  <c r="F33" i="50"/>
  <c r="F29" i="50"/>
  <c r="F22" i="50"/>
  <c r="F19" i="50"/>
  <c r="F17" i="50"/>
  <c r="F7" i="50"/>
  <c r="F31" i="50"/>
  <c r="F27" i="50"/>
  <c r="F23" i="50"/>
  <c r="F21" i="50"/>
  <c r="F18" i="50"/>
  <c r="F16" i="50"/>
  <c r="G6" i="50"/>
  <c r="H6" i="50"/>
  <c r="G20" i="50"/>
  <c r="G35" i="50"/>
  <c r="H35" i="50"/>
  <c r="H20" i="50"/>
  <c r="F35" i="50"/>
  <c r="F20" i="50"/>
  <c r="G15" i="50"/>
  <c r="G11" i="50"/>
  <c r="G8" i="50"/>
  <c r="G5" i="50"/>
  <c r="H8" i="50"/>
  <c r="H13" i="50"/>
  <c r="E51" i="50"/>
  <c r="G47" i="50"/>
  <c r="G42" i="50"/>
  <c r="G49" i="50"/>
  <c r="G48" i="50"/>
  <c r="G41" i="50"/>
  <c r="G26" i="50"/>
  <c r="G13" i="50"/>
  <c r="G9" i="50"/>
  <c r="G12" i="50"/>
  <c r="H49" i="50"/>
  <c r="H48" i="50"/>
  <c r="H41" i="50"/>
  <c r="H47" i="50"/>
  <c r="H42" i="50"/>
  <c r="H40" i="50"/>
  <c r="H26" i="50"/>
  <c r="H9" i="50"/>
  <c r="H11" i="50"/>
  <c r="H12" i="50"/>
  <c r="H15" i="50"/>
  <c r="H5" i="50"/>
  <c r="F49" i="50"/>
  <c r="F26" i="50"/>
  <c r="D51" i="50"/>
  <c r="I3" i="50"/>
  <c r="I2" i="50"/>
  <c r="G44" i="50"/>
  <c r="H44" i="50"/>
  <c r="I50" i="50" l="1"/>
  <c r="I38" i="50"/>
  <c r="I37" i="50"/>
  <c r="I33" i="50"/>
  <c r="I31" i="50"/>
  <c r="I29" i="50"/>
  <c r="I27" i="50"/>
  <c r="I32" i="50"/>
  <c r="I28" i="50"/>
  <c r="I24" i="50"/>
  <c r="I23" i="50"/>
  <c r="I21" i="50"/>
  <c r="I18" i="50"/>
  <c r="I16" i="50"/>
  <c r="I45" i="50"/>
  <c r="I36" i="50"/>
  <c r="I30" i="50"/>
  <c r="I22" i="50"/>
  <c r="I17" i="50"/>
  <c r="I19" i="50"/>
  <c r="I7" i="50"/>
  <c r="I20" i="50"/>
  <c r="I35" i="50"/>
  <c r="F51" i="50"/>
  <c r="I49" i="50"/>
  <c r="I26" i="50"/>
  <c r="J3" i="50"/>
  <c r="J2" i="50"/>
  <c r="G51" i="50"/>
  <c r="H51" i="50"/>
  <c r="J45" i="50" l="1"/>
  <c r="J37" i="50"/>
  <c r="J38" i="50"/>
  <c r="J36" i="50"/>
  <c r="J32" i="50"/>
  <c r="J30" i="50"/>
  <c r="J28" i="50"/>
  <c r="J24" i="50"/>
  <c r="J33" i="50"/>
  <c r="J29" i="50"/>
  <c r="J22" i="50"/>
  <c r="J19" i="50"/>
  <c r="J17" i="50"/>
  <c r="J7" i="50"/>
  <c r="J50" i="50"/>
  <c r="J31" i="50"/>
  <c r="J27" i="50"/>
  <c r="J23" i="50"/>
  <c r="J21" i="50"/>
  <c r="J18" i="50"/>
  <c r="J16" i="50"/>
  <c r="J35" i="50"/>
  <c r="J20" i="50"/>
  <c r="J49" i="50"/>
  <c r="J26" i="50"/>
  <c r="K2" i="50"/>
  <c r="K3" i="50"/>
  <c r="I51" i="50"/>
  <c r="K50" i="50" l="1"/>
  <c r="K38" i="50"/>
  <c r="K45" i="50"/>
  <c r="K33" i="50"/>
  <c r="K31" i="50"/>
  <c r="K29" i="50"/>
  <c r="K27" i="50"/>
  <c r="K37" i="50"/>
  <c r="K36" i="50"/>
  <c r="K30" i="50"/>
  <c r="K21" i="50"/>
  <c r="K18" i="50"/>
  <c r="K16" i="50"/>
  <c r="K32" i="50"/>
  <c r="K28" i="50"/>
  <c r="K24" i="50"/>
  <c r="K22" i="50"/>
  <c r="K19" i="50"/>
  <c r="K7" i="50"/>
  <c r="K17" i="50"/>
  <c r="K35" i="50"/>
  <c r="K49" i="50"/>
  <c r="K26" i="50"/>
  <c r="L2" i="50"/>
  <c r="L3" i="50"/>
  <c r="L45" i="50" l="1"/>
  <c r="L37" i="50"/>
  <c r="L50" i="50"/>
  <c r="L36" i="50"/>
  <c r="L32" i="50"/>
  <c r="L30" i="50"/>
  <c r="L28" i="50"/>
  <c r="L24" i="50"/>
  <c r="L38" i="50"/>
  <c r="L31" i="50"/>
  <c r="L27" i="50"/>
  <c r="L22" i="50"/>
  <c r="L19" i="50"/>
  <c r="L17" i="50"/>
  <c r="L7" i="50"/>
  <c r="L33" i="50"/>
  <c r="L29" i="50"/>
  <c r="L23" i="50"/>
  <c r="L21" i="50"/>
  <c r="L16" i="50"/>
  <c r="L18" i="50"/>
  <c r="L35" i="50"/>
  <c r="L20" i="50"/>
  <c r="J51" i="50"/>
  <c r="K51" i="50"/>
  <c r="L49" i="50"/>
  <c r="L26" i="50"/>
  <c r="M3" i="50"/>
  <c r="M2" i="50"/>
  <c r="M50" i="50" l="1"/>
  <c r="M38" i="50"/>
  <c r="M36" i="50"/>
  <c r="M37" i="50"/>
  <c r="M33" i="50"/>
  <c r="M31" i="50"/>
  <c r="M29" i="50"/>
  <c r="M27" i="50"/>
  <c r="M45" i="50"/>
  <c r="M32" i="50"/>
  <c r="M28" i="50"/>
  <c r="M24" i="50"/>
  <c r="M23" i="50"/>
  <c r="M21" i="50"/>
  <c r="M18" i="50"/>
  <c r="M16" i="50"/>
  <c r="M30" i="50"/>
  <c r="M22" i="50"/>
  <c r="M17" i="50"/>
  <c r="M19" i="50"/>
  <c r="M7" i="50"/>
  <c r="M20" i="50"/>
  <c r="M35" i="50"/>
  <c r="M49" i="50"/>
  <c r="M26" i="50"/>
  <c r="N3" i="50"/>
  <c r="N2" i="50"/>
  <c r="L51" i="50"/>
  <c r="N45" i="50" l="1"/>
  <c r="N37" i="50"/>
  <c r="N38" i="50"/>
  <c r="N32" i="50"/>
  <c r="N30" i="50"/>
  <c r="N28" i="50"/>
  <c r="N24" i="50"/>
  <c r="N50" i="50"/>
  <c r="N33" i="50"/>
  <c r="N29" i="50"/>
  <c r="N22" i="50"/>
  <c r="N19" i="50"/>
  <c r="N17" i="50"/>
  <c r="N7" i="50"/>
  <c r="N36" i="50"/>
  <c r="N31" i="50"/>
  <c r="N27" i="50"/>
  <c r="N23" i="50"/>
  <c r="N21" i="50"/>
  <c r="N18" i="50"/>
  <c r="N16" i="50"/>
  <c r="N6" i="50"/>
  <c r="N35" i="50"/>
  <c r="N20" i="50"/>
  <c r="N49" i="50"/>
  <c r="N48" i="50"/>
  <c r="N41" i="50"/>
  <c r="N47" i="50"/>
  <c r="N42" i="50"/>
  <c r="N40" i="50"/>
  <c r="N26" i="50"/>
  <c r="N8" i="50"/>
  <c r="N9" i="50"/>
  <c r="N11" i="50"/>
  <c r="N12" i="50"/>
  <c r="N15" i="50"/>
  <c r="N5" i="50"/>
  <c r="N13" i="50"/>
  <c r="N44" i="50"/>
  <c r="O2" i="50"/>
  <c r="O3" i="50"/>
  <c r="M51" i="50"/>
  <c r="O50" i="50" l="1"/>
  <c r="O38" i="50"/>
  <c r="O36" i="50"/>
  <c r="O45" i="50"/>
  <c r="O33" i="50"/>
  <c r="O31" i="50"/>
  <c r="O29" i="50"/>
  <c r="O27" i="50"/>
  <c r="O30" i="50"/>
  <c r="O23" i="50"/>
  <c r="O21" i="50"/>
  <c r="O18" i="50"/>
  <c r="O16" i="50"/>
  <c r="O37" i="50"/>
  <c r="O32" i="50"/>
  <c r="O28" i="50"/>
  <c r="O24" i="50"/>
  <c r="O22" i="50"/>
  <c r="O19" i="50"/>
  <c r="O7" i="50"/>
  <c r="O17" i="50"/>
  <c r="O6" i="50"/>
  <c r="O20" i="50"/>
  <c r="O35" i="50"/>
  <c r="O47" i="50"/>
  <c r="O42" i="50"/>
  <c r="O40" i="50"/>
  <c r="O49" i="50"/>
  <c r="O48" i="50"/>
  <c r="O41" i="50"/>
  <c r="O26" i="50"/>
  <c r="O13" i="50"/>
  <c r="O8" i="50"/>
  <c r="O9" i="50"/>
  <c r="O11" i="50"/>
  <c r="O12" i="50"/>
  <c r="O15" i="50"/>
  <c r="O5" i="50"/>
  <c r="N51" i="50"/>
  <c r="O44" i="50"/>
  <c r="P2" i="50"/>
  <c r="P3" i="50"/>
  <c r="P45" i="50" l="1"/>
  <c r="P37" i="50"/>
  <c r="P50" i="50"/>
  <c r="P36" i="50"/>
  <c r="P32" i="50"/>
  <c r="P30" i="50"/>
  <c r="P28" i="50"/>
  <c r="P24" i="50"/>
  <c r="P31" i="50"/>
  <c r="P27" i="50"/>
  <c r="P22" i="50"/>
  <c r="P19" i="50"/>
  <c r="P17" i="50"/>
  <c r="P7" i="50"/>
  <c r="P38" i="50"/>
  <c r="P33" i="50"/>
  <c r="P29" i="50"/>
  <c r="P23" i="50"/>
  <c r="P21" i="50"/>
  <c r="P16" i="50"/>
  <c r="P18" i="50"/>
  <c r="P35" i="50"/>
  <c r="P20" i="50"/>
  <c r="P49" i="50"/>
  <c r="P26" i="50"/>
  <c r="Q3" i="50"/>
  <c r="Q2" i="50"/>
  <c r="O51" i="50"/>
  <c r="Q50" i="50" l="1"/>
  <c r="Q38" i="50"/>
  <c r="Q36" i="50"/>
  <c r="Q37" i="50"/>
  <c r="Q33" i="50"/>
  <c r="Q31" i="50"/>
  <c r="Q29" i="50"/>
  <c r="Q27" i="50"/>
  <c r="Q32" i="50"/>
  <c r="Q28" i="50"/>
  <c r="Q24" i="50"/>
  <c r="Q23" i="50"/>
  <c r="Q21" i="50"/>
  <c r="Q18" i="50"/>
  <c r="Q16" i="50"/>
  <c r="Q45" i="50"/>
  <c r="Q30" i="50"/>
  <c r="Q22" i="50"/>
  <c r="Q17" i="50"/>
  <c r="Q19" i="50"/>
  <c r="Q7" i="50"/>
  <c r="Q20" i="50"/>
  <c r="Q35" i="50"/>
  <c r="Q49" i="50"/>
  <c r="Q26" i="50"/>
  <c r="R3" i="50"/>
  <c r="R2" i="50"/>
  <c r="P51" i="50"/>
  <c r="R45" i="50" l="1"/>
  <c r="R37" i="50"/>
  <c r="R38" i="50"/>
  <c r="R32" i="50"/>
  <c r="R30" i="50"/>
  <c r="R28" i="50"/>
  <c r="R24" i="50"/>
  <c r="R36" i="50"/>
  <c r="R33" i="50"/>
  <c r="R29" i="50"/>
  <c r="R22" i="50"/>
  <c r="R19" i="50"/>
  <c r="R17" i="50"/>
  <c r="R7" i="50"/>
  <c r="R50" i="50"/>
  <c r="R31" i="50"/>
  <c r="R27" i="50"/>
  <c r="R23" i="50"/>
  <c r="R21" i="50"/>
  <c r="R18" i="50"/>
  <c r="R16" i="50"/>
  <c r="R35" i="50"/>
  <c r="R49" i="50"/>
  <c r="R26" i="50"/>
  <c r="S2" i="50"/>
  <c r="S3" i="50"/>
  <c r="S50" i="50" l="1"/>
  <c r="S38" i="50"/>
  <c r="S36" i="50"/>
  <c r="S45" i="50"/>
  <c r="S33" i="50"/>
  <c r="S31" i="50"/>
  <c r="S29" i="50"/>
  <c r="S27" i="50"/>
  <c r="S37" i="50"/>
  <c r="S30" i="50"/>
  <c r="S23" i="50"/>
  <c r="S21" i="50"/>
  <c r="S18" i="50"/>
  <c r="S16" i="50"/>
  <c r="S32" i="50"/>
  <c r="S28" i="50"/>
  <c r="S24" i="50"/>
  <c r="S22" i="50"/>
  <c r="S19" i="50"/>
  <c r="S7" i="50"/>
  <c r="S17" i="50"/>
  <c r="S20" i="50"/>
  <c r="S35" i="50"/>
  <c r="Q51" i="50"/>
  <c r="S49" i="50"/>
  <c r="S26" i="50"/>
  <c r="T2" i="50"/>
  <c r="T3" i="50"/>
  <c r="R51" i="50"/>
  <c r="T45" i="50" l="1"/>
  <c r="T37" i="50"/>
  <c r="T50" i="50"/>
  <c r="T36" i="50"/>
  <c r="T32" i="50"/>
  <c r="T30" i="50"/>
  <c r="T28" i="50"/>
  <c r="T24" i="50"/>
  <c r="T38" i="50"/>
  <c r="T31" i="50"/>
  <c r="T27" i="50"/>
  <c r="T22" i="50"/>
  <c r="T19" i="50"/>
  <c r="T17" i="50"/>
  <c r="T7" i="50"/>
  <c r="T33" i="50"/>
  <c r="T29" i="50"/>
  <c r="T23" i="50"/>
  <c r="T21" i="50"/>
  <c r="T16" i="50"/>
  <c r="T18" i="50"/>
  <c r="T35" i="50"/>
  <c r="T20" i="50"/>
  <c r="T49" i="50"/>
  <c r="T26" i="50"/>
  <c r="U3" i="50"/>
  <c r="U2" i="50"/>
  <c r="S51" i="50"/>
  <c r="U50" i="50" l="1"/>
  <c r="U38" i="50"/>
  <c r="U36" i="50"/>
  <c r="U37" i="50"/>
  <c r="U33" i="50"/>
  <c r="U31" i="50"/>
  <c r="U29" i="50"/>
  <c r="U27" i="50"/>
  <c r="U45" i="50"/>
  <c r="U32" i="50"/>
  <c r="U28" i="50"/>
  <c r="U24" i="50"/>
  <c r="U23" i="50"/>
  <c r="U21" i="50"/>
  <c r="U18" i="50"/>
  <c r="U16" i="50"/>
  <c r="U30" i="50"/>
  <c r="U22" i="50"/>
  <c r="U17" i="50"/>
  <c r="U19" i="50"/>
  <c r="U7" i="50"/>
  <c r="U6" i="50"/>
  <c r="U20" i="50"/>
  <c r="U35" i="50"/>
  <c r="U47" i="50"/>
  <c r="U42" i="50"/>
  <c r="U40" i="50"/>
  <c r="U49" i="50"/>
  <c r="U48" i="50"/>
  <c r="U41" i="50"/>
  <c r="U26" i="50"/>
  <c r="U13" i="50"/>
  <c r="U8" i="50"/>
  <c r="U9" i="50"/>
  <c r="U11" i="50"/>
  <c r="U12" i="50"/>
  <c r="U15" i="50"/>
  <c r="V3" i="50"/>
  <c r="V2" i="50"/>
  <c r="T51" i="50"/>
  <c r="U44" i="50"/>
  <c r="V45" i="50" l="1"/>
  <c r="V37" i="50"/>
  <c r="V38" i="50"/>
  <c r="V32" i="50"/>
  <c r="V30" i="50"/>
  <c r="V28" i="50"/>
  <c r="V24" i="50"/>
  <c r="V50" i="50"/>
  <c r="V33" i="50"/>
  <c r="V29" i="50"/>
  <c r="V22" i="50"/>
  <c r="V19" i="50"/>
  <c r="V17" i="50"/>
  <c r="V7" i="50"/>
  <c r="V36" i="50"/>
  <c r="V31" i="50"/>
  <c r="V27" i="50"/>
  <c r="V23" i="50"/>
  <c r="V21" i="50"/>
  <c r="V18" i="50"/>
  <c r="V16" i="50"/>
  <c r="V6" i="50"/>
  <c r="V35" i="50"/>
  <c r="V20" i="50"/>
  <c r="V49" i="50"/>
  <c r="V48" i="50"/>
  <c r="V41" i="50"/>
  <c r="V47" i="50"/>
  <c r="V42" i="50"/>
  <c r="V40" i="50"/>
  <c r="V26" i="50"/>
  <c r="V8" i="50"/>
  <c r="V9" i="50"/>
  <c r="V11" i="50"/>
  <c r="V12" i="50"/>
  <c r="V15" i="50"/>
  <c r="V13" i="50"/>
  <c r="U51" i="50"/>
  <c r="W2" i="50"/>
  <c r="W3" i="50"/>
  <c r="V44" i="50"/>
  <c r="W50" i="50" l="1"/>
  <c r="W38" i="50"/>
  <c r="W36" i="50"/>
  <c r="W45" i="50"/>
  <c r="W33" i="50"/>
  <c r="W31" i="50"/>
  <c r="W29" i="50"/>
  <c r="W27" i="50"/>
  <c r="W30" i="50"/>
  <c r="W23" i="50"/>
  <c r="W21" i="50"/>
  <c r="W18" i="50"/>
  <c r="W16" i="50"/>
  <c r="W37" i="50"/>
  <c r="W32" i="50"/>
  <c r="W28" i="50"/>
  <c r="W24" i="50"/>
  <c r="W22" i="50"/>
  <c r="W19" i="50"/>
  <c r="W7" i="50"/>
  <c r="W17" i="50"/>
  <c r="W20" i="50"/>
  <c r="W35" i="50"/>
  <c r="W49" i="50"/>
  <c r="W26" i="50"/>
  <c r="X2" i="50"/>
  <c r="X3" i="50"/>
  <c r="V51" i="50"/>
  <c r="X45" i="50" l="1"/>
  <c r="X37" i="50"/>
  <c r="X50" i="50"/>
  <c r="X36" i="50"/>
  <c r="X32" i="50"/>
  <c r="X30" i="50"/>
  <c r="X28" i="50"/>
  <c r="X24" i="50"/>
  <c r="X31" i="50"/>
  <c r="X27" i="50"/>
  <c r="X22" i="50"/>
  <c r="X19" i="50"/>
  <c r="X17" i="50"/>
  <c r="X7" i="50"/>
  <c r="X38" i="50"/>
  <c r="X33" i="50"/>
  <c r="X29" i="50"/>
  <c r="X23" i="50"/>
  <c r="X21" i="50"/>
  <c r="X16" i="50"/>
  <c r="X18" i="50"/>
  <c r="X35" i="50"/>
  <c r="X20" i="50"/>
  <c r="X49" i="50"/>
  <c r="X26" i="50"/>
  <c r="W51" i="50"/>
  <c r="Y3" i="50"/>
  <c r="Y2" i="50"/>
  <c r="Y50" i="50" l="1"/>
  <c r="Y38" i="50"/>
  <c r="Y36" i="50"/>
  <c r="Y37" i="50"/>
  <c r="Y33" i="50"/>
  <c r="Y31" i="50"/>
  <c r="Y29" i="50"/>
  <c r="Y27" i="50"/>
  <c r="Y32" i="50"/>
  <c r="Y28" i="50"/>
  <c r="Y24" i="50"/>
  <c r="Y23" i="50"/>
  <c r="Y21" i="50"/>
  <c r="Y18" i="50"/>
  <c r="Y16" i="50"/>
  <c r="Y45" i="50"/>
  <c r="Y30" i="50"/>
  <c r="Y22" i="50"/>
  <c r="Y17" i="50"/>
  <c r="Y19" i="50"/>
  <c r="Y7" i="50"/>
  <c r="Y35" i="50"/>
  <c r="Y49" i="50"/>
  <c r="Y26" i="50"/>
  <c r="Z3" i="50"/>
  <c r="Z2" i="50"/>
  <c r="Z45" i="50" l="1"/>
  <c r="Z37" i="50"/>
  <c r="Z38" i="50"/>
  <c r="Z32" i="50"/>
  <c r="Z30" i="50"/>
  <c r="Z28" i="50"/>
  <c r="Z24" i="50"/>
  <c r="Z36" i="50"/>
  <c r="Z33" i="50"/>
  <c r="Z29" i="50"/>
  <c r="Z22" i="50"/>
  <c r="Z19" i="50"/>
  <c r="Z17" i="50"/>
  <c r="Z7" i="50"/>
  <c r="Z50" i="50"/>
  <c r="Z31" i="50"/>
  <c r="Z27" i="50"/>
  <c r="Z23" i="50"/>
  <c r="Z21" i="50"/>
  <c r="Z18" i="50"/>
  <c r="Z16" i="50"/>
  <c r="Z35" i="50"/>
  <c r="Z20" i="50"/>
  <c r="X51" i="50"/>
  <c r="Z49" i="50"/>
  <c r="Z26" i="50"/>
  <c r="AA2" i="50"/>
  <c r="AA3" i="50"/>
  <c r="Y51" i="50"/>
  <c r="AA50" i="50" l="1"/>
  <c r="AA38" i="50"/>
  <c r="AA36" i="50"/>
  <c r="AA45" i="50"/>
  <c r="AA33" i="50"/>
  <c r="AA31" i="50"/>
  <c r="AA29" i="50"/>
  <c r="AA27" i="50"/>
  <c r="AA37" i="50"/>
  <c r="AA30" i="50"/>
  <c r="AA23" i="50"/>
  <c r="AA21" i="50"/>
  <c r="AA18" i="50"/>
  <c r="AA16" i="50"/>
  <c r="AA32" i="50"/>
  <c r="AA28" i="50"/>
  <c r="AA24" i="50"/>
  <c r="AA22" i="50"/>
  <c r="AA19" i="50"/>
  <c r="AA7" i="50"/>
  <c r="AA17" i="50"/>
  <c r="AA20" i="50"/>
  <c r="AA35" i="50"/>
  <c r="AA49" i="50"/>
  <c r="AA26" i="50"/>
  <c r="Z51" i="50"/>
  <c r="AB2" i="50"/>
  <c r="AB3" i="50"/>
  <c r="AB45" i="50" l="1"/>
  <c r="AB37" i="50"/>
  <c r="AB50" i="50"/>
  <c r="AB36" i="50"/>
  <c r="AB32" i="50"/>
  <c r="AB30" i="50"/>
  <c r="AB28" i="50"/>
  <c r="AB24" i="50"/>
  <c r="AB38" i="50"/>
  <c r="AB31" i="50"/>
  <c r="AB27" i="50"/>
  <c r="AB22" i="50"/>
  <c r="AB19" i="50"/>
  <c r="AB17" i="50"/>
  <c r="AB7" i="50"/>
  <c r="AB33" i="50"/>
  <c r="AB29" i="50"/>
  <c r="AB23" i="50"/>
  <c r="AB21" i="50"/>
  <c r="AB16" i="50"/>
  <c r="AB18" i="50"/>
  <c r="AB6" i="50"/>
  <c r="AB35" i="50"/>
  <c r="AB20" i="50"/>
  <c r="AB49" i="50"/>
  <c r="AB48" i="50"/>
  <c r="AB41" i="50"/>
  <c r="AB47" i="50"/>
  <c r="AB42" i="50"/>
  <c r="AB40" i="50"/>
  <c r="AB26" i="50"/>
  <c r="AB8" i="50"/>
  <c r="AB9" i="50"/>
  <c r="AB11" i="50"/>
  <c r="AB12" i="50"/>
  <c r="AB15" i="50"/>
  <c r="AB5" i="50"/>
  <c r="AB13" i="50"/>
  <c r="AA51" i="50"/>
  <c r="AB44" i="50"/>
  <c r="AC3" i="50"/>
  <c r="AC2" i="50"/>
  <c r="AC50" i="50" l="1"/>
  <c r="AC38" i="50"/>
  <c r="AC36" i="50"/>
  <c r="AC37" i="50"/>
  <c r="AC33" i="50"/>
  <c r="AC31" i="50"/>
  <c r="AC29" i="50"/>
  <c r="AC27" i="50"/>
  <c r="AC45" i="50"/>
  <c r="AC32" i="50"/>
  <c r="AC28" i="50"/>
  <c r="AC24" i="50"/>
  <c r="AC23" i="50"/>
  <c r="AC21" i="50"/>
  <c r="AC18" i="50"/>
  <c r="AC16" i="50"/>
  <c r="AC30" i="50"/>
  <c r="AC22" i="50"/>
  <c r="AC17" i="50"/>
  <c r="AC19" i="50"/>
  <c r="AC7" i="50"/>
  <c r="AC6" i="50"/>
  <c r="AC20" i="50"/>
  <c r="AC35" i="50"/>
  <c r="AC47" i="50"/>
  <c r="AC42" i="50"/>
  <c r="AC40" i="50"/>
  <c r="AC49" i="50"/>
  <c r="AC48" i="50"/>
  <c r="AC41" i="50"/>
  <c r="AC26" i="50"/>
  <c r="AC13" i="50"/>
  <c r="AC8" i="50"/>
  <c r="AC9" i="50"/>
  <c r="AC11" i="50"/>
  <c r="AC12" i="50"/>
  <c r="AC15" i="50"/>
  <c r="AC5" i="50"/>
  <c r="AD3" i="50"/>
  <c r="AD2" i="50"/>
  <c r="AC44" i="50"/>
  <c r="AB51" i="50"/>
  <c r="AL12" i="50" l="1"/>
  <c r="AL9" i="50"/>
  <c r="AJ9" i="53" s="1"/>
  <c r="AJ6" i="50"/>
  <c r="AJ44" i="50"/>
  <c r="AH44" i="53" s="1"/>
  <c r="AJ44" i="54" s="1"/>
  <c r="AJ8" i="50"/>
  <c r="AY5" i="50"/>
  <c r="AY44" i="50"/>
  <c r="AY6" i="50"/>
  <c r="AY8" i="50"/>
  <c r="AJ11" i="50"/>
  <c r="AL11" i="50"/>
  <c r="AJ11" i="53" s="1"/>
  <c r="AJ9" i="50"/>
  <c r="AL8" i="50"/>
  <c r="AJ12" i="50"/>
  <c r="AO6" i="50"/>
  <c r="AP6" i="50" s="1"/>
  <c r="AL44" i="50"/>
  <c r="AD45" i="50"/>
  <c r="AD37" i="50"/>
  <c r="AD38" i="50"/>
  <c r="AD32" i="50"/>
  <c r="AD30" i="50"/>
  <c r="AD28" i="50"/>
  <c r="AD24" i="50"/>
  <c r="AD50" i="50"/>
  <c r="AD33" i="50"/>
  <c r="AD29" i="50"/>
  <c r="AD22" i="50"/>
  <c r="AD19" i="50"/>
  <c r="AD17" i="50"/>
  <c r="AD7" i="50"/>
  <c r="AD36" i="50"/>
  <c r="AD31" i="50"/>
  <c r="AD27" i="50"/>
  <c r="AD23" i="50"/>
  <c r="AD21" i="50"/>
  <c r="AD18" i="50"/>
  <c r="AD16" i="50"/>
  <c r="AD49" i="50"/>
  <c r="AL15" i="50"/>
  <c r="AJ15" i="53" s="1"/>
  <c r="AJ15" i="50"/>
  <c r="AL48" i="50"/>
  <c r="AJ48" i="53" s="1"/>
  <c r="AJ48" i="50"/>
  <c r="AK48" i="50" s="1"/>
  <c r="AL40" i="50"/>
  <c r="AJ40" i="53" s="1"/>
  <c r="AJ40" i="50"/>
  <c r="AL47" i="50"/>
  <c r="AJ47" i="53" s="1"/>
  <c r="AJ47" i="50"/>
  <c r="AK47" i="50" s="1"/>
  <c r="AL13" i="50"/>
  <c r="AJ13" i="53" s="1"/>
  <c r="AJ13" i="50"/>
  <c r="AL41" i="50"/>
  <c r="AJ41" i="53" s="1"/>
  <c r="AJ41" i="50"/>
  <c r="AL42" i="50"/>
  <c r="AJ42" i="53" s="1"/>
  <c r="AJ42" i="50"/>
  <c r="AD35" i="50"/>
  <c r="AD20" i="50"/>
  <c r="AD26" i="50"/>
  <c r="AC51" i="50"/>
  <c r="AE2" i="50"/>
  <c r="AE3" i="50"/>
  <c r="AJ44" i="53" l="1"/>
  <c r="AL44" i="54" s="1"/>
  <c r="AO44" i="50"/>
  <c r="AP44" i="50" s="1"/>
  <c r="AK48" i="53"/>
  <c r="AL48" i="54"/>
  <c r="AK47" i="53"/>
  <c r="AL47" i="54"/>
  <c r="AI44" i="73"/>
  <c r="AK44" i="54"/>
  <c r="AK44" i="53"/>
  <c r="AK42" i="53"/>
  <c r="AL42" i="54"/>
  <c r="AK41" i="53"/>
  <c r="AL41" i="54"/>
  <c r="AK40" i="53"/>
  <c r="AL40" i="54"/>
  <c r="AK15" i="53"/>
  <c r="AL15" i="54"/>
  <c r="AK13" i="53"/>
  <c r="AL13" i="54"/>
  <c r="AK11" i="53"/>
  <c r="AL11" i="54"/>
  <c r="AK9" i="53"/>
  <c r="AL9" i="54"/>
  <c r="AJ12" i="53"/>
  <c r="AH8" i="53"/>
  <c r="AJ8" i="53"/>
  <c r="AJ6" i="53"/>
  <c r="AM6" i="53" s="1"/>
  <c r="AN6" i="53" s="1"/>
  <c r="AP6" i="53" s="1"/>
  <c r="AH6" i="53"/>
  <c r="AJ6" i="54" s="1"/>
  <c r="AK5" i="50"/>
  <c r="AH5" i="53"/>
  <c r="AY47" i="50"/>
  <c r="AH47" i="53"/>
  <c r="AY48" i="50"/>
  <c r="AH48" i="53"/>
  <c r="AI44" i="53"/>
  <c r="AY42" i="50"/>
  <c r="AH42" i="53"/>
  <c r="AJ42" i="54" s="1"/>
  <c r="AY41" i="50"/>
  <c r="AH41" i="53"/>
  <c r="AJ41" i="54" s="1"/>
  <c r="AY40" i="50"/>
  <c r="AH40" i="53"/>
  <c r="AJ40" i="54" s="1"/>
  <c r="AY9" i="50"/>
  <c r="AH9" i="53"/>
  <c r="AJ9" i="54" s="1"/>
  <c r="AI6" i="53"/>
  <c r="AY13" i="50"/>
  <c r="AH13" i="53"/>
  <c r="AJ13" i="54" s="1"/>
  <c r="AH11" i="53"/>
  <c r="AY11" i="50"/>
  <c r="AY12" i="50"/>
  <c r="AH12" i="53"/>
  <c r="AJ12" i="54" s="1"/>
  <c r="AY15" i="50"/>
  <c r="AH15" i="53"/>
  <c r="AJ15" i="54" s="1"/>
  <c r="AI11" i="53"/>
  <c r="AM5" i="50"/>
  <c r="AJ5" i="53"/>
  <c r="AE50" i="50"/>
  <c r="AE38" i="50"/>
  <c r="AE36" i="50"/>
  <c r="AE45" i="50"/>
  <c r="AE33" i="50"/>
  <c r="AE31" i="50"/>
  <c r="AE29" i="50"/>
  <c r="AE27" i="50"/>
  <c r="AE30" i="50"/>
  <c r="AE23" i="50"/>
  <c r="AE21" i="50"/>
  <c r="AE18" i="50"/>
  <c r="AE16" i="50"/>
  <c r="AE37" i="50"/>
  <c r="AE32" i="50"/>
  <c r="AE28" i="50"/>
  <c r="AE24" i="50"/>
  <c r="AE22" i="50"/>
  <c r="AE19" i="50"/>
  <c r="AE7" i="50"/>
  <c r="AE17" i="50"/>
  <c r="AE20" i="50"/>
  <c r="AE35" i="50"/>
  <c r="AE49" i="50"/>
  <c r="AE26" i="50"/>
  <c r="AF2" i="50"/>
  <c r="AF3" i="50"/>
  <c r="AD51" i="50"/>
  <c r="AL5" i="54" l="1"/>
  <c r="AO5" i="54" s="1"/>
  <c r="AP5" i="54" s="1"/>
  <c r="AR5" i="54" s="1"/>
  <c r="AM5" i="53"/>
  <c r="AN5" i="53" s="1"/>
  <c r="AP5" i="53" s="1"/>
  <c r="AI48" i="53"/>
  <c r="AJ48" i="54"/>
  <c r="AK48" i="73"/>
  <c r="AM48" i="54"/>
  <c r="AK47" i="73"/>
  <c r="AM47" i="54"/>
  <c r="AI47" i="53"/>
  <c r="AJ47" i="54"/>
  <c r="AW44" i="53"/>
  <c r="AZ44" i="73" s="1"/>
  <c r="BB44" i="73" s="1"/>
  <c r="AX44" i="74"/>
  <c r="AW44" i="75" s="1"/>
  <c r="AK44" i="73"/>
  <c r="AM44" i="54"/>
  <c r="AJ44" i="74"/>
  <c r="AJ44" i="73"/>
  <c r="AI41" i="73"/>
  <c r="AK41" i="54"/>
  <c r="AI42" i="73"/>
  <c r="AK42" i="54"/>
  <c r="AK41" i="73"/>
  <c r="AM41" i="54"/>
  <c r="AK42" i="73"/>
  <c r="AM42" i="54"/>
  <c r="AK40" i="73"/>
  <c r="AM40" i="54"/>
  <c r="AI40" i="73"/>
  <c r="AK40" i="54"/>
  <c r="AI15" i="73"/>
  <c r="AK15" i="54"/>
  <c r="AK15" i="73"/>
  <c r="AM15" i="54"/>
  <c r="AI13" i="73"/>
  <c r="AK13" i="54"/>
  <c r="AI9" i="73"/>
  <c r="AK9" i="54"/>
  <c r="AJ8" i="54"/>
  <c r="AI8" i="73" s="1"/>
  <c r="AK9" i="73"/>
  <c r="AM9" i="54"/>
  <c r="AK11" i="73"/>
  <c r="AM11" i="54"/>
  <c r="AK13" i="73"/>
  <c r="AM13" i="54"/>
  <c r="AJ11" i="54"/>
  <c r="AI8" i="53"/>
  <c r="AK8" i="53"/>
  <c r="AL8" i="54"/>
  <c r="AK12" i="53"/>
  <c r="AL12" i="54"/>
  <c r="AI12" i="73"/>
  <c r="AJ12" i="74" s="1"/>
  <c r="AI6" i="73"/>
  <c r="AJ6" i="74" s="1"/>
  <c r="AI5" i="53"/>
  <c r="AZ51" i="53" s="1"/>
  <c r="AJ5" i="54"/>
  <c r="AW5" i="53"/>
  <c r="AZ5" i="73" s="1"/>
  <c r="BB5" i="73" s="1"/>
  <c r="AK6" i="53"/>
  <c r="AL6" i="54"/>
  <c r="AO6" i="54" s="1"/>
  <c r="AP6" i="54" s="1"/>
  <c r="AR6" i="54" s="1"/>
  <c r="AW6" i="53"/>
  <c r="AZ6" i="73" s="1"/>
  <c r="BB6" i="73" s="1"/>
  <c r="AK12" i="54"/>
  <c r="AK5" i="53"/>
  <c r="AK8" i="54"/>
  <c r="AK6" i="54"/>
  <c r="AI40" i="53"/>
  <c r="AI41" i="53"/>
  <c r="AI42" i="53"/>
  <c r="AI9" i="53"/>
  <c r="AW12" i="53"/>
  <c r="AZ12" i="73" s="1"/>
  <c r="BB12" i="73" s="1"/>
  <c r="AI12" i="53"/>
  <c r="AI13" i="53"/>
  <c r="AI15" i="53"/>
  <c r="AF45" i="50"/>
  <c r="AF37" i="50"/>
  <c r="AF50" i="50"/>
  <c r="AF36" i="50"/>
  <c r="AF32" i="50"/>
  <c r="AF30" i="50"/>
  <c r="AF28" i="50"/>
  <c r="AF24" i="50"/>
  <c r="AF31" i="50"/>
  <c r="AF27" i="50"/>
  <c r="AF22" i="50"/>
  <c r="AF19" i="50"/>
  <c r="AF17" i="50"/>
  <c r="AF7" i="50"/>
  <c r="AF38" i="50"/>
  <c r="AF33" i="50"/>
  <c r="AF29" i="50"/>
  <c r="AF23" i="50"/>
  <c r="AF21" i="50"/>
  <c r="AF16" i="50"/>
  <c r="AF18" i="50"/>
  <c r="AF35" i="50"/>
  <c r="AG3" i="50"/>
  <c r="AG2" i="50"/>
  <c r="AF49" i="50"/>
  <c r="AF26" i="50"/>
  <c r="AE51" i="50"/>
  <c r="AW49" i="50"/>
  <c r="AK5" i="73" l="1"/>
  <c r="AN5" i="73" s="1"/>
  <c r="AM5" i="54"/>
  <c r="AY44" i="54"/>
  <c r="AW48" i="53"/>
  <c r="AZ48" i="73" s="1"/>
  <c r="BB48" i="73" s="1"/>
  <c r="AL48" i="73"/>
  <c r="AL48" i="74"/>
  <c r="AK48" i="54"/>
  <c r="AI48" i="73"/>
  <c r="AW47" i="53"/>
  <c r="AZ47" i="73" s="1"/>
  <c r="BB47" i="73" s="1"/>
  <c r="AK47" i="54"/>
  <c r="AI47" i="73"/>
  <c r="AL47" i="73"/>
  <c r="AL47" i="74"/>
  <c r="AK44" i="74"/>
  <c r="AI44" i="75"/>
  <c r="AX44" i="73"/>
  <c r="AZ44" i="75" s="1"/>
  <c r="BB44" i="75" s="1"/>
  <c r="AL44" i="73"/>
  <c r="AL44" i="74"/>
  <c r="AW42" i="53"/>
  <c r="AZ42" i="73" s="1"/>
  <c r="BB42" i="73" s="1"/>
  <c r="AW41" i="53"/>
  <c r="AZ41" i="73" s="1"/>
  <c r="BB41" i="73" s="1"/>
  <c r="AL42" i="73"/>
  <c r="AL42" i="74"/>
  <c r="AL41" i="73"/>
  <c r="AL41" i="74"/>
  <c r="AJ42" i="74"/>
  <c r="AJ42" i="73"/>
  <c r="AJ41" i="74"/>
  <c r="AJ41" i="73"/>
  <c r="AW40" i="53"/>
  <c r="AZ40" i="73" s="1"/>
  <c r="BB40" i="73" s="1"/>
  <c r="AJ40" i="74"/>
  <c r="AJ40" i="73"/>
  <c r="AL40" i="73"/>
  <c r="AL40" i="74"/>
  <c r="AW15" i="53"/>
  <c r="AZ15" i="73" s="1"/>
  <c r="BB15" i="73" s="1"/>
  <c r="AL15" i="73"/>
  <c r="AL15" i="74"/>
  <c r="AJ15" i="74"/>
  <c r="AJ15" i="73"/>
  <c r="AW13" i="53"/>
  <c r="AZ13" i="73" s="1"/>
  <c r="BB13" i="73" s="1"/>
  <c r="AW9" i="53"/>
  <c r="AZ9" i="73" s="1"/>
  <c r="BB9" i="73" s="1"/>
  <c r="AI11" i="73"/>
  <c r="AK11" i="54"/>
  <c r="AJ8" i="74"/>
  <c r="AJ8" i="73"/>
  <c r="AK8" i="73"/>
  <c r="AM8" i="54"/>
  <c r="AW11" i="53"/>
  <c r="AZ11" i="73" s="1"/>
  <c r="BB11" i="73" s="1"/>
  <c r="AL13" i="73"/>
  <c r="AL13" i="74"/>
  <c r="AL11" i="73"/>
  <c r="AL11" i="74"/>
  <c r="AL9" i="73"/>
  <c r="AL9" i="74"/>
  <c r="AW8" i="53"/>
  <c r="AZ8" i="73" s="1"/>
  <c r="BB8" i="73" s="1"/>
  <c r="AJ9" i="74"/>
  <c r="AJ9" i="73"/>
  <c r="AJ13" i="74"/>
  <c r="AJ13" i="73"/>
  <c r="AI12" i="75"/>
  <c r="AK12" i="74"/>
  <c r="AK12" i="73"/>
  <c r="AM12" i="54"/>
  <c r="AY6" i="54"/>
  <c r="AY12" i="54"/>
  <c r="AI6" i="75"/>
  <c r="AK6" i="74"/>
  <c r="AL5" i="74"/>
  <c r="AY5" i="54"/>
  <c r="AI5" i="73"/>
  <c r="AX6" i="74"/>
  <c r="AW6" i="75" s="1"/>
  <c r="AJ6" i="73"/>
  <c r="AJ12" i="73"/>
  <c r="AM6" i="54"/>
  <c r="AK6" i="73"/>
  <c r="AK5" i="54"/>
  <c r="BB51" i="54" s="1"/>
  <c r="AJ49" i="50"/>
  <c r="AL49" i="50"/>
  <c r="AJ49" i="53" s="1"/>
  <c r="AK49" i="53" s="1"/>
  <c r="AG50" i="50"/>
  <c r="AG38" i="50"/>
  <c r="AG36" i="50"/>
  <c r="AG37" i="50"/>
  <c r="AG33" i="50"/>
  <c r="AG31" i="50"/>
  <c r="AG29" i="50"/>
  <c r="AG27" i="50"/>
  <c r="AG32" i="50"/>
  <c r="AG28" i="50"/>
  <c r="AG24" i="50"/>
  <c r="AG23" i="50"/>
  <c r="AG21" i="50"/>
  <c r="AG18" i="50"/>
  <c r="AG16" i="50"/>
  <c r="AG45" i="50"/>
  <c r="AG30" i="50"/>
  <c r="AG22" i="50"/>
  <c r="AG17" i="50"/>
  <c r="AG19" i="50"/>
  <c r="AG7" i="50"/>
  <c r="AG20" i="50"/>
  <c r="AG35" i="50"/>
  <c r="AH3" i="50"/>
  <c r="AH2" i="50"/>
  <c r="AG26" i="50"/>
  <c r="AF51" i="50"/>
  <c r="AU49" i="53"/>
  <c r="AL5" i="73" l="1"/>
  <c r="AO5" i="81"/>
  <c r="AP5" i="81" s="1"/>
  <c r="AR5" i="81" s="1"/>
  <c r="AJ5" i="74"/>
  <c r="AK5" i="74" s="1"/>
  <c r="BB51" i="74" s="1"/>
  <c r="AO6" i="81"/>
  <c r="AP6" i="81" s="1"/>
  <c r="AR6" i="81" s="1"/>
  <c r="AN6" i="73"/>
  <c r="AO5" i="73"/>
  <c r="AN5" i="80"/>
  <c r="AO5" i="80" s="1"/>
  <c r="AQ5" i="80" s="1"/>
  <c r="AX49" i="73"/>
  <c r="AZ49" i="75" s="1"/>
  <c r="BB49" i="75" s="1"/>
  <c r="AJ48" i="73"/>
  <c r="AJ48" i="74"/>
  <c r="AK48" i="75"/>
  <c r="AM48" i="74"/>
  <c r="AX48" i="74"/>
  <c r="AW48" i="75" s="1"/>
  <c r="AY48" i="54"/>
  <c r="AJ47" i="73"/>
  <c r="AJ47" i="74"/>
  <c r="AX47" i="74"/>
  <c r="AW47" i="75" s="1"/>
  <c r="AY47" i="54"/>
  <c r="AM47" i="74"/>
  <c r="AK47" i="75"/>
  <c r="AJ44" i="76"/>
  <c r="AX44" i="77" s="1"/>
  <c r="AW44" i="78" s="1"/>
  <c r="AX44" i="79" s="1"/>
  <c r="AW44" i="80" s="1"/>
  <c r="AX44" i="81" s="1"/>
  <c r="AJ44" i="75"/>
  <c r="AK44" i="75"/>
  <c r="AM44" i="74"/>
  <c r="AY44" i="74"/>
  <c r="AM41" i="74"/>
  <c r="AK41" i="75"/>
  <c r="AK42" i="75"/>
  <c r="AM42" i="74"/>
  <c r="AX41" i="74"/>
  <c r="AW41" i="75" s="1"/>
  <c r="AY41" i="54"/>
  <c r="AX42" i="74"/>
  <c r="AW42" i="75" s="1"/>
  <c r="AY42" i="54"/>
  <c r="AI41" i="75"/>
  <c r="AK41" i="74"/>
  <c r="AI42" i="75"/>
  <c r="AK42" i="74"/>
  <c r="AM40" i="74"/>
  <c r="AK40" i="75"/>
  <c r="AX40" i="74"/>
  <c r="AW40" i="75" s="1"/>
  <c r="AY40" i="54"/>
  <c r="AI40" i="75"/>
  <c r="AK40" i="74"/>
  <c r="AI15" i="75"/>
  <c r="AK15" i="74"/>
  <c r="AM15" i="74"/>
  <c r="AK15" i="75"/>
  <c r="AX15" i="74"/>
  <c r="AW15" i="75" s="1"/>
  <c r="AY15" i="54"/>
  <c r="AX8" i="74"/>
  <c r="AW8" i="75" s="1"/>
  <c r="AY8" i="54"/>
  <c r="AM9" i="74"/>
  <c r="AK9" i="75"/>
  <c r="AM11" i="74"/>
  <c r="AK11" i="75"/>
  <c r="AM13" i="74"/>
  <c r="AK13" i="75"/>
  <c r="AX11" i="74"/>
  <c r="AW11" i="75" s="1"/>
  <c r="AY11" i="54"/>
  <c r="AX9" i="74"/>
  <c r="AW9" i="75" s="1"/>
  <c r="AY9" i="54"/>
  <c r="AX13" i="74"/>
  <c r="AW13" i="75" s="1"/>
  <c r="AY13" i="54"/>
  <c r="AI13" i="75"/>
  <c r="AK13" i="74"/>
  <c r="AI9" i="75"/>
  <c r="AK9" i="74"/>
  <c r="AL8" i="73"/>
  <c r="AL8" i="74"/>
  <c r="AI8" i="75"/>
  <c r="AK8" i="74"/>
  <c r="AJ11" i="74"/>
  <c r="AJ11" i="73"/>
  <c r="AX12" i="74"/>
  <c r="AW12" i="75" s="1"/>
  <c r="AL12" i="73"/>
  <c r="AL12" i="74"/>
  <c r="AJ12" i="76"/>
  <c r="AJ12" i="75"/>
  <c r="AL6" i="73"/>
  <c r="AL6" i="74"/>
  <c r="AX6" i="73"/>
  <c r="BB6" i="75" s="1"/>
  <c r="AJ6" i="76"/>
  <c r="AX6" i="77" s="1"/>
  <c r="AW6" i="78" s="1"/>
  <c r="AX6" i="79" s="1"/>
  <c r="AW6" i="80" s="1"/>
  <c r="AX6" i="81" s="1"/>
  <c r="AJ6" i="75"/>
  <c r="AM5" i="74"/>
  <c r="AK5" i="75"/>
  <c r="AX5" i="74"/>
  <c r="AW5" i="75" s="1"/>
  <c r="AJ5" i="73"/>
  <c r="AH49" i="53"/>
  <c r="AI49" i="53" s="1"/>
  <c r="AH45" i="50"/>
  <c r="AH37" i="50"/>
  <c r="AH38" i="50"/>
  <c r="AH32" i="50"/>
  <c r="AH30" i="50"/>
  <c r="AH28" i="50"/>
  <c r="AH24" i="50"/>
  <c r="AH36" i="50"/>
  <c r="AH33" i="50"/>
  <c r="AH29" i="50"/>
  <c r="AH22" i="50"/>
  <c r="AH19" i="50"/>
  <c r="AH17" i="50"/>
  <c r="AH7" i="50"/>
  <c r="AH50" i="50"/>
  <c r="AH31" i="50"/>
  <c r="AH27" i="50"/>
  <c r="AH23" i="50"/>
  <c r="AH21" i="50"/>
  <c r="AH18" i="50"/>
  <c r="AH16" i="50"/>
  <c r="AM8" i="50"/>
  <c r="AM42" i="50"/>
  <c r="AM12" i="50"/>
  <c r="AK44" i="50"/>
  <c r="AM49" i="50"/>
  <c r="AK49" i="50"/>
  <c r="AM48" i="50"/>
  <c r="AM11" i="50"/>
  <c r="AM47" i="50"/>
  <c r="AM9" i="50"/>
  <c r="AR6" i="50"/>
  <c r="AM44" i="50"/>
  <c r="AV6" i="50"/>
  <c r="AH35" i="50"/>
  <c r="AH20" i="50"/>
  <c r="AG51" i="50"/>
  <c r="AH26" i="50"/>
  <c r="AW32" i="50"/>
  <c r="AW36" i="50"/>
  <c r="AW33" i="50"/>
  <c r="AW29" i="50"/>
  <c r="AW38" i="50"/>
  <c r="AW31" i="50"/>
  <c r="AW24" i="50"/>
  <c r="AW35" i="50"/>
  <c r="AW21" i="50"/>
  <c r="AW26" i="50"/>
  <c r="AW28" i="50"/>
  <c r="AW16" i="50"/>
  <c r="AW22" i="50"/>
  <c r="AW19" i="50"/>
  <c r="AW50" i="50"/>
  <c r="AW37" i="50"/>
  <c r="AW30" i="50"/>
  <c r="AW27" i="50"/>
  <c r="AW49" i="54"/>
  <c r="AW23" i="50"/>
  <c r="AI5" i="75" l="1"/>
  <c r="AJ5" i="75" s="1"/>
  <c r="AV5" i="50"/>
  <c r="AU51" i="50" s="1"/>
  <c r="AO6" i="73"/>
  <c r="AN6" i="80"/>
  <c r="AO6" i="80" s="1"/>
  <c r="AQ6" i="80" s="1"/>
  <c r="AQ5" i="73"/>
  <c r="AP5" i="74"/>
  <c r="AX48" i="73"/>
  <c r="AZ48" i="75" s="1"/>
  <c r="BB48" i="75" s="1"/>
  <c r="AL48" i="76"/>
  <c r="AL48" i="75"/>
  <c r="AK48" i="74"/>
  <c r="AI48" i="75"/>
  <c r="AX47" i="73"/>
  <c r="AZ47" i="75" s="1"/>
  <c r="BB47" i="75" s="1"/>
  <c r="AK47" i="74"/>
  <c r="AI47" i="75"/>
  <c r="AL47" i="76"/>
  <c r="AL47" i="75"/>
  <c r="AJ44" i="77"/>
  <c r="AK44" i="76"/>
  <c r="AX44" i="75"/>
  <c r="AL44" i="76"/>
  <c r="AL44" i="75"/>
  <c r="AJ42" i="76"/>
  <c r="AJ42" i="75"/>
  <c r="AJ41" i="76"/>
  <c r="AJ41" i="75"/>
  <c r="AX42" i="73"/>
  <c r="AZ42" i="75" s="1"/>
  <c r="BB42" i="75" s="1"/>
  <c r="AX41" i="73"/>
  <c r="AZ41" i="75" s="1"/>
  <c r="BB41" i="75" s="1"/>
  <c r="AL42" i="76"/>
  <c r="AL42" i="75"/>
  <c r="AL41" i="76"/>
  <c r="AL41" i="75"/>
  <c r="AL40" i="76"/>
  <c r="AL40" i="75"/>
  <c r="AJ40" i="76"/>
  <c r="AJ40" i="75"/>
  <c r="AX40" i="73"/>
  <c r="AZ40" i="75" s="1"/>
  <c r="BB40" i="75" s="1"/>
  <c r="AX15" i="73"/>
  <c r="AZ15" i="75" s="1"/>
  <c r="BB15" i="75" s="1"/>
  <c r="AL15" i="76"/>
  <c r="AL15" i="75"/>
  <c r="AJ15" i="76"/>
  <c r="AJ15" i="75"/>
  <c r="AK8" i="75"/>
  <c r="AM8" i="74"/>
  <c r="AL13" i="76"/>
  <c r="AL13" i="75"/>
  <c r="AL11" i="76"/>
  <c r="AL11" i="75"/>
  <c r="AL9" i="76"/>
  <c r="AL9" i="75"/>
  <c r="AI11" i="75"/>
  <c r="AK11" i="74"/>
  <c r="AJ8" i="76"/>
  <c r="AY8" i="76" s="1"/>
  <c r="AZ8" i="78" s="1"/>
  <c r="BB8" i="78" s="1"/>
  <c r="AJ8" i="75"/>
  <c r="AJ9" i="76"/>
  <c r="AJ9" i="75"/>
  <c r="AJ13" i="76"/>
  <c r="AJ13" i="75"/>
  <c r="AX13" i="73"/>
  <c r="AZ13" i="75" s="1"/>
  <c r="BB13" i="75" s="1"/>
  <c r="AX9" i="73"/>
  <c r="AZ9" i="75" s="1"/>
  <c r="BB9" i="75" s="1"/>
  <c r="AX11" i="73"/>
  <c r="AZ11" i="75" s="1"/>
  <c r="BB11" i="75" s="1"/>
  <c r="AX8" i="73"/>
  <c r="AZ8" i="75" s="1"/>
  <c r="BB8" i="75" s="1"/>
  <c r="AJ12" i="77"/>
  <c r="AK12" i="76"/>
  <c r="AK12" i="75"/>
  <c r="AM12" i="74"/>
  <c r="AX12" i="73"/>
  <c r="AZ12" i="75" s="1"/>
  <c r="BB12" i="75" s="1"/>
  <c r="AJ6" i="77"/>
  <c r="AK6" i="76"/>
  <c r="AY6" i="74"/>
  <c r="AK6" i="75"/>
  <c r="AM6" i="74"/>
  <c r="AX5" i="73"/>
  <c r="AZ5" i="75" s="1"/>
  <c r="BB5" i="75" s="1"/>
  <c r="AL5" i="76"/>
  <c r="AL5" i="75"/>
  <c r="AJ5" i="76"/>
  <c r="AX5" i="77" s="1"/>
  <c r="AW5" i="78" s="1"/>
  <c r="AX5" i="79" s="1"/>
  <c r="AW5" i="80" s="1"/>
  <c r="AX5" i="81" s="1"/>
  <c r="AW49" i="53"/>
  <c r="AZ49" i="73" s="1"/>
  <c r="BB49" i="73" s="1"/>
  <c r="AY49" i="50"/>
  <c r="AL26" i="50"/>
  <c r="AJ26" i="53" s="1"/>
  <c r="AK26" i="53" s="1"/>
  <c r="AJ26" i="50"/>
  <c r="AJ18" i="50"/>
  <c r="AL18" i="50"/>
  <c r="AJ18" i="53" s="1"/>
  <c r="AK18" i="53" s="1"/>
  <c r="AJ23" i="50"/>
  <c r="AL23" i="50"/>
  <c r="AO23" i="50" s="1"/>
  <c r="AP23" i="50" s="1"/>
  <c r="AR23" i="50" s="1"/>
  <c r="AL31" i="50"/>
  <c r="AJ31" i="53" s="1"/>
  <c r="AK31" i="53" s="1"/>
  <c r="AJ31" i="50"/>
  <c r="AJ7" i="50"/>
  <c r="AL7" i="50"/>
  <c r="AL19" i="50"/>
  <c r="AJ19" i="50"/>
  <c r="AJ29" i="50"/>
  <c r="AL29" i="50"/>
  <c r="AJ36" i="50"/>
  <c r="AL36" i="50"/>
  <c r="AJ36" i="53" s="1"/>
  <c r="AK36" i="53" s="1"/>
  <c r="AL28" i="50"/>
  <c r="AO28" i="50" s="1"/>
  <c r="AP28" i="50" s="1"/>
  <c r="AR28" i="50" s="1"/>
  <c r="AJ28" i="50"/>
  <c r="AJ32" i="50"/>
  <c r="AL32" i="50"/>
  <c r="AL37" i="50"/>
  <c r="AJ37" i="50"/>
  <c r="AL20" i="50"/>
  <c r="AJ20" i="50"/>
  <c r="AK20" i="50" s="1"/>
  <c r="AJ35" i="50"/>
  <c r="AL35" i="50"/>
  <c r="AJ35" i="53" s="1"/>
  <c r="AK35" i="53" s="1"/>
  <c r="AL16" i="50"/>
  <c r="AJ16" i="53" s="1"/>
  <c r="AK16" i="53" s="1"/>
  <c r="AJ16" i="50"/>
  <c r="AL21" i="50"/>
  <c r="AJ21" i="53" s="1"/>
  <c r="AK21" i="53" s="1"/>
  <c r="AJ21" i="50"/>
  <c r="AJ27" i="50"/>
  <c r="AL27" i="50"/>
  <c r="AJ27" i="53" s="1"/>
  <c r="AK27" i="53" s="1"/>
  <c r="AL50" i="50"/>
  <c r="AJ50" i="53" s="1"/>
  <c r="AK50" i="53" s="1"/>
  <c r="AJ50" i="50"/>
  <c r="AJ57" i="50"/>
  <c r="AL17" i="50"/>
  <c r="AJ17" i="50"/>
  <c r="AJ22" i="50"/>
  <c r="AL22" i="50"/>
  <c r="AJ22" i="53" s="1"/>
  <c r="AK22" i="53" s="1"/>
  <c r="AJ33" i="50"/>
  <c r="AL33" i="50"/>
  <c r="AL24" i="50"/>
  <c r="AJ24" i="50"/>
  <c r="AL30" i="50"/>
  <c r="AJ30" i="53" s="1"/>
  <c r="AK30" i="53" s="1"/>
  <c r="AJ30" i="50"/>
  <c r="AL38" i="50"/>
  <c r="AJ38" i="50"/>
  <c r="AJ45" i="50"/>
  <c r="AL45" i="50"/>
  <c r="AJ45" i="53" s="1"/>
  <c r="AK45" i="53" s="1"/>
  <c r="AM6" i="50"/>
  <c r="AM50" i="50"/>
  <c r="AM35" i="50"/>
  <c r="AK9" i="50"/>
  <c r="AK15" i="50"/>
  <c r="AM21" i="50"/>
  <c r="AK28" i="50"/>
  <c r="AK40" i="50"/>
  <c r="AK19" i="50"/>
  <c r="AM27" i="50"/>
  <c r="AK31" i="50"/>
  <c r="AK36" i="50"/>
  <c r="AK41" i="50"/>
  <c r="AM17" i="50"/>
  <c r="AK23" i="50"/>
  <c r="AK16" i="50"/>
  <c r="AM18" i="50"/>
  <c r="AM26" i="50"/>
  <c r="AM30" i="50"/>
  <c r="AK37" i="50"/>
  <c r="AK42" i="50"/>
  <c r="AK13" i="50"/>
  <c r="AK22" i="50"/>
  <c r="AK29" i="50"/>
  <c r="AM45" i="50"/>
  <c r="AK6" i="50"/>
  <c r="AK50" i="50"/>
  <c r="AM15" i="50"/>
  <c r="AK21" i="50"/>
  <c r="AK32" i="50"/>
  <c r="AM40" i="50"/>
  <c r="AK11" i="50"/>
  <c r="AK27" i="50"/>
  <c r="AM31" i="50"/>
  <c r="AM36" i="50"/>
  <c r="AM41" i="50"/>
  <c r="AM16" i="50"/>
  <c r="AK12" i="50"/>
  <c r="AK18" i="50"/>
  <c r="AK30" i="50"/>
  <c r="AK8" i="50"/>
  <c r="AM13" i="50"/>
  <c r="AK33" i="50"/>
  <c r="AK45" i="50"/>
  <c r="AH51" i="50"/>
  <c r="AU35" i="53"/>
  <c r="AU27" i="53"/>
  <c r="AU22" i="53"/>
  <c r="AU28" i="53"/>
  <c r="AU24" i="53"/>
  <c r="AU37" i="53"/>
  <c r="AU16" i="53"/>
  <c r="AU38" i="53"/>
  <c r="AU19" i="53"/>
  <c r="AU29" i="53"/>
  <c r="AU31" i="53"/>
  <c r="AU33" i="53"/>
  <c r="AU50" i="53"/>
  <c r="AU21" i="53"/>
  <c r="AU26" i="53"/>
  <c r="AU32" i="53"/>
  <c r="AU36" i="53"/>
  <c r="AU30" i="53"/>
  <c r="AU23" i="53"/>
  <c r="AQ51" i="50" l="1"/>
  <c r="AQ6" i="73"/>
  <c r="AP6" i="74"/>
  <c r="AO5" i="75"/>
  <c r="AR5" i="74"/>
  <c r="AY49" i="54"/>
  <c r="AX32" i="73"/>
  <c r="AZ32" i="75" s="1"/>
  <c r="BB32" i="75" s="1"/>
  <c r="AX33" i="73"/>
  <c r="AZ33" i="75" s="1"/>
  <c r="BB33" i="75" s="1"/>
  <c r="AX27" i="73"/>
  <c r="AZ27" i="75" s="1"/>
  <c r="BB27" i="75" s="1"/>
  <c r="AX22" i="73"/>
  <c r="AZ22" i="75" s="1"/>
  <c r="BB22" i="75" s="1"/>
  <c r="AX23" i="73"/>
  <c r="AZ23" i="75" s="1"/>
  <c r="BB23" i="75" s="1"/>
  <c r="AX38" i="73"/>
  <c r="AZ38" i="75" s="1"/>
  <c r="BB38" i="75" s="1"/>
  <c r="AX31" i="73"/>
  <c r="AZ31" i="75" s="1"/>
  <c r="BB31" i="75" s="1"/>
  <c r="AX29" i="73"/>
  <c r="AZ29" i="75" s="1"/>
  <c r="BB29" i="75" s="1"/>
  <c r="AX50" i="73"/>
  <c r="AZ50" i="75" s="1"/>
  <c r="BB50" i="75" s="1"/>
  <c r="AX16" i="73"/>
  <c r="AZ16" i="75" s="1"/>
  <c r="BB16" i="75" s="1"/>
  <c r="AX26" i="73"/>
  <c r="AZ26" i="75" s="1"/>
  <c r="BB26" i="75" s="1"/>
  <c r="AX30" i="73"/>
  <c r="AZ30" i="75" s="1"/>
  <c r="BB30" i="75" s="1"/>
  <c r="AX28" i="73"/>
  <c r="AZ28" i="75" s="1"/>
  <c r="BB28" i="75" s="1"/>
  <c r="AX37" i="73"/>
  <c r="AZ37" i="75" s="1"/>
  <c r="BB37" i="75" s="1"/>
  <c r="AX21" i="73"/>
  <c r="AZ21" i="75" s="1"/>
  <c r="BB21" i="75" s="1"/>
  <c r="AX36" i="73"/>
  <c r="AZ36" i="75" s="1"/>
  <c r="BB36" i="75" s="1"/>
  <c r="AX24" i="73"/>
  <c r="AZ24" i="75" s="1"/>
  <c r="BB24" i="75" s="1"/>
  <c r="AX35" i="73"/>
  <c r="AZ35" i="75" s="1"/>
  <c r="BB35" i="75" s="1"/>
  <c r="AX19" i="73"/>
  <c r="AZ19" i="75" s="1"/>
  <c r="BB19" i="75" s="1"/>
  <c r="AJ48" i="75"/>
  <c r="AJ48" i="76"/>
  <c r="AY48" i="74"/>
  <c r="AL48" i="77"/>
  <c r="AM48" i="76"/>
  <c r="AL47" i="77"/>
  <c r="AM47" i="76"/>
  <c r="AY47" i="74"/>
  <c r="AJ47" i="75"/>
  <c r="AJ47" i="76"/>
  <c r="AL44" i="77"/>
  <c r="AM44" i="76"/>
  <c r="AY44" i="76"/>
  <c r="AZ44" i="78" s="1"/>
  <c r="BB44" i="78" s="1"/>
  <c r="AI44" i="78"/>
  <c r="AK44" i="77"/>
  <c r="AY41" i="74"/>
  <c r="AY42" i="74"/>
  <c r="AL41" i="77"/>
  <c r="AM41" i="76"/>
  <c r="AL42" i="77"/>
  <c r="AM42" i="76"/>
  <c r="AJ41" i="77"/>
  <c r="AK41" i="76"/>
  <c r="AJ42" i="77"/>
  <c r="AK42" i="76"/>
  <c r="AY40" i="74"/>
  <c r="AJ40" i="77"/>
  <c r="AK40" i="76"/>
  <c r="AL40" i="77"/>
  <c r="AM40" i="76"/>
  <c r="AY15" i="74"/>
  <c r="AJ15" i="77"/>
  <c r="AK15" i="76"/>
  <c r="AL15" i="77"/>
  <c r="AM15" i="76"/>
  <c r="AJ13" i="77"/>
  <c r="AK13" i="76"/>
  <c r="AJ11" i="76"/>
  <c r="AX11" i="77" s="1"/>
  <c r="AW11" i="78" s="1"/>
  <c r="AX11" i="79" s="1"/>
  <c r="AW11" i="80" s="1"/>
  <c r="AX11" i="81" s="1"/>
  <c r="AJ11" i="75"/>
  <c r="AL11" i="77"/>
  <c r="AM11" i="76"/>
  <c r="AL13" i="77"/>
  <c r="AM13" i="76"/>
  <c r="AL8" i="76"/>
  <c r="AL8" i="75"/>
  <c r="AY8" i="74"/>
  <c r="AY11" i="74"/>
  <c r="AY9" i="74"/>
  <c r="AY13" i="74"/>
  <c r="AJ9" i="77"/>
  <c r="AK9" i="76"/>
  <c r="AJ8" i="77"/>
  <c r="AK8" i="76"/>
  <c r="AL9" i="77"/>
  <c r="AM9" i="76"/>
  <c r="AY12" i="74"/>
  <c r="AL12" i="76"/>
  <c r="AL12" i="75"/>
  <c r="AI12" i="78"/>
  <c r="AK12" i="77"/>
  <c r="AL6" i="76"/>
  <c r="AL6" i="75"/>
  <c r="AX6" i="75"/>
  <c r="AI6" i="78"/>
  <c r="AK6" i="77"/>
  <c r="AY5" i="74"/>
  <c r="AJ5" i="77"/>
  <c r="AK5" i="76"/>
  <c r="BB51" i="76" s="1"/>
  <c r="AL5" i="77"/>
  <c r="AM5" i="76"/>
  <c r="AK7" i="50"/>
  <c r="AK17" i="50"/>
  <c r="AJ17" i="53"/>
  <c r="AH27" i="53"/>
  <c r="AI27" i="53" s="1"/>
  <c r="AH35" i="53"/>
  <c r="AH20" i="53"/>
  <c r="AM37" i="50"/>
  <c r="AJ37" i="53"/>
  <c r="AK37" i="53" s="1"/>
  <c r="AH32" i="53"/>
  <c r="AI32" i="53" s="1"/>
  <c r="AM28" i="50"/>
  <c r="AJ28" i="53"/>
  <c r="AH36" i="53"/>
  <c r="AI36" i="53" s="1"/>
  <c r="AH29" i="53"/>
  <c r="AI29" i="53" s="1"/>
  <c r="AM19" i="50"/>
  <c r="AJ19" i="53"/>
  <c r="AK19" i="53" s="1"/>
  <c r="AH23" i="53"/>
  <c r="AH18" i="53"/>
  <c r="AI18" i="53" s="1"/>
  <c r="AH38" i="53"/>
  <c r="AI38" i="53" s="1"/>
  <c r="AH30" i="53"/>
  <c r="AI30" i="53" s="1"/>
  <c r="AH24" i="53"/>
  <c r="AM33" i="50"/>
  <c r="AJ33" i="53"/>
  <c r="AK33" i="53" s="1"/>
  <c r="AH17" i="53"/>
  <c r="AM22" i="50"/>
  <c r="AK38" i="50"/>
  <c r="AH45" i="53"/>
  <c r="AI45" i="53" s="1"/>
  <c r="AM38" i="50"/>
  <c r="AJ38" i="53"/>
  <c r="AK38" i="53" s="1"/>
  <c r="AM24" i="50"/>
  <c r="AJ24" i="53"/>
  <c r="AK24" i="53" s="1"/>
  <c r="AH33" i="53"/>
  <c r="AI33" i="53" s="1"/>
  <c r="AH22" i="53"/>
  <c r="AI22" i="53" s="1"/>
  <c r="AH50" i="53"/>
  <c r="AI50" i="53" s="1"/>
  <c r="AH21" i="53"/>
  <c r="AI21" i="53" s="1"/>
  <c r="AH16" i="53"/>
  <c r="AI16" i="53" s="1"/>
  <c r="AM20" i="50"/>
  <c r="AJ20" i="53"/>
  <c r="AH37" i="53"/>
  <c r="AI37" i="53" s="1"/>
  <c r="AM32" i="50"/>
  <c r="AJ32" i="53"/>
  <c r="AK32" i="53" s="1"/>
  <c r="AH28" i="53"/>
  <c r="AM29" i="50"/>
  <c r="AJ29" i="53"/>
  <c r="AK29" i="53" s="1"/>
  <c r="AH19" i="53"/>
  <c r="AI19" i="53" s="1"/>
  <c r="AH31" i="53"/>
  <c r="AI31" i="53" s="1"/>
  <c r="AM23" i="50"/>
  <c r="AJ23" i="53"/>
  <c r="AH26" i="53"/>
  <c r="AY7" i="50"/>
  <c r="AH7" i="53"/>
  <c r="AJ7" i="54" s="1"/>
  <c r="AI7" i="73" s="1"/>
  <c r="AM7" i="50"/>
  <c r="AJ7" i="53"/>
  <c r="AJ51" i="50"/>
  <c r="AW29" i="54"/>
  <c r="AW26" i="54"/>
  <c r="AW50" i="54"/>
  <c r="AW36" i="54"/>
  <c r="AW23" i="54"/>
  <c r="AW22" i="54"/>
  <c r="AW37" i="54"/>
  <c r="AW35" i="54"/>
  <c r="AW28" i="54"/>
  <c r="AW31" i="54"/>
  <c r="AW16" i="54"/>
  <c r="AW30" i="54"/>
  <c r="AW33" i="54"/>
  <c r="AW32" i="54"/>
  <c r="AW38" i="54"/>
  <c r="AW24" i="54"/>
  <c r="AW27" i="54"/>
  <c r="AW19" i="54"/>
  <c r="AW21" i="54"/>
  <c r="AL51" i="50" l="1"/>
  <c r="AK23" i="53"/>
  <c r="AM23" i="53"/>
  <c r="AN23" i="53" s="1"/>
  <c r="AP23" i="53" s="1"/>
  <c r="AL23" i="54"/>
  <c r="AI23" i="53"/>
  <c r="AJ23" i="54"/>
  <c r="AI28" i="53"/>
  <c r="AJ28" i="54"/>
  <c r="AK28" i="53"/>
  <c r="AM28" i="53"/>
  <c r="AN28" i="53" s="1"/>
  <c r="AP28" i="53" s="1"/>
  <c r="AL28" i="54"/>
  <c r="AO6" i="75"/>
  <c r="AR6" i="74"/>
  <c r="AP5" i="76"/>
  <c r="AQ5" i="75"/>
  <c r="AK48" i="78"/>
  <c r="AM48" i="77"/>
  <c r="AX48" i="75"/>
  <c r="AK48" i="76"/>
  <c r="AJ48" i="77"/>
  <c r="AK47" i="76"/>
  <c r="AJ47" i="77"/>
  <c r="AX47" i="75"/>
  <c r="AK47" i="78"/>
  <c r="AM47" i="77"/>
  <c r="AJ44" i="79"/>
  <c r="AJ44" i="78"/>
  <c r="AY44" i="77"/>
  <c r="AK44" i="78"/>
  <c r="AM44" i="77"/>
  <c r="AI42" i="78"/>
  <c r="AK42" i="77"/>
  <c r="AI41" i="78"/>
  <c r="AK41" i="77"/>
  <c r="AK42" i="78"/>
  <c r="AM42" i="77"/>
  <c r="AK41" i="78"/>
  <c r="AM41" i="77"/>
  <c r="AX42" i="75"/>
  <c r="AX41" i="75"/>
  <c r="AK40" i="78"/>
  <c r="AM40" i="77"/>
  <c r="AI40" i="78"/>
  <c r="AK40" i="77"/>
  <c r="AX40" i="75"/>
  <c r="AI17" i="53"/>
  <c r="AJ17" i="54"/>
  <c r="AI17" i="73" s="1"/>
  <c r="AK17" i="53"/>
  <c r="AL17" i="54"/>
  <c r="AK15" i="78"/>
  <c r="AM15" i="77"/>
  <c r="AI15" i="78"/>
  <c r="AK15" i="77"/>
  <c r="AX15" i="75"/>
  <c r="AJ7" i="74"/>
  <c r="AJ7" i="73"/>
  <c r="AK9" i="78"/>
  <c r="AM9" i="77"/>
  <c r="AI8" i="78"/>
  <c r="AK8" i="77"/>
  <c r="AI9" i="78"/>
  <c r="AK9" i="77"/>
  <c r="AK7" i="53"/>
  <c r="AL7" i="54"/>
  <c r="AX13" i="75"/>
  <c r="AX9" i="75"/>
  <c r="AX11" i="75"/>
  <c r="AX8" i="75"/>
  <c r="AL8" i="77"/>
  <c r="AM8" i="76"/>
  <c r="AK13" i="78"/>
  <c r="AM13" i="77"/>
  <c r="AK11" i="78"/>
  <c r="AM11" i="77"/>
  <c r="AJ11" i="77"/>
  <c r="AK11" i="76"/>
  <c r="AI13" i="78"/>
  <c r="AK13" i="77"/>
  <c r="AX12" i="75"/>
  <c r="AJ12" i="79"/>
  <c r="AJ12" i="78"/>
  <c r="AL12" i="77"/>
  <c r="AM12" i="76"/>
  <c r="AJ6" i="79"/>
  <c r="AJ6" i="78"/>
  <c r="AY6" i="76"/>
  <c r="AZ6" i="78" s="1"/>
  <c r="BB6" i="78" s="1"/>
  <c r="AL6" i="77"/>
  <c r="AM6" i="76"/>
  <c r="AK5" i="78"/>
  <c r="AM5" i="77"/>
  <c r="AI5" i="78"/>
  <c r="AK5" i="77"/>
  <c r="BB51" i="77" s="1"/>
  <c r="AX5" i="75"/>
  <c r="AK20" i="53"/>
  <c r="AJ51" i="53" s="1"/>
  <c r="AL20" i="54"/>
  <c r="AI20" i="53"/>
  <c r="AJ20" i="54"/>
  <c r="AK7" i="54"/>
  <c r="AK17" i="54"/>
  <c r="AW30" i="53"/>
  <c r="AZ30" i="73" s="1"/>
  <c r="BB30" i="73" s="1"/>
  <c r="AY30" i="50"/>
  <c r="AW38" i="53"/>
  <c r="AZ38" i="73" s="1"/>
  <c r="BB38" i="73" s="1"/>
  <c r="AY38" i="50"/>
  <c r="AW18" i="53"/>
  <c r="AZ18" i="73" s="1"/>
  <c r="BB18" i="73" s="1"/>
  <c r="AY18" i="50"/>
  <c r="AW23" i="53"/>
  <c r="AZ23" i="73" s="1"/>
  <c r="BB23" i="73" s="1"/>
  <c r="AY23" i="50"/>
  <c r="AW29" i="53"/>
  <c r="AZ29" i="73" s="1"/>
  <c r="BB29" i="73" s="1"/>
  <c r="AY29" i="50"/>
  <c r="AW36" i="53"/>
  <c r="AZ36" i="73" s="1"/>
  <c r="BB36" i="73" s="1"/>
  <c r="AY36" i="50"/>
  <c r="AW32" i="53"/>
  <c r="AZ32" i="73" s="1"/>
  <c r="BB32" i="73" s="1"/>
  <c r="AY32" i="50"/>
  <c r="AY20" i="50"/>
  <c r="AW35" i="53"/>
  <c r="AZ35" i="73" s="1"/>
  <c r="BB35" i="73" s="1"/>
  <c r="AY35" i="50"/>
  <c r="AW27" i="53"/>
  <c r="AZ27" i="73" s="1"/>
  <c r="BB27" i="73" s="1"/>
  <c r="AY27" i="50"/>
  <c r="AW26" i="53"/>
  <c r="AZ26" i="73" s="1"/>
  <c r="BB26" i="73" s="1"/>
  <c r="AY26" i="50"/>
  <c r="AW31" i="53"/>
  <c r="AZ31" i="73" s="1"/>
  <c r="BB31" i="73" s="1"/>
  <c r="AY31" i="50"/>
  <c r="AW19" i="53"/>
  <c r="AZ19" i="73" s="1"/>
  <c r="BB19" i="73" s="1"/>
  <c r="AY19" i="50"/>
  <c r="AW28" i="53"/>
  <c r="AZ28" i="73" s="1"/>
  <c r="BB28" i="73" s="1"/>
  <c r="AY28" i="50"/>
  <c r="AW37" i="53"/>
  <c r="AZ37" i="73" s="1"/>
  <c r="BB37" i="73" s="1"/>
  <c r="AY37" i="50"/>
  <c r="AW16" i="53"/>
  <c r="AZ16" i="73" s="1"/>
  <c r="BB16" i="73" s="1"/>
  <c r="AY16" i="50"/>
  <c r="AW21" i="53"/>
  <c r="AZ21" i="73" s="1"/>
  <c r="BB21" i="73" s="1"/>
  <c r="AY21" i="50"/>
  <c r="AW50" i="53"/>
  <c r="AZ50" i="73" s="1"/>
  <c r="BB50" i="73" s="1"/>
  <c r="AY50" i="50"/>
  <c r="AW22" i="53"/>
  <c r="AZ22" i="73" s="1"/>
  <c r="BB22" i="73" s="1"/>
  <c r="AY22" i="50"/>
  <c r="AW33" i="53"/>
  <c r="AZ33" i="73" s="1"/>
  <c r="BB33" i="73" s="1"/>
  <c r="AY33" i="50"/>
  <c r="AW45" i="53"/>
  <c r="AZ45" i="73" s="1"/>
  <c r="BB45" i="73" s="1"/>
  <c r="AY45" i="50"/>
  <c r="AY17" i="50"/>
  <c r="AW24" i="53"/>
  <c r="AZ24" i="73" s="1"/>
  <c r="BB24" i="73" s="1"/>
  <c r="AY24" i="50"/>
  <c r="AI7" i="53"/>
  <c r="AO51" i="53" l="1"/>
  <c r="AI23" i="73"/>
  <c r="AK23" i="54"/>
  <c r="AO23" i="54"/>
  <c r="AP23" i="54" s="1"/>
  <c r="AR23" i="54" s="1"/>
  <c r="AK23" i="73"/>
  <c r="AM23" i="54"/>
  <c r="AI28" i="73"/>
  <c r="AK28" i="54"/>
  <c r="AO28" i="54"/>
  <c r="AP28" i="54" s="1"/>
  <c r="AR28" i="54" s="1"/>
  <c r="AQ51" i="54" s="1"/>
  <c r="AK28" i="73"/>
  <c r="AM28" i="54"/>
  <c r="AQ6" i="75"/>
  <c r="AP6" i="76"/>
  <c r="AP5" i="77"/>
  <c r="AR5" i="77" s="1"/>
  <c r="AR5" i="76"/>
  <c r="AO5" i="78"/>
  <c r="AY24" i="54"/>
  <c r="AY45" i="54"/>
  <c r="AY33" i="54"/>
  <c r="AY22" i="54"/>
  <c r="AY50" i="54"/>
  <c r="AY21" i="54"/>
  <c r="AY16" i="54"/>
  <c r="AY37" i="54"/>
  <c r="AY28" i="54"/>
  <c r="AY19" i="54"/>
  <c r="AY31" i="54"/>
  <c r="AY26" i="54"/>
  <c r="AY27" i="54"/>
  <c r="AY35" i="54"/>
  <c r="AY32" i="54"/>
  <c r="AY36" i="54"/>
  <c r="AY29" i="54"/>
  <c r="AY23" i="54"/>
  <c r="AY18" i="54"/>
  <c r="AY38" i="54"/>
  <c r="AY30" i="54"/>
  <c r="AK48" i="77"/>
  <c r="AI48" i="78"/>
  <c r="AY48" i="76"/>
  <c r="AZ48" i="78" s="1"/>
  <c r="BB48" i="78" s="1"/>
  <c r="AL48" i="79"/>
  <c r="AL48" i="78"/>
  <c r="AL47" i="79"/>
  <c r="AL47" i="78"/>
  <c r="AY47" i="76"/>
  <c r="AZ47" i="78" s="1"/>
  <c r="BB47" i="78" s="1"/>
  <c r="AK47" i="77"/>
  <c r="AI47" i="78"/>
  <c r="AL44" i="79"/>
  <c r="AL44" i="78"/>
  <c r="AY44" i="79"/>
  <c r="AX44" i="78"/>
  <c r="AZ44" i="80" s="1"/>
  <c r="BB44" i="80" s="1"/>
  <c r="AI44" i="80"/>
  <c r="AK44" i="79"/>
  <c r="AY41" i="76"/>
  <c r="AZ41" i="78" s="1"/>
  <c r="BB41" i="78" s="1"/>
  <c r="AY42" i="76"/>
  <c r="AZ42" i="78" s="1"/>
  <c r="BB42" i="78" s="1"/>
  <c r="AL41" i="79"/>
  <c r="AL41" i="78"/>
  <c r="AL42" i="79"/>
  <c r="AL42" i="78"/>
  <c r="AJ41" i="79"/>
  <c r="AJ41" i="78"/>
  <c r="AJ42" i="79"/>
  <c r="AJ42" i="78"/>
  <c r="AY40" i="76"/>
  <c r="AZ40" i="78" s="1"/>
  <c r="BB40" i="78" s="1"/>
  <c r="AJ40" i="79"/>
  <c r="AJ40" i="78"/>
  <c r="AL40" i="79"/>
  <c r="AL40" i="78"/>
  <c r="AK17" i="73"/>
  <c r="AM17" i="54"/>
  <c r="AJ17" i="74"/>
  <c r="AJ17" i="73"/>
  <c r="AW17" i="53"/>
  <c r="AZ17" i="73" s="1"/>
  <c r="BB17" i="73" s="1"/>
  <c r="AY15" i="76"/>
  <c r="AZ15" i="78" s="1"/>
  <c r="BB15" i="78" s="1"/>
  <c r="AJ15" i="79"/>
  <c r="AJ15" i="78"/>
  <c r="AL15" i="79"/>
  <c r="AL15" i="78"/>
  <c r="AW7" i="53"/>
  <c r="AZ7" i="73" s="1"/>
  <c r="BB7" i="73" s="1"/>
  <c r="AK7" i="73"/>
  <c r="AM7" i="54"/>
  <c r="AJ13" i="79"/>
  <c r="AJ13" i="78"/>
  <c r="AI11" i="78"/>
  <c r="AK11" i="77"/>
  <c r="AL11" i="79"/>
  <c r="AL11" i="78"/>
  <c r="AL13" i="79"/>
  <c r="AL13" i="78"/>
  <c r="AK8" i="78"/>
  <c r="AM8" i="77"/>
  <c r="AY11" i="76"/>
  <c r="AZ11" i="78" s="1"/>
  <c r="BB11" i="78" s="1"/>
  <c r="AY9" i="76"/>
  <c r="AZ9" i="78" s="1"/>
  <c r="BB9" i="78" s="1"/>
  <c r="AY13" i="76"/>
  <c r="AZ13" i="78" s="1"/>
  <c r="BB13" i="78" s="1"/>
  <c r="AJ9" i="79"/>
  <c r="AJ9" i="78"/>
  <c r="AJ8" i="79"/>
  <c r="AJ8" i="78"/>
  <c r="AL9" i="79"/>
  <c r="AL9" i="78"/>
  <c r="AI7" i="75"/>
  <c r="AK7" i="74"/>
  <c r="AK12" i="78"/>
  <c r="AM12" i="77"/>
  <c r="AI12" i="80"/>
  <c r="AK12" i="79"/>
  <c r="AY12" i="76"/>
  <c r="AZ12" i="78" s="1"/>
  <c r="BB12" i="78" s="1"/>
  <c r="AK6" i="78"/>
  <c r="AM6" i="77"/>
  <c r="AX6" i="78"/>
  <c r="AZ6" i="80" s="1"/>
  <c r="BB6" i="80" s="1"/>
  <c r="AY6" i="77"/>
  <c r="AI6" i="80"/>
  <c r="AK6" i="79"/>
  <c r="AY5" i="76"/>
  <c r="AZ5" i="78" s="1"/>
  <c r="BB5" i="78" s="1"/>
  <c r="AJ5" i="79"/>
  <c r="AJ5" i="78"/>
  <c r="AL5" i="79"/>
  <c r="AL5" i="78"/>
  <c r="AI20" i="73"/>
  <c r="AK20" i="54"/>
  <c r="AK20" i="73"/>
  <c r="AM20" i="54"/>
  <c r="AL51" i="54" s="1"/>
  <c r="AW20" i="53"/>
  <c r="AZ20" i="73" s="1"/>
  <c r="BB20" i="73" s="1"/>
  <c r="AJ51" i="54"/>
  <c r="AX51" i="50"/>
  <c r="AH51" i="53"/>
  <c r="BB51" i="50"/>
  <c r="AJ53" i="50"/>
  <c r="AJ23" i="74" l="1"/>
  <c r="AJ23" i="73"/>
  <c r="AO23" i="81"/>
  <c r="AP23" i="81" s="1"/>
  <c r="AR23" i="81" s="1"/>
  <c r="AN23" i="73"/>
  <c r="AL23" i="74"/>
  <c r="AL23" i="73"/>
  <c r="BA51" i="73"/>
  <c r="AJ28" i="74"/>
  <c r="AJ28" i="73"/>
  <c r="AO28" i="81"/>
  <c r="AP28" i="81" s="1"/>
  <c r="AR28" i="81" s="1"/>
  <c r="AN28" i="73"/>
  <c r="AL28" i="74"/>
  <c r="AL28" i="73"/>
  <c r="AP6" i="77"/>
  <c r="AR6" i="76"/>
  <c r="AP5" i="79"/>
  <c r="AR5" i="79" s="1"/>
  <c r="AQ5" i="78"/>
  <c r="AH53" i="53"/>
  <c r="AV51" i="53"/>
  <c r="AK48" i="80"/>
  <c r="AM48" i="79"/>
  <c r="AY48" i="77"/>
  <c r="AJ48" i="79"/>
  <c r="AJ48" i="78"/>
  <c r="AJ47" i="78"/>
  <c r="AJ47" i="79"/>
  <c r="AY47" i="77"/>
  <c r="AK47" i="80"/>
  <c r="AM47" i="79"/>
  <c r="AJ44" i="81"/>
  <c r="AJ44" i="80"/>
  <c r="AK44" i="80"/>
  <c r="AM44" i="79"/>
  <c r="AI42" i="80"/>
  <c r="AK42" i="79"/>
  <c r="AI41" i="80"/>
  <c r="AK41" i="79"/>
  <c r="AK42" i="80"/>
  <c r="AM42" i="79"/>
  <c r="AK41" i="80"/>
  <c r="AM41" i="79"/>
  <c r="AY42" i="77"/>
  <c r="AY41" i="77"/>
  <c r="AK40" i="80"/>
  <c r="AM40" i="79"/>
  <c r="AI40" i="80"/>
  <c r="AK40" i="79"/>
  <c r="AY40" i="77"/>
  <c r="AX17" i="74"/>
  <c r="AY17" i="54"/>
  <c r="AI17" i="75"/>
  <c r="AK17" i="74"/>
  <c r="AL17" i="74"/>
  <c r="AL17" i="73"/>
  <c r="AK15" i="80"/>
  <c r="AM15" i="79"/>
  <c r="AI15" i="80"/>
  <c r="AK15" i="79"/>
  <c r="AY15" i="77"/>
  <c r="AJ7" i="76"/>
  <c r="AJ7" i="75"/>
  <c r="AI8" i="80"/>
  <c r="AK8" i="79"/>
  <c r="AI9" i="80"/>
  <c r="AK9" i="79"/>
  <c r="AY13" i="77"/>
  <c r="AY9" i="77"/>
  <c r="AY11" i="77"/>
  <c r="AY8" i="77"/>
  <c r="AL8" i="79"/>
  <c r="AL8" i="78"/>
  <c r="AK13" i="80"/>
  <c r="AM13" i="79"/>
  <c r="AK11" i="80"/>
  <c r="AM11" i="79"/>
  <c r="AJ11" i="79"/>
  <c r="AJ11" i="78"/>
  <c r="AX7" i="74"/>
  <c r="AW7" i="75" s="1"/>
  <c r="AY7" i="54"/>
  <c r="AK9" i="80"/>
  <c r="AM9" i="79"/>
  <c r="AY6" i="79"/>
  <c r="AI13" i="80"/>
  <c r="AK13" i="79"/>
  <c r="AL7" i="74"/>
  <c r="AL7" i="73"/>
  <c r="AY12" i="77"/>
  <c r="AJ12" i="81"/>
  <c r="AJ12" i="80"/>
  <c r="AL12" i="79"/>
  <c r="AL12" i="78"/>
  <c r="AJ6" i="80"/>
  <c r="AL6" i="79"/>
  <c r="AL6" i="78"/>
  <c r="AK5" i="80"/>
  <c r="AM5" i="79"/>
  <c r="AK5" i="79"/>
  <c r="BB51" i="79" s="1"/>
  <c r="AX5" i="78"/>
  <c r="AZ5" i="80" s="1"/>
  <c r="BB5" i="80" s="1"/>
  <c r="AY5" i="77"/>
  <c r="AL20" i="74"/>
  <c r="AL20" i="73"/>
  <c r="AX20" i="74"/>
  <c r="AW20" i="75" s="1"/>
  <c r="AY20" i="54"/>
  <c r="AJ20" i="74"/>
  <c r="AJ20" i="73"/>
  <c r="AO23" i="73" l="1"/>
  <c r="AN23" i="80"/>
  <c r="AO23" i="80" s="1"/>
  <c r="AQ23" i="80" s="1"/>
  <c r="AK23" i="75"/>
  <c r="AM23" i="74"/>
  <c r="AI23" i="75"/>
  <c r="AK23" i="74"/>
  <c r="AK28" i="75"/>
  <c r="AM28" i="74"/>
  <c r="AN28" i="80"/>
  <c r="AO28" i="80" s="1"/>
  <c r="AQ28" i="80" s="1"/>
  <c r="AP51" i="80" s="1"/>
  <c r="AO28" i="73"/>
  <c r="AI28" i="75"/>
  <c r="AK28" i="74"/>
  <c r="AO6" i="78"/>
  <c r="AR6" i="77"/>
  <c r="AX7" i="77"/>
  <c r="AW7" i="78" s="1"/>
  <c r="AX7" i="79" s="1"/>
  <c r="AW7" i="80" s="1"/>
  <c r="AX7" i="81" s="1"/>
  <c r="AY7" i="81" s="1"/>
  <c r="AW17" i="75"/>
  <c r="AY17" i="74"/>
  <c r="AI48" i="80"/>
  <c r="AK48" i="79"/>
  <c r="AY48" i="79"/>
  <c r="AX48" i="78"/>
  <c r="AZ48" i="80" s="1"/>
  <c r="BB48" i="80" s="1"/>
  <c r="AL48" i="81"/>
  <c r="AM48" i="81" s="1"/>
  <c r="AL48" i="80"/>
  <c r="AL47" i="81"/>
  <c r="AM47" i="81" s="1"/>
  <c r="AL47" i="80"/>
  <c r="AY47" i="79"/>
  <c r="AX47" i="78"/>
  <c r="AZ47" i="80" s="1"/>
  <c r="BB47" i="80" s="1"/>
  <c r="AI47" i="80"/>
  <c r="AK47" i="79"/>
  <c r="AK44" i="81"/>
  <c r="AL44" i="81"/>
  <c r="AM44" i="81" s="1"/>
  <c r="AL44" i="80"/>
  <c r="AY44" i="81"/>
  <c r="AX44" i="80"/>
  <c r="AJ42" i="81"/>
  <c r="AK42" i="81" s="1"/>
  <c r="AJ42" i="80"/>
  <c r="AY41" i="79"/>
  <c r="AX41" i="78"/>
  <c r="AZ41" i="80" s="1"/>
  <c r="BB41" i="80" s="1"/>
  <c r="AY42" i="79"/>
  <c r="AX42" i="78"/>
  <c r="AZ42" i="80" s="1"/>
  <c r="BB42" i="80" s="1"/>
  <c r="AL41" i="81"/>
  <c r="AM41" i="81" s="1"/>
  <c r="AL41" i="80"/>
  <c r="AL42" i="81"/>
  <c r="AM42" i="81" s="1"/>
  <c r="AL42" i="80"/>
  <c r="AJ41" i="81"/>
  <c r="AK41" i="81" s="1"/>
  <c r="AJ41" i="80"/>
  <c r="AY40" i="79"/>
  <c r="AX40" i="78"/>
  <c r="AZ40" i="80" s="1"/>
  <c r="BB40" i="80" s="1"/>
  <c r="AJ40" i="81"/>
  <c r="AK40" i="81" s="1"/>
  <c r="AJ40" i="80"/>
  <c r="AL40" i="81"/>
  <c r="AM40" i="81" s="1"/>
  <c r="AL40" i="80"/>
  <c r="AK17" i="75"/>
  <c r="AM17" i="74"/>
  <c r="AJ17" i="76"/>
  <c r="AJ17" i="75"/>
  <c r="AX17" i="73"/>
  <c r="AZ17" i="75" s="1"/>
  <c r="BB17" i="75" s="1"/>
  <c r="AY15" i="79"/>
  <c r="AX15" i="78"/>
  <c r="AZ15" i="80" s="1"/>
  <c r="BB15" i="80" s="1"/>
  <c r="AJ15" i="81"/>
  <c r="AK15" i="81" s="1"/>
  <c r="AJ15" i="80"/>
  <c r="AL15" i="81"/>
  <c r="AM15" i="81" s="1"/>
  <c r="AL15" i="80"/>
  <c r="AX7" i="73"/>
  <c r="AZ7" i="75" s="1"/>
  <c r="BB7" i="75" s="1"/>
  <c r="AX6" i="80"/>
  <c r="AK7" i="75"/>
  <c r="AM7" i="74"/>
  <c r="AJ13" i="81"/>
  <c r="AK13" i="81" s="1"/>
  <c r="AJ13" i="80"/>
  <c r="AL9" i="81"/>
  <c r="AM9" i="81" s="1"/>
  <c r="AL9" i="80"/>
  <c r="AI11" i="80"/>
  <c r="AK11" i="79"/>
  <c r="AL11" i="81"/>
  <c r="AM11" i="81" s="1"/>
  <c r="AL11" i="80"/>
  <c r="AL13" i="81"/>
  <c r="AM13" i="81" s="1"/>
  <c r="AL13" i="80"/>
  <c r="AK8" i="80"/>
  <c r="AM8" i="79"/>
  <c r="AY8" i="79"/>
  <c r="AX8" i="78"/>
  <c r="AZ8" i="80" s="1"/>
  <c r="BB8" i="80" s="1"/>
  <c r="AY11" i="79"/>
  <c r="AX11" i="78"/>
  <c r="AZ11" i="80" s="1"/>
  <c r="BB11" i="80" s="1"/>
  <c r="AY9" i="79"/>
  <c r="AX9" i="78"/>
  <c r="AZ9" i="80" s="1"/>
  <c r="BB9" i="80" s="1"/>
  <c r="AY13" i="79"/>
  <c r="AX13" i="78"/>
  <c r="AZ13" i="80" s="1"/>
  <c r="BB13" i="80" s="1"/>
  <c r="AJ9" i="81"/>
  <c r="AK9" i="81" s="1"/>
  <c r="AJ9" i="80"/>
  <c r="AJ8" i="81"/>
  <c r="AK8" i="81" s="1"/>
  <c r="AJ8" i="80"/>
  <c r="AJ7" i="77"/>
  <c r="AK7" i="76"/>
  <c r="AX12" i="78"/>
  <c r="AZ12" i="80" s="1"/>
  <c r="BB12" i="80" s="1"/>
  <c r="AK12" i="80"/>
  <c r="AM12" i="79"/>
  <c r="AK12" i="81"/>
  <c r="AK6" i="80"/>
  <c r="AM6" i="79"/>
  <c r="AK6" i="81"/>
  <c r="AY5" i="79"/>
  <c r="AJ5" i="81"/>
  <c r="AJ5" i="80"/>
  <c r="AL5" i="81"/>
  <c r="AM5" i="81" s="1"/>
  <c r="AL5" i="80"/>
  <c r="AX20" i="73"/>
  <c r="AZ20" i="75" s="1"/>
  <c r="BB20" i="75" s="1"/>
  <c r="AI51" i="73"/>
  <c r="AJ53" i="54"/>
  <c r="AX51" i="54"/>
  <c r="AK51" i="73"/>
  <c r="AI20" i="75"/>
  <c r="AK20" i="74"/>
  <c r="AK20" i="75"/>
  <c r="AM20" i="74"/>
  <c r="AJ23" i="76" l="1"/>
  <c r="AJ23" i="75"/>
  <c r="AL23" i="76"/>
  <c r="AL23" i="75"/>
  <c r="AP23" i="74"/>
  <c r="AQ23" i="73"/>
  <c r="BA51" i="75"/>
  <c r="AQ28" i="73"/>
  <c r="AP51" i="73" s="1"/>
  <c r="AP28" i="74"/>
  <c r="AJ28" i="76"/>
  <c r="AJ28" i="75"/>
  <c r="AL28" i="76"/>
  <c r="AL28" i="75"/>
  <c r="AP6" i="79"/>
  <c r="AR6" i="79" s="1"/>
  <c r="AQ6" i="78"/>
  <c r="AY6" i="81"/>
  <c r="AY42" i="81"/>
  <c r="AY8" i="81"/>
  <c r="AI53" i="73"/>
  <c r="AW51" i="73"/>
  <c r="AJ48" i="81"/>
  <c r="AJ48" i="80"/>
  <c r="AJ47" i="80"/>
  <c r="AJ47" i="81"/>
  <c r="AX42" i="80"/>
  <c r="AY41" i="81"/>
  <c r="AX41" i="80"/>
  <c r="AY40" i="81"/>
  <c r="AX40" i="80"/>
  <c r="AJ17" i="77"/>
  <c r="AK17" i="76"/>
  <c r="AL17" i="76"/>
  <c r="AL17" i="75"/>
  <c r="AY15" i="81"/>
  <c r="AX15" i="80"/>
  <c r="AI7" i="78"/>
  <c r="AK7" i="77"/>
  <c r="AY9" i="81"/>
  <c r="AX9" i="80"/>
  <c r="AL8" i="81"/>
  <c r="AM8" i="81" s="1"/>
  <c r="AL8" i="80"/>
  <c r="AJ11" i="81"/>
  <c r="AK11" i="81" s="1"/>
  <c r="AJ11" i="80"/>
  <c r="AY7" i="74"/>
  <c r="AL7" i="76"/>
  <c r="AL7" i="75"/>
  <c r="AX5" i="80"/>
  <c r="AY12" i="79"/>
  <c r="AL12" i="81"/>
  <c r="AM12" i="81" s="1"/>
  <c r="AL12" i="80"/>
  <c r="AL6" i="81"/>
  <c r="AM6" i="81" s="1"/>
  <c r="AL6" i="80"/>
  <c r="AK5" i="81"/>
  <c r="AJ20" i="76"/>
  <c r="AJ20" i="75"/>
  <c r="AI51" i="75" s="1"/>
  <c r="AL51" i="74"/>
  <c r="AJ51" i="74"/>
  <c r="AL20" i="76"/>
  <c r="AL20" i="75"/>
  <c r="AY20" i="74"/>
  <c r="AO23" i="75" l="1"/>
  <c r="AR23" i="74"/>
  <c r="AL23" i="77"/>
  <c r="AM23" i="76"/>
  <c r="AJ23" i="77"/>
  <c r="AK23" i="76"/>
  <c r="AL28" i="77"/>
  <c r="AM28" i="76"/>
  <c r="AJ28" i="77"/>
  <c r="AK28" i="76"/>
  <c r="AO28" i="75"/>
  <c r="AR28" i="74"/>
  <c r="AQ51" i="74" s="1"/>
  <c r="AX8" i="80"/>
  <c r="AX51" i="74"/>
  <c r="AK48" i="81"/>
  <c r="AY48" i="81"/>
  <c r="AX48" i="80"/>
  <c r="AK47" i="81"/>
  <c r="AY47" i="81"/>
  <c r="AX47" i="80"/>
  <c r="AX17" i="75"/>
  <c r="AL17" i="77"/>
  <c r="AM17" i="76"/>
  <c r="AI17" i="78"/>
  <c r="AK17" i="77"/>
  <c r="AL7" i="77"/>
  <c r="AM7" i="76"/>
  <c r="AY13" i="81"/>
  <c r="AX13" i="80"/>
  <c r="AJ7" i="79"/>
  <c r="AJ7" i="78"/>
  <c r="AX7" i="75"/>
  <c r="AY11" i="81"/>
  <c r="AX11" i="80"/>
  <c r="BB51" i="81"/>
  <c r="AY5" i="81"/>
  <c r="AQ51" i="81"/>
  <c r="AX12" i="80"/>
  <c r="AY12" i="81"/>
  <c r="AX20" i="75"/>
  <c r="AL20" i="77"/>
  <c r="AM20" i="76"/>
  <c r="AK51" i="75"/>
  <c r="AJ53" i="74"/>
  <c r="AJ20" i="77"/>
  <c r="AK20" i="76"/>
  <c r="AI23" i="78" l="1"/>
  <c r="AK23" i="77"/>
  <c r="AK23" i="78"/>
  <c r="AM23" i="77"/>
  <c r="AP23" i="76"/>
  <c r="AQ23" i="75"/>
  <c r="AQ28" i="75"/>
  <c r="AP51" i="75" s="1"/>
  <c r="AP28" i="76"/>
  <c r="AI28" i="78"/>
  <c r="AK28" i="77"/>
  <c r="AK28" i="78"/>
  <c r="AM28" i="77"/>
  <c r="AX28" i="77"/>
  <c r="AY28" i="76"/>
  <c r="AZ28" i="78" s="1"/>
  <c r="BB28" i="78" s="1"/>
  <c r="AW51" i="75"/>
  <c r="AJ17" i="79"/>
  <c r="AJ17" i="78"/>
  <c r="AK17" i="78"/>
  <c r="AM17" i="77"/>
  <c r="AY17" i="76"/>
  <c r="AZ17" i="78" s="1"/>
  <c r="BB17" i="78" s="1"/>
  <c r="AY7" i="76"/>
  <c r="AZ7" i="78" s="1"/>
  <c r="BB7" i="78" s="1"/>
  <c r="AI7" i="80"/>
  <c r="AK7" i="79"/>
  <c r="AK7" i="78"/>
  <c r="AM7" i="77"/>
  <c r="AI53" i="75"/>
  <c r="AI20" i="78"/>
  <c r="AK20" i="77"/>
  <c r="AL51" i="76"/>
  <c r="AJ51" i="76"/>
  <c r="AK20" i="78"/>
  <c r="AM20" i="77"/>
  <c r="AY20" i="77"/>
  <c r="AY20" i="76"/>
  <c r="AZ20" i="78" s="1"/>
  <c r="BB20" i="78" s="1"/>
  <c r="AP23" i="77" l="1"/>
  <c r="AR23" i="76"/>
  <c r="AL23" i="79"/>
  <c r="AL23" i="78"/>
  <c r="AJ23" i="79"/>
  <c r="AJ23" i="78"/>
  <c r="BA51" i="78"/>
  <c r="AP28" i="77"/>
  <c r="AR28" i="76"/>
  <c r="AQ51" i="76" s="1"/>
  <c r="AW28" i="78"/>
  <c r="AY28" i="77"/>
  <c r="AL28" i="79"/>
  <c r="AL28" i="78"/>
  <c r="AJ28" i="79"/>
  <c r="AJ28" i="78"/>
  <c r="AX51" i="76"/>
  <c r="AY17" i="77"/>
  <c r="AL17" i="79"/>
  <c r="AL17" i="78"/>
  <c r="AI17" i="80"/>
  <c r="AK17" i="79"/>
  <c r="AL7" i="79"/>
  <c r="AL7" i="78"/>
  <c r="AJ7" i="81"/>
  <c r="AJ7" i="80"/>
  <c r="AY7" i="77"/>
  <c r="AL20" i="79"/>
  <c r="AL20" i="78"/>
  <c r="AL51" i="77"/>
  <c r="AJ53" i="76"/>
  <c r="AJ51" i="77"/>
  <c r="AX20" i="78"/>
  <c r="AZ20" i="80" s="1"/>
  <c r="BB20" i="80" s="1"/>
  <c r="AJ20" i="79"/>
  <c r="AJ20" i="78"/>
  <c r="AI23" i="80" l="1"/>
  <c r="AK23" i="79"/>
  <c r="AK23" i="80"/>
  <c r="AM23" i="79"/>
  <c r="AO23" i="78"/>
  <c r="AR23" i="77"/>
  <c r="AI28" i="80"/>
  <c r="AK28" i="79"/>
  <c r="AK28" i="80"/>
  <c r="AM28" i="79"/>
  <c r="AX28" i="79"/>
  <c r="AX28" i="78"/>
  <c r="AZ28" i="80" s="1"/>
  <c r="BB28" i="80" s="1"/>
  <c r="AR28" i="77"/>
  <c r="AQ51" i="77" s="1"/>
  <c r="AO28" i="78"/>
  <c r="AJ53" i="77"/>
  <c r="AX51" i="77"/>
  <c r="AJ17" i="81"/>
  <c r="AK17" i="81" s="1"/>
  <c r="AJ17" i="80"/>
  <c r="AK17" i="80"/>
  <c r="AM17" i="79"/>
  <c r="AX17" i="78"/>
  <c r="AZ17" i="80" s="1"/>
  <c r="BB17" i="80" s="1"/>
  <c r="AX7" i="78"/>
  <c r="AZ7" i="80" s="1"/>
  <c r="BB7" i="80" s="1"/>
  <c r="AK7" i="81"/>
  <c r="AK7" i="80"/>
  <c r="AM7" i="79"/>
  <c r="AI51" i="78"/>
  <c r="AK51" i="78"/>
  <c r="AY20" i="79"/>
  <c r="AI20" i="80"/>
  <c r="AK20" i="79"/>
  <c r="AK20" i="80"/>
  <c r="AM20" i="79"/>
  <c r="AP23" i="79" l="1"/>
  <c r="AR23" i="79" s="1"/>
  <c r="AQ23" i="78"/>
  <c r="AL23" i="81"/>
  <c r="AM23" i="81" s="1"/>
  <c r="AL23" i="80"/>
  <c r="AJ23" i="81"/>
  <c r="AK23" i="81" s="1"/>
  <c r="AJ23" i="80"/>
  <c r="BA51" i="80"/>
  <c r="AQ28" i="78"/>
  <c r="AP51" i="78" s="1"/>
  <c r="AP28" i="79"/>
  <c r="AR28" i="79" s="1"/>
  <c r="AQ51" i="79" s="1"/>
  <c r="AW28" i="80"/>
  <c r="AY28" i="79"/>
  <c r="AL28" i="81"/>
  <c r="AM28" i="81" s="1"/>
  <c r="AL28" i="80"/>
  <c r="AJ28" i="81"/>
  <c r="AJ28" i="80"/>
  <c r="AI53" i="78"/>
  <c r="AW51" i="78"/>
  <c r="AY17" i="79"/>
  <c r="AL17" i="81"/>
  <c r="AM17" i="81" s="1"/>
  <c r="AL17" i="80"/>
  <c r="AL7" i="81"/>
  <c r="AL7" i="80"/>
  <c r="AY7" i="79"/>
  <c r="AL51" i="79"/>
  <c r="AJ51" i="79"/>
  <c r="AL20" i="81"/>
  <c r="AM20" i="81" s="1"/>
  <c r="AL20" i="80"/>
  <c r="AJ20" i="81"/>
  <c r="AX20" i="80"/>
  <c r="AJ20" i="80"/>
  <c r="AI51" i="80" s="1"/>
  <c r="AK28" i="81" l="1"/>
  <c r="AX28" i="81"/>
  <c r="AY28" i="81" s="1"/>
  <c r="AX28" i="80"/>
  <c r="AX51" i="79"/>
  <c r="AY17" i="81"/>
  <c r="AX17" i="80"/>
  <c r="AJ53" i="79"/>
  <c r="AM7" i="81"/>
  <c r="AL51" i="81" s="1"/>
  <c r="AX7" i="80"/>
  <c r="AY20" i="81"/>
  <c r="AK20" i="81"/>
  <c r="AJ51" i="81" s="1"/>
  <c r="AK51" i="80"/>
  <c r="AI53" i="80" l="1"/>
  <c r="AW51" i="80"/>
  <c r="AX51" i="81"/>
  <c r="AJ53" i="81"/>
</calcChain>
</file>

<file path=xl/sharedStrings.xml><?xml version="1.0" encoding="utf-8"?>
<sst xmlns="http://schemas.openxmlformats.org/spreadsheetml/2006/main" count="2927" uniqueCount="94">
  <si>
    <t>Nombre de postes présent</t>
  </si>
  <si>
    <t>Date</t>
  </si>
  <si>
    <t>Manque poste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</si>
  <si>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</si>
  <si>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</si>
  <si>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</si>
  <si>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</si>
  <si>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</si>
  <si>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</si>
  <si>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</si>
  <si>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</si>
  <si>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</si>
  <si>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</si>
  <si>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</si>
  <si>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</si>
  <si>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</si>
  <si>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</si>
  <si>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</si>
  <si>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</si>
  <si>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</si>
  <si>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</si>
  <si>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</si>
  <si>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</si>
  <si>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</si>
  <si>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</si>
  <si>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</si>
  <si>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</si>
  <si>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</si>
  <si>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</si>
  <si>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</si>
  <si>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</si>
  <si>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</si>
  <si>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</si>
  <si>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</si>
  <si>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Adjoint au cadre</t>
  </si>
  <si>
    <t>Responsable commandes</t>
  </si>
  <si>
    <t>Responsable Magasin alimentaire</t>
  </si>
  <si>
    <t xml:space="preserve"> Aide Magasin alimentaire</t>
  </si>
  <si>
    <t>Déconditionnement/prépa</t>
  </si>
  <si>
    <t>Responsable Production</t>
  </si>
  <si>
    <t>Productions chaudes</t>
  </si>
  <si>
    <t>Productions chaude/ Découpes</t>
  </si>
  <si>
    <t>Préparations froides Hestia/polyvalence</t>
  </si>
  <si>
    <t>Responsable chaîne/polyvalence</t>
  </si>
  <si>
    <t xml:space="preserve"> Equipe de Chaîne/polyvalence</t>
  </si>
  <si>
    <t>Matin/Soir</t>
  </si>
  <si>
    <t>Responsable self</t>
  </si>
  <si>
    <t>Self</t>
  </si>
  <si>
    <t>Laverie centrale</t>
  </si>
  <si>
    <t>Aide plonge</t>
  </si>
  <si>
    <t>Entretien/self/chaîne</t>
  </si>
  <si>
    <t>Gestionnaire HESTIA</t>
  </si>
  <si>
    <t>Responsable Restauration</t>
  </si>
  <si>
    <t>CA</t>
  </si>
  <si>
    <t>Pris Rtt</t>
  </si>
  <si>
    <t>RH</t>
  </si>
  <si>
    <t>Pris CA</t>
  </si>
  <si>
    <t>Solde CA</t>
  </si>
  <si>
    <t>Pris HS</t>
  </si>
  <si>
    <t>Solde HS</t>
  </si>
  <si>
    <t>Pris JDF</t>
  </si>
  <si>
    <t>Solde JDF</t>
  </si>
  <si>
    <t>Pris RF</t>
  </si>
  <si>
    <t>Solde RF</t>
  </si>
  <si>
    <t>RF</t>
  </si>
  <si>
    <t>Pris FR</t>
  </si>
  <si>
    <t>Solde FR</t>
  </si>
  <si>
    <t>FR</t>
  </si>
  <si>
    <t>RTH</t>
  </si>
  <si>
    <t>Solde RTT</t>
  </si>
  <si>
    <t>HS</t>
  </si>
  <si>
    <t>DRSV</t>
  </si>
  <si>
    <t>Cumul des jours à rendre</t>
  </si>
  <si>
    <t>Nombre de poste 27 début de mois (Ajout manuel début de mois)</t>
  </si>
  <si>
    <t>Nombre de poste 27 fin de mois (Ajout manuel fin de mois)</t>
  </si>
  <si>
    <t>% de mobilité (remplacement, congés etc )</t>
  </si>
  <si>
    <t>Tableau de bord</t>
  </si>
  <si>
    <t>Nombre de poste 27 à reporter début de mois</t>
  </si>
  <si>
    <t>Nombre de poste 27 fin de mois</t>
  </si>
  <si>
    <t>Fr généré</t>
  </si>
  <si>
    <t>Periode de 5 ca</t>
  </si>
  <si>
    <t>Hs généré</t>
  </si>
  <si>
    <t>jdf généré</t>
  </si>
  <si>
    <t>rf généré</t>
  </si>
  <si>
    <t>Gestion des congés fixes</t>
  </si>
  <si>
    <t>Gestion des congés générés</t>
  </si>
  <si>
    <t>Cumul annuel</t>
  </si>
  <si>
    <t>RTP</t>
  </si>
  <si>
    <t>(repos fixe)</t>
  </si>
  <si>
    <t>Verifier rf si fixe travail le 01</t>
  </si>
  <si>
    <t>No</t>
  </si>
  <si>
    <t>Total CA sur période</t>
  </si>
  <si>
    <t>Nb de dim et ferié travaillé</t>
  </si>
  <si>
    <t>NB de dim et ferié travaillé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</si>
</sst>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mmmm\ yyyy"/>
  </numFmts>
  <fonts count="3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303030"/>
      <name val="Arial"/>
      <family val="2"/>
    </font>
    <font>
      <sz val="5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rgb="FF222222"/>
      <name val="Arial"/>
      <family val="2"/>
    </font>
    <font>
      <sz val="2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FF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339966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A9DA7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6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 style="thin">
        <color auto="1"/>
      </left>
      <right/>
      <top style="thin">
        <color indexed="64"/>
      </top>
      <bottom style="mediumDashed">
        <color indexed="64"/>
      </bottom>
      <diagonal/>
    </border>
    <border>
      <left style="thin">
        <color auto="1"/>
      </left>
      <right/>
      <top style="mediumDashed">
        <color indexed="64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</borders>
  <cellStyleXfs count="134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17" fillId="0" borderId="0" applyFont="0" applyFill="0" applyBorder="0" applyAlignment="0" applyProtection="0"/>
  </cellStyleXfs>
  <cellXfs count="380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5" fillId="8" borderId="27" xfId="0" applyFont="1" applyFill="1" applyBorder="1" applyAlignment="1" applyProtection="1">
      <alignment horizontal="center" vertical="center"/>
      <protection locked="0"/>
    </xf>
    <xf numFmtId="0" fontId="5" fillId="8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 wrapText="1"/>
      <protection locked="0"/>
    </xf>
    <xf numFmtId="0" fontId="6" fillId="7" borderId="24" xfId="0" applyFont="1" applyFill="1" applyBorder="1" applyAlignment="1" applyProtection="1">
      <alignment horizontal="center" vertical="center"/>
      <protection locked="0"/>
    </xf>
    <xf numFmtId="0" fontId="8" fillId="4" borderId="32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0" borderId="34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24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35" xfId="0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 wrapText="1"/>
    </xf>
    <xf numFmtId="0" fontId="5" fillId="0" borderId="17" xfId="0" applyFont="1" applyBorder="1" applyAlignment="1" applyProtection="1">
      <alignment horizontal="center" vertical="center" wrapText="1"/>
    </xf>
    <xf numFmtId="0" fontId="5" fillId="0" borderId="35" xfId="0" applyFont="1" applyBorder="1" applyAlignment="1" applyProtection="1">
      <alignment horizontal="center" vertical="center"/>
    </xf>
    <xf numFmtId="0" fontId="5" fillId="0" borderId="36" xfId="0" applyFont="1" applyFill="1" applyBorder="1" applyAlignment="1" applyProtection="1">
      <alignment horizontal="center" vertical="center"/>
    </xf>
    <xf numFmtId="0" fontId="5" fillId="0" borderId="37" xfId="0" applyFont="1" applyBorder="1" applyAlignment="1" applyProtection="1">
      <alignment horizontal="center" vertical="center"/>
    </xf>
    <xf numFmtId="164" fontId="6" fillId="3" borderId="7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11" fillId="9" borderId="38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Fill="1"/>
    <xf numFmtId="0" fontId="6" fillId="0" borderId="0" xfId="0" applyFont="1" applyBorder="1"/>
    <xf numFmtId="0" fontId="15" fillId="0" borderId="0" xfId="0" applyFont="1"/>
    <xf numFmtId="0" fontId="6" fillId="0" borderId="0" xfId="0" applyFont="1" applyFill="1" applyBorder="1"/>
    <xf numFmtId="164" fontId="6" fillId="0" borderId="7" xfId="0" applyNumberFormat="1" applyFont="1" applyFill="1" applyBorder="1" applyAlignment="1">
      <alignment horizontal="center" vertic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6" fillId="10" borderId="1" xfId="0" applyFont="1" applyFill="1" applyBorder="1" applyAlignment="1">
      <alignment horizontal="center" vertical="center"/>
    </xf>
    <xf numFmtId="0" fontId="6" fillId="0" borderId="0" xfId="0" applyFont="1" applyAlignment="1"/>
    <xf numFmtId="0" fontId="16" fillId="10" borderId="2" xfId="0" applyFont="1" applyFill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6" fillId="10" borderId="7" xfId="0" applyFont="1" applyFill="1" applyBorder="1" applyAlignment="1">
      <alignment horizontal="center" vertical="center"/>
    </xf>
    <xf numFmtId="14" fontId="0" fillId="0" borderId="0" xfId="0" applyNumberFormat="1"/>
    <xf numFmtId="0" fontId="16" fillId="10" borderId="41" xfId="0" applyFont="1" applyFill="1" applyBorder="1" applyAlignment="1">
      <alignment horizontal="center" vertical="center"/>
    </xf>
    <xf numFmtId="0" fontId="2" fillId="11" borderId="2" xfId="0" applyFont="1" applyFill="1" applyBorder="1" applyAlignment="1" applyProtection="1">
      <alignment horizontal="center" vertical="center"/>
      <protection locked="0"/>
    </xf>
    <xf numFmtId="0" fontId="2" fillId="11" borderId="14" xfId="0" applyFont="1" applyFill="1" applyBorder="1" applyAlignment="1" applyProtection="1">
      <alignment horizontal="center" vertical="center"/>
      <protection locked="0"/>
    </xf>
    <xf numFmtId="0" fontId="16" fillId="10" borderId="14" xfId="0" applyFont="1" applyFill="1" applyBorder="1" applyAlignment="1">
      <alignment horizontal="center" vertical="center"/>
    </xf>
    <xf numFmtId="0" fontId="16" fillId="10" borderId="42" xfId="0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6" fillId="10" borderId="17" xfId="0" applyFont="1" applyFill="1" applyBorder="1" applyAlignment="1">
      <alignment horizontal="center" vertical="center"/>
    </xf>
    <xf numFmtId="0" fontId="21" fillId="0" borderId="0" xfId="0" applyFont="1"/>
    <xf numFmtId="0" fontId="5" fillId="0" borderId="13" xfId="0" applyFont="1" applyBorder="1" applyAlignment="1" applyProtection="1">
      <alignment horizontal="center" vertical="center"/>
      <protection locked="0"/>
    </xf>
    <xf numFmtId="0" fontId="2" fillId="11" borderId="1" xfId="0" applyFont="1" applyFill="1" applyBorder="1" applyAlignment="1" applyProtection="1">
      <alignment horizontal="center" vertical="center"/>
      <protection locked="0"/>
    </xf>
    <xf numFmtId="0" fontId="2" fillId="11" borderId="3" xfId="0" applyFont="1" applyFill="1" applyBorder="1" applyAlignment="1" applyProtection="1">
      <alignment horizontal="center" vertical="center"/>
      <protection locked="0"/>
    </xf>
    <xf numFmtId="0" fontId="2" fillId="11" borderId="18" xfId="0" applyFont="1" applyFill="1" applyBorder="1" applyAlignment="1" applyProtection="1">
      <alignment horizontal="center" vertical="center"/>
      <protection locked="0"/>
    </xf>
    <xf numFmtId="0" fontId="6" fillId="11" borderId="42" xfId="0" applyFont="1" applyFill="1" applyBorder="1" applyAlignment="1" applyProtection="1">
      <alignment horizontal="center" vertical="center"/>
      <protection locked="0"/>
    </xf>
    <xf numFmtId="0" fontId="2" fillId="11" borderId="7" xfId="0" applyFont="1" applyFill="1" applyBorder="1" applyAlignment="1" applyProtection="1">
      <alignment horizontal="center" vertical="center"/>
      <protection locked="0"/>
    </xf>
    <xf numFmtId="0" fontId="2" fillId="11" borderId="44" xfId="0" applyFont="1" applyFill="1" applyBorder="1" applyAlignment="1" applyProtection="1">
      <alignment horizontal="center" vertical="center"/>
      <protection locked="0"/>
    </xf>
    <xf numFmtId="0" fontId="23" fillId="11" borderId="2" xfId="0" applyFont="1" applyFill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2" fillId="11" borderId="17" xfId="0" applyFont="1" applyFill="1" applyBorder="1" applyAlignment="1" applyProtection="1">
      <alignment horizontal="center" vertical="center"/>
      <protection locked="0"/>
    </xf>
    <xf numFmtId="0" fontId="2" fillId="11" borderId="0" xfId="0" applyFont="1" applyFill="1" applyBorder="1" applyAlignment="1" applyProtection="1">
      <alignment horizontal="center" vertical="center"/>
      <protection locked="0"/>
    </xf>
    <xf numFmtId="0" fontId="2" fillId="11" borderId="55" xfId="0" applyFont="1" applyFill="1" applyBorder="1" applyAlignment="1" applyProtection="1">
      <alignment horizontal="center" vertical="center"/>
      <protection locked="0"/>
    </xf>
    <xf numFmtId="0" fontId="2" fillId="11" borderId="56" xfId="0" applyFont="1" applyFill="1" applyBorder="1" applyAlignment="1" applyProtection="1">
      <alignment horizontal="center" vertical="center"/>
      <protection locked="0"/>
    </xf>
    <xf numFmtId="0" fontId="16" fillId="10" borderId="3" xfId="0" applyFont="1" applyFill="1" applyBorder="1" applyAlignment="1">
      <alignment horizontal="center" vertical="center"/>
    </xf>
    <xf numFmtId="0" fontId="20" fillId="9" borderId="49" xfId="0" applyFont="1" applyFill="1" applyBorder="1" applyAlignment="1">
      <alignment vertical="center"/>
    </xf>
    <xf numFmtId="0" fontId="24" fillId="9" borderId="15" xfId="0" applyFont="1" applyFill="1" applyBorder="1" applyAlignment="1">
      <alignment vertical="center"/>
    </xf>
    <xf numFmtId="0" fontId="20" fillId="9" borderId="50" xfId="0" applyFont="1" applyFill="1" applyBorder="1" applyAlignment="1">
      <alignment vertical="center"/>
    </xf>
    <xf numFmtId="0" fontId="2" fillId="11" borderId="21" xfId="0" applyFont="1" applyFill="1" applyBorder="1" applyAlignment="1" applyProtection="1">
      <alignment horizontal="center" vertical="center"/>
      <protection locked="0"/>
    </xf>
    <xf numFmtId="165" fontId="7" fillId="2" borderId="3" xfId="0" applyNumberFormat="1" applyFont="1" applyFill="1" applyBorder="1" applyAlignment="1">
      <alignment horizontal="center" vertical="center"/>
    </xf>
    <xf numFmtId="164" fontId="6" fillId="2" borderId="7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6" fillId="10" borderId="39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6" fillId="10" borderId="44" xfId="0" applyFont="1" applyFill="1" applyBorder="1" applyAlignment="1">
      <alignment horizontal="center" vertical="center"/>
    </xf>
    <xf numFmtId="0" fontId="2" fillId="11" borderId="39" xfId="0" applyFont="1" applyFill="1" applyBorder="1" applyAlignment="1" applyProtection="1">
      <alignment horizontal="center" vertical="center"/>
      <protection locked="0"/>
    </xf>
    <xf numFmtId="0" fontId="2" fillId="11" borderId="8" xfId="0" applyFont="1" applyFill="1" applyBorder="1" applyAlignment="1" applyProtection="1">
      <alignment horizontal="center" vertical="center"/>
      <protection locked="0"/>
    </xf>
    <xf numFmtId="0" fontId="6" fillId="10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6" fillId="10" borderId="1" xfId="0" applyFont="1" applyFill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6" fillId="10" borderId="3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>
      <alignment horizontal="center"/>
    </xf>
    <xf numFmtId="0" fontId="24" fillId="9" borderId="49" xfId="0" applyFont="1" applyFill="1" applyBorder="1" applyAlignment="1">
      <alignment vertical="center"/>
    </xf>
    <xf numFmtId="165" fontId="7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5" fontId="7" fillId="2" borderId="14" xfId="0" applyNumberFormat="1" applyFont="1" applyFill="1" applyBorder="1" applyAlignment="1">
      <alignment horizontal="center" vertical="center"/>
    </xf>
    <xf numFmtId="164" fontId="6" fillId="3" borderId="18" xfId="0" applyNumberFormat="1" applyFont="1" applyFill="1" applyBorder="1" applyAlignment="1">
      <alignment horizontal="center" vertical="center"/>
    </xf>
    <xf numFmtId="164" fontId="6" fillId="2" borderId="40" xfId="0" applyNumberFormat="1" applyFont="1" applyFill="1" applyBorder="1" applyAlignment="1">
      <alignment horizontal="center" vertical="center"/>
    </xf>
    <xf numFmtId="0" fontId="5" fillId="0" borderId="22" xfId="0" applyFont="1" applyBorder="1" applyAlignment="1" applyProtection="1">
      <alignment horizontal="center" vertical="center"/>
    </xf>
    <xf numFmtId="0" fontId="5" fillId="0" borderId="23" xfId="0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 wrapText="1"/>
    </xf>
    <xf numFmtId="0" fontId="5" fillId="0" borderId="23" xfId="0" applyFont="1" applyBorder="1" applyAlignment="1" applyProtection="1">
      <alignment horizontal="center" vertical="center" wrapText="1"/>
    </xf>
    <xf numFmtId="0" fontId="5" fillId="0" borderId="30" xfId="0" applyFont="1" applyBorder="1" applyAlignment="1" applyProtection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5" fillId="0" borderId="27" xfId="0" applyFont="1" applyFill="1" applyBorder="1" applyAlignment="1" applyProtection="1">
      <alignment horizontal="center" vertical="center"/>
    </xf>
    <xf numFmtId="0" fontId="5" fillId="0" borderId="24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center" vertical="center" wrapText="1"/>
      <protection locked="0"/>
    </xf>
    <xf numFmtId="0" fontId="2" fillId="0" borderId="20" xfId="0" applyFont="1" applyFill="1" applyBorder="1" applyAlignment="1" applyProtection="1">
      <alignment horizontal="center" vertical="center"/>
      <protection locked="0"/>
    </xf>
    <xf numFmtId="0" fontId="8" fillId="0" borderId="17" xfId="0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vertical="center"/>
      <protection locked="0"/>
    </xf>
    <xf numFmtId="0" fontId="13" fillId="0" borderId="35" xfId="0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center" vertical="center"/>
      <protection locked="0"/>
    </xf>
    <xf numFmtId="0" fontId="14" fillId="0" borderId="17" xfId="0" applyFont="1" applyFill="1" applyBorder="1" applyAlignment="1" applyProtection="1">
      <alignment horizontal="center" vertical="center"/>
      <protection locked="0"/>
    </xf>
    <xf numFmtId="0" fontId="8" fillId="0" borderId="35" xfId="0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0" fontId="8" fillId="0" borderId="36" xfId="0" applyFont="1" applyFill="1" applyBorder="1" applyAlignment="1" applyProtection="1">
      <alignment horizontal="center" vertical="center"/>
      <protection locked="0"/>
    </xf>
    <xf numFmtId="0" fontId="14" fillId="0" borderId="18" xfId="0" applyFont="1" applyFill="1" applyBorder="1" applyAlignment="1" applyProtection="1">
      <alignment horizontal="center" vertical="center"/>
      <protection locked="0"/>
    </xf>
    <xf numFmtId="0" fontId="11" fillId="9" borderId="51" xfId="0" applyFont="1" applyFill="1" applyBorder="1" applyAlignment="1">
      <alignment horizontal="center"/>
    </xf>
    <xf numFmtId="0" fontId="0" fillId="10" borderId="46" xfId="0" applyFill="1" applyBorder="1" applyAlignment="1">
      <alignment horizontal="center"/>
    </xf>
    <xf numFmtId="0" fontId="0" fillId="10" borderId="39" xfId="0" applyFill="1" applyBorder="1" applyAlignment="1" applyProtection="1">
      <alignment horizontal="center"/>
      <protection locked="0"/>
    </xf>
    <xf numFmtId="0" fontId="0" fillId="10" borderId="8" xfId="0" applyFill="1" applyBorder="1" applyAlignment="1" applyProtection="1">
      <alignment horizontal="center"/>
      <protection locked="0"/>
    </xf>
    <xf numFmtId="0" fontId="0" fillId="10" borderId="8" xfId="0" applyFill="1" applyBorder="1" applyProtection="1">
      <protection locked="0"/>
    </xf>
    <xf numFmtId="0" fontId="2" fillId="11" borderId="12" xfId="0" applyFont="1" applyFill="1" applyBorder="1" applyAlignment="1" applyProtection="1">
      <alignment horizontal="center" vertical="center"/>
      <protection locked="0"/>
    </xf>
    <xf numFmtId="0" fontId="2" fillId="11" borderId="20" xfId="0" applyFont="1" applyFill="1" applyBorder="1" applyAlignment="1" applyProtection="1">
      <alignment horizontal="center" vertical="center"/>
      <protection locked="0"/>
    </xf>
    <xf numFmtId="0" fontId="6" fillId="10" borderId="35" xfId="0" applyFont="1" applyFill="1" applyBorder="1" applyAlignment="1">
      <alignment horizontal="center" vertical="center"/>
    </xf>
    <xf numFmtId="0" fontId="6" fillId="10" borderId="5" xfId="0" applyFont="1" applyFill="1" applyBorder="1" applyAlignment="1" applyProtection="1">
      <alignment horizontal="center" vertical="center"/>
      <protection locked="0"/>
    </xf>
    <xf numFmtId="0" fontId="0" fillId="10" borderId="15" xfId="0" applyFill="1" applyBorder="1" applyAlignment="1">
      <alignment horizontal="center"/>
    </xf>
    <xf numFmtId="0" fontId="0" fillId="10" borderId="59" xfId="0" applyFill="1" applyBorder="1" applyAlignment="1" applyProtection="1">
      <alignment horizontal="center"/>
      <protection locked="0"/>
    </xf>
    <xf numFmtId="0" fontId="2" fillId="11" borderId="0" xfId="0" applyFont="1" applyFill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2" fillId="11" borderId="51" xfId="0" applyFont="1" applyFill="1" applyBorder="1" applyAlignment="1" applyProtection="1">
      <alignment horizontal="center" vertical="center"/>
      <protection locked="0"/>
    </xf>
    <xf numFmtId="165" fontId="7" fillId="0" borderId="14" xfId="0" applyNumberFormat="1" applyFont="1" applyFill="1" applyBorder="1" applyAlignment="1">
      <alignment horizontal="center" vertical="center"/>
    </xf>
    <xf numFmtId="164" fontId="6" fillId="0" borderId="40" xfId="0" applyNumberFormat="1" applyFont="1" applyFill="1" applyBorder="1" applyAlignment="1">
      <alignment horizontal="center" vertical="center"/>
    </xf>
    <xf numFmtId="0" fontId="2" fillId="11" borderId="35" xfId="0" applyFont="1" applyFill="1" applyBorder="1" applyAlignment="1" applyProtection="1">
      <alignment horizontal="center" vertical="center"/>
      <protection locked="0"/>
    </xf>
    <xf numFmtId="0" fontId="2" fillId="11" borderId="61" xfId="0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10" borderId="36" xfId="0" applyFont="1" applyFill="1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165" fontId="7" fillId="2" borderId="2" xfId="0" applyNumberFormat="1" applyFont="1" applyFill="1" applyBorder="1" applyAlignment="1">
      <alignment horizontal="center" vertical="center"/>
    </xf>
    <xf numFmtId="164" fontId="6" fillId="2" borderId="18" xfId="0" applyNumberFormat="1" applyFont="1" applyFill="1" applyBorder="1" applyAlignment="1">
      <alignment horizontal="center" vertical="center"/>
    </xf>
    <xf numFmtId="0" fontId="0" fillId="2" borderId="16" xfId="0" applyFont="1" applyFill="1" applyBorder="1" applyAlignment="1">
      <alignment horizontal="center" vertical="center"/>
    </xf>
    <xf numFmtId="0" fontId="6" fillId="10" borderId="7" xfId="0" applyFont="1" applyFill="1" applyBorder="1" applyAlignment="1" applyProtection="1">
      <alignment horizontal="center" vertical="center"/>
      <protection locked="0"/>
    </xf>
    <xf numFmtId="0" fontId="0" fillId="10" borderId="25" xfId="0" applyFill="1" applyBorder="1" applyAlignment="1">
      <alignment horizontal="center" vertical="center"/>
    </xf>
    <xf numFmtId="0" fontId="2" fillId="11" borderId="51" xfId="0" applyFont="1" applyFill="1" applyBorder="1" applyAlignment="1" applyProtection="1">
      <alignment horizontal="center" vertical="center"/>
      <protection locked="0"/>
    </xf>
    <xf numFmtId="0" fontId="2" fillId="11" borderId="51" xfId="0" applyFont="1" applyFill="1" applyBorder="1" applyAlignment="1" applyProtection="1">
      <alignment horizontal="center" vertical="center"/>
      <protection locked="0"/>
    </xf>
    <xf numFmtId="0" fontId="6" fillId="13" borderId="2" xfId="0" applyFont="1" applyFill="1" applyBorder="1" applyAlignment="1">
      <alignment horizontal="center" vertical="center"/>
    </xf>
    <xf numFmtId="0" fontId="6" fillId="13" borderId="17" xfId="0" applyFont="1" applyFill="1" applyBorder="1" applyAlignment="1">
      <alignment horizontal="center" vertical="center"/>
    </xf>
    <xf numFmtId="0" fontId="0" fillId="13" borderId="44" xfId="0" applyFill="1" applyBorder="1" applyAlignment="1">
      <alignment vertical="center"/>
    </xf>
    <xf numFmtId="0" fontId="0" fillId="13" borderId="43" xfId="0" applyFill="1" applyBorder="1" applyAlignment="1">
      <alignment vertical="center"/>
    </xf>
    <xf numFmtId="0" fontId="6" fillId="13" borderId="1" xfId="0" applyFont="1" applyFill="1" applyBorder="1" applyAlignment="1" applyProtection="1">
      <alignment horizontal="center" vertical="center"/>
      <protection locked="0"/>
    </xf>
    <xf numFmtId="0" fontId="6" fillId="13" borderId="17" xfId="0" applyFont="1" applyFill="1" applyBorder="1" applyAlignment="1" applyProtection="1">
      <alignment horizontal="center" vertical="center"/>
      <protection locked="0"/>
    </xf>
    <xf numFmtId="0" fontId="9" fillId="10" borderId="60" xfId="0" applyFont="1" applyFill="1" applyBorder="1" applyAlignment="1">
      <alignment horizontal="center" vertical="center"/>
    </xf>
    <xf numFmtId="0" fontId="9" fillId="10" borderId="20" xfId="0" applyFont="1" applyFill="1" applyBorder="1" applyAlignment="1">
      <alignment horizontal="center" vertical="center"/>
    </xf>
    <xf numFmtId="0" fontId="9" fillId="10" borderId="61" xfId="0" applyFont="1" applyFill="1" applyBorder="1" applyAlignment="1">
      <alignment horizontal="center" vertical="center"/>
    </xf>
    <xf numFmtId="0" fontId="9" fillId="11" borderId="14" xfId="0" applyFont="1" applyFill="1" applyBorder="1" applyAlignment="1" applyProtection="1">
      <alignment horizontal="center" vertical="center"/>
      <protection locked="0"/>
    </xf>
    <xf numFmtId="0" fontId="9" fillId="11" borderId="20" xfId="0" applyFont="1" applyFill="1" applyBorder="1" applyAlignment="1" applyProtection="1">
      <alignment horizontal="center" vertical="center"/>
      <protection locked="0"/>
    </xf>
    <xf numFmtId="0" fontId="9" fillId="11" borderId="61" xfId="0" applyFont="1" applyFill="1" applyBorder="1" applyAlignment="1" applyProtection="1">
      <alignment horizontal="center" vertical="center"/>
      <protection locked="0"/>
    </xf>
    <xf numFmtId="0" fontId="9" fillId="11" borderId="40" xfId="0" applyFont="1" applyFill="1" applyBorder="1" applyAlignment="1" applyProtection="1">
      <alignment horizontal="center" vertical="center"/>
      <protection locked="0"/>
    </xf>
    <xf numFmtId="0" fontId="9" fillId="10" borderId="39" xfId="0" applyFont="1" applyFill="1" applyBorder="1" applyAlignment="1" applyProtection="1">
      <alignment horizontal="center"/>
      <protection locked="0"/>
    </xf>
    <xf numFmtId="0" fontId="9" fillId="10" borderId="8" xfId="0" applyFont="1" applyFill="1" applyBorder="1" applyAlignment="1" applyProtection="1">
      <alignment horizontal="center"/>
      <protection locked="0"/>
    </xf>
    <xf numFmtId="0" fontId="9" fillId="10" borderId="8" xfId="0" applyFont="1" applyFill="1" applyBorder="1" applyProtection="1">
      <protection locked="0"/>
    </xf>
    <xf numFmtId="0" fontId="9" fillId="10" borderId="59" xfId="0" applyFont="1" applyFill="1" applyBorder="1" applyAlignment="1" applyProtection="1">
      <alignment horizontal="center"/>
      <protection locked="0"/>
    </xf>
    <xf numFmtId="0" fontId="1" fillId="11" borderId="0" xfId="0" applyFont="1" applyFill="1" applyBorder="1" applyAlignment="1" applyProtection="1">
      <alignment horizontal="center" vertical="center"/>
      <protection locked="0"/>
    </xf>
    <xf numFmtId="0" fontId="1" fillId="11" borderId="12" xfId="0" applyFont="1" applyFill="1" applyBorder="1" applyAlignment="1" applyProtection="1">
      <alignment horizontal="center" vertical="center"/>
      <protection locked="0"/>
    </xf>
    <xf numFmtId="0" fontId="1" fillId="11" borderId="51" xfId="0" applyFont="1" applyFill="1" applyBorder="1" applyAlignment="1" applyProtection="1">
      <alignment horizontal="center" vertical="center"/>
      <protection locked="0"/>
    </xf>
    <xf numFmtId="0" fontId="1" fillId="10" borderId="46" xfId="0" applyFont="1" applyFill="1" applyBorder="1" applyAlignment="1">
      <alignment horizontal="center"/>
    </xf>
    <xf numFmtId="0" fontId="2" fillId="11" borderId="42" xfId="0" applyFont="1" applyFill="1" applyBorder="1" applyAlignment="1" applyProtection="1">
      <alignment horizontal="center" vertical="center"/>
      <protection locked="0"/>
    </xf>
    <xf numFmtId="0" fontId="6" fillId="11" borderId="2" xfId="0" applyFont="1" applyFill="1" applyBorder="1" applyAlignment="1" applyProtection="1">
      <alignment horizontal="center" vertical="center"/>
      <protection locked="0"/>
    </xf>
    <xf numFmtId="0" fontId="6" fillId="11" borderId="3" xfId="0" applyFont="1" applyFill="1" applyBorder="1" applyAlignment="1" applyProtection="1">
      <alignment horizontal="center" vertical="center"/>
      <protection locked="0"/>
    </xf>
    <xf numFmtId="0" fontId="6" fillId="11" borderId="14" xfId="0" applyFont="1" applyFill="1" applyBorder="1" applyAlignment="1" applyProtection="1">
      <alignment horizontal="center" vertical="center"/>
      <protection locked="0"/>
    </xf>
    <xf numFmtId="0" fontId="9" fillId="10" borderId="14" xfId="0" applyFont="1" applyFill="1" applyBorder="1" applyAlignment="1">
      <alignment horizontal="center" vertical="center"/>
    </xf>
    <xf numFmtId="0" fontId="9" fillId="10" borderId="40" xfId="0" applyFont="1" applyFill="1" applyBorder="1" applyAlignment="1">
      <alignment horizontal="center" vertical="center"/>
    </xf>
    <xf numFmtId="0" fontId="2" fillId="11" borderId="51" xfId="0" applyFont="1" applyFill="1" applyBorder="1" applyAlignment="1" applyProtection="1">
      <alignment horizontal="center" vertical="center"/>
      <protection locked="0"/>
    </xf>
    <xf numFmtId="0" fontId="2" fillId="11" borderId="15" xfId="0" applyFont="1" applyFill="1" applyBorder="1" applyAlignment="1" applyProtection="1">
      <alignment horizontal="center" vertical="center"/>
      <protection locked="0"/>
    </xf>
    <xf numFmtId="0" fontId="2" fillId="11" borderId="50" xfId="0" applyFont="1" applyFill="1" applyBorder="1" applyAlignment="1" applyProtection="1">
      <alignment horizontal="center" vertical="center"/>
      <protection locked="0"/>
    </xf>
    <xf numFmtId="0" fontId="2" fillId="11" borderId="51" xfId="0" applyFont="1" applyFill="1" applyBorder="1" applyAlignment="1" applyProtection="1">
      <alignment horizontal="center" vertical="center"/>
      <protection locked="0"/>
    </xf>
    <xf numFmtId="0" fontId="9" fillId="10" borderId="41" xfId="0" applyFont="1" applyFill="1" applyBorder="1" applyAlignment="1">
      <alignment horizontal="center" vertical="center"/>
    </xf>
    <xf numFmtId="0" fontId="9" fillId="10" borderId="6" xfId="0" applyFont="1" applyFill="1" applyBorder="1" applyAlignment="1">
      <alignment horizontal="center" vertical="center"/>
    </xf>
    <xf numFmtId="0" fontId="9" fillId="10" borderId="53" xfId="0" applyFont="1" applyFill="1" applyBorder="1" applyAlignment="1">
      <alignment horizontal="center" vertical="center"/>
    </xf>
    <xf numFmtId="0" fontId="9" fillId="11" borderId="41" xfId="0" applyFont="1" applyFill="1" applyBorder="1" applyAlignment="1" applyProtection="1">
      <alignment horizontal="center" vertical="center"/>
      <protection locked="0"/>
    </xf>
    <xf numFmtId="0" fontId="9" fillId="11" borderId="6" xfId="0" applyFont="1" applyFill="1" applyBorder="1" applyAlignment="1" applyProtection="1">
      <alignment horizontal="center" vertical="center"/>
      <protection locked="0"/>
    </xf>
    <xf numFmtId="0" fontId="9" fillId="11" borderId="53" xfId="0" applyFont="1" applyFill="1" applyBorder="1" applyAlignment="1" applyProtection="1">
      <alignment horizontal="center" vertical="center"/>
      <protection locked="0"/>
    </xf>
    <xf numFmtId="0" fontId="9" fillId="10" borderId="47" xfId="0" applyFont="1" applyFill="1" applyBorder="1" applyAlignment="1" applyProtection="1">
      <alignment horizontal="center"/>
      <protection locked="0"/>
    </xf>
    <xf numFmtId="0" fontId="9" fillId="10" borderId="48" xfId="0" applyFont="1" applyFill="1" applyBorder="1" applyAlignment="1" applyProtection="1">
      <alignment horizontal="center"/>
      <protection locked="0"/>
    </xf>
    <xf numFmtId="0" fontId="9" fillId="10" borderId="48" xfId="0" applyFont="1" applyFill="1" applyBorder="1" applyProtection="1">
      <protection locked="0"/>
    </xf>
    <xf numFmtId="0" fontId="9" fillId="10" borderId="43" xfId="0" applyFont="1" applyFill="1" applyBorder="1" applyAlignment="1" applyProtection="1">
      <alignment horizontal="center"/>
      <protection locked="0"/>
    </xf>
    <xf numFmtId="0" fontId="6" fillId="10" borderId="5" xfId="0" applyFont="1" applyFill="1" applyBorder="1" applyAlignment="1">
      <alignment horizontal="center" vertical="center"/>
    </xf>
    <xf numFmtId="0" fontId="2" fillId="11" borderId="5" xfId="0" applyFont="1" applyFill="1" applyBorder="1" applyAlignment="1" applyProtection="1">
      <alignment horizontal="center" vertical="center"/>
      <protection locked="0"/>
    </xf>
    <xf numFmtId="0" fontId="9" fillId="10" borderId="45" xfId="0" applyFont="1" applyFill="1" applyBorder="1" applyAlignment="1">
      <alignment horizontal="center" vertical="center"/>
    </xf>
    <xf numFmtId="0" fontId="9" fillId="10" borderId="57" xfId="0" applyFont="1" applyFill="1" applyBorder="1" applyAlignment="1">
      <alignment horizontal="center" vertical="center"/>
    </xf>
    <xf numFmtId="0" fontId="9" fillId="10" borderId="58" xfId="0" applyFont="1" applyFill="1" applyBorder="1" applyAlignment="1">
      <alignment horizontal="center" vertical="center"/>
    </xf>
    <xf numFmtId="0" fontId="9" fillId="11" borderId="45" xfId="0" applyFont="1" applyFill="1" applyBorder="1" applyAlignment="1" applyProtection="1">
      <alignment horizontal="center" vertical="center"/>
      <protection locked="0"/>
    </xf>
    <xf numFmtId="0" fontId="9" fillId="11" borderId="57" xfId="0" applyFont="1" applyFill="1" applyBorder="1" applyAlignment="1" applyProtection="1">
      <alignment horizontal="center" vertical="center"/>
      <protection locked="0"/>
    </xf>
    <xf numFmtId="0" fontId="9" fillId="11" borderId="58" xfId="0" applyFont="1" applyFill="1" applyBorder="1" applyAlignment="1" applyProtection="1">
      <alignment horizontal="center" vertical="center"/>
      <protection locked="0"/>
    </xf>
    <xf numFmtId="0" fontId="6" fillId="11" borderId="17" xfId="0" applyFont="1" applyFill="1" applyBorder="1" applyAlignment="1" applyProtection="1">
      <alignment horizontal="center" vertical="center"/>
      <protection locked="0"/>
    </xf>
    <xf numFmtId="0" fontId="6" fillId="11" borderId="35" xfId="0" applyFont="1" applyFill="1" applyBorder="1" applyAlignment="1" applyProtection="1">
      <alignment horizontal="center" vertical="center"/>
      <protection locked="0"/>
    </xf>
    <xf numFmtId="0" fontId="0" fillId="10" borderId="10" xfId="0" applyFill="1" applyBorder="1" applyAlignment="1">
      <alignment horizontal="center"/>
    </xf>
    <xf numFmtId="0" fontId="7" fillId="11" borderId="14" xfId="0" applyFont="1" applyFill="1" applyBorder="1" applyAlignment="1" applyProtection="1">
      <alignment horizontal="center" vertical="center"/>
      <protection locked="0"/>
    </xf>
    <xf numFmtId="0" fontId="7" fillId="11" borderId="20" xfId="0" applyFont="1" applyFill="1" applyBorder="1" applyAlignment="1" applyProtection="1">
      <alignment horizontal="center" vertical="center"/>
      <protection locked="0"/>
    </xf>
    <xf numFmtId="0" fontId="7" fillId="11" borderId="61" xfId="0" applyFont="1" applyFill="1" applyBorder="1" applyAlignment="1" applyProtection="1">
      <alignment horizontal="center" vertical="center"/>
      <protection locked="0"/>
    </xf>
    <xf numFmtId="0" fontId="6" fillId="10" borderId="18" xfId="0" applyFont="1" applyFill="1" applyBorder="1" applyAlignment="1" applyProtection="1">
      <alignment horizontal="center" vertical="center"/>
      <protection locked="0"/>
    </xf>
    <xf numFmtId="0" fontId="8" fillId="14" borderId="3" xfId="0" applyFont="1" applyFill="1" applyBorder="1" applyAlignment="1" applyProtection="1">
      <alignment horizontal="center" vertical="center"/>
      <protection locked="0"/>
    </xf>
    <xf numFmtId="0" fontId="2" fillId="14" borderId="1" xfId="0" applyFont="1" applyFill="1" applyBorder="1" applyAlignment="1" applyProtection="1">
      <alignment horizontal="center" vertical="center"/>
      <protection locked="0"/>
    </xf>
    <xf numFmtId="0" fontId="13" fillId="14" borderId="1" xfId="0" applyFont="1" applyFill="1" applyBorder="1" applyAlignment="1" applyProtection="1">
      <alignment horizontal="center" vertical="center" wrapText="1"/>
      <protection locked="0"/>
    </xf>
    <xf numFmtId="0" fontId="8" fillId="14" borderId="1" xfId="0" applyFont="1" applyFill="1" applyBorder="1" applyAlignment="1" applyProtection="1">
      <alignment horizontal="center" vertical="center"/>
      <protection locked="0"/>
    </xf>
    <xf numFmtId="0" fontId="8" fillId="14" borderId="0" xfId="0" applyFont="1" applyFill="1" applyBorder="1" applyAlignment="1" applyProtection="1">
      <alignment vertical="center"/>
      <protection locked="0"/>
    </xf>
    <xf numFmtId="0" fontId="13" fillId="14" borderId="5" xfId="0" applyFont="1" applyFill="1" applyBorder="1" applyAlignment="1" applyProtection="1">
      <alignment horizontal="center" vertical="center"/>
      <protection locked="0"/>
    </xf>
    <xf numFmtId="0" fontId="8" fillId="14" borderId="0" xfId="0" applyFont="1" applyFill="1" applyBorder="1" applyAlignment="1" applyProtection="1">
      <alignment horizontal="center" vertical="center"/>
      <protection locked="0"/>
    </xf>
    <xf numFmtId="0" fontId="13" fillId="14" borderId="1" xfId="0" applyFont="1" applyFill="1" applyBorder="1" applyAlignment="1" applyProtection="1">
      <alignment horizontal="center" vertical="center"/>
      <protection locked="0"/>
    </xf>
    <xf numFmtId="0" fontId="14" fillId="14" borderId="1" xfId="0" applyFont="1" applyFill="1" applyBorder="1" applyAlignment="1" applyProtection="1">
      <alignment horizontal="center" vertical="center"/>
      <protection locked="0"/>
    </xf>
    <xf numFmtId="0" fontId="8" fillId="14" borderId="5" xfId="0" applyFont="1" applyFill="1" applyBorder="1" applyAlignment="1" applyProtection="1">
      <alignment horizontal="center" vertical="center"/>
      <protection locked="0"/>
    </xf>
    <xf numFmtId="0" fontId="8" fillId="14" borderId="8" xfId="0" applyFont="1" applyFill="1" applyBorder="1" applyAlignment="1" applyProtection="1">
      <alignment horizontal="center" vertical="center"/>
      <protection locked="0"/>
    </xf>
    <xf numFmtId="0" fontId="8" fillId="14" borderId="4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9" borderId="15" xfId="0" applyFill="1" applyBorder="1" applyAlignment="1">
      <alignment horizontal="center" vertical="center"/>
    </xf>
    <xf numFmtId="0" fontId="0" fillId="9" borderId="49" xfId="0" applyFill="1" applyBorder="1" applyAlignment="1">
      <alignment horizontal="center" vertical="center"/>
    </xf>
    <xf numFmtId="0" fontId="0" fillId="9" borderId="50" xfId="0" applyFill="1" applyBorder="1" applyAlignment="1">
      <alignment horizontal="center" vertical="center"/>
    </xf>
    <xf numFmtId="0" fontId="6" fillId="10" borderId="25" xfId="0" applyFont="1" applyFill="1" applyBorder="1" applyAlignment="1">
      <alignment horizontal="center" vertical="center"/>
    </xf>
    <xf numFmtId="0" fontId="6" fillId="10" borderId="43" xfId="0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4" xfId="0" applyBorder="1" applyAlignment="1">
      <alignment horizontal="left"/>
    </xf>
    <xf numFmtId="0" fontId="2" fillId="11" borderId="15" xfId="0" applyFont="1" applyFill="1" applyBorder="1" applyAlignment="1" applyProtection="1">
      <alignment horizontal="center" vertical="center"/>
      <protection locked="0"/>
    </xf>
    <xf numFmtId="0" fontId="2" fillId="11" borderId="50" xfId="0" applyFont="1" applyFill="1" applyBorder="1" applyAlignment="1" applyProtection="1">
      <alignment horizontal="center" vertical="center"/>
      <protection locked="0"/>
    </xf>
    <xf numFmtId="0" fontId="0" fillId="10" borderId="24" xfId="0" applyFill="1" applyBorder="1" applyAlignment="1">
      <alignment horizontal="center"/>
    </xf>
    <xf numFmtId="0" fontId="0" fillId="10" borderId="52" xfId="0" applyFill="1" applyBorder="1" applyAlignment="1">
      <alignment horizontal="center"/>
    </xf>
    <xf numFmtId="0" fontId="20" fillId="9" borderId="15" xfId="0" applyFont="1" applyFill="1" applyBorder="1" applyAlignment="1">
      <alignment horizontal="center" vertical="center"/>
    </xf>
    <xf numFmtId="0" fontId="20" fillId="9" borderId="49" xfId="0" applyFont="1" applyFill="1" applyBorder="1" applyAlignment="1">
      <alignment horizontal="center" vertical="center"/>
    </xf>
    <xf numFmtId="0" fontId="20" fillId="9" borderId="50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166" fontId="9" fillId="0" borderId="11" xfId="0" applyNumberFormat="1" applyFont="1" applyBorder="1" applyAlignment="1">
      <alignment horizontal="center" vertical="center"/>
    </xf>
    <xf numFmtId="166" fontId="9" fillId="0" borderId="12" xfId="0" applyNumberFormat="1" applyFont="1" applyBorder="1" applyAlignment="1">
      <alignment horizontal="center" vertical="center"/>
    </xf>
    <xf numFmtId="0" fontId="5" fillId="5" borderId="28" xfId="0" applyFont="1" applyFill="1" applyBorder="1" applyAlignment="1" applyProtection="1">
      <alignment horizontal="center" vertical="center" wrapText="1"/>
      <protection locked="0"/>
    </xf>
    <xf numFmtId="0" fontId="5" fillId="5" borderId="24" xfId="0" applyFont="1" applyFill="1" applyBorder="1" applyAlignment="1" applyProtection="1">
      <alignment horizontal="center" vertical="center" wrapText="1"/>
      <protection locked="0"/>
    </xf>
    <xf numFmtId="0" fontId="5" fillId="5" borderId="29" xfId="0" applyFont="1" applyFill="1" applyBorder="1" applyAlignment="1" applyProtection="1">
      <alignment horizontal="center" vertical="center" wrapText="1"/>
      <protection locked="0"/>
    </xf>
    <xf numFmtId="0" fontId="5" fillId="5" borderId="13" xfId="0" applyFont="1" applyFill="1" applyBorder="1" applyAlignment="1" applyProtection="1">
      <alignment horizontal="center" vertical="center" wrapText="1"/>
      <protection locked="0"/>
    </xf>
    <xf numFmtId="0" fontId="5" fillId="5" borderId="30" xfId="0" applyFont="1" applyFill="1" applyBorder="1" applyAlignment="1" applyProtection="1">
      <alignment horizontal="center" vertical="center" wrapText="1"/>
      <protection locked="0"/>
    </xf>
    <xf numFmtId="0" fontId="5" fillId="5" borderId="12" xfId="0" applyFont="1" applyFill="1" applyBorder="1" applyAlignment="1" applyProtection="1">
      <alignment horizontal="center" vertical="center" wrapText="1"/>
      <protection locked="0"/>
    </xf>
    <xf numFmtId="0" fontId="8" fillId="4" borderId="11" xfId="0" applyFont="1" applyFill="1" applyBorder="1" applyAlignment="1" applyProtection="1">
      <alignment horizontal="center" vertical="center" wrapText="1"/>
      <protection locked="0"/>
    </xf>
    <xf numFmtId="0" fontId="8" fillId="4" borderId="24" xfId="0" applyFont="1" applyFill="1" applyBorder="1" applyAlignment="1" applyProtection="1">
      <alignment horizontal="center" vertical="center" wrapText="1"/>
      <protection locked="0"/>
    </xf>
    <xf numFmtId="0" fontId="8" fillId="4" borderId="31" xfId="0" applyFont="1" applyFill="1" applyBorder="1" applyAlignment="1" applyProtection="1">
      <alignment horizontal="center" vertical="center" wrapText="1"/>
      <protection locked="0"/>
    </xf>
    <xf numFmtId="0" fontId="5" fillId="7" borderId="24" xfId="0" applyFont="1" applyFill="1" applyBorder="1" applyAlignment="1" applyProtection="1">
      <alignment horizontal="center" vertical="center" wrapText="1"/>
      <protection locked="0"/>
    </xf>
    <xf numFmtId="0" fontId="5" fillId="7" borderId="12" xfId="0" applyFont="1" applyFill="1" applyBorder="1" applyAlignment="1" applyProtection="1">
      <alignment horizontal="center" vertical="center" wrapText="1"/>
      <protection locked="0"/>
    </xf>
    <xf numFmtId="0" fontId="5" fillId="7" borderId="23" xfId="0" applyFont="1" applyFill="1" applyBorder="1" applyAlignment="1" applyProtection="1">
      <alignment horizontal="center" vertical="center"/>
      <protection locked="0"/>
    </xf>
    <xf numFmtId="0" fontId="5" fillId="7" borderId="25" xfId="0" applyFont="1" applyFill="1" applyBorder="1" applyAlignment="1" applyProtection="1">
      <alignment horizontal="center" vertical="center"/>
      <protection locked="0"/>
    </xf>
    <xf numFmtId="0" fontId="5" fillId="6" borderId="33" xfId="0" applyFont="1" applyFill="1" applyBorder="1" applyAlignment="1" applyProtection="1">
      <alignment horizontal="center" vertical="center"/>
      <protection locked="0"/>
    </xf>
    <xf numFmtId="0" fontId="5" fillId="6" borderId="6" xfId="0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2" fillId="11" borderId="25" xfId="0" applyFont="1" applyFill="1" applyBorder="1" applyAlignment="1" applyProtection="1">
      <alignment horizontal="center" vertical="center"/>
      <protection locked="0"/>
    </xf>
    <xf numFmtId="0" fontId="2" fillId="11" borderId="43" xfId="0" applyFont="1" applyFill="1" applyBorder="1" applyAlignment="1" applyProtection="1">
      <alignment horizontal="center" vertical="center"/>
      <protection locked="0"/>
    </xf>
    <xf numFmtId="0" fontId="2" fillId="11" borderId="44" xfId="0" applyFont="1" applyFill="1" applyBorder="1" applyAlignment="1" applyProtection="1">
      <alignment horizontal="center" vertical="center"/>
      <protection locked="0"/>
    </xf>
    <xf numFmtId="0" fontId="2" fillId="11" borderId="38" xfId="0" applyFont="1" applyFill="1" applyBorder="1" applyAlignment="1" applyProtection="1">
      <alignment horizontal="center" vertical="center"/>
      <protection locked="0"/>
    </xf>
    <xf numFmtId="0" fontId="2" fillId="9" borderId="9" xfId="0" applyFont="1" applyFill="1" applyBorder="1" applyAlignment="1" applyProtection="1">
      <alignment horizontal="center" vertical="center"/>
      <protection locked="0"/>
    </xf>
    <xf numFmtId="0" fontId="2" fillId="9" borderId="54" xfId="0" applyFont="1" applyFill="1" applyBorder="1" applyAlignment="1" applyProtection="1">
      <alignment horizontal="center" vertical="center"/>
      <protection locked="0"/>
    </xf>
    <xf numFmtId="0" fontId="2" fillId="9" borderId="10" xfId="0" applyFont="1" applyFill="1" applyBorder="1" applyAlignment="1" applyProtection="1">
      <alignment horizontal="center" vertical="center"/>
      <protection locked="0"/>
    </xf>
    <xf numFmtId="0" fontId="0" fillId="10" borderId="25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0" fontId="0" fillId="10" borderId="43" xfId="0" applyFill="1" applyBorder="1" applyAlignment="1">
      <alignment horizontal="center" vertical="center"/>
    </xf>
    <xf numFmtId="0" fontId="20" fillId="9" borderId="9" xfId="0" applyFont="1" applyFill="1" applyBorder="1" applyAlignment="1">
      <alignment horizontal="center" vertical="center"/>
    </xf>
    <xf numFmtId="0" fontId="20" fillId="9" borderId="54" xfId="0" applyFont="1" applyFill="1" applyBorder="1" applyAlignment="1">
      <alignment horizontal="center" vertical="center"/>
    </xf>
    <xf numFmtId="0" fontId="20" fillId="9" borderId="10" xfId="0" applyFont="1" applyFill="1" applyBorder="1" applyAlignment="1">
      <alignment horizontal="center" vertical="center"/>
    </xf>
    <xf numFmtId="9" fontId="10" fillId="13" borderId="15" xfId="1339" applyNumberFormat="1" applyFont="1" applyFill="1" applyBorder="1" applyAlignment="1">
      <alignment horizontal="center"/>
    </xf>
    <xf numFmtId="9" fontId="10" fillId="13" borderId="49" xfId="1339" applyNumberFormat="1" applyFont="1" applyFill="1" applyBorder="1" applyAlignment="1">
      <alignment horizontal="center"/>
    </xf>
    <xf numFmtId="9" fontId="10" fillId="13" borderId="50" xfId="1339" applyNumberFormat="1" applyFont="1" applyFill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8" fillId="0" borderId="4" xfId="0" applyFont="1" applyBorder="1" applyAlignment="1">
      <alignment horizontal="center"/>
    </xf>
    <xf numFmtId="0" fontId="18" fillId="0" borderId="14" xfId="0" applyFont="1" applyBorder="1" applyAlignment="1">
      <alignment horizontal="center"/>
    </xf>
    <xf numFmtId="0" fontId="19" fillId="0" borderId="18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19" fillId="0" borderId="40" xfId="0" applyFont="1" applyBorder="1" applyAlignment="1">
      <alignment horizontal="center"/>
    </xf>
    <xf numFmtId="0" fontId="6" fillId="10" borderId="24" xfId="0" applyFont="1" applyFill="1" applyBorder="1" applyAlignment="1">
      <alignment horizontal="center" vertical="center"/>
    </xf>
    <xf numFmtId="0" fontId="6" fillId="10" borderId="52" xfId="0" applyFont="1" applyFill="1" applyBorder="1" applyAlignment="1">
      <alignment horizontal="center" vertical="center"/>
    </xf>
    <xf numFmtId="0" fontId="2" fillId="11" borderId="24" xfId="0" applyFont="1" applyFill="1" applyBorder="1" applyAlignment="1" applyProtection="1">
      <alignment horizontal="center" vertical="center"/>
      <protection locked="0"/>
    </xf>
    <xf numFmtId="0" fontId="2" fillId="11" borderId="52" xfId="0" applyFont="1" applyFill="1" applyBorder="1" applyAlignment="1" applyProtection="1">
      <alignment horizontal="center" vertical="center"/>
      <protection locked="0"/>
    </xf>
    <xf numFmtId="0" fontId="0" fillId="10" borderId="15" xfId="0" applyFill="1" applyBorder="1" applyAlignment="1">
      <alignment horizontal="center"/>
    </xf>
    <xf numFmtId="0" fontId="0" fillId="10" borderId="50" xfId="0" applyFill="1" applyBorder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22" fillId="10" borderId="11" xfId="0" applyFont="1" applyFill="1" applyBorder="1" applyAlignment="1">
      <alignment horizontal="center" vertical="center"/>
    </xf>
    <xf numFmtId="0" fontId="22" fillId="10" borderId="16" xfId="0" applyFont="1" applyFill="1" applyBorder="1" applyAlignment="1">
      <alignment horizontal="center" vertical="center"/>
    </xf>
    <xf numFmtId="0" fontId="22" fillId="10" borderId="19" xfId="0" applyFont="1" applyFill="1" applyBorder="1" applyAlignment="1">
      <alignment horizontal="center" vertical="center"/>
    </xf>
    <xf numFmtId="0" fontId="22" fillId="10" borderId="12" xfId="0" applyFont="1" applyFill="1" applyBorder="1" applyAlignment="1">
      <alignment horizontal="center" vertical="center"/>
    </xf>
    <xf numFmtId="0" fontId="22" fillId="10" borderId="38" xfId="0" applyFont="1" applyFill="1" applyBorder="1" applyAlignment="1">
      <alignment horizontal="center" vertical="center"/>
    </xf>
    <xf numFmtId="0" fontId="22" fillId="10" borderId="51" xfId="0" applyFont="1" applyFill="1" applyBorder="1" applyAlignment="1">
      <alignment horizontal="center" vertical="center"/>
    </xf>
    <xf numFmtId="0" fontId="0" fillId="12" borderId="23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2" borderId="48" xfId="0" applyFill="1" applyBorder="1" applyAlignment="1">
      <alignment horizontal="center"/>
    </xf>
    <xf numFmtId="0" fontId="0" fillId="12" borderId="25" xfId="0" applyFill="1" applyBorder="1" applyAlignment="1">
      <alignment horizontal="center"/>
    </xf>
    <xf numFmtId="0" fontId="0" fillId="12" borderId="44" xfId="0" applyFill="1" applyBorder="1" applyAlignment="1">
      <alignment horizontal="center"/>
    </xf>
    <xf numFmtId="0" fontId="0" fillId="12" borderId="43" xfId="0" applyFill="1" applyBorder="1" applyAlignment="1">
      <alignment horizontal="center"/>
    </xf>
    <xf numFmtId="0" fontId="0" fillId="12" borderId="22" xfId="0" applyFill="1" applyBorder="1" applyAlignment="1">
      <alignment horizontal="center"/>
    </xf>
    <xf numFmtId="0" fontId="0" fillId="12" borderId="39" xfId="0" applyFill="1" applyBorder="1" applyAlignment="1">
      <alignment horizontal="center"/>
    </xf>
    <xf numFmtId="0" fontId="0" fillId="12" borderId="47" xfId="0" applyFill="1" applyBorder="1" applyAlignment="1">
      <alignment horizontal="center"/>
    </xf>
    <xf numFmtId="0" fontId="5" fillId="13" borderId="15" xfId="0" applyFont="1" applyFill="1" applyBorder="1" applyAlignment="1">
      <alignment horizontal="center"/>
    </xf>
    <xf numFmtId="0" fontId="5" fillId="13" borderId="49" xfId="0" applyFont="1" applyFill="1" applyBorder="1" applyAlignment="1">
      <alignment horizontal="center"/>
    </xf>
    <xf numFmtId="0" fontId="5" fillId="13" borderId="50" xfId="0" applyFont="1" applyFill="1" applyBorder="1" applyAlignment="1">
      <alignment horizontal="center"/>
    </xf>
    <xf numFmtId="0" fontId="0" fillId="10" borderId="49" xfId="0" applyFill="1" applyBorder="1" applyAlignment="1">
      <alignment horizontal="center"/>
    </xf>
    <xf numFmtId="0" fontId="2" fillId="11" borderId="51" xfId="0" applyFont="1" applyFill="1" applyBorder="1" applyAlignment="1" applyProtection="1">
      <alignment horizontal="center" vertical="center"/>
      <protection locked="0"/>
    </xf>
    <xf numFmtId="0" fontId="18" fillId="0" borderId="60" xfId="0" applyFont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25" fillId="0" borderId="15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5" fillId="0" borderId="5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6" fillId="10" borderId="30" xfId="0" applyFont="1" applyFill="1" applyBorder="1" applyAlignment="1">
      <alignment horizontal="center" vertical="center"/>
    </xf>
    <xf numFmtId="0" fontId="6" fillId="10" borderId="62" xfId="0" applyFont="1" applyFill="1" applyBorder="1" applyAlignment="1">
      <alignment horizontal="center" vertical="center"/>
    </xf>
    <xf numFmtId="0" fontId="2" fillId="9" borderId="19" xfId="0" applyFont="1" applyFill="1" applyBorder="1" applyAlignment="1" applyProtection="1">
      <alignment horizontal="center" vertical="center"/>
      <protection locked="0"/>
    </xf>
    <xf numFmtId="0" fontId="2" fillId="9" borderId="52" xfId="0" applyFont="1" applyFill="1" applyBorder="1" applyAlignment="1" applyProtection="1">
      <alignment horizontal="center" vertical="center"/>
      <protection locked="0"/>
    </xf>
    <xf numFmtId="0" fontId="2" fillId="9" borderId="51" xfId="0" applyFont="1" applyFill="1" applyBorder="1" applyAlignment="1" applyProtection="1">
      <alignment horizontal="center" vertical="center"/>
      <protection locked="0"/>
    </xf>
    <xf numFmtId="0" fontId="5" fillId="9" borderId="49" xfId="0" applyFont="1" applyFill="1" applyBorder="1" applyAlignment="1">
      <alignment horizontal="center" vertical="center"/>
    </xf>
    <xf numFmtId="0" fontId="6" fillId="10" borderId="15" xfId="0" applyFont="1" applyFill="1" applyBorder="1" applyAlignment="1">
      <alignment horizontal="center" vertical="center"/>
    </xf>
    <xf numFmtId="0" fontId="6" fillId="10" borderId="50" xfId="0" applyFont="1" applyFill="1" applyBorder="1" applyAlignment="1">
      <alignment horizontal="center" vertical="center"/>
    </xf>
    <xf numFmtId="0" fontId="0" fillId="10" borderId="38" xfId="0" applyFill="1" applyBorder="1" applyAlignment="1">
      <alignment horizontal="center"/>
    </xf>
    <xf numFmtId="0" fontId="2" fillId="11" borderId="0" xfId="0" applyFont="1" applyFill="1" applyBorder="1" applyAlignment="1" applyProtection="1">
      <alignment horizontal="center" vertical="center"/>
      <protection locked="0"/>
    </xf>
    <xf numFmtId="0" fontId="1" fillId="10" borderId="15" xfId="0" applyFont="1" applyFill="1" applyBorder="1" applyAlignment="1">
      <alignment horizontal="center"/>
    </xf>
    <xf numFmtId="0" fontId="1" fillId="10" borderId="50" xfId="0" applyFont="1" applyFill="1" applyBorder="1" applyAlignment="1">
      <alignment horizontal="center"/>
    </xf>
    <xf numFmtId="0" fontId="1" fillId="11" borderId="0" xfId="0" applyFont="1" applyFill="1" applyBorder="1" applyAlignment="1" applyProtection="1">
      <alignment horizontal="center" vertical="center"/>
      <protection locked="0"/>
    </xf>
    <xf numFmtId="0" fontId="1" fillId="11" borderId="52" xfId="0" applyFont="1" applyFill="1" applyBorder="1" applyAlignment="1" applyProtection="1">
      <alignment horizontal="center" vertical="center"/>
      <protection locked="0"/>
    </xf>
    <xf numFmtId="0" fontId="1" fillId="10" borderId="15" xfId="0" applyFont="1" applyFill="1" applyBorder="1" applyAlignment="1">
      <alignment horizontal="center" vertical="center"/>
    </xf>
    <xf numFmtId="0" fontId="1" fillId="10" borderId="50" xfId="0" applyFont="1" applyFill="1" applyBorder="1" applyAlignment="1">
      <alignment horizontal="center" vertical="center"/>
    </xf>
    <xf numFmtId="0" fontId="1" fillId="11" borderId="15" xfId="0" applyFont="1" applyFill="1" applyBorder="1" applyAlignment="1" applyProtection="1">
      <alignment horizontal="center" vertical="center"/>
      <protection locked="0"/>
    </xf>
    <xf numFmtId="0" fontId="1" fillId="11" borderId="50" xfId="0" applyFont="1" applyFill="1" applyBorder="1" applyAlignment="1" applyProtection="1">
      <alignment horizontal="center" vertical="center"/>
      <protection locked="0"/>
    </xf>
    <xf numFmtId="0" fontId="1" fillId="11" borderId="24" xfId="0" applyFont="1" applyFill="1" applyBorder="1" applyAlignment="1" applyProtection="1">
      <alignment horizontal="center" vertical="center"/>
      <protection locked="0"/>
    </xf>
    <xf numFmtId="0" fontId="1" fillId="10" borderId="24" xfId="0" applyFont="1" applyFill="1" applyBorder="1" applyAlignment="1">
      <alignment horizontal="center"/>
    </xf>
    <xf numFmtId="0" fontId="1" fillId="10" borderId="52" xfId="0" applyFont="1" applyFill="1" applyBorder="1" applyAlignment="1">
      <alignment horizontal="center"/>
    </xf>
  </cellXfs>
  <cellStyles count="134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Normal" xfId="0" builtinId="0"/>
    <cellStyle name="Pourcentage" xfId="1339" builtinId="5"/>
  </cellStyles>
  <dxfs count="338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99CC"/>
      <color rgb="FFFF5050"/>
      <color rgb="FF006600"/>
      <color rgb="FFFF0066"/>
      <color rgb="FF99FF33"/>
      <color rgb="FFFF00FF"/>
      <color rgb="FF005426"/>
      <color rgb="FFFF6600"/>
      <color rgb="FF99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hyperlink" Target="https://www.google.fr/imgres?imgurl=https://i.skyrock.net/2352/35682352/pics/2632135990_1.gif&amp;imgrefurl=https://fafounnette.skyrock.com/2632135990-je-craque.html&amp;docid=ynNTj1rr_F8-SM&amp;tbnid=doW0VufOGB88AM:&amp;vet=10ahUKEwjMha6ukuzlAhXSXRUIHXNzDdYQMwhWKAUwBQ..i&amp;w=350&amp;h=305&amp;bih=955&amp;biw=1680&amp;q=je%20craque&amp;ved=0ahUKEwjMha6ukuzlAhXSXRUIHXNzDdYQMwhWKAUwBQ&amp;iact=mrc&amp;uact=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175" y="6452904"/>
          <a:ext cx="193546" cy="3892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6387164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1833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356838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32</xdr:col>
      <xdr:colOff>21166</xdr:colOff>
      <xdr:row>0</xdr:row>
      <xdr:rowOff>137583</xdr:rowOff>
    </xdr:from>
    <xdr:to>
      <xdr:col>33</xdr:col>
      <xdr:colOff>218091</xdr:colOff>
      <xdr:row>0</xdr:row>
      <xdr:rowOff>290663</xdr:rowOff>
    </xdr:to>
    <xdr:sp macro="" textlink="">
      <xdr:nvSpPr>
        <xdr:cNvPr id="8" name="Flèche droite 7"/>
        <xdr:cNvSpPr/>
      </xdr:nvSpPr>
      <xdr:spPr>
        <a:xfrm>
          <a:off x="10794999" y="137583"/>
          <a:ext cx="493259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305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253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1833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9950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32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49220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305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253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9950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49220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0723" name="Button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0724" name="Button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1748" name="Button 4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2771" name="Button 3" hidden="1">
              <a:extLst>
                <a:ext uri="{63B3BB69-23CF-44E3-9099-C40C66FF867C}">
                  <a14:compatExt spid="_x0000_s327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2772" name="Button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3795" name="Button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51</xdr:row>
      <xdr:rowOff>1832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5843" name="Button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5</xdr:row>
      <xdr:rowOff>0</xdr:rowOff>
    </xdr:from>
    <xdr:ext cx="304800" cy="309033"/>
    <xdr:sp macro="" textlink="">
      <xdr:nvSpPr>
        <xdr:cNvPr id="2" name="doW0VufOGB88AM:" descr="Résultat de recherche d'images pour &quot;je craque&quot;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4572000" y="952500"/>
          <a:ext cx="304800" cy="309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6</xdr:row>
      <xdr:rowOff>0</xdr:rowOff>
    </xdr:from>
    <xdr:ext cx="304800" cy="309034"/>
    <xdr:sp macro="" textlink="">
      <xdr:nvSpPr>
        <xdr:cNvPr id="3" name="doW0VufOGB88AM:" descr="Résultat de recherche d'images pour &quot;je craque&quot;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4572000" y="1143000"/>
          <a:ext cx="304800" cy="3090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0</xdr:col>
      <xdr:colOff>161925</xdr:colOff>
      <xdr:row>0</xdr:row>
      <xdr:rowOff>0</xdr:rowOff>
    </xdr:from>
    <xdr:ext cx="13092112" cy="5369197"/>
    <xdr:pic>
      <xdr:nvPicPr>
        <xdr:cNvPr id="5" name="Image 4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0"/>
          <a:ext cx="13092112" cy="5369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314325</xdr:colOff>
      <xdr:row>0</xdr:row>
      <xdr:rowOff>152400</xdr:rowOff>
    </xdr:from>
    <xdr:ext cx="13092112" cy="5275792"/>
    <xdr:pic>
      <xdr:nvPicPr>
        <xdr:cNvPr id="6" name="Image 5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52400"/>
          <a:ext cx="13092112" cy="52757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29</xdr:row>
          <xdr:rowOff>0</xdr:rowOff>
        </xdr:from>
        <xdr:to>
          <xdr:col>11</xdr:col>
          <xdr:colOff>38100</xdr:colOff>
          <xdr:row>31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Je reprends le travail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CHER\Cuisine\Mantes\Planning\Copie%20de%20Variante%20--%20%20Formule%20conditionnelle%20ou%20autre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35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2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9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2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3.xml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28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32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1.xml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3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35.xml"/><Relationship Id="rId5" Type="http://schemas.openxmlformats.org/officeDocument/2006/relationships/ctrlProp" Target="../ctrlProps/ctrlProp34.xml"/><Relationship Id="rId4" Type="http://schemas.openxmlformats.org/officeDocument/2006/relationships/ctrlProp" Target="../ctrlProps/ctrlProp3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4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39.xml"/><Relationship Id="rId5" Type="http://schemas.openxmlformats.org/officeDocument/2006/relationships/ctrlProp" Target="../ctrlProps/ctrlProp38.xml"/><Relationship Id="rId4" Type="http://schemas.openxmlformats.org/officeDocument/2006/relationships/ctrlProp" Target="../ctrlProps/ctrlProp3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44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43.xml"/><Relationship Id="rId5" Type="http://schemas.openxmlformats.org/officeDocument/2006/relationships/ctrlProp" Target="../ctrlProps/ctrlProp42.xml"/><Relationship Id="rId4" Type="http://schemas.openxmlformats.org/officeDocument/2006/relationships/ctrlProp" Target="../ctrlProps/ctrlProp4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48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47.xml"/><Relationship Id="rId5" Type="http://schemas.openxmlformats.org/officeDocument/2006/relationships/ctrlProp" Target="../ctrlProps/ctrlProp46.xml"/><Relationship Id="rId4" Type="http://schemas.openxmlformats.org/officeDocument/2006/relationships/ctrlProp" Target="../ctrlProps/ctrlProp4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4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AI91"/>
  <sheetViews>
    <sheetView tabSelected="1" zoomScale="80" zoomScaleNormal="80" workbookViewId="0">
      <selection activeCell="W41" sqref="W41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21.425781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3" width="3.42578125" customWidth="1"/>
    <col min="14" max="14" width="4.42578125" customWidth="1"/>
    <col min="15" max="16" width="3.42578125" style="1" customWidth="1"/>
    <col min="17" max="17" width="4.85546875" customWidth="1"/>
    <col min="18" max="20" width="3.42578125" customWidth="1"/>
    <col min="21" max="21" width="5.28515625" customWidth="1"/>
    <col min="22" max="23" width="3.42578125" style="1" customWidth="1"/>
    <col min="24" max="24" width="4.42578125" customWidth="1"/>
    <col min="25" max="27" width="3.42578125" customWidth="1"/>
    <col min="28" max="28" width="4.28515625" customWidth="1"/>
    <col min="29" max="30" width="3.42578125" style="1" customWidth="1"/>
    <col min="31" max="34" width="4.42578125" customWidth="1"/>
    <col min="35" max="35" width="2.5703125" customWidth="1"/>
    <col min="36" max="36" width="7.42578125" customWidth="1"/>
    <col min="37" max="37" width="10.140625" customWidth="1"/>
    <col min="38" max="38" width="7.42578125" customWidth="1"/>
    <col min="39" max="39" width="8.7109375" customWidth="1"/>
    <col min="40" max="40" width="1.5703125" customWidth="1"/>
    <col min="41" max="41" width="18.5703125" customWidth="1"/>
    <col min="42" max="42" width="10.140625" customWidth="1"/>
    <col min="43" max="43" width="7.42578125" customWidth="1"/>
    <col min="44" max="44" width="9" customWidth="1"/>
    <col min="45" max="45" width="20.85546875" customWidth="1"/>
    <col min="46" max="51" width="7.42578125" customWidth="1"/>
    <col min="52" max="52" width="12.5703125" customWidth="1"/>
    <col min="53" max="53" width="11.5703125" customWidth="1"/>
    <col min="54" max="54" width="8.140625" customWidth="1"/>
    <col min="55" max="55" width="9" customWidth="1"/>
    <col min="56" max="63" width="7.42578125" customWidth="1"/>
  </cols>
  <sheetData>
    <row r="1" spans="1:711" ht="32.25" customHeight="1" thickBot="1" x14ac:dyDescent="0.3">
      <c r="A1" s="246" t="s">
        <v>76</v>
      </c>
      <c r="B1" s="247"/>
      <c r="C1" s="248"/>
      <c r="AJ1" s="94" t="s">
        <v>84</v>
      </c>
      <c r="AK1" s="93"/>
      <c r="AL1" s="93"/>
      <c r="AM1" s="95"/>
      <c r="AN1" s="299"/>
      <c r="AO1" s="260" t="s">
        <v>85</v>
      </c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1"/>
      <c r="BC1" s="262"/>
    </row>
    <row r="2" spans="1:711" ht="15" customHeight="1" thickBot="1" x14ac:dyDescent="0.3">
      <c r="A2" s="266"/>
      <c r="B2" s="268"/>
      <c r="C2" s="270">
        <v>43831</v>
      </c>
      <c r="D2" s="169">
        <f>C2</f>
        <v>43831</v>
      </c>
      <c r="E2" s="54">
        <f>D2+1</f>
        <v>43832</v>
      </c>
      <c r="F2" s="54">
        <f t="shared" ref="F2:AF2" si="0">E2+1</f>
        <v>43833</v>
      </c>
      <c r="G2" s="54">
        <f t="shared" si="0"/>
        <v>43834</v>
      </c>
      <c r="H2" s="54">
        <f t="shared" si="0"/>
        <v>43835</v>
      </c>
      <c r="I2" s="54">
        <f t="shared" si="0"/>
        <v>43836</v>
      </c>
      <c r="J2" s="54">
        <f t="shared" si="0"/>
        <v>43837</v>
      </c>
      <c r="K2" s="54">
        <f t="shared" si="0"/>
        <v>43838</v>
      </c>
      <c r="L2" s="54">
        <f t="shared" si="0"/>
        <v>43839</v>
      </c>
      <c r="M2" s="54">
        <f t="shared" si="0"/>
        <v>43840</v>
      </c>
      <c r="N2" s="54">
        <f t="shared" si="0"/>
        <v>43841</v>
      </c>
      <c r="O2" s="54">
        <f t="shared" si="0"/>
        <v>43842</v>
      </c>
      <c r="P2" s="54">
        <f t="shared" si="0"/>
        <v>43843</v>
      </c>
      <c r="Q2" s="54">
        <f t="shared" si="0"/>
        <v>43844</v>
      </c>
      <c r="R2" s="54">
        <f t="shared" si="0"/>
        <v>43845</v>
      </c>
      <c r="S2" s="54">
        <f t="shared" si="0"/>
        <v>43846</v>
      </c>
      <c r="T2" s="54">
        <f t="shared" si="0"/>
        <v>43847</v>
      </c>
      <c r="U2" s="54">
        <f t="shared" si="0"/>
        <v>43848</v>
      </c>
      <c r="V2" s="54">
        <f t="shared" si="0"/>
        <v>43849</v>
      </c>
      <c r="W2" s="54">
        <f t="shared" si="0"/>
        <v>43850</v>
      </c>
      <c r="X2" s="54">
        <f t="shared" si="0"/>
        <v>43851</v>
      </c>
      <c r="Y2" s="54">
        <f t="shared" si="0"/>
        <v>43852</v>
      </c>
      <c r="Z2" s="54">
        <f t="shared" si="0"/>
        <v>43853</v>
      </c>
      <c r="AA2" s="54">
        <f t="shared" si="0"/>
        <v>43854</v>
      </c>
      <c r="AB2" s="54">
        <f t="shared" si="0"/>
        <v>43855</v>
      </c>
      <c r="AC2" s="54">
        <f t="shared" si="0"/>
        <v>43856</v>
      </c>
      <c r="AD2" s="54">
        <f t="shared" si="0"/>
        <v>43857</v>
      </c>
      <c r="AE2" s="54">
        <f t="shared" si="0"/>
        <v>43858</v>
      </c>
      <c r="AF2" s="54">
        <f t="shared" si="0"/>
        <v>43859</v>
      </c>
      <c r="AG2" s="54">
        <f>AF2+1</f>
        <v>43860</v>
      </c>
      <c r="AH2" s="54">
        <f>AG2+1</f>
        <v>43861</v>
      </c>
      <c r="AI2" s="57"/>
      <c r="AJ2" s="66" t="s">
        <v>54</v>
      </c>
      <c r="AK2" s="70" t="s">
        <v>69</v>
      </c>
      <c r="AL2" s="71" t="s">
        <v>56</v>
      </c>
      <c r="AM2" s="72" t="s">
        <v>57</v>
      </c>
      <c r="AN2" s="300"/>
      <c r="AO2" s="96" t="s">
        <v>91</v>
      </c>
      <c r="AP2" s="90" t="s">
        <v>81</v>
      </c>
      <c r="AQ2" s="90" t="s">
        <v>58</v>
      </c>
      <c r="AR2" s="91" t="s">
        <v>59</v>
      </c>
      <c r="AS2" s="66" t="s">
        <v>92</v>
      </c>
      <c r="AT2" s="92" t="s">
        <v>82</v>
      </c>
      <c r="AU2" s="92" t="s">
        <v>60</v>
      </c>
      <c r="AV2" s="73" t="s">
        <v>61</v>
      </c>
      <c r="AW2" s="92" t="s">
        <v>83</v>
      </c>
      <c r="AX2" s="74" t="s">
        <v>62</v>
      </c>
      <c r="AY2" s="70" t="s">
        <v>63</v>
      </c>
      <c r="AZ2" s="198" t="s">
        <v>80</v>
      </c>
      <c r="BA2" s="83" t="s">
        <v>79</v>
      </c>
      <c r="BB2" s="199" t="s">
        <v>65</v>
      </c>
      <c r="BC2" s="200" t="s">
        <v>66</v>
      </c>
      <c r="AAH2" s="69"/>
      <c r="AAI2">
        <v>1</v>
      </c>
    </row>
    <row r="3" spans="1:711" ht="11.25" customHeight="1" thickBot="1" x14ac:dyDescent="0.3">
      <c r="A3" s="267"/>
      <c r="B3" s="269"/>
      <c r="C3" s="271"/>
      <c r="D3" s="98">
        <f>C2</f>
        <v>43831</v>
      </c>
      <c r="E3" s="52">
        <f>C2+1</f>
        <v>43832</v>
      </c>
      <c r="F3" s="52">
        <f>E2+1</f>
        <v>43833</v>
      </c>
      <c r="G3" s="62">
        <f>F2+1</f>
        <v>43834</v>
      </c>
      <c r="H3" s="62">
        <f>G2+1</f>
        <v>43835</v>
      </c>
      <c r="I3" s="52">
        <f t="shared" ref="I3:AF3" si="1">H2+1</f>
        <v>43836</v>
      </c>
      <c r="J3" s="52">
        <f t="shared" si="1"/>
        <v>43837</v>
      </c>
      <c r="K3" s="52">
        <f t="shared" si="1"/>
        <v>43838</v>
      </c>
      <c r="L3" s="52">
        <f t="shared" si="1"/>
        <v>43839</v>
      </c>
      <c r="M3" s="52">
        <f t="shared" si="1"/>
        <v>43840</v>
      </c>
      <c r="N3" s="52">
        <f t="shared" si="1"/>
        <v>43841</v>
      </c>
      <c r="O3" s="52">
        <f t="shared" si="1"/>
        <v>43842</v>
      </c>
      <c r="P3" s="52">
        <f t="shared" si="1"/>
        <v>43843</v>
      </c>
      <c r="Q3" s="52">
        <f t="shared" si="1"/>
        <v>43844</v>
      </c>
      <c r="R3" s="52">
        <f t="shared" si="1"/>
        <v>43845</v>
      </c>
      <c r="S3" s="52">
        <f t="shared" si="1"/>
        <v>43846</v>
      </c>
      <c r="T3" s="52">
        <f t="shared" si="1"/>
        <v>43847</v>
      </c>
      <c r="U3" s="52">
        <f t="shared" si="1"/>
        <v>43848</v>
      </c>
      <c r="V3" s="52">
        <f t="shared" si="1"/>
        <v>43849</v>
      </c>
      <c r="W3" s="52">
        <f t="shared" si="1"/>
        <v>43850</v>
      </c>
      <c r="X3" s="52">
        <f t="shared" si="1"/>
        <v>43851</v>
      </c>
      <c r="Y3" s="52">
        <f t="shared" si="1"/>
        <v>43852</v>
      </c>
      <c r="Z3" s="52">
        <f t="shared" si="1"/>
        <v>43853</v>
      </c>
      <c r="AA3" s="52">
        <f t="shared" si="1"/>
        <v>43854</v>
      </c>
      <c r="AB3" s="52">
        <f t="shared" si="1"/>
        <v>43855</v>
      </c>
      <c r="AC3" s="52">
        <f t="shared" si="1"/>
        <v>43856</v>
      </c>
      <c r="AD3" s="52">
        <f t="shared" si="1"/>
        <v>43857</v>
      </c>
      <c r="AE3" s="52">
        <f t="shared" si="1"/>
        <v>43858</v>
      </c>
      <c r="AF3" s="52">
        <f t="shared" si="1"/>
        <v>43859</v>
      </c>
      <c r="AG3" s="52">
        <f>AF2+1</f>
        <v>43860</v>
      </c>
      <c r="AH3" s="52">
        <f>AG2+1</f>
        <v>43861</v>
      </c>
      <c r="AI3" s="57"/>
      <c r="AJ3" s="249" t="s">
        <v>68</v>
      </c>
      <c r="AK3" s="250"/>
      <c r="AL3" s="289" t="s">
        <v>53</v>
      </c>
      <c r="AM3" s="290"/>
      <c r="AN3" s="301"/>
      <c r="AO3" s="292" t="s">
        <v>70</v>
      </c>
      <c r="AP3" s="292"/>
      <c r="AQ3" s="292"/>
      <c r="AR3" s="292"/>
      <c r="AS3" s="296" t="s">
        <v>71</v>
      </c>
      <c r="AT3" s="297"/>
      <c r="AU3" s="297"/>
      <c r="AV3" s="298"/>
      <c r="AW3" s="173" t="s">
        <v>64</v>
      </c>
      <c r="AX3" s="178" t="s">
        <v>88</v>
      </c>
      <c r="AY3" s="179"/>
      <c r="AZ3" s="289" t="s">
        <v>67</v>
      </c>
      <c r="BA3" s="291"/>
      <c r="BB3" s="291"/>
      <c r="BC3" s="290"/>
    </row>
    <row r="4" spans="1:711" ht="8.25" customHeight="1" thickBot="1" x14ac:dyDescent="0.3">
      <c r="A4" s="3"/>
      <c r="B4" s="3"/>
      <c r="C4" s="2"/>
      <c r="D4" s="16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263"/>
      <c r="AE4" s="263"/>
      <c r="AF4" s="263"/>
      <c r="AG4" s="263"/>
      <c r="AH4" s="263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5"/>
    </row>
    <row r="5" spans="1:711" ht="12" customHeight="1" x14ac:dyDescent="0.25">
      <c r="A5" s="25" t="s">
        <v>52</v>
      </c>
      <c r="B5" s="40">
        <v>1</v>
      </c>
      <c r="C5" s="232"/>
      <c r="D5" s="233" t="s">
        <v>64</v>
      </c>
      <c r="E5" s="233">
        <v>1</v>
      </c>
      <c r="F5" s="233">
        <v>1</v>
      </c>
      <c r="G5" s="233" t="str">
        <f>IF(OR(WEEKDAY(G3,2)=6,WEEKDAY(G3,2)=7),"RH","")</f>
        <v>RH</v>
      </c>
      <c r="H5" s="233" t="str">
        <f>IF(OR(WEEKDAY(H3,2)=6,WEEKDAY(H3,2)=7),"RH","")</f>
        <v>RH</v>
      </c>
      <c r="I5" s="233">
        <v>1</v>
      </c>
      <c r="J5" s="233">
        <v>1</v>
      </c>
      <c r="K5" s="233">
        <v>1</v>
      </c>
      <c r="L5" s="233">
        <v>1</v>
      </c>
      <c r="M5" s="233">
        <v>1</v>
      </c>
      <c r="N5" s="233" t="str">
        <f>IF(OR(WEEKDAY(N3,2)=6,WEEKDAY(N3,2)=7),"RH","")</f>
        <v>RH</v>
      </c>
      <c r="O5" s="233" t="str">
        <f>IF(OR(WEEKDAY(O3,2)=6,WEEKDAY(O3,2)=7),"RH","")</f>
        <v>RH</v>
      </c>
      <c r="P5" s="233">
        <v>1</v>
      </c>
      <c r="Q5" s="233">
        <v>1</v>
      </c>
      <c r="R5" s="233">
        <v>1</v>
      </c>
      <c r="S5" s="233">
        <v>1</v>
      </c>
      <c r="T5" s="233">
        <v>1</v>
      </c>
      <c r="U5" s="233" t="s">
        <v>55</v>
      </c>
      <c r="V5" s="233" t="s">
        <v>55</v>
      </c>
      <c r="W5" s="233">
        <v>1</v>
      </c>
      <c r="X5" s="233">
        <v>1</v>
      </c>
      <c r="Y5" s="233">
        <v>1</v>
      </c>
      <c r="Z5" s="233">
        <v>1</v>
      </c>
      <c r="AA5" s="233">
        <v>1</v>
      </c>
      <c r="AB5" s="233" t="str">
        <f>IF(OR(WEEKDAY(AB3,2)=6,WEEKDAY(AB3,2)=7),"RH","")</f>
        <v>RH</v>
      </c>
      <c r="AC5" s="233" t="str">
        <f>IF(OR(WEEKDAY(AC3,2)=6,WEEKDAY(AC3,2)=7),"RH","")</f>
        <v>RH</v>
      </c>
      <c r="AD5" s="233">
        <v>1</v>
      </c>
      <c r="AE5" s="233">
        <v>1</v>
      </c>
      <c r="AF5" s="233">
        <v>1</v>
      </c>
      <c r="AG5" s="233">
        <v>1</v>
      </c>
      <c r="AH5" s="233">
        <v>1</v>
      </c>
      <c r="AI5" s="57"/>
      <c r="AJ5" s="75">
        <f>COUNTIF(D5:AH5,"RTT")</f>
        <v>0</v>
      </c>
      <c r="AK5" s="207">
        <f>15 -(AJ5)</f>
        <v>15</v>
      </c>
      <c r="AL5" s="71">
        <f>COUNTIF(D5:AH5,"CA")</f>
        <v>0</v>
      </c>
      <c r="AM5" s="210">
        <f>25 -(AL5)</f>
        <v>25</v>
      </c>
      <c r="AN5" s="293"/>
      <c r="AO5" s="71">
        <f>AL5</f>
        <v>0</v>
      </c>
      <c r="AP5" s="81">
        <f>(AO5&gt;5)*2+(AND(AO5&gt;2,AO5&lt;6)*1)</f>
        <v>0</v>
      </c>
      <c r="AQ5" s="81">
        <f>COUNTIF(D5:AH5,"HS")</f>
        <v>0</v>
      </c>
      <c r="AR5" s="185">
        <f>AP5-AQ5</f>
        <v>0</v>
      </c>
      <c r="AS5" s="75">
        <f>COUNT(H5,O5,V5,AC5,D5)</f>
        <v>0</v>
      </c>
      <c r="AT5" s="76">
        <f>(AS5&gt;=20)*2</f>
        <v>0</v>
      </c>
      <c r="AU5" s="76">
        <f>COUNTIF(D5:AI5,"jdf")</f>
        <v>0</v>
      </c>
      <c r="AV5" s="201">
        <f>AT5-AU5</f>
        <v>0</v>
      </c>
      <c r="AW5" s="176">
        <f ca="1">jaunesNum(D4)</f>
        <v>1</v>
      </c>
      <c r="AX5" s="110">
        <f>COUNTIF(D5:AH5,"RF")</f>
        <v>1</v>
      </c>
      <c r="AY5" s="213">
        <f ca="1">AW5-(AX5)</f>
        <v>0</v>
      </c>
      <c r="AZ5" s="71" t="str">
        <f>IF(COUNTIF(D5:AH5,"CA")&gt;=5,"1",IF(COUNTIF(D5:AH5,"CA")&lt;=4,"0"))</f>
        <v>0</v>
      </c>
      <c r="BA5" s="81">
        <f>(AZ5&lt;=3)*1</f>
        <v>0</v>
      </c>
      <c r="BB5" s="81">
        <f>COUNTIF(D5:AH5,"FR")</f>
        <v>0</v>
      </c>
      <c r="BC5" s="72">
        <f>BA5-BB5</f>
        <v>0</v>
      </c>
    </row>
    <row r="6" spans="1:711" ht="12" customHeight="1" x14ac:dyDescent="0.25">
      <c r="A6" s="26" t="s">
        <v>34</v>
      </c>
      <c r="B6" s="41">
        <v>2</v>
      </c>
      <c r="C6" s="234"/>
      <c r="D6" s="233" t="s">
        <v>64</v>
      </c>
      <c r="E6" s="233">
        <v>2</v>
      </c>
      <c r="F6" s="233">
        <v>2</v>
      </c>
      <c r="G6" s="233" t="str">
        <f>IF(OR(WEEKDAY(G3,2)=6,WEEKDAY(G3,2)=7),"RH","")</f>
        <v>RH</v>
      </c>
      <c r="H6" s="233" t="str">
        <f>IF(OR(WEEKDAY(H3,2)=6,WEEKDAY(H3,2)=7),"RH","")</f>
        <v>RH</v>
      </c>
      <c r="I6" s="233">
        <v>2</v>
      </c>
      <c r="J6" s="233">
        <v>2</v>
      </c>
      <c r="K6" s="233">
        <v>2</v>
      </c>
      <c r="L6" s="233">
        <v>2</v>
      </c>
      <c r="M6" s="233">
        <v>2</v>
      </c>
      <c r="N6" s="233" t="str">
        <f>IF(OR(WEEKDAY(N3,2)=6,WEEKDAY(N3,2)=7),"RH","")</f>
        <v>RH</v>
      </c>
      <c r="O6" s="233" t="str">
        <f>IF(OR(WEEKDAY(O3,2)=6,WEEKDAY(O3,2)=7),"RH","")</f>
        <v>RH</v>
      </c>
      <c r="P6" s="233">
        <v>2</v>
      </c>
      <c r="Q6" s="233">
        <v>2</v>
      </c>
      <c r="R6" s="233">
        <v>2</v>
      </c>
      <c r="S6" s="233">
        <v>2</v>
      </c>
      <c r="T6" s="233">
        <v>2</v>
      </c>
      <c r="U6" s="233" t="str">
        <f>IF(OR(WEEKDAY(U3,2)=6,WEEKDAY(U3,2)=7),"RH","")</f>
        <v>RH</v>
      </c>
      <c r="V6" s="233" t="str">
        <f>IF(OR(WEEKDAY(V3,2)=6,WEEKDAY(V3,2)=7),"RH","")</f>
        <v>RH</v>
      </c>
      <c r="W6" s="233">
        <v>1</v>
      </c>
      <c r="X6" s="233">
        <v>1</v>
      </c>
      <c r="Y6" s="233">
        <v>1</v>
      </c>
      <c r="Z6" s="233">
        <v>1</v>
      </c>
      <c r="AA6" s="233">
        <v>1</v>
      </c>
      <c r="AB6" s="233" t="str">
        <f>IF(OR(WEEKDAY(AB3,2)=6,WEEKDAY(AB3,2)=7),"RH","")</f>
        <v>RH</v>
      </c>
      <c r="AC6" s="233" t="str">
        <f>IF(OR(WEEKDAY(AC3,2)=6,WEEKDAY(AC3,2)=7),"RH","")</f>
        <v>RH</v>
      </c>
      <c r="AD6" s="233">
        <v>2</v>
      </c>
      <c r="AE6" s="233">
        <v>2</v>
      </c>
      <c r="AF6" s="233">
        <v>2</v>
      </c>
      <c r="AG6" s="233">
        <v>2</v>
      </c>
      <c r="AH6" s="233">
        <v>2</v>
      </c>
      <c r="AI6" s="57"/>
      <c r="AJ6" s="77">
        <f t="shared" ref="AJ6:AJ50" si="2">COUNTIF(D6:AH6,"RTT")</f>
        <v>0</v>
      </c>
      <c r="AK6" s="208">
        <f>15 -(AJ6)</f>
        <v>15</v>
      </c>
      <c r="AL6" s="88">
        <f t="shared" ref="AL6:AL50" si="3">COUNTIF(D6:AH6,"CA")</f>
        <v>0</v>
      </c>
      <c r="AM6" s="211">
        <f>25 -(AL6)</f>
        <v>25</v>
      </c>
      <c r="AN6" s="294"/>
      <c r="AO6" s="88">
        <f>AL6</f>
        <v>0</v>
      </c>
      <c r="AP6" s="80">
        <f>(AO6&gt;5)*2+(AND(AO6&gt;2,AO6&lt;6)*1)</f>
        <v>0</v>
      </c>
      <c r="AQ6" s="80">
        <f>COUNTIF(D6:AH6,"HS")</f>
        <v>0</v>
      </c>
      <c r="AR6" s="186">
        <f>AP6-AQ6</f>
        <v>0</v>
      </c>
      <c r="AS6" s="77">
        <f>COUNT(H6,O6,V6,AC6,D6)</f>
        <v>0</v>
      </c>
      <c r="AT6" s="64">
        <f>(AS6&gt;=20)*1</f>
        <v>0</v>
      </c>
      <c r="AU6" s="64">
        <f>COUNTIF(D6:AI6,"jdf")</f>
        <v>0</v>
      </c>
      <c r="AV6" s="183">
        <f>AT6-AU6</f>
        <v>0</v>
      </c>
      <c r="AW6" s="177">
        <f ca="1">jaunesNum(D4)</f>
        <v>1</v>
      </c>
      <c r="AX6" s="108">
        <f>COUNTIF(D6:AH6,"RF")</f>
        <v>1</v>
      </c>
      <c r="AY6" s="214">
        <f ca="1">AW6-(AX6)</f>
        <v>0</v>
      </c>
      <c r="AZ6" s="88" t="str">
        <f>IF(COUNTIF(D6:AH6,"CA")&gt;=5,"1",IF(COUNTIF(D6:AH6,"CA")&lt;=4,"0"))</f>
        <v>0</v>
      </c>
      <c r="BA6" s="80">
        <f>(AZ6&lt;=3)*1</f>
        <v>0</v>
      </c>
      <c r="BB6" s="80">
        <f>COUNTIF(D6:AH6,"FR")</f>
        <v>0</v>
      </c>
      <c r="BC6" s="149">
        <f>BA6-BB6</f>
        <v>0</v>
      </c>
    </row>
    <row r="7" spans="1:711" ht="14.25" customHeight="1" x14ac:dyDescent="0.25">
      <c r="A7" s="27"/>
      <c r="B7" s="42"/>
      <c r="C7" s="235"/>
      <c r="D7" s="233" t="s">
        <v>64</v>
      </c>
      <c r="E7" s="233" t="str">
        <f t="shared" ref="E7:AH7" si="4">IF(OR(WEEKDAY(E3,2)=6,WEEKDAY(E3,2)=7),"RH","")</f>
        <v/>
      </c>
      <c r="F7" s="233" t="str">
        <f t="shared" si="4"/>
        <v/>
      </c>
      <c r="G7" s="233" t="str">
        <f t="shared" si="4"/>
        <v>RH</v>
      </c>
      <c r="H7" s="233" t="str">
        <f t="shared" si="4"/>
        <v>RH</v>
      </c>
      <c r="I7" s="233" t="str">
        <f t="shared" si="4"/>
        <v/>
      </c>
      <c r="J7" s="233" t="str">
        <f t="shared" si="4"/>
        <v/>
      </c>
      <c r="K7" s="233" t="str">
        <f t="shared" si="4"/>
        <v/>
      </c>
      <c r="L7" s="233" t="str">
        <f t="shared" si="4"/>
        <v/>
      </c>
      <c r="M7" s="233" t="str">
        <f t="shared" si="4"/>
        <v/>
      </c>
      <c r="N7" s="233" t="str">
        <f t="shared" si="4"/>
        <v>RH</v>
      </c>
      <c r="O7" s="233" t="str">
        <f t="shared" si="4"/>
        <v>RH</v>
      </c>
      <c r="P7" s="233" t="str">
        <f t="shared" si="4"/>
        <v/>
      </c>
      <c r="Q7" s="233" t="str">
        <f t="shared" si="4"/>
        <v/>
      </c>
      <c r="R7" s="233" t="str">
        <f t="shared" si="4"/>
        <v/>
      </c>
      <c r="S7" s="233" t="str">
        <f t="shared" si="4"/>
        <v/>
      </c>
      <c r="T7" s="233" t="str">
        <f t="shared" si="4"/>
        <v/>
      </c>
      <c r="U7" s="233" t="str">
        <f t="shared" si="4"/>
        <v>RH</v>
      </c>
      <c r="V7" s="233" t="str">
        <f t="shared" si="4"/>
        <v>RH</v>
      </c>
      <c r="W7" s="233" t="str">
        <f t="shared" si="4"/>
        <v/>
      </c>
      <c r="X7" s="233" t="str">
        <f t="shared" si="4"/>
        <v/>
      </c>
      <c r="Y7" s="233" t="str">
        <f t="shared" si="4"/>
        <v/>
      </c>
      <c r="Z7" s="233" t="str">
        <f t="shared" si="4"/>
        <v/>
      </c>
      <c r="AA7" s="233" t="str">
        <f t="shared" si="4"/>
        <v/>
      </c>
      <c r="AB7" s="233" t="str">
        <f t="shared" si="4"/>
        <v>RH</v>
      </c>
      <c r="AC7" s="233" t="str">
        <f t="shared" si="4"/>
        <v>RH</v>
      </c>
      <c r="AD7" s="233" t="str">
        <f t="shared" si="4"/>
        <v/>
      </c>
      <c r="AE7" s="233" t="str">
        <f t="shared" si="4"/>
        <v/>
      </c>
      <c r="AF7" s="233" t="str">
        <f t="shared" si="4"/>
        <v/>
      </c>
      <c r="AG7" s="233" t="str">
        <f t="shared" si="4"/>
        <v/>
      </c>
      <c r="AH7" s="233" t="str">
        <f t="shared" si="4"/>
        <v/>
      </c>
      <c r="AI7" s="57"/>
      <c r="AJ7" s="77">
        <f t="shared" si="2"/>
        <v>0</v>
      </c>
      <c r="AK7" s="208">
        <f t="shared" ref="AK7:AK50" si="5">15 -(AJ7)</f>
        <v>15</v>
      </c>
      <c r="AL7" s="88">
        <f t="shared" si="3"/>
        <v>0</v>
      </c>
      <c r="AM7" s="211">
        <f t="shared" ref="AM7:AM50" si="6">25 -(AL7)</f>
        <v>25</v>
      </c>
      <c r="AN7" s="294"/>
      <c r="AO7" s="88">
        <f t="shared" ref="AO7:AO50" si="7">AL7</f>
        <v>0</v>
      </c>
      <c r="AP7" s="80">
        <f t="shared" ref="AP7:AP50" si="8">(AO7&gt;5)*2+(AND(AO7&gt;2,AO7&lt;6)*1)</f>
        <v>0</v>
      </c>
      <c r="AQ7" s="80">
        <f t="shared" ref="AQ7:AQ50" si="9">COUNTIF(D7:AH7,"HS")</f>
        <v>0</v>
      </c>
      <c r="AR7" s="186">
        <f t="shared" ref="AR7:AR50" si="10">AP7-AQ7</f>
        <v>0</v>
      </c>
      <c r="AS7" s="77">
        <f t="shared" ref="AS7:AS50" si="11">COUNT(H7,O7,V7,AC7,D7)</f>
        <v>0</v>
      </c>
      <c r="AT7" s="64">
        <f t="shared" ref="AT7:AT50" si="12">(AS7&gt;=20)*1</f>
        <v>0</v>
      </c>
      <c r="AU7" s="64">
        <f t="shared" ref="AU7:AU50" si="13">COUNTIF(D7:AI7,"jdf")</f>
        <v>0</v>
      </c>
      <c r="AV7" s="183">
        <f t="shared" ref="AV7:AV50" si="14">AT7-AU7</f>
        <v>0</v>
      </c>
      <c r="AW7" s="177">
        <f ca="1">jaunesNum(D4)</f>
        <v>1</v>
      </c>
      <c r="AX7" s="108">
        <f>COUNTIF(D7:AH7,"RF")</f>
        <v>1</v>
      </c>
      <c r="AY7" s="214">
        <f t="shared" ref="AY7:AY50" ca="1" si="15">AW7-(AX7)</f>
        <v>0</v>
      </c>
      <c r="AZ7" s="88" t="str">
        <f t="shared" ref="AZ7:AZ50" si="16">IF(COUNTIF(D7:AH7,"CA")&gt;=5,"1",IF(COUNTIF(D7:AH7,"CA")&lt;=4,"0"))</f>
        <v>0</v>
      </c>
      <c r="BA7" s="80">
        <f t="shared" ref="BA7:BA50" si="17">(AZ7&lt;=3)*1</f>
        <v>0</v>
      </c>
      <c r="BB7" s="80">
        <f t="shared" ref="BB7:BB50" si="18">COUNTIF(D7:AH7,"FR")</f>
        <v>0</v>
      </c>
      <c r="BC7" s="149">
        <f t="shared" ref="BC7:BC50" si="19">BA7-BB7</f>
        <v>0</v>
      </c>
    </row>
    <row r="8" spans="1:711" ht="12" customHeight="1" x14ac:dyDescent="0.25">
      <c r="A8" s="28" t="s">
        <v>35</v>
      </c>
      <c r="B8" s="44">
        <v>3</v>
      </c>
      <c r="C8" s="235"/>
      <c r="D8" s="233" t="s">
        <v>64</v>
      </c>
      <c r="E8" s="233">
        <v>3</v>
      </c>
      <c r="F8" s="233">
        <v>3</v>
      </c>
      <c r="G8" s="233" t="str">
        <f>IF(OR(WEEKDAY(G3,2)=6,WEEKDAY(G3,2)=7),"RH","")</f>
        <v>RH</v>
      </c>
      <c r="H8" s="233" t="str">
        <f>IF(OR(WEEKDAY(H3,2)=6,WEEKDAY(H3,2)=7),"RH","")</f>
        <v>RH</v>
      </c>
      <c r="I8" s="233">
        <v>3</v>
      </c>
      <c r="J8" s="233">
        <v>3</v>
      </c>
      <c r="K8" s="233">
        <v>3</v>
      </c>
      <c r="L8" s="233">
        <v>3</v>
      </c>
      <c r="M8" s="233">
        <v>3</v>
      </c>
      <c r="N8" s="233" t="str">
        <f>IF(OR(WEEKDAY(N3,2)=6,WEEKDAY(N3,2)=7),"RH","")</f>
        <v>RH</v>
      </c>
      <c r="O8" s="233" t="str">
        <f>IF(OR(WEEKDAY(O3,2)=6,WEEKDAY(O3,2)=7),"RH","")</f>
        <v>RH</v>
      </c>
      <c r="P8" s="233">
        <v>3</v>
      </c>
      <c r="Q8" s="233">
        <v>3</v>
      </c>
      <c r="R8" s="233">
        <v>3</v>
      </c>
      <c r="S8" s="233">
        <v>3</v>
      </c>
      <c r="T8" s="233">
        <v>3</v>
      </c>
      <c r="U8" s="233" t="str">
        <f>IF(OR(WEEKDAY(U3,2)=6,WEEKDAY(U3,2)=7),"RH","")</f>
        <v>RH</v>
      </c>
      <c r="V8" s="233" t="str">
        <f>IF(OR(WEEKDAY(V3,2)=6,WEEKDAY(V3,2)=7),"RH","")</f>
        <v>RH</v>
      </c>
      <c r="W8" s="233">
        <v>3</v>
      </c>
      <c r="X8" s="233">
        <v>3</v>
      </c>
      <c r="Y8" s="233">
        <v>3</v>
      </c>
      <c r="Z8" s="233">
        <v>3</v>
      </c>
      <c r="AA8" s="233">
        <v>3</v>
      </c>
      <c r="AB8" s="233" t="str">
        <f>IF(OR(WEEKDAY(AB3,2)=6,WEEKDAY(AB3,2)=7),"RH","")</f>
        <v>RH</v>
      </c>
      <c r="AC8" s="233" t="str">
        <f>IF(OR(WEEKDAY(AC3,2)=6,WEEKDAY(AC3,2)=7),"RH","")</f>
        <v>RH</v>
      </c>
      <c r="AD8" s="233">
        <v>3</v>
      </c>
      <c r="AE8" s="233">
        <v>3</v>
      </c>
      <c r="AF8" s="233">
        <v>3</v>
      </c>
      <c r="AG8" s="233">
        <v>3</v>
      </c>
      <c r="AH8" s="233">
        <v>3</v>
      </c>
      <c r="AI8" s="57"/>
      <c r="AJ8" s="77">
        <f t="shared" si="2"/>
        <v>0</v>
      </c>
      <c r="AK8" s="208">
        <f t="shared" si="5"/>
        <v>15</v>
      </c>
      <c r="AL8" s="88">
        <f t="shared" si="3"/>
        <v>0</v>
      </c>
      <c r="AM8" s="211">
        <f t="shared" si="6"/>
        <v>25</v>
      </c>
      <c r="AN8" s="294"/>
      <c r="AO8" s="88">
        <f t="shared" si="7"/>
        <v>0</v>
      </c>
      <c r="AP8" s="80">
        <f t="shared" si="8"/>
        <v>0</v>
      </c>
      <c r="AQ8" s="80">
        <f t="shared" si="9"/>
        <v>0</v>
      </c>
      <c r="AR8" s="186">
        <f t="shared" si="10"/>
        <v>0</v>
      </c>
      <c r="AS8" s="77">
        <f t="shared" si="11"/>
        <v>0</v>
      </c>
      <c r="AT8" s="64">
        <f t="shared" si="12"/>
        <v>0</v>
      </c>
      <c r="AU8" s="64">
        <f t="shared" si="13"/>
        <v>0</v>
      </c>
      <c r="AV8" s="183">
        <f t="shared" si="14"/>
        <v>0</v>
      </c>
      <c r="AW8" s="177">
        <f ca="1">jaunesNum(D4)</f>
        <v>1</v>
      </c>
      <c r="AX8" s="108">
        <f>COUNTIF(D8:AH8,"RF")</f>
        <v>1</v>
      </c>
      <c r="AY8" s="214">
        <f t="shared" ca="1" si="15"/>
        <v>0</v>
      </c>
      <c r="AZ8" s="88" t="str">
        <f t="shared" si="16"/>
        <v>0</v>
      </c>
      <c r="BA8" s="80">
        <f t="shared" si="17"/>
        <v>0</v>
      </c>
      <c r="BB8" s="80">
        <f t="shared" si="18"/>
        <v>0</v>
      </c>
      <c r="BC8" s="149">
        <f t="shared" si="19"/>
        <v>0</v>
      </c>
    </row>
    <row r="9" spans="1:711" ht="12" customHeight="1" thickBot="1" x14ac:dyDescent="0.3">
      <c r="A9" s="29" t="s">
        <v>51</v>
      </c>
      <c r="B9" s="44">
        <v>4</v>
      </c>
      <c r="C9" s="235"/>
      <c r="D9" s="233" t="s">
        <v>64</v>
      </c>
      <c r="E9" s="233">
        <v>4</v>
      </c>
      <c r="F9" s="233">
        <v>4</v>
      </c>
      <c r="G9" s="233" t="str">
        <f>IF(OR(WEEKDAY(G3,2)=6,WEEKDAY(G3,2)=7),"RH","")</f>
        <v>RH</v>
      </c>
      <c r="H9" s="233" t="str">
        <f>IF(OR(WEEKDAY(H3,2)=6,WEEKDAY(H3,2)=7),"RH","")</f>
        <v>RH</v>
      </c>
      <c r="I9" s="233">
        <v>4</v>
      </c>
      <c r="J9" s="233">
        <v>4</v>
      </c>
      <c r="K9" s="233">
        <v>4</v>
      </c>
      <c r="L9" s="233">
        <v>4</v>
      </c>
      <c r="M9" s="233">
        <v>4</v>
      </c>
      <c r="N9" s="233" t="str">
        <f>IF(OR(WEEKDAY(N3,2)=6,WEEKDAY(N3,2)=7),"RH","")</f>
        <v>RH</v>
      </c>
      <c r="O9" s="233" t="str">
        <f>IF(OR(WEEKDAY(O3,2)=6,WEEKDAY(O3,2)=7),"RH","")</f>
        <v>RH</v>
      </c>
      <c r="P9" s="233">
        <v>4</v>
      </c>
      <c r="Q9" s="233">
        <v>4</v>
      </c>
      <c r="R9" s="233">
        <v>4</v>
      </c>
      <c r="S9" s="233">
        <v>4</v>
      </c>
      <c r="T9" s="233">
        <v>4</v>
      </c>
      <c r="U9" s="233" t="str">
        <f>IF(OR(WEEKDAY(U3,2)=6,WEEKDAY(U3,2)=7),"RH","")</f>
        <v>RH</v>
      </c>
      <c r="V9" s="233" t="str">
        <f>IF(OR(WEEKDAY(V3,2)=6,WEEKDAY(V3,2)=7),"RH","")</f>
        <v>RH</v>
      </c>
      <c r="W9" s="233">
        <v>4</v>
      </c>
      <c r="X9" s="233">
        <v>4</v>
      </c>
      <c r="Y9" s="233">
        <v>4</v>
      </c>
      <c r="Z9" s="233">
        <v>4</v>
      </c>
      <c r="AA9" s="233">
        <v>4</v>
      </c>
      <c r="AB9" s="233" t="str">
        <f>IF(OR(WEEKDAY(AB3,2)=6,WEEKDAY(AB3,2)=7),"RH","")</f>
        <v>RH</v>
      </c>
      <c r="AC9" s="233" t="str">
        <f>IF(OR(WEEKDAY(AC3,2)=6,WEEKDAY(AC3,2)=7),"RH","")</f>
        <v>RH</v>
      </c>
      <c r="AD9" s="233">
        <v>4</v>
      </c>
      <c r="AE9" s="233">
        <v>4</v>
      </c>
      <c r="AF9" s="233">
        <v>4</v>
      </c>
      <c r="AG9" s="233">
        <v>4</v>
      </c>
      <c r="AH9" s="233">
        <v>4</v>
      </c>
      <c r="AI9" s="57"/>
      <c r="AJ9" s="77">
        <f t="shared" si="2"/>
        <v>0</v>
      </c>
      <c r="AK9" s="208">
        <f t="shared" si="5"/>
        <v>15</v>
      </c>
      <c r="AL9" s="88">
        <f t="shared" si="3"/>
        <v>0</v>
      </c>
      <c r="AM9" s="211">
        <f t="shared" si="6"/>
        <v>25</v>
      </c>
      <c r="AN9" s="294"/>
      <c r="AO9" s="88">
        <f t="shared" si="7"/>
        <v>0</v>
      </c>
      <c r="AP9" s="80">
        <f t="shared" si="8"/>
        <v>0</v>
      </c>
      <c r="AQ9" s="80">
        <f t="shared" si="9"/>
        <v>0</v>
      </c>
      <c r="AR9" s="186">
        <f t="shared" si="10"/>
        <v>0</v>
      </c>
      <c r="AS9" s="77">
        <f t="shared" si="11"/>
        <v>0</v>
      </c>
      <c r="AT9" s="64">
        <f t="shared" si="12"/>
        <v>0</v>
      </c>
      <c r="AU9" s="64">
        <f t="shared" si="13"/>
        <v>0</v>
      </c>
      <c r="AV9" s="183">
        <f t="shared" si="14"/>
        <v>0</v>
      </c>
      <c r="AW9" s="177">
        <f ca="1">jaunesNum(D4)</f>
        <v>1</v>
      </c>
      <c r="AX9" s="108">
        <f>COUNTIF(D9:AH9,"RF")</f>
        <v>1</v>
      </c>
      <c r="AY9" s="214">
        <f t="shared" ca="1" si="15"/>
        <v>0</v>
      </c>
      <c r="AZ9" s="88" t="str">
        <f t="shared" si="16"/>
        <v>0</v>
      </c>
      <c r="BA9" s="80">
        <f t="shared" si="17"/>
        <v>0</v>
      </c>
      <c r="BB9" s="80">
        <f t="shared" si="18"/>
        <v>0</v>
      </c>
      <c r="BC9" s="149">
        <f t="shared" si="19"/>
        <v>0</v>
      </c>
    </row>
    <row r="10" spans="1:711" ht="2.25" customHeight="1" thickBot="1" x14ac:dyDescent="0.3">
      <c r="A10" s="12"/>
      <c r="B10" s="42"/>
      <c r="C10" s="236"/>
      <c r="D10" s="233"/>
      <c r="E10" s="233"/>
      <c r="F10" s="233"/>
      <c r="G10" s="233"/>
      <c r="H10" s="233"/>
      <c r="I10" s="233"/>
      <c r="J10" s="233"/>
      <c r="K10" s="233"/>
      <c r="L10" s="233"/>
      <c r="M10" s="233"/>
      <c r="N10" s="233"/>
      <c r="O10" s="233"/>
      <c r="P10" s="233"/>
      <c r="Q10" s="233"/>
      <c r="R10" s="233"/>
      <c r="S10" s="233"/>
      <c r="T10" s="233"/>
      <c r="U10" s="233"/>
      <c r="V10" s="233"/>
      <c r="W10" s="233"/>
      <c r="X10" s="233"/>
      <c r="Y10" s="233"/>
      <c r="Z10" s="233"/>
      <c r="AA10" s="233"/>
      <c r="AB10" s="233"/>
      <c r="AC10" s="233"/>
      <c r="AD10" s="233"/>
      <c r="AE10" s="233"/>
      <c r="AF10" s="233"/>
      <c r="AG10" s="233"/>
      <c r="AH10" s="233"/>
      <c r="AI10" s="57"/>
      <c r="AJ10" s="77"/>
      <c r="AK10" s="208"/>
      <c r="AL10" s="88"/>
      <c r="AM10" s="211"/>
      <c r="AN10" s="294"/>
      <c r="AO10" s="88">
        <f t="shared" si="7"/>
        <v>0</v>
      </c>
      <c r="AP10" s="80">
        <f t="shared" si="8"/>
        <v>0</v>
      </c>
      <c r="AQ10" s="80">
        <f t="shared" si="9"/>
        <v>0</v>
      </c>
      <c r="AR10" s="186">
        <f t="shared" si="10"/>
        <v>0</v>
      </c>
      <c r="AS10" s="77">
        <f t="shared" si="11"/>
        <v>0</v>
      </c>
      <c r="AT10" s="64">
        <f t="shared" si="12"/>
        <v>0</v>
      </c>
      <c r="AU10" s="64">
        <f t="shared" si="13"/>
        <v>0</v>
      </c>
      <c r="AV10" s="183">
        <f t="shared" si="14"/>
        <v>0</v>
      </c>
      <c r="AW10" s="77">
        <f ca="1">jaunesNum(D8)</f>
        <v>0</v>
      </c>
      <c r="AX10" s="108"/>
      <c r="AY10" s="215"/>
      <c r="AZ10" s="88" t="str">
        <f t="shared" si="16"/>
        <v>0</v>
      </c>
      <c r="BA10" s="80">
        <f t="shared" si="17"/>
        <v>0</v>
      </c>
      <c r="BB10" s="80">
        <f t="shared" si="18"/>
        <v>0</v>
      </c>
      <c r="BC10" s="149">
        <f t="shared" si="19"/>
        <v>0</v>
      </c>
    </row>
    <row r="11" spans="1:711" s="1" customFormat="1" ht="12" customHeight="1" thickBot="1" x14ac:dyDescent="0.3">
      <c r="A11" s="30" t="s">
        <v>36</v>
      </c>
      <c r="B11" s="45">
        <v>5</v>
      </c>
      <c r="C11" s="237"/>
      <c r="D11" s="233" t="s">
        <v>64</v>
      </c>
      <c r="E11" s="233">
        <v>5</v>
      </c>
      <c r="F11" s="233">
        <v>5</v>
      </c>
      <c r="G11" s="233" t="str">
        <f>IF(OR(WEEKDAY(G3,2)=6,WEEKDAY(G3,2)=7),"RH","")</f>
        <v>RH</v>
      </c>
      <c r="H11" s="233" t="str">
        <f>IF(OR(WEEKDAY(H3,2)=6,WEEKDAY(H3,2)=7),"RH","")</f>
        <v>RH</v>
      </c>
      <c r="I11" s="233">
        <v>5</v>
      </c>
      <c r="J11" s="233">
        <v>5</v>
      </c>
      <c r="K11" s="233">
        <v>5</v>
      </c>
      <c r="L11" s="233">
        <v>5</v>
      </c>
      <c r="M11" s="233">
        <v>5</v>
      </c>
      <c r="N11" s="233" t="str">
        <f>IF(OR(WEEKDAY(N3,2)=6,WEEKDAY(N3,2)=7),"RH","")</f>
        <v>RH</v>
      </c>
      <c r="O11" s="233" t="str">
        <f>IF(OR(WEEKDAY(O3,2)=6,WEEKDAY(O3,2)=7),"RH","")</f>
        <v>RH</v>
      </c>
      <c r="P11" s="233">
        <v>5</v>
      </c>
      <c r="Q11" s="233">
        <v>5</v>
      </c>
      <c r="R11" s="233">
        <v>5</v>
      </c>
      <c r="S11" s="233">
        <v>5</v>
      </c>
      <c r="T11" s="233">
        <v>5</v>
      </c>
      <c r="U11" s="233" t="str">
        <f>IF(OR(WEEKDAY(U3,2)=6,WEEKDAY(U3,2)=7),"RH","")</f>
        <v>RH</v>
      </c>
      <c r="V11" s="233" t="str">
        <f>IF(OR(WEEKDAY(V3,2)=6,WEEKDAY(V3,2)=7),"RH","")</f>
        <v>RH</v>
      </c>
      <c r="W11" s="233">
        <v>5</v>
      </c>
      <c r="X11" s="233">
        <v>5</v>
      </c>
      <c r="Y11" s="233">
        <v>5</v>
      </c>
      <c r="Z11" s="233">
        <v>5</v>
      </c>
      <c r="AA11" s="233">
        <v>5</v>
      </c>
      <c r="AB11" s="233" t="str">
        <f>IF(OR(WEEKDAY(AB3,2)=6,WEEKDAY(AB3,2)=7),"RH","")</f>
        <v>RH</v>
      </c>
      <c r="AC11" s="233" t="str">
        <f>IF(OR(WEEKDAY(AC3,2)=6,WEEKDAY(AC3,2)=7),"RH","")</f>
        <v>RH</v>
      </c>
      <c r="AD11" s="233">
        <v>5</v>
      </c>
      <c r="AE11" s="233">
        <v>5</v>
      </c>
      <c r="AF11" s="233">
        <v>5</v>
      </c>
      <c r="AG11" s="233">
        <v>5</v>
      </c>
      <c r="AH11" s="233">
        <v>5</v>
      </c>
      <c r="AI11" s="58"/>
      <c r="AJ11" s="77">
        <f t="shared" si="2"/>
        <v>0</v>
      </c>
      <c r="AK11" s="208">
        <f t="shared" si="5"/>
        <v>15</v>
      </c>
      <c r="AL11" s="88">
        <f t="shared" si="3"/>
        <v>0</v>
      </c>
      <c r="AM11" s="211">
        <f t="shared" si="6"/>
        <v>25</v>
      </c>
      <c r="AN11" s="294"/>
      <c r="AO11" s="88">
        <f t="shared" si="7"/>
        <v>0</v>
      </c>
      <c r="AP11" s="80">
        <f t="shared" si="8"/>
        <v>0</v>
      </c>
      <c r="AQ11" s="80">
        <f t="shared" si="9"/>
        <v>0</v>
      </c>
      <c r="AR11" s="186">
        <f t="shared" si="10"/>
        <v>0</v>
      </c>
      <c r="AS11" s="77">
        <f t="shared" si="11"/>
        <v>0</v>
      </c>
      <c r="AT11" s="64">
        <f t="shared" si="12"/>
        <v>0</v>
      </c>
      <c r="AU11" s="64">
        <f t="shared" si="13"/>
        <v>0</v>
      </c>
      <c r="AV11" s="183">
        <f t="shared" si="14"/>
        <v>0</v>
      </c>
      <c r="AW11" s="177">
        <f ca="1">jaunesNum(D4)</f>
        <v>1</v>
      </c>
      <c r="AX11" s="108">
        <f t="shared" ref="AX11:AX23" si="20">COUNTIF(D11:AH11,"RF")</f>
        <v>1</v>
      </c>
      <c r="AY11" s="214">
        <f t="shared" ca="1" si="15"/>
        <v>0</v>
      </c>
      <c r="AZ11" s="88" t="str">
        <f t="shared" si="16"/>
        <v>0</v>
      </c>
      <c r="BA11" s="80">
        <f t="shared" si="17"/>
        <v>0</v>
      </c>
      <c r="BB11" s="80">
        <f t="shared" si="18"/>
        <v>0</v>
      </c>
      <c r="BC11" s="149">
        <f t="shared" si="19"/>
        <v>0</v>
      </c>
    </row>
    <row r="12" spans="1:711" s="5" customFormat="1" ht="12" customHeight="1" x14ac:dyDescent="0.25">
      <c r="A12" s="31" t="s">
        <v>37</v>
      </c>
      <c r="B12" s="43">
        <v>6</v>
      </c>
      <c r="C12" s="238"/>
      <c r="D12" s="233" t="s">
        <v>64</v>
      </c>
      <c r="E12" s="233">
        <v>6</v>
      </c>
      <c r="F12" s="233">
        <v>6</v>
      </c>
      <c r="G12" s="233" t="str">
        <f>IF(OR(WEEKDAY(G3,2)=6,WEEKDAY(G3,2)=7),"RH","")</f>
        <v>RH</v>
      </c>
      <c r="H12" s="233" t="str">
        <f>IF(OR(WEEKDAY(H3,2)=6,WEEKDAY(H3,2)=7),"RH","")</f>
        <v>RH</v>
      </c>
      <c r="I12" s="233">
        <v>6</v>
      </c>
      <c r="J12" s="233">
        <v>6</v>
      </c>
      <c r="K12" s="233">
        <v>6</v>
      </c>
      <c r="L12" s="233">
        <v>6</v>
      </c>
      <c r="M12" s="233">
        <v>6</v>
      </c>
      <c r="N12" s="233" t="str">
        <f>IF(OR(WEEKDAY(N3,2)=6,WEEKDAY(N3,2)=7),"RH","")</f>
        <v>RH</v>
      </c>
      <c r="O12" s="233" t="str">
        <f>IF(OR(WEEKDAY(O3,2)=6,WEEKDAY(O3,2)=7),"RH","")</f>
        <v>RH</v>
      </c>
      <c r="P12" s="233">
        <v>6</v>
      </c>
      <c r="Q12" s="233">
        <v>6</v>
      </c>
      <c r="R12" s="233">
        <v>6</v>
      </c>
      <c r="S12" s="233">
        <v>6</v>
      </c>
      <c r="T12" s="233">
        <v>6</v>
      </c>
      <c r="U12" s="233" t="str">
        <f>IF(OR(WEEKDAY(U3,2)=6,WEEKDAY(U3,2)=7),"RH","")</f>
        <v>RH</v>
      </c>
      <c r="V12" s="233" t="str">
        <f>IF(OR(WEEKDAY(V3,2)=6,WEEKDAY(V3,2)=7),"RH","")</f>
        <v>RH</v>
      </c>
      <c r="W12" s="233">
        <v>6</v>
      </c>
      <c r="X12" s="233">
        <v>6</v>
      </c>
      <c r="Y12" s="233">
        <v>6</v>
      </c>
      <c r="Z12" s="233">
        <v>6</v>
      </c>
      <c r="AA12" s="233">
        <v>6</v>
      </c>
      <c r="AB12" s="233" t="str">
        <f>IF(OR(WEEKDAY(AB3,2)=6,WEEKDAY(AB3,2)=7),"RH","")</f>
        <v>RH</v>
      </c>
      <c r="AC12" s="233" t="str">
        <f>IF(OR(WEEKDAY(AC3,2)=6,WEEKDAY(AC3,2)=7),"RH","")</f>
        <v>RH</v>
      </c>
      <c r="AD12" s="233">
        <v>6</v>
      </c>
      <c r="AE12" s="233">
        <v>6</v>
      </c>
      <c r="AF12" s="233">
        <v>6</v>
      </c>
      <c r="AG12" s="233">
        <v>6</v>
      </c>
      <c r="AH12" s="233">
        <v>6</v>
      </c>
      <c r="AI12" s="59"/>
      <c r="AJ12" s="77">
        <f t="shared" si="2"/>
        <v>0</v>
      </c>
      <c r="AK12" s="208">
        <f t="shared" si="5"/>
        <v>15</v>
      </c>
      <c r="AL12" s="88">
        <f t="shared" si="3"/>
        <v>0</v>
      </c>
      <c r="AM12" s="211">
        <f t="shared" si="6"/>
        <v>25</v>
      </c>
      <c r="AN12" s="294"/>
      <c r="AO12" s="88">
        <f t="shared" si="7"/>
        <v>0</v>
      </c>
      <c r="AP12" s="80">
        <f t="shared" si="8"/>
        <v>0</v>
      </c>
      <c r="AQ12" s="80">
        <f t="shared" si="9"/>
        <v>0</v>
      </c>
      <c r="AR12" s="186">
        <f t="shared" si="10"/>
        <v>0</v>
      </c>
      <c r="AS12" s="77">
        <f t="shared" si="11"/>
        <v>0</v>
      </c>
      <c r="AT12" s="64">
        <f t="shared" si="12"/>
        <v>0</v>
      </c>
      <c r="AU12" s="64">
        <f t="shared" si="13"/>
        <v>0</v>
      </c>
      <c r="AV12" s="183">
        <f t="shared" si="14"/>
        <v>0</v>
      </c>
      <c r="AW12" s="177">
        <f ca="1">jaunesNum(D4)</f>
        <v>1</v>
      </c>
      <c r="AX12" s="108">
        <f t="shared" si="20"/>
        <v>1</v>
      </c>
      <c r="AY12" s="214">
        <f t="shared" ca="1" si="15"/>
        <v>0</v>
      </c>
      <c r="AZ12" s="88" t="str">
        <f t="shared" si="16"/>
        <v>0</v>
      </c>
      <c r="BA12" s="80">
        <f t="shared" si="17"/>
        <v>0</v>
      </c>
      <c r="BB12" s="80">
        <f t="shared" si="18"/>
        <v>0</v>
      </c>
      <c r="BC12" s="149">
        <f t="shared" si="19"/>
        <v>0</v>
      </c>
    </row>
    <row r="13" spans="1:711" ht="12" customHeight="1" thickBot="1" x14ac:dyDescent="0.3">
      <c r="A13" s="32" t="s">
        <v>38</v>
      </c>
      <c r="B13" s="41">
        <v>7</v>
      </c>
      <c r="C13" s="239"/>
      <c r="D13" s="233" t="s">
        <v>64</v>
      </c>
      <c r="E13" s="233">
        <v>7</v>
      </c>
      <c r="F13" s="233">
        <v>7</v>
      </c>
      <c r="G13" s="233" t="str">
        <f>IF(OR(WEEKDAY(G3,2)=6,WEEKDAY(G3,2)=7),"RH","")</f>
        <v>RH</v>
      </c>
      <c r="H13" s="233" t="str">
        <f>IF(OR(WEEKDAY(H3,2)=6,WEEKDAY(H3,2)=7),"RH","")</f>
        <v>RH</v>
      </c>
      <c r="I13" s="233">
        <v>7</v>
      </c>
      <c r="J13" s="233">
        <v>7</v>
      </c>
      <c r="K13" s="233">
        <v>7</v>
      </c>
      <c r="L13" s="233">
        <v>7</v>
      </c>
      <c r="M13" s="233">
        <v>7</v>
      </c>
      <c r="N13" s="233" t="str">
        <f>IF(OR(WEEKDAY(N3,2)=6,WEEKDAY(N3,2)=7),"RH","")</f>
        <v>RH</v>
      </c>
      <c r="O13" s="233" t="str">
        <f>IF(OR(WEEKDAY(O3,2)=6,WEEKDAY(O3,2)=7),"RH","")</f>
        <v>RH</v>
      </c>
      <c r="P13" s="233">
        <v>7</v>
      </c>
      <c r="Q13" s="233">
        <v>7</v>
      </c>
      <c r="R13" s="233">
        <v>7</v>
      </c>
      <c r="S13" s="233">
        <v>7</v>
      </c>
      <c r="T13" s="233">
        <v>7</v>
      </c>
      <c r="U13" s="233" t="str">
        <f>IF(OR(WEEKDAY(U3,2)=6,WEEKDAY(U3,2)=7),"RH","")</f>
        <v>RH</v>
      </c>
      <c r="V13" s="233" t="str">
        <f>IF(OR(WEEKDAY(V3,2)=6,WEEKDAY(V3,2)=7),"RH","")</f>
        <v>RH</v>
      </c>
      <c r="W13" s="233">
        <v>7</v>
      </c>
      <c r="X13" s="233">
        <v>7</v>
      </c>
      <c r="Y13" s="233">
        <v>7</v>
      </c>
      <c r="Z13" s="233">
        <v>7</v>
      </c>
      <c r="AA13" s="233">
        <v>7</v>
      </c>
      <c r="AB13" s="233" t="str">
        <f>IF(OR(WEEKDAY(AB3,2)=6,WEEKDAY(AB3,2)=7),"RH","")</f>
        <v>RH</v>
      </c>
      <c r="AC13" s="233" t="str">
        <f>IF(OR(WEEKDAY(AC3,2)=6,WEEKDAY(AC3,2)=7),"RH","")</f>
        <v>RH</v>
      </c>
      <c r="AD13" s="233">
        <v>7</v>
      </c>
      <c r="AE13" s="233">
        <v>7</v>
      </c>
      <c r="AF13" s="233">
        <v>7</v>
      </c>
      <c r="AG13" s="233">
        <v>7</v>
      </c>
      <c r="AH13" s="233">
        <v>7</v>
      </c>
      <c r="AI13" s="57"/>
      <c r="AJ13" s="77">
        <f t="shared" si="2"/>
        <v>0</v>
      </c>
      <c r="AK13" s="208">
        <f t="shared" si="5"/>
        <v>15</v>
      </c>
      <c r="AL13" s="88">
        <f t="shared" si="3"/>
        <v>0</v>
      </c>
      <c r="AM13" s="211">
        <f t="shared" si="6"/>
        <v>25</v>
      </c>
      <c r="AN13" s="294"/>
      <c r="AO13" s="88">
        <f t="shared" si="7"/>
        <v>0</v>
      </c>
      <c r="AP13" s="80">
        <f t="shared" si="8"/>
        <v>0</v>
      </c>
      <c r="AQ13" s="80">
        <f t="shared" si="9"/>
        <v>0</v>
      </c>
      <c r="AR13" s="186">
        <f t="shared" si="10"/>
        <v>0</v>
      </c>
      <c r="AS13" s="77">
        <f t="shared" si="11"/>
        <v>0</v>
      </c>
      <c r="AT13" s="64">
        <f t="shared" si="12"/>
        <v>0</v>
      </c>
      <c r="AU13" s="64">
        <f t="shared" si="13"/>
        <v>0</v>
      </c>
      <c r="AV13" s="183">
        <f t="shared" si="14"/>
        <v>0</v>
      </c>
      <c r="AW13" s="177">
        <f ca="1">jaunesNum(D4)</f>
        <v>1</v>
      </c>
      <c r="AX13" s="108">
        <f t="shared" si="20"/>
        <v>1</v>
      </c>
      <c r="AY13" s="214">
        <f t="shared" ca="1" si="15"/>
        <v>0</v>
      </c>
      <c r="AZ13" s="88" t="str">
        <f t="shared" si="16"/>
        <v>0</v>
      </c>
      <c r="BA13" s="80">
        <f t="shared" si="17"/>
        <v>0</v>
      </c>
      <c r="BB13" s="80">
        <f t="shared" si="18"/>
        <v>0</v>
      </c>
      <c r="BC13" s="149">
        <f t="shared" si="19"/>
        <v>0</v>
      </c>
    </row>
    <row r="14" spans="1:711" ht="1.5" customHeight="1" thickBot="1" x14ac:dyDescent="0.3">
      <c r="A14" s="13"/>
      <c r="B14" s="46"/>
      <c r="C14" s="240"/>
      <c r="D14" s="233"/>
      <c r="E14" s="233"/>
      <c r="F14" s="233"/>
      <c r="G14" s="233"/>
      <c r="H14" s="233"/>
      <c r="I14" s="233"/>
      <c r="J14" s="233"/>
      <c r="K14" s="233"/>
      <c r="L14" s="233"/>
      <c r="M14" s="233"/>
      <c r="N14" s="233"/>
      <c r="O14" s="233"/>
      <c r="P14" s="233"/>
      <c r="Q14" s="233"/>
      <c r="R14" s="233"/>
      <c r="S14" s="233"/>
      <c r="T14" s="233"/>
      <c r="U14" s="233"/>
      <c r="V14" s="233"/>
      <c r="W14" s="233"/>
      <c r="X14" s="233"/>
      <c r="Y14" s="233"/>
      <c r="Z14" s="233"/>
      <c r="AA14" s="233"/>
      <c r="AB14" s="233"/>
      <c r="AC14" s="233"/>
      <c r="AD14" s="233"/>
      <c r="AE14" s="233"/>
      <c r="AF14" s="233"/>
      <c r="AG14" s="233"/>
      <c r="AH14" s="233"/>
      <c r="AI14" s="57"/>
      <c r="AJ14" s="77"/>
      <c r="AK14" s="208"/>
      <c r="AL14" s="88"/>
      <c r="AM14" s="211"/>
      <c r="AN14" s="294"/>
      <c r="AO14" s="88">
        <f t="shared" si="7"/>
        <v>0</v>
      </c>
      <c r="AP14" s="80">
        <f t="shared" si="8"/>
        <v>0</v>
      </c>
      <c r="AQ14" s="80">
        <f t="shared" si="9"/>
        <v>0</v>
      </c>
      <c r="AR14" s="186">
        <f t="shared" si="10"/>
        <v>0</v>
      </c>
      <c r="AS14" s="77">
        <f t="shared" si="11"/>
        <v>0</v>
      </c>
      <c r="AT14" s="64">
        <f t="shared" si="12"/>
        <v>0</v>
      </c>
      <c r="AU14" s="64">
        <f t="shared" si="13"/>
        <v>0</v>
      </c>
      <c r="AV14" s="183">
        <f t="shared" si="14"/>
        <v>0</v>
      </c>
      <c r="AW14" s="77">
        <f ca="1">jaunesNum(D12)</f>
        <v>0</v>
      </c>
      <c r="AX14" s="108"/>
      <c r="AY14" s="215"/>
      <c r="AZ14" s="88" t="str">
        <f t="shared" si="16"/>
        <v>0</v>
      </c>
      <c r="BA14" s="80">
        <f t="shared" si="17"/>
        <v>0</v>
      </c>
      <c r="BB14" s="80">
        <f t="shared" si="18"/>
        <v>0</v>
      </c>
      <c r="BC14" s="149">
        <f t="shared" si="19"/>
        <v>0</v>
      </c>
    </row>
    <row r="15" spans="1:711" ht="12" customHeight="1" thickBot="1" x14ac:dyDescent="0.3">
      <c r="A15" s="33" t="s">
        <v>39</v>
      </c>
      <c r="B15" s="47">
        <v>8</v>
      </c>
      <c r="C15" s="235"/>
      <c r="D15" s="233" t="s">
        <v>64</v>
      </c>
      <c r="E15" s="233">
        <v>8</v>
      </c>
      <c r="F15" s="233">
        <v>8</v>
      </c>
      <c r="G15" s="233" t="str">
        <f>IF(OR(WEEKDAY(G3,2)=6,WEEKDAY(G3,2)=7),"RH","")</f>
        <v>RH</v>
      </c>
      <c r="H15" s="233" t="str">
        <f>IF(OR(WEEKDAY(H3,2)=6,WEEKDAY(H3,2)=7),"RH","")</f>
        <v>RH</v>
      </c>
      <c r="I15" s="233">
        <v>8</v>
      </c>
      <c r="J15" s="233">
        <v>8</v>
      </c>
      <c r="K15" s="233">
        <v>8</v>
      </c>
      <c r="L15" s="233">
        <v>8</v>
      </c>
      <c r="M15" s="233">
        <v>8</v>
      </c>
      <c r="N15" s="233" t="str">
        <f>IF(OR(WEEKDAY(N3,2)=6,WEEKDAY(N3,2)=7),"RH","")</f>
        <v>RH</v>
      </c>
      <c r="O15" s="233" t="str">
        <f>IF(OR(WEEKDAY(O3,2)=6,WEEKDAY(O3,2)=7),"RH","")</f>
        <v>RH</v>
      </c>
      <c r="P15" s="233">
        <v>8</v>
      </c>
      <c r="Q15" s="233">
        <v>8</v>
      </c>
      <c r="R15" s="233">
        <v>8</v>
      </c>
      <c r="S15" s="233">
        <v>8</v>
      </c>
      <c r="T15" s="233">
        <v>8</v>
      </c>
      <c r="U15" s="233" t="str">
        <f>IF(OR(WEEKDAY(U3,2)=6,WEEKDAY(U3,2)=7),"RH","")</f>
        <v>RH</v>
      </c>
      <c r="V15" s="233" t="str">
        <f>IF(OR(WEEKDAY(V3,2)=6,WEEKDAY(V3,2)=7),"RH","")</f>
        <v>RH</v>
      </c>
      <c r="W15" s="233">
        <v>8</v>
      </c>
      <c r="X15" s="233">
        <v>8</v>
      </c>
      <c r="Y15" s="233">
        <v>8</v>
      </c>
      <c r="Z15" s="233">
        <v>8</v>
      </c>
      <c r="AA15" s="233">
        <v>8</v>
      </c>
      <c r="AB15" s="233" t="str">
        <f>IF(OR(WEEKDAY(AB3,2)=6,WEEKDAY(AB3,2)=7),"RH","")</f>
        <v>RH</v>
      </c>
      <c r="AC15" s="233" t="str">
        <f>IF(OR(WEEKDAY(AC3,2)=6,WEEKDAY(AC3,2)=7),"RH","")</f>
        <v>RH</v>
      </c>
      <c r="AD15" s="233">
        <v>8</v>
      </c>
      <c r="AE15" s="233">
        <v>8</v>
      </c>
      <c r="AF15" s="233">
        <v>8</v>
      </c>
      <c r="AG15" s="233">
        <v>8</v>
      </c>
      <c r="AH15" s="233">
        <v>8</v>
      </c>
      <c r="AI15" s="57"/>
      <c r="AJ15" s="77">
        <f t="shared" si="2"/>
        <v>0</v>
      </c>
      <c r="AK15" s="208">
        <f t="shared" si="5"/>
        <v>15</v>
      </c>
      <c r="AL15" s="88">
        <f t="shared" si="3"/>
        <v>0</v>
      </c>
      <c r="AM15" s="211">
        <f t="shared" si="6"/>
        <v>25</v>
      </c>
      <c r="AN15" s="294"/>
      <c r="AO15" s="88">
        <f t="shared" si="7"/>
        <v>0</v>
      </c>
      <c r="AP15" s="80">
        <f t="shared" si="8"/>
        <v>0</v>
      </c>
      <c r="AQ15" s="80">
        <f t="shared" si="9"/>
        <v>0</v>
      </c>
      <c r="AR15" s="186">
        <f t="shared" si="10"/>
        <v>0</v>
      </c>
      <c r="AS15" s="77">
        <f t="shared" si="11"/>
        <v>0</v>
      </c>
      <c r="AT15" s="64">
        <f t="shared" si="12"/>
        <v>0</v>
      </c>
      <c r="AU15" s="64">
        <f t="shared" si="13"/>
        <v>0</v>
      </c>
      <c r="AV15" s="183">
        <f t="shared" si="14"/>
        <v>0</v>
      </c>
      <c r="AW15" s="177">
        <f ca="1">jaunesNum(D4)</f>
        <v>1</v>
      </c>
      <c r="AX15" s="108">
        <f t="shared" si="20"/>
        <v>1</v>
      </c>
      <c r="AY15" s="214">
        <f t="shared" ca="1" si="15"/>
        <v>0</v>
      </c>
      <c r="AZ15" s="88" t="str">
        <f t="shared" si="16"/>
        <v>0</v>
      </c>
      <c r="BA15" s="80">
        <f t="shared" si="17"/>
        <v>0</v>
      </c>
      <c r="BB15" s="80">
        <f t="shared" si="18"/>
        <v>0</v>
      </c>
      <c r="BC15" s="149">
        <f t="shared" si="19"/>
        <v>0</v>
      </c>
    </row>
    <row r="16" spans="1:711" ht="12" customHeight="1" x14ac:dyDescent="0.25">
      <c r="A16" s="272" t="s">
        <v>40</v>
      </c>
      <c r="B16" s="47">
        <v>9</v>
      </c>
      <c r="C16" s="239"/>
      <c r="D16" s="233" t="str">
        <f t="shared" ref="D16:AH16" si="21">IF(OR(WEEKDAY(D3,2)=6,WEEKDAY(D3,2)=7,WEEKDAY(D3,2)=2),"RH","")</f>
        <v/>
      </c>
      <c r="E16" s="233" t="str">
        <f t="shared" si="21"/>
        <v/>
      </c>
      <c r="F16" s="233" t="str">
        <f t="shared" si="21"/>
        <v/>
      </c>
      <c r="G16" s="233" t="str">
        <f t="shared" si="21"/>
        <v>RH</v>
      </c>
      <c r="H16" s="233" t="str">
        <f t="shared" si="21"/>
        <v>RH</v>
      </c>
      <c r="I16" s="233" t="str">
        <f t="shared" si="21"/>
        <v/>
      </c>
      <c r="J16" s="233" t="str">
        <f t="shared" si="21"/>
        <v>RH</v>
      </c>
      <c r="K16" s="233" t="str">
        <f t="shared" si="21"/>
        <v/>
      </c>
      <c r="L16" s="233" t="str">
        <f t="shared" si="21"/>
        <v/>
      </c>
      <c r="M16" s="233" t="str">
        <f t="shared" si="21"/>
        <v/>
      </c>
      <c r="N16" s="233" t="str">
        <f t="shared" si="21"/>
        <v>RH</v>
      </c>
      <c r="O16" s="233" t="str">
        <f t="shared" si="21"/>
        <v>RH</v>
      </c>
      <c r="P16" s="233" t="str">
        <f t="shared" si="21"/>
        <v/>
      </c>
      <c r="Q16" s="233" t="str">
        <f t="shared" si="21"/>
        <v>RH</v>
      </c>
      <c r="R16" s="233" t="str">
        <f t="shared" si="21"/>
        <v/>
      </c>
      <c r="S16" s="233" t="str">
        <f t="shared" si="21"/>
        <v/>
      </c>
      <c r="T16" s="233" t="str">
        <f t="shared" si="21"/>
        <v/>
      </c>
      <c r="U16" s="233" t="str">
        <f t="shared" si="21"/>
        <v>RH</v>
      </c>
      <c r="V16" s="233" t="str">
        <f t="shared" si="21"/>
        <v>RH</v>
      </c>
      <c r="W16" s="233" t="str">
        <f t="shared" si="21"/>
        <v/>
      </c>
      <c r="X16" s="233" t="str">
        <f t="shared" si="21"/>
        <v>RH</v>
      </c>
      <c r="Y16" s="233" t="str">
        <f t="shared" si="21"/>
        <v/>
      </c>
      <c r="Z16" s="233" t="str">
        <f t="shared" si="21"/>
        <v/>
      </c>
      <c r="AA16" s="233" t="str">
        <f t="shared" si="21"/>
        <v/>
      </c>
      <c r="AB16" s="233" t="str">
        <f t="shared" si="21"/>
        <v>RH</v>
      </c>
      <c r="AC16" s="233" t="str">
        <f t="shared" si="21"/>
        <v>RH</v>
      </c>
      <c r="AD16" s="233" t="str">
        <f t="shared" si="21"/>
        <v/>
      </c>
      <c r="AE16" s="233" t="str">
        <f t="shared" si="21"/>
        <v>RH</v>
      </c>
      <c r="AF16" s="233" t="str">
        <f t="shared" si="21"/>
        <v/>
      </c>
      <c r="AG16" s="233" t="str">
        <f t="shared" si="21"/>
        <v/>
      </c>
      <c r="AH16" s="233" t="str">
        <f t="shared" si="21"/>
        <v/>
      </c>
      <c r="AI16" s="60"/>
      <c r="AJ16" s="77">
        <f t="shared" si="2"/>
        <v>0</v>
      </c>
      <c r="AK16" s="208">
        <f t="shared" si="5"/>
        <v>15</v>
      </c>
      <c r="AL16" s="88">
        <f t="shared" si="3"/>
        <v>0</v>
      </c>
      <c r="AM16" s="211">
        <f t="shared" si="6"/>
        <v>25</v>
      </c>
      <c r="AN16" s="294"/>
      <c r="AO16" s="88">
        <f t="shared" si="7"/>
        <v>0</v>
      </c>
      <c r="AP16" s="80">
        <f t="shared" si="8"/>
        <v>0</v>
      </c>
      <c r="AQ16" s="80">
        <f t="shared" si="9"/>
        <v>0</v>
      </c>
      <c r="AR16" s="186">
        <f t="shared" si="10"/>
        <v>0</v>
      </c>
      <c r="AS16" s="77">
        <f t="shared" si="11"/>
        <v>0</v>
      </c>
      <c r="AT16" s="64">
        <f t="shared" si="12"/>
        <v>0</v>
      </c>
      <c r="AU16" s="64">
        <f t="shared" si="13"/>
        <v>0</v>
      </c>
      <c r="AV16" s="183">
        <f t="shared" si="14"/>
        <v>0</v>
      </c>
      <c r="AW16" s="77">
        <f t="shared" ref="AW16:AW50" ca="1" si="22">jaunesNum(D16:AH16)</f>
        <v>0</v>
      </c>
      <c r="AX16" s="108">
        <f t="shared" si="20"/>
        <v>0</v>
      </c>
      <c r="AY16" s="214">
        <f t="shared" ca="1" si="15"/>
        <v>0</v>
      </c>
      <c r="AZ16" s="88" t="str">
        <f t="shared" si="16"/>
        <v>0</v>
      </c>
      <c r="BA16" s="80">
        <f t="shared" si="17"/>
        <v>0</v>
      </c>
      <c r="BB16" s="80">
        <f t="shared" si="18"/>
        <v>0</v>
      </c>
      <c r="BC16" s="149">
        <f t="shared" si="19"/>
        <v>0</v>
      </c>
    </row>
    <row r="17" spans="1:55" ht="12" customHeight="1" x14ac:dyDescent="0.25">
      <c r="A17" s="273"/>
      <c r="B17" s="47">
        <v>10</v>
      </c>
      <c r="C17" s="235"/>
      <c r="D17" s="233" t="s">
        <v>64</v>
      </c>
      <c r="E17" s="233" t="str">
        <f t="shared" ref="E17:AH17" si="23">IF(OR(WEEKDAY(E3,2)=6,WEEKDAY(E3,2)=7),"RH","")</f>
        <v/>
      </c>
      <c r="F17" s="233" t="str">
        <f t="shared" si="23"/>
        <v/>
      </c>
      <c r="G17" s="233" t="str">
        <f t="shared" si="23"/>
        <v>RH</v>
      </c>
      <c r="H17" s="233" t="str">
        <f t="shared" si="23"/>
        <v>RH</v>
      </c>
      <c r="I17" s="233" t="str">
        <f t="shared" si="23"/>
        <v/>
      </c>
      <c r="J17" s="233" t="str">
        <f t="shared" si="23"/>
        <v/>
      </c>
      <c r="K17" s="233" t="str">
        <f t="shared" si="23"/>
        <v/>
      </c>
      <c r="L17" s="233" t="str">
        <f t="shared" si="23"/>
        <v/>
      </c>
      <c r="M17" s="233" t="str">
        <f t="shared" si="23"/>
        <v/>
      </c>
      <c r="N17" s="233" t="str">
        <f t="shared" si="23"/>
        <v>RH</v>
      </c>
      <c r="O17" s="233" t="str">
        <f t="shared" si="23"/>
        <v>RH</v>
      </c>
      <c r="P17" s="233" t="str">
        <f t="shared" si="23"/>
        <v/>
      </c>
      <c r="Q17" s="233" t="str">
        <f t="shared" si="23"/>
        <v/>
      </c>
      <c r="R17" s="233" t="str">
        <f t="shared" si="23"/>
        <v/>
      </c>
      <c r="S17" s="233" t="str">
        <f t="shared" si="23"/>
        <v/>
      </c>
      <c r="T17" s="233" t="str">
        <f t="shared" si="23"/>
        <v/>
      </c>
      <c r="U17" s="233" t="str">
        <f t="shared" si="23"/>
        <v>RH</v>
      </c>
      <c r="V17" s="233" t="str">
        <f t="shared" si="23"/>
        <v>RH</v>
      </c>
      <c r="W17" s="233" t="str">
        <f t="shared" si="23"/>
        <v/>
      </c>
      <c r="X17" s="233" t="str">
        <f t="shared" si="23"/>
        <v/>
      </c>
      <c r="Y17" s="233" t="str">
        <f t="shared" si="23"/>
        <v/>
      </c>
      <c r="Z17" s="233" t="str">
        <f t="shared" si="23"/>
        <v/>
      </c>
      <c r="AA17" s="233" t="str">
        <f t="shared" si="23"/>
        <v/>
      </c>
      <c r="AB17" s="233" t="str">
        <f t="shared" si="23"/>
        <v>RH</v>
      </c>
      <c r="AC17" s="233" t="str">
        <f t="shared" si="23"/>
        <v>RH</v>
      </c>
      <c r="AD17" s="233" t="str">
        <f t="shared" si="23"/>
        <v/>
      </c>
      <c r="AE17" s="233" t="str">
        <f t="shared" si="23"/>
        <v/>
      </c>
      <c r="AF17" s="233" t="str">
        <f t="shared" si="23"/>
        <v/>
      </c>
      <c r="AG17" s="233" t="str">
        <f t="shared" si="23"/>
        <v/>
      </c>
      <c r="AH17" s="233" t="str">
        <f t="shared" si="23"/>
        <v/>
      </c>
      <c r="AI17" s="57"/>
      <c r="AJ17" s="77">
        <f t="shared" si="2"/>
        <v>0</v>
      </c>
      <c r="AK17" s="208">
        <f t="shared" si="5"/>
        <v>15</v>
      </c>
      <c r="AL17" s="88">
        <f t="shared" si="3"/>
        <v>0</v>
      </c>
      <c r="AM17" s="211">
        <f t="shared" si="6"/>
        <v>25</v>
      </c>
      <c r="AN17" s="294"/>
      <c r="AO17" s="88">
        <f t="shared" si="7"/>
        <v>0</v>
      </c>
      <c r="AP17" s="80">
        <f t="shared" si="8"/>
        <v>0</v>
      </c>
      <c r="AQ17" s="80">
        <f t="shared" si="9"/>
        <v>0</v>
      </c>
      <c r="AR17" s="186">
        <f t="shared" si="10"/>
        <v>0</v>
      </c>
      <c r="AS17" s="77">
        <f t="shared" si="11"/>
        <v>0</v>
      </c>
      <c r="AT17" s="64">
        <f t="shared" si="12"/>
        <v>0</v>
      </c>
      <c r="AU17" s="64">
        <f t="shared" si="13"/>
        <v>0</v>
      </c>
      <c r="AV17" s="183">
        <f t="shared" si="14"/>
        <v>0</v>
      </c>
      <c r="AW17" s="177">
        <f ca="1">jaunesNum(D4)</f>
        <v>1</v>
      </c>
      <c r="AX17" s="108">
        <f t="shared" si="20"/>
        <v>1</v>
      </c>
      <c r="AY17" s="214">
        <f t="shared" ca="1" si="15"/>
        <v>0</v>
      </c>
      <c r="AZ17" s="88" t="str">
        <f t="shared" si="16"/>
        <v>0</v>
      </c>
      <c r="BA17" s="80">
        <f t="shared" si="17"/>
        <v>0</v>
      </c>
      <c r="BB17" s="80">
        <f t="shared" si="18"/>
        <v>0</v>
      </c>
      <c r="BC17" s="149">
        <f t="shared" si="19"/>
        <v>0</v>
      </c>
    </row>
    <row r="18" spans="1:55" ht="12" customHeight="1" x14ac:dyDescent="0.25">
      <c r="A18" s="273"/>
      <c r="B18" s="47">
        <v>11</v>
      </c>
      <c r="C18" s="235"/>
      <c r="D18" s="233" t="str">
        <f t="shared" ref="D18:AH18" si="24">IF(OR(WEEKDAY(D3,2)=6,WEEKDAY(D3,2)=7,WEEKDAY(D3,2)=1),"RH","")</f>
        <v/>
      </c>
      <c r="E18" s="233" t="str">
        <f t="shared" si="24"/>
        <v/>
      </c>
      <c r="F18" s="233" t="str">
        <f t="shared" si="24"/>
        <v/>
      </c>
      <c r="G18" s="233" t="str">
        <f t="shared" si="24"/>
        <v>RH</v>
      </c>
      <c r="H18" s="233" t="str">
        <f t="shared" si="24"/>
        <v>RH</v>
      </c>
      <c r="I18" s="233" t="str">
        <f t="shared" si="24"/>
        <v>RH</v>
      </c>
      <c r="J18" s="233" t="str">
        <f t="shared" si="24"/>
        <v/>
      </c>
      <c r="K18" s="233" t="str">
        <f t="shared" si="24"/>
        <v/>
      </c>
      <c r="L18" s="233" t="str">
        <f t="shared" si="24"/>
        <v/>
      </c>
      <c r="M18" s="233" t="str">
        <f t="shared" si="24"/>
        <v/>
      </c>
      <c r="N18" s="233" t="str">
        <f t="shared" si="24"/>
        <v>RH</v>
      </c>
      <c r="O18" s="233" t="str">
        <f t="shared" si="24"/>
        <v>RH</v>
      </c>
      <c r="P18" s="233" t="str">
        <f t="shared" si="24"/>
        <v>RH</v>
      </c>
      <c r="Q18" s="233" t="str">
        <f t="shared" si="24"/>
        <v/>
      </c>
      <c r="R18" s="233" t="str">
        <f t="shared" si="24"/>
        <v/>
      </c>
      <c r="S18" s="233" t="str">
        <f t="shared" si="24"/>
        <v/>
      </c>
      <c r="T18" s="233" t="str">
        <f t="shared" si="24"/>
        <v/>
      </c>
      <c r="U18" s="233" t="str">
        <f t="shared" si="24"/>
        <v>RH</v>
      </c>
      <c r="V18" s="233" t="str">
        <f t="shared" si="24"/>
        <v>RH</v>
      </c>
      <c r="W18" s="233" t="str">
        <f t="shared" si="24"/>
        <v>RH</v>
      </c>
      <c r="X18" s="233" t="str">
        <f t="shared" si="24"/>
        <v/>
      </c>
      <c r="Y18" s="233" t="str">
        <f t="shared" si="24"/>
        <v/>
      </c>
      <c r="Z18" s="233" t="str">
        <f t="shared" si="24"/>
        <v/>
      </c>
      <c r="AA18" s="233" t="str">
        <f t="shared" si="24"/>
        <v/>
      </c>
      <c r="AB18" s="233" t="str">
        <f t="shared" si="24"/>
        <v>RH</v>
      </c>
      <c r="AC18" s="233" t="str">
        <f t="shared" si="24"/>
        <v>RH</v>
      </c>
      <c r="AD18" s="233" t="str">
        <f t="shared" si="24"/>
        <v>RH</v>
      </c>
      <c r="AE18" s="233" t="str">
        <f t="shared" si="24"/>
        <v/>
      </c>
      <c r="AF18" s="233" t="str">
        <f t="shared" si="24"/>
        <v/>
      </c>
      <c r="AG18" s="233" t="str">
        <f t="shared" si="24"/>
        <v/>
      </c>
      <c r="AH18" s="233" t="str">
        <f t="shared" si="24"/>
        <v/>
      </c>
      <c r="AI18" s="60"/>
      <c r="AJ18" s="77">
        <f t="shared" si="2"/>
        <v>0</v>
      </c>
      <c r="AK18" s="208">
        <f t="shared" si="5"/>
        <v>15</v>
      </c>
      <c r="AL18" s="88">
        <f t="shared" si="3"/>
        <v>0</v>
      </c>
      <c r="AM18" s="211">
        <f t="shared" si="6"/>
        <v>25</v>
      </c>
      <c r="AN18" s="294"/>
      <c r="AO18" s="88">
        <f t="shared" si="7"/>
        <v>0</v>
      </c>
      <c r="AP18" s="80">
        <f t="shared" si="8"/>
        <v>0</v>
      </c>
      <c r="AQ18" s="80">
        <f t="shared" si="9"/>
        <v>0</v>
      </c>
      <c r="AR18" s="186">
        <f t="shared" si="10"/>
        <v>0</v>
      </c>
      <c r="AS18" s="77">
        <f t="shared" si="11"/>
        <v>0</v>
      </c>
      <c r="AT18" s="64">
        <f t="shared" si="12"/>
        <v>0</v>
      </c>
      <c r="AU18" s="64">
        <f t="shared" si="13"/>
        <v>0</v>
      </c>
      <c r="AV18" s="183">
        <f t="shared" si="14"/>
        <v>0</v>
      </c>
      <c r="AW18" s="77">
        <f ca="1">jaunesNum(D18:AH18)</f>
        <v>0</v>
      </c>
      <c r="AX18" s="108">
        <f t="shared" si="20"/>
        <v>0</v>
      </c>
      <c r="AY18" s="214">
        <f t="shared" ca="1" si="15"/>
        <v>0</v>
      </c>
      <c r="AZ18" s="88" t="str">
        <f t="shared" si="16"/>
        <v>0</v>
      </c>
      <c r="BA18" s="80">
        <f t="shared" si="17"/>
        <v>0</v>
      </c>
      <c r="BB18" s="80">
        <f t="shared" si="18"/>
        <v>0</v>
      </c>
      <c r="BC18" s="149">
        <f t="shared" si="19"/>
        <v>0</v>
      </c>
    </row>
    <row r="19" spans="1:55" ht="12" customHeight="1" x14ac:dyDescent="0.25">
      <c r="A19" s="274" t="s">
        <v>41</v>
      </c>
      <c r="B19" s="47"/>
      <c r="C19" s="235"/>
      <c r="D19" s="233" t="str">
        <f t="shared" ref="D19:AH19" si="25">IF(OR(WEEKDAY(D3,2)=6,WEEKDAY(D3,2)=7,WEEKDAY(D3,2)=1),"RH","")</f>
        <v/>
      </c>
      <c r="E19" s="233" t="str">
        <f t="shared" si="25"/>
        <v/>
      </c>
      <c r="F19" s="233" t="str">
        <f t="shared" si="25"/>
        <v/>
      </c>
      <c r="G19" s="233" t="str">
        <f t="shared" si="25"/>
        <v>RH</v>
      </c>
      <c r="H19" s="233" t="str">
        <f t="shared" si="25"/>
        <v>RH</v>
      </c>
      <c r="I19" s="233" t="str">
        <f t="shared" si="25"/>
        <v>RH</v>
      </c>
      <c r="J19" s="233" t="str">
        <f t="shared" si="25"/>
        <v/>
      </c>
      <c r="K19" s="233" t="str">
        <f t="shared" si="25"/>
        <v/>
      </c>
      <c r="L19" s="233" t="str">
        <f t="shared" si="25"/>
        <v/>
      </c>
      <c r="M19" s="233" t="str">
        <f t="shared" si="25"/>
        <v/>
      </c>
      <c r="N19" s="233" t="str">
        <f t="shared" si="25"/>
        <v>RH</v>
      </c>
      <c r="O19" s="233" t="str">
        <f t="shared" si="25"/>
        <v>RH</v>
      </c>
      <c r="P19" s="233" t="str">
        <f t="shared" si="25"/>
        <v>RH</v>
      </c>
      <c r="Q19" s="233" t="str">
        <f t="shared" si="25"/>
        <v/>
      </c>
      <c r="R19" s="233" t="str">
        <f t="shared" si="25"/>
        <v/>
      </c>
      <c r="S19" s="233" t="str">
        <f t="shared" si="25"/>
        <v/>
      </c>
      <c r="T19" s="233" t="str">
        <f t="shared" si="25"/>
        <v/>
      </c>
      <c r="U19" s="233" t="str">
        <f t="shared" si="25"/>
        <v>RH</v>
      </c>
      <c r="V19" s="233" t="str">
        <f t="shared" si="25"/>
        <v>RH</v>
      </c>
      <c r="W19" s="233" t="str">
        <f t="shared" si="25"/>
        <v>RH</v>
      </c>
      <c r="X19" s="233" t="str">
        <f t="shared" si="25"/>
        <v/>
      </c>
      <c r="Y19" s="233" t="str">
        <f t="shared" si="25"/>
        <v/>
      </c>
      <c r="Z19" s="233" t="str">
        <f t="shared" si="25"/>
        <v/>
      </c>
      <c r="AA19" s="233" t="str">
        <f t="shared" si="25"/>
        <v/>
      </c>
      <c r="AB19" s="233" t="str">
        <f t="shared" si="25"/>
        <v>RH</v>
      </c>
      <c r="AC19" s="233" t="str">
        <f t="shared" si="25"/>
        <v>RH</v>
      </c>
      <c r="AD19" s="233" t="str">
        <f t="shared" si="25"/>
        <v>RH</v>
      </c>
      <c r="AE19" s="233" t="str">
        <f t="shared" si="25"/>
        <v/>
      </c>
      <c r="AF19" s="233" t="str">
        <f t="shared" si="25"/>
        <v/>
      </c>
      <c r="AG19" s="233" t="str">
        <f t="shared" si="25"/>
        <v/>
      </c>
      <c r="AH19" s="233" t="str">
        <f t="shared" si="25"/>
        <v/>
      </c>
      <c r="AI19" s="60"/>
      <c r="AJ19" s="77">
        <f t="shared" si="2"/>
        <v>0</v>
      </c>
      <c r="AK19" s="208">
        <f t="shared" si="5"/>
        <v>15</v>
      </c>
      <c r="AL19" s="88">
        <f t="shared" si="3"/>
        <v>0</v>
      </c>
      <c r="AM19" s="211">
        <f t="shared" si="6"/>
        <v>25</v>
      </c>
      <c r="AN19" s="294"/>
      <c r="AO19" s="88">
        <f t="shared" si="7"/>
        <v>0</v>
      </c>
      <c r="AP19" s="80">
        <f t="shared" si="8"/>
        <v>0</v>
      </c>
      <c r="AQ19" s="80">
        <f t="shared" si="9"/>
        <v>0</v>
      </c>
      <c r="AR19" s="186">
        <f t="shared" si="10"/>
        <v>0</v>
      </c>
      <c r="AS19" s="77">
        <f t="shared" si="11"/>
        <v>0</v>
      </c>
      <c r="AT19" s="64">
        <f t="shared" si="12"/>
        <v>0</v>
      </c>
      <c r="AU19" s="64">
        <f t="shared" si="13"/>
        <v>0</v>
      </c>
      <c r="AV19" s="183">
        <f t="shared" si="14"/>
        <v>0</v>
      </c>
      <c r="AW19" s="77">
        <f t="shared" ca="1" si="22"/>
        <v>0</v>
      </c>
      <c r="AX19" s="108">
        <f t="shared" si="20"/>
        <v>0</v>
      </c>
      <c r="AY19" s="214">
        <f t="shared" ca="1" si="15"/>
        <v>0</v>
      </c>
      <c r="AZ19" s="88" t="str">
        <f t="shared" si="16"/>
        <v>0</v>
      </c>
      <c r="BA19" s="80">
        <f t="shared" si="17"/>
        <v>0</v>
      </c>
      <c r="BB19" s="80">
        <f t="shared" si="18"/>
        <v>0</v>
      </c>
      <c r="BC19" s="149">
        <f t="shared" si="19"/>
        <v>0</v>
      </c>
    </row>
    <row r="20" spans="1:55" ht="12" customHeight="1" x14ac:dyDescent="0.25">
      <c r="A20" s="275"/>
      <c r="B20" s="47"/>
      <c r="C20" s="239"/>
      <c r="D20" s="233" t="s">
        <v>64</v>
      </c>
      <c r="E20" s="233" t="s">
        <v>87</v>
      </c>
      <c r="F20" s="233" t="str">
        <f t="shared" ref="F20:AH20" si="26">IF(OR(WEEKDAY(F3,2)=6,WEEKDAY(F3,2)=7,WEEKDAY(F3,2)=3),"RH","")</f>
        <v/>
      </c>
      <c r="G20" s="233" t="str">
        <f t="shared" si="26"/>
        <v>RH</v>
      </c>
      <c r="H20" s="233" t="str">
        <f t="shared" si="26"/>
        <v>RH</v>
      </c>
      <c r="I20" s="233" t="str">
        <f t="shared" si="26"/>
        <v/>
      </c>
      <c r="J20" s="233" t="str">
        <f t="shared" si="26"/>
        <v/>
      </c>
      <c r="K20" s="233" t="s">
        <v>87</v>
      </c>
      <c r="L20" s="233" t="str">
        <f t="shared" si="26"/>
        <v/>
      </c>
      <c r="M20" s="233" t="str">
        <f t="shared" si="26"/>
        <v/>
      </c>
      <c r="N20" s="233" t="str">
        <f t="shared" si="26"/>
        <v>RH</v>
      </c>
      <c r="O20" s="233" t="str">
        <f t="shared" si="26"/>
        <v>RH</v>
      </c>
      <c r="P20" s="233" t="str">
        <f t="shared" si="26"/>
        <v/>
      </c>
      <c r="Q20" s="233" t="str">
        <f t="shared" si="26"/>
        <v/>
      </c>
      <c r="R20" s="233" t="s">
        <v>87</v>
      </c>
      <c r="S20" s="233" t="str">
        <f t="shared" si="26"/>
        <v/>
      </c>
      <c r="T20" s="233" t="str">
        <f t="shared" si="26"/>
        <v/>
      </c>
      <c r="U20" s="233" t="str">
        <f t="shared" si="26"/>
        <v>RH</v>
      </c>
      <c r="V20" s="233" t="str">
        <f t="shared" si="26"/>
        <v>RH</v>
      </c>
      <c r="W20" s="233" t="str">
        <f t="shared" si="26"/>
        <v/>
      </c>
      <c r="X20" s="233" t="str">
        <f t="shared" si="26"/>
        <v/>
      </c>
      <c r="Y20" s="233" t="s">
        <v>87</v>
      </c>
      <c r="Z20" s="233" t="str">
        <f t="shared" si="26"/>
        <v/>
      </c>
      <c r="AA20" s="233" t="str">
        <f t="shared" si="26"/>
        <v/>
      </c>
      <c r="AB20" s="233" t="str">
        <f t="shared" si="26"/>
        <v>RH</v>
      </c>
      <c r="AC20" s="233" t="str">
        <f t="shared" si="26"/>
        <v>RH</v>
      </c>
      <c r="AD20" s="233" t="str">
        <f t="shared" si="26"/>
        <v/>
      </c>
      <c r="AE20" s="233" t="str">
        <f t="shared" si="26"/>
        <v/>
      </c>
      <c r="AF20" s="233" t="s">
        <v>87</v>
      </c>
      <c r="AG20" s="233" t="str">
        <f t="shared" si="26"/>
        <v/>
      </c>
      <c r="AH20" s="233" t="str">
        <f t="shared" si="26"/>
        <v/>
      </c>
      <c r="AI20" s="57"/>
      <c r="AJ20" s="77">
        <f t="shared" si="2"/>
        <v>0</v>
      </c>
      <c r="AK20" s="208">
        <f t="shared" si="5"/>
        <v>15</v>
      </c>
      <c r="AL20" s="88">
        <f t="shared" si="3"/>
        <v>0</v>
      </c>
      <c r="AM20" s="211">
        <f t="shared" si="6"/>
        <v>25</v>
      </c>
      <c r="AN20" s="294"/>
      <c r="AO20" s="88">
        <f t="shared" si="7"/>
        <v>0</v>
      </c>
      <c r="AP20" s="80">
        <f t="shared" si="8"/>
        <v>0</v>
      </c>
      <c r="AQ20" s="80">
        <f t="shared" si="9"/>
        <v>0</v>
      </c>
      <c r="AR20" s="186">
        <f t="shared" si="10"/>
        <v>0</v>
      </c>
      <c r="AS20" s="77">
        <f t="shared" si="11"/>
        <v>0</v>
      </c>
      <c r="AT20" s="64">
        <f t="shared" si="12"/>
        <v>0</v>
      </c>
      <c r="AU20" s="64">
        <f t="shared" si="13"/>
        <v>0</v>
      </c>
      <c r="AV20" s="183">
        <f t="shared" si="14"/>
        <v>0</v>
      </c>
      <c r="AW20" s="177">
        <f ca="1">jaunesNum(D4)</f>
        <v>1</v>
      </c>
      <c r="AX20" s="108">
        <f t="shared" si="20"/>
        <v>1</v>
      </c>
      <c r="AY20" s="214">
        <f t="shared" ca="1" si="15"/>
        <v>0</v>
      </c>
      <c r="AZ20" s="88" t="str">
        <f t="shared" si="16"/>
        <v>0</v>
      </c>
      <c r="BA20" s="80">
        <f t="shared" si="17"/>
        <v>0</v>
      </c>
      <c r="BB20" s="80">
        <f t="shared" si="18"/>
        <v>0</v>
      </c>
      <c r="BC20" s="149">
        <f t="shared" si="19"/>
        <v>0</v>
      </c>
    </row>
    <row r="21" spans="1:55" ht="12" customHeight="1" x14ac:dyDescent="0.25">
      <c r="A21" s="276" t="s">
        <v>42</v>
      </c>
      <c r="B21" s="47"/>
      <c r="C21" s="235"/>
      <c r="D21" s="233" t="str">
        <f t="shared" ref="D21:AH21" si="27">IF(OR(WEEKDAY(D3,2)=6,WEEKDAY(D3,2)=7,WEEKDAY(D3,2)=1),"RH","")</f>
        <v/>
      </c>
      <c r="E21" s="233" t="str">
        <f t="shared" si="27"/>
        <v/>
      </c>
      <c r="F21" s="233" t="str">
        <f t="shared" si="27"/>
        <v/>
      </c>
      <c r="G21" s="233" t="str">
        <f t="shared" si="27"/>
        <v>RH</v>
      </c>
      <c r="H21" s="233" t="str">
        <f t="shared" si="27"/>
        <v>RH</v>
      </c>
      <c r="I21" s="233" t="str">
        <f t="shared" si="27"/>
        <v>RH</v>
      </c>
      <c r="J21" s="233" t="str">
        <f t="shared" si="27"/>
        <v/>
      </c>
      <c r="K21" s="233" t="str">
        <f t="shared" si="27"/>
        <v/>
      </c>
      <c r="L21" s="233" t="str">
        <f t="shared" si="27"/>
        <v/>
      </c>
      <c r="M21" s="233" t="str">
        <f t="shared" si="27"/>
        <v/>
      </c>
      <c r="N21" s="233" t="str">
        <f t="shared" si="27"/>
        <v>RH</v>
      </c>
      <c r="O21" s="233" t="str">
        <f t="shared" si="27"/>
        <v>RH</v>
      </c>
      <c r="P21" s="233" t="str">
        <f t="shared" si="27"/>
        <v>RH</v>
      </c>
      <c r="Q21" s="233" t="str">
        <f t="shared" si="27"/>
        <v/>
      </c>
      <c r="R21" s="233" t="str">
        <f t="shared" si="27"/>
        <v/>
      </c>
      <c r="S21" s="233" t="str">
        <f t="shared" si="27"/>
        <v/>
      </c>
      <c r="T21" s="233" t="str">
        <f t="shared" si="27"/>
        <v/>
      </c>
      <c r="U21" s="233" t="str">
        <f t="shared" si="27"/>
        <v>RH</v>
      </c>
      <c r="V21" s="233" t="str">
        <f t="shared" si="27"/>
        <v>RH</v>
      </c>
      <c r="W21" s="233" t="str">
        <f t="shared" si="27"/>
        <v>RH</v>
      </c>
      <c r="X21" s="233" t="str">
        <f t="shared" si="27"/>
        <v/>
      </c>
      <c r="Y21" s="233" t="str">
        <f t="shared" si="27"/>
        <v/>
      </c>
      <c r="Z21" s="233" t="str">
        <f t="shared" si="27"/>
        <v/>
      </c>
      <c r="AA21" s="233" t="str">
        <f t="shared" si="27"/>
        <v/>
      </c>
      <c r="AB21" s="233" t="str">
        <f t="shared" si="27"/>
        <v>RH</v>
      </c>
      <c r="AC21" s="233" t="str">
        <f t="shared" si="27"/>
        <v>RH</v>
      </c>
      <c r="AD21" s="233" t="str">
        <f t="shared" si="27"/>
        <v>RH</v>
      </c>
      <c r="AE21" s="233" t="str">
        <f t="shared" si="27"/>
        <v/>
      </c>
      <c r="AF21" s="233" t="str">
        <f t="shared" si="27"/>
        <v/>
      </c>
      <c r="AG21" s="233" t="str">
        <f t="shared" si="27"/>
        <v/>
      </c>
      <c r="AH21" s="233" t="str">
        <f t="shared" si="27"/>
        <v/>
      </c>
      <c r="AI21" s="60"/>
      <c r="AJ21" s="77">
        <f t="shared" si="2"/>
        <v>0</v>
      </c>
      <c r="AK21" s="208">
        <f t="shared" si="5"/>
        <v>15</v>
      </c>
      <c r="AL21" s="88">
        <f t="shared" si="3"/>
        <v>0</v>
      </c>
      <c r="AM21" s="211">
        <f t="shared" si="6"/>
        <v>25</v>
      </c>
      <c r="AN21" s="294"/>
      <c r="AO21" s="88">
        <f t="shared" si="7"/>
        <v>0</v>
      </c>
      <c r="AP21" s="80">
        <f t="shared" si="8"/>
        <v>0</v>
      </c>
      <c r="AQ21" s="80">
        <f t="shared" si="9"/>
        <v>0</v>
      </c>
      <c r="AR21" s="186">
        <f t="shared" si="10"/>
        <v>0</v>
      </c>
      <c r="AS21" s="77">
        <f t="shared" si="11"/>
        <v>0</v>
      </c>
      <c r="AT21" s="64">
        <f t="shared" si="12"/>
        <v>0</v>
      </c>
      <c r="AU21" s="64">
        <f t="shared" si="13"/>
        <v>0</v>
      </c>
      <c r="AV21" s="183">
        <f t="shared" si="14"/>
        <v>0</v>
      </c>
      <c r="AW21" s="77">
        <f t="shared" ca="1" si="22"/>
        <v>0</v>
      </c>
      <c r="AX21" s="108">
        <f t="shared" si="20"/>
        <v>0</v>
      </c>
      <c r="AY21" s="214">
        <f t="shared" ca="1" si="15"/>
        <v>0</v>
      </c>
      <c r="AZ21" s="88" t="str">
        <f t="shared" si="16"/>
        <v>0</v>
      </c>
      <c r="BA21" s="80">
        <f t="shared" si="17"/>
        <v>0</v>
      </c>
      <c r="BB21" s="80">
        <f t="shared" si="18"/>
        <v>0</v>
      </c>
      <c r="BC21" s="149">
        <f t="shared" si="19"/>
        <v>0</v>
      </c>
    </row>
    <row r="22" spans="1:55" ht="12" customHeight="1" x14ac:dyDescent="0.25">
      <c r="A22" s="273"/>
      <c r="B22" s="47">
        <v>12</v>
      </c>
      <c r="C22" s="235"/>
      <c r="D22" s="233" t="str">
        <f t="shared" ref="D22:AH22" si="28">IF(OR(WEEKDAY(D3,2)=6,WEEKDAY(D3,2)=7,WEEKDAY(D3,2)=5),"RH","")</f>
        <v/>
      </c>
      <c r="E22" s="233" t="str">
        <f t="shared" si="28"/>
        <v/>
      </c>
      <c r="F22" s="233" t="str">
        <f t="shared" si="28"/>
        <v>RH</v>
      </c>
      <c r="G22" s="233" t="str">
        <f t="shared" si="28"/>
        <v>RH</v>
      </c>
      <c r="H22" s="233" t="str">
        <f t="shared" si="28"/>
        <v>RH</v>
      </c>
      <c r="I22" s="233" t="str">
        <f t="shared" si="28"/>
        <v/>
      </c>
      <c r="J22" s="233" t="str">
        <f t="shared" si="28"/>
        <v/>
      </c>
      <c r="K22" s="233" t="str">
        <f t="shared" si="28"/>
        <v/>
      </c>
      <c r="L22" s="233" t="str">
        <f t="shared" si="28"/>
        <v/>
      </c>
      <c r="M22" s="233" t="str">
        <f t="shared" si="28"/>
        <v>RH</v>
      </c>
      <c r="N22" s="233" t="str">
        <f t="shared" si="28"/>
        <v>RH</v>
      </c>
      <c r="O22" s="233" t="str">
        <f t="shared" si="28"/>
        <v>RH</v>
      </c>
      <c r="P22" s="233" t="str">
        <f t="shared" si="28"/>
        <v/>
      </c>
      <c r="Q22" s="233" t="str">
        <f t="shared" si="28"/>
        <v/>
      </c>
      <c r="R22" s="233" t="str">
        <f t="shared" si="28"/>
        <v/>
      </c>
      <c r="S22" s="233" t="str">
        <f t="shared" si="28"/>
        <v/>
      </c>
      <c r="T22" s="233" t="str">
        <f t="shared" si="28"/>
        <v>RH</v>
      </c>
      <c r="U22" s="233" t="str">
        <f t="shared" si="28"/>
        <v>RH</v>
      </c>
      <c r="V22" s="233" t="str">
        <f t="shared" si="28"/>
        <v>RH</v>
      </c>
      <c r="W22" s="233" t="str">
        <f t="shared" si="28"/>
        <v/>
      </c>
      <c r="X22" s="233" t="str">
        <f t="shared" si="28"/>
        <v/>
      </c>
      <c r="Y22" s="233" t="str">
        <f t="shared" si="28"/>
        <v/>
      </c>
      <c r="Z22" s="233" t="str">
        <f t="shared" si="28"/>
        <v/>
      </c>
      <c r="AA22" s="233" t="str">
        <f t="shared" si="28"/>
        <v>RH</v>
      </c>
      <c r="AB22" s="233" t="str">
        <f t="shared" si="28"/>
        <v>RH</v>
      </c>
      <c r="AC22" s="233" t="str">
        <f t="shared" si="28"/>
        <v>RH</v>
      </c>
      <c r="AD22" s="233" t="str">
        <f t="shared" si="28"/>
        <v/>
      </c>
      <c r="AE22" s="233" t="str">
        <f t="shared" si="28"/>
        <v/>
      </c>
      <c r="AF22" s="233" t="str">
        <f t="shared" si="28"/>
        <v/>
      </c>
      <c r="AG22" s="233" t="str">
        <f t="shared" si="28"/>
        <v/>
      </c>
      <c r="AH22" s="233" t="str">
        <f t="shared" si="28"/>
        <v>RH</v>
      </c>
      <c r="AI22" s="60"/>
      <c r="AJ22" s="77">
        <f t="shared" si="2"/>
        <v>0</v>
      </c>
      <c r="AK22" s="208">
        <f t="shared" si="5"/>
        <v>15</v>
      </c>
      <c r="AL22" s="88">
        <f t="shared" si="3"/>
        <v>0</v>
      </c>
      <c r="AM22" s="211">
        <f t="shared" si="6"/>
        <v>25</v>
      </c>
      <c r="AN22" s="294"/>
      <c r="AO22" s="88">
        <f t="shared" si="7"/>
        <v>0</v>
      </c>
      <c r="AP22" s="80">
        <f t="shared" si="8"/>
        <v>0</v>
      </c>
      <c r="AQ22" s="80">
        <f t="shared" si="9"/>
        <v>0</v>
      </c>
      <c r="AR22" s="186">
        <f t="shared" si="10"/>
        <v>0</v>
      </c>
      <c r="AS22" s="77">
        <f t="shared" si="11"/>
        <v>0</v>
      </c>
      <c r="AT22" s="64">
        <f t="shared" si="12"/>
        <v>0</v>
      </c>
      <c r="AU22" s="64">
        <f t="shared" si="13"/>
        <v>0</v>
      </c>
      <c r="AV22" s="183">
        <f t="shared" si="14"/>
        <v>0</v>
      </c>
      <c r="AW22" s="77">
        <f t="shared" ca="1" si="22"/>
        <v>0</v>
      </c>
      <c r="AX22" s="108">
        <f t="shared" si="20"/>
        <v>0</v>
      </c>
      <c r="AY22" s="214">
        <f t="shared" ca="1" si="15"/>
        <v>0</v>
      </c>
      <c r="AZ22" s="88" t="str">
        <f t="shared" si="16"/>
        <v>0</v>
      </c>
      <c r="BA22" s="80">
        <f t="shared" si="17"/>
        <v>0</v>
      </c>
      <c r="BB22" s="80">
        <f t="shared" si="18"/>
        <v>0</v>
      </c>
      <c r="BC22" s="149">
        <f t="shared" si="19"/>
        <v>0</v>
      </c>
    </row>
    <row r="23" spans="1:55" ht="12" customHeight="1" x14ac:dyDescent="0.25">
      <c r="A23" s="273"/>
      <c r="B23" s="47"/>
      <c r="C23" s="235"/>
      <c r="D23" s="233" t="str">
        <f t="shared" ref="D23:AH23" si="29">IF(OR(WEEKDAY(D3,2)=6,WEEKDAY(D3,2)=7,WEEKDAY(D3,2)=1),"RH","")</f>
        <v/>
      </c>
      <c r="E23" s="233" t="str">
        <f t="shared" si="29"/>
        <v/>
      </c>
      <c r="F23" s="233" t="str">
        <f t="shared" si="29"/>
        <v/>
      </c>
      <c r="G23" s="233" t="str">
        <f t="shared" si="29"/>
        <v>RH</v>
      </c>
      <c r="H23" s="233" t="str">
        <f t="shared" si="29"/>
        <v>RH</v>
      </c>
      <c r="I23" s="233" t="str">
        <f t="shared" si="29"/>
        <v>RH</v>
      </c>
      <c r="J23" s="233" t="str">
        <f t="shared" si="29"/>
        <v/>
      </c>
      <c r="K23" s="233" t="str">
        <f t="shared" si="29"/>
        <v/>
      </c>
      <c r="L23" s="233" t="str">
        <f t="shared" si="29"/>
        <v/>
      </c>
      <c r="M23" s="233" t="str">
        <f t="shared" si="29"/>
        <v/>
      </c>
      <c r="N23" s="233" t="str">
        <f t="shared" si="29"/>
        <v>RH</v>
      </c>
      <c r="O23" s="233" t="str">
        <f t="shared" si="29"/>
        <v>RH</v>
      </c>
      <c r="P23" s="233" t="str">
        <f t="shared" si="29"/>
        <v>RH</v>
      </c>
      <c r="Q23" s="233" t="str">
        <f t="shared" si="29"/>
        <v/>
      </c>
      <c r="R23" s="233" t="str">
        <f t="shared" si="29"/>
        <v/>
      </c>
      <c r="S23" s="233" t="str">
        <f t="shared" si="29"/>
        <v/>
      </c>
      <c r="T23" s="233" t="str">
        <f t="shared" si="29"/>
        <v/>
      </c>
      <c r="U23" s="233" t="str">
        <f t="shared" si="29"/>
        <v>RH</v>
      </c>
      <c r="V23" s="233" t="str">
        <f t="shared" si="29"/>
        <v>RH</v>
      </c>
      <c r="W23" s="233" t="str">
        <f t="shared" si="29"/>
        <v>RH</v>
      </c>
      <c r="X23" s="233" t="str">
        <f t="shared" si="29"/>
        <v/>
      </c>
      <c r="Y23" s="233" t="str">
        <f t="shared" si="29"/>
        <v/>
      </c>
      <c r="Z23" s="233" t="str">
        <f t="shared" si="29"/>
        <v/>
      </c>
      <c r="AA23" s="233" t="str">
        <f t="shared" si="29"/>
        <v/>
      </c>
      <c r="AB23" s="233" t="str">
        <f t="shared" si="29"/>
        <v>RH</v>
      </c>
      <c r="AC23" s="233" t="str">
        <f t="shared" si="29"/>
        <v>RH</v>
      </c>
      <c r="AD23" s="233" t="str">
        <f t="shared" si="29"/>
        <v>RH</v>
      </c>
      <c r="AE23" s="233" t="str">
        <f t="shared" si="29"/>
        <v/>
      </c>
      <c r="AF23" s="233" t="str">
        <f t="shared" si="29"/>
        <v/>
      </c>
      <c r="AG23" s="233" t="str">
        <f t="shared" si="29"/>
        <v/>
      </c>
      <c r="AH23" s="233" t="str">
        <f t="shared" si="29"/>
        <v/>
      </c>
      <c r="AI23" s="60"/>
      <c r="AJ23" s="77">
        <f t="shared" si="2"/>
        <v>0</v>
      </c>
      <c r="AK23" s="208">
        <f t="shared" si="5"/>
        <v>15</v>
      </c>
      <c r="AL23" s="88">
        <f t="shared" si="3"/>
        <v>0</v>
      </c>
      <c r="AM23" s="211">
        <f t="shared" si="6"/>
        <v>25</v>
      </c>
      <c r="AN23" s="294"/>
      <c r="AO23" s="88">
        <f t="shared" si="7"/>
        <v>0</v>
      </c>
      <c r="AP23" s="80">
        <f t="shared" si="8"/>
        <v>0</v>
      </c>
      <c r="AQ23" s="80">
        <f t="shared" si="9"/>
        <v>0</v>
      </c>
      <c r="AR23" s="186">
        <f t="shared" si="10"/>
        <v>0</v>
      </c>
      <c r="AS23" s="77">
        <f t="shared" si="11"/>
        <v>0</v>
      </c>
      <c r="AT23" s="64">
        <f t="shared" si="12"/>
        <v>0</v>
      </c>
      <c r="AU23" s="64">
        <f t="shared" si="13"/>
        <v>0</v>
      </c>
      <c r="AV23" s="183">
        <f t="shared" si="14"/>
        <v>0</v>
      </c>
      <c r="AW23" s="77">
        <f t="shared" ca="1" si="22"/>
        <v>0</v>
      </c>
      <c r="AX23" s="108">
        <f t="shared" si="20"/>
        <v>0</v>
      </c>
      <c r="AY23" s="214">
        <f t="shared" ca="1" si="15"/>
        <v>0</v>
      </c>
      <c r="AZ23" s="88" t="str">
        <f t="shared" si="16"/>
        <v>0</v>
      </c>
      <c r="BA23" s="80">
        <f t="shared" si="17"/>
        <v>0</v>
      </c>
      <c r="BB23" s="80">
        <f t="shared" si="18"/>
        <v>0</v>
      </c>
      <c r="BC23" s="149">
        <f t="shared" si="19"/>
        <v>0</v>
      </c>
    </row>
    <row r="24" spans="1:55" s="6" customFormat="1" ht="12" customHeight="1" thickBot="1" x14ac:dyDescent="0.3">
      <c r="A24" s="277"/>
      <c r="B24" s="47"/>
      <c r="C24" s="235"/>
      <c r="D24" s="233" t="str">
        <f t="shared" ref="D24:AH24" si="30">IF(OR(WEEKDAY(D3,2)=6,WEEKDAY(D3,2)=7,WEEKDAY(D3,2)=2),"RH","")</f>
        <v/>
      </c>
      <c r="E24" s="233" t="str">
        <f t="shared" si="30"/>
        <v/>
      </c>
      <c r="F24" s="233" t="str">
        <f t="shared" si="30"/>
        <v/>
      </c>
      <c r="G24" s="233" t="str">
        <f t="shared" si="30"/>
        <v>RH</v>
      </c>
      <c r="H24" s="233" t="str">
        <f t="shared" si="30"/>
        <v>RH</v>
      </c>
      <c r="I24" s="233" t="str">
        <f t="shared" si="30"/>
        <v/>
      </c>
      <c r="J24" s="233" t="str">
        <f t="shared" si="30"/>
        <v>RH</v>
      </c>
      <c r="K24" s="233" t="str">
        <f t="shared" si="30"/>
        <v/>
      </c>
      <c r="L24" s="233" t="str">
        <f t="shared" si="30"/>
        <v/>
      </c>
      <c r="M24" s="233" t="str">
        <f t="shared" si="30"/>
        <v/>
      </c>
      <c r="N24" s="233" t="str">
        <f t="shared" si="30"/>
        <v>RH</v>
      </c>
      <c r="O24" s="233" t="str">
        <f t="shared" si="30"/>
        <v>RH</v>
      </c>
      <c r="P24" s="233" t="str">
        <f t="shared" si="30"/>
        <v/>
      </c>
      <c r="Q24" s="233" t="str">
        <f t="shared" si="30"/>
        <v>RH</v>
      </c>
      <c r="R24" s="233" t="str">
        <f t="shared" si="30"/>
        <v/>
      </c>
      <c r="S24" s="233" t="str">
        <f t="shared" si="30"/>
        <v/>
      </c>
      <c r="T24" s="233" t="str">
        <f t="shared" si="30"/>
        <v/>
      </c>
      <c r="U24" s="233" t="str">
        <f t="shared" si="30"/>
        <v>RH</v>
      </c>
      <c r="V24" s="233" t="str">
        <f t="shared" si="30"/>
        <v>RH</v>
      </c>
      <c r="W24" s="233" t="str">
        <f t="shared" si="30"/>
        <v/>
      </c>
      <c r="X24" s="233" t="str">
        <f t="shared" si="30"/>
        <v>RH</v>
      </c>
      <c r="Y24" s="233" t="str">
        <f t="shared" si="30"/>
        <v/>
      </c>
      <c r="Z24" s="233" t="str">
        <f t="shared" si="30"/>
        <v/>
      </c>
      <c r="AA24" s="233" t="str">
        <f t="shared" si="30"/>
        <v/>
      </c>
      <c r="AB24" s="233" t="str">
        <f t="shared" si="30"/>
        <v>RH</v>
      </c>
      <c r="AC24" s="233" t="str">
        <f t="shared" si="30"/>
        <v>RH</v>
      </c>
      <c r="AD24" s="233" t="str">
        <f t="shared" si="30"/>
        <v/>
      </c>
      <c r="AE24" s="233" t="str">
        <f t="shared" si="30"/>
        <v>RH</v>
      </c>
      <c r="AF24" s="233" t="str">
        <f t="shared" si="30"/>
        <v/>
      </c>
      <c r="AG24" s="233" t="str">
        <f t="shared" si="30"/>
        <v/>
      </c>
      <c r="AH24" s="233" t="str">
        <f t="shared" si="30"/>
        <v/>
      </c>
      <c r="AI24" s="60"/>
      <c r="AJ24" s="77">
        <f t="shared" si="2"/>
        <v>0</v>
      </c>
      <c r="AK24" s="208">
        <f>0 -(AJ24)</f>
        <v>0</v>
      </c>
      <c r="AL24" s="88">
        <f t="shared" si="3"/>
        <v>0</v>
      </c>
      <c r="AM24" s="211">
        <f t="shared" si="6"/>
        <v>25</v>
      </c>
      <c r="AN24" s="294"/>
      <c r="AO24" s="88">
        <f t="shared" si="7"/>
        <v>0</v>
      </c>
      <c r="AP24" s="80">
        <f t="shared" si="8"/>
        <v>0</v>
      </c>
      <c r="AQ24" s="80">
        <f t="shared" si="9"/>
        <v>0</v>
      </c>
      <c r="AR24" s="186">
        <f t="shared" si="10"/>
        <v>0</v>
      </c>
      <c r="AS24" s="77">
        <f t="shared" si="11"/>
        <v>0</v>
      </c>
      <c r="AT24" s="64">
        <f t="shared" si="12"/>
        <v>0</v>
      </c>
      <c r="AU24" s="64">
        <f t="shared" si="13"/>
        <v>0</v>
      </c>
      <c r="AV24" s="183">
        <f t="shared" si="14"/>
        <v>0</v>
      </c>
      <c r="AW24" s="77">
        <f t="shared" ca="1" si="22"/>
        <v>0</v>
      </c>
      <c r="AX24" s="108">
        <f>COUNTIF(D24:AH24,"RF")</f>
        <v>0</v>
      </c>
      <c r="AY24" s="214">
        <f t="shared" ca="1" si="15"/>
        <v>0</v>
      </c>
      <c r="AZ24" s="88" t="str">
        <f t="shared" si="16"/>
        <v>0</v>
      </c>
      <c r="BA24" s="80">
        <f t="shared" si="17"/>
        <v>0</v>
      </c>
      <c r="BB24" s="80">
        <f t="shared" si="18"/>
        <v>0</v>
      </c>
      <c r="BC24" s="149">
        <f t="shared" si="19"/>
        <v>0</v>
      </c>
    </row>
    <row r="25" spans="1:55" ht="2.25" customHeight="1" thickBot="1" x14ac:dyDescent="0.3">
      <c r="A25" s="14"/>
      <c r="B25" s="47"/>
      <c r="C25" s="235"/>
      <c r="D25" s="233"/>
      <c r="E25" s="233"/>
      <c r="F25" s="233"/>
      <c r="G25" s="233"/>
      <c r="H25" s="233"/>
      <c r="I25" s="233"/>
      <c r="J25" s="233"/>
      <c r="K25" s="233"/>
      <c r="L25" s="233"/>
      <c r="M25" s="233"/>
      <c r="N25" s="233"/>
      <c r="O25" s="233"/>
      <c r="P25" s="233"/>
      <c r="Q25" s="233"/>
      <c r="R25" s="233"/>
      <c r="S25" s="233"/>
      <c r="T25" s="233"/>
      <c r="U25" s="233"/>
      <c r="V25" s="233"/>
      <c r="W25" s="233"/>
      <c r="X25" s="233"/>
      <c r="Y25" s="233"/>
      <c r="Z25" s="233"/>
      <c r="AA25" s="233"/>
      <c r="AB25" s="233"/>
      <c r="AC25" s="233"/>
      <c r="AD25" s="233"/>
      <c r="AE25" s="233"/>
      <c r="AF25" s="233"/>
      <c r="AG25" s="233"/>
      <c r="AH25" s="233"/>
      <c r="AI25" s="61"/>
      <c r="AJ25" s="77"/>
      <c r="AK25" s="208"/>
      <c r="AL25" s="88"/>
      <c r="AM25" s="211"/>
      <c r="AN25" s="294"/>
      <c r="AO25" s="88">
        <f t="shared" si="7"/>
        <v>0</v>
      </c>
      <c r="AP25" s="80">
        <f t="shared" si="8"/>
        <v>0</v>
      </c>
      <c r="AQ25" s="80">
        <f t="shared" si="9"/>
        <v>0</v>
      </c>
      <c r="AR25" s="186">
        <f t="shared" si="10"/>
        <v>0</v>
      </c>
      <c r="AS25" s="77">
        <f t="shared" si="11"/>
        <v>0</v>
      </c>
      <c r="AT25" s="64">
        <f t="shared" si="12"/>
        <v>0</v>
      </c>
      <c r="AU25" s="64">
        <f t="shared" si="13"/>
        <v>0</v>
      </c>
      <c r="AV25" s="183">
        <f t="shared" si="14"/>
        <v>0</v>
      </c>
      <c r="AW25" s="106"/>
      <c r="AX25" s="108"/>
      <c r="AY25" s="215"/>
      <c r="AZ25" s="88" t="str">
        <f t="shared" si="16"/>
        <v>0</v>
      </c>
      <c r="BA25" s="80">
        <f t="shared" si="17"/>
        <v>0</v>
      </c>
      <c r="BB25" s="80">
        <f t="shared" si="18"/>
        <v>0</v>
      </c>
      <c r="BC25" s="149">
        <f t="shared" si="19"/>
        <v>0</v>
      </c>
    </row>
    <row r="26" spans="1:55" ht="12" customHeight="1" x14ac:dyDescent="0.25">
      <c r="A26" s="278" t="s">
        <v>43</v>
      </c>
      <c r="B26" s="48">
        <v>13</v>
      </c>
      <c r="C26" s="239"/>
      <c r="D26" s="233" t="str">
        <f t="shared" ref="D26:AF26" si="31">IF(OR(WEEKDAY(D3,2)=6,WEEKDAY(D3,2)=7,WEEKDAY(D3,2)=3),"RH","")</f>
        <v>RH</v>
      </c>
      <c r="E26" s="233" t="str">
        <f t="shared" si="31"/>
        <v/>
      </c>
      <c r="F26" s="233" t="str">
        <f t="shared" si="31"/>
        <v/>
      </c>
      <c r="G26" s="233" t="str">
        <f t="shared" si="31"/>
        <v>RH</v>
      </c>
      <c r="H26" s="233" t="str">
        <f t="shared" si="31"/>
        <v>RH</v>
      </c>
      <c r="I26" s="233" t="str">
        <f t="shared" si="31"/>
        <v/>
      </c>
      <c r="J26" s="233" t="str">
        <f t="shared" si="31"/>
        <v/>
      </c>
      <c r="K26" s="233" t="str">
        <f t="shared" si="31"/>
        <v>RH</v>
      </c>
      <c r="L26" s="233" t="str">
        <f t="shared" si="31"/>
        <v/>
      </c>
      <c r="M26" s="233" t="str">
        <f t="shared" si="31"/>
        <v/>
      </c>
      <c r="N26" s="233" t="str">
        <f t="shared" si="31"/>
        <v>RH</v>
      </c>
      <c r="O26" s="233" t="str">
        <f t="shared" si="31"/>
        <v>RH</v>
      </c>
      <c r="P26" s="233" t="str">
        <f t="shared" si="31"/>
        <v/>
      </c>
      <c r="Q26" s="233" t="str">
        <f t="shared" si="31"/>
        <v/>
      </c>
      <c r="R26" s="233" t="str">
        <f t="shared" si="31"/>
        <v>RH</v>
      </c>
      <c r="S26" s="233" t="str">
        <f t="shared" si="31"/>
        <v/>
      </c>
      <c r="T26" s="233" t="str">
        <f t="shared" si="31"/>
        <v/>
      </c>
      <c r="U26" s="233" t="str">
        <f t="shared" si="31"/>
        <v>RH</v>
      </c>
      <c r="V26" s="233" t="str">
        <f t="shared" si="31"/>
        <v>RH</v>
      </c>
      <c r="W26" s="233" t="str">
        <f t="shared" si="31"/>
        <v/>
      </c>
      <c r="X26" s="233" t="str">
        <f t="shared" si="31"/>
        <v/>
      </c>
      <c r="Y26" s="233" t="str">
        <f t="shared" si="31"/>
        <v>RH</v>
      </c>
      <c r="Z26" s="233" t="str">
        <f t="shared" si="31"/>
        <v/>
      </c>
      <c r="AA26" s="233" t="str">
        <f t="shared" si="31"/>
        <v/>
      </c>
      <c r="AB26" s="233" t="str">
        <f t="shared" si="31"/>
        <v>RH</v>
      </c>
      <c r="AC26" s="233" t="str">
        <f t="shared" si="31"/>
        <v>RH</v>
      </c>
      <c r="AD26" s="233" t="str">
        <f t="shared" si="31"/>
        <v/>
      </c>
      <c r="AE26" s="233" t="str">
        <f t="shared" si="31"/>
        <v/>
      </c>
      <c r="AF26" s="233" t="str">
        <f t="shared" si="31"/>
        <v>RH</v>
      </c>
      <c r="AG26" s="233" t="str">
        <f>IF(OR(WEEKDAY(AG3,2)=6,WEEKDAY(AG3,2)=7,WEEKDAY(AG3,2)=3),"RH","")</f>
        <v/>
      </c>
      <c r="AH26" s="233" t="str">
        <f>IF(OR(WEEKDAY(AH3,2)=6,WEEKDAY(AH3,2)=7,WEEKDAY(AH3,2)=3),"RH","")</f>
        <v/>
      </c>
      <c r="AI26" s="60"/>
      <c r="AJ26" s="77">
        <f t="shared" si="2"/>
        <v>0</v>
      </c>
      <c r="AK26" s="208">
        <f>0 -(AJ26)</f>
        <v>0</v>
      </c>
      <c r="AL26" s="88">
        <f t="shared" si="3"/>
        <v>0</v>
      </c>
      <c r="AM26" s="211">
        <f t="shared" si="6"/>
        <v>25</v>
      </c>
      <c r="AN26" s="294"/>
      <c r="AO26" s="88">
        <f t="shared" si="7"/>
        <v>0</v>
      </c>
      <c r="AP26" s="80">
        <f t="shared" si="8"/>
        <v>0</v>
      </c>
      <c r="AQ26" s="80">
        <f t="shared" si="9"/>
        <v>0</v>
      </c>
      <c r="AR26" s="186">
        <f t="shared" si="10"/>
        <v>0</v>
      </c>
      <c r="AS26" s="77">
        <f t="shared" si="11"/>
        <v>0</v>
      </c>
      <c r="AT26" s="64">
        <f t="shared" si="12"/>
        <v>0</v>
      </c>
      <c r="AU26" s="64">
        <f t="shared" si="13"/>
        <v>0</v>
      </c>
      <c r="AV26" s="183">
        <f t="shared" si="14"/>
        <v>0</v>
      </c>
      <c r="AW26" s="77">
        <f t="shared" ca="1" si="22"/>
        <v>0</v>
      </c>
      <c r="AX26" s="108">
        <f t="shared" ref="AX26:AX50" si="32">COUNTIF(D26:AH26,"RF")</f>
        <v>0</v>
      </c>
      <c r="AY26" s="214">
        <f t="shared" ca="1" si="15"/>
        <v>0</v>
      </c>
      <c r="AZ26" s="88" t="str">
        <f t="shared" si="16"/>
        <v>0</v>
      </c>
      <c r="BA26" s="80">
        <f t="shared" si="17"/>
        <v>0</v>
      </c>
      <c r="BB26" s="80">
        <f t="shared" si="18"/>
        <v>0</v>
      </c>
      <c r="BC26" s="149">
        <f t="shared" si="19"/>
        <v>0</v>
      </c>
    </row>
    <row r="27" spans="1:55" ht="12" customHeight="1" x14ac:dyDescent="0.25">
      <c r="A27" s="279"/>
      <c r="B27" s="48"/>
      <c r="C27" s="235"/>
      <c r="D27" s="233" t="str">
        <f>IF(OR(WEEKDAY(D3,2)=6,WEEKDAY(D3,2)=7,WEEKDAY(D3,2)=3),"RH","")</f>
        <v>RH</v>
      </c>
      <c r="E27" s="233" t="str">
        <f t="shared" ref="E27:AH27" si="33">IF(OR(WEEKDAY(E3,2)=6,WEEKDAY(E3,2)=7,WEEKDAY(E3,2)=3),"RH","")</f>
        <v/>
      </c>
      <c r="F27" s="233" t="str">
        <f t="shared" si="33"/>
        <v/>
      </c>
      <c r="G27" s="233" t="str">
        <f t="shared" si="33"/>
        <v>RH</v>
      </c>
      <c r="H27" s="233" t="str">
        <f t="shared" si="33"/>
        <v>RH</v>
      </c>
      <c r="I27" s="233" t="str">
        <f t="shared" si="33"/>
        <v/>
      </c>
      <c r="J27" s="233" t="str">
        <f t="shared" si="33"/>
        <v/>
      </c>
      <c r="K27" s="233" t="str">
        <f t="shared" si="33"/>
        <v>RH</v>
      </c>
      <c r="L27" s="233" t="str">
        <f t="shared" si="33"/>
        <v/>
      </c>
      <c r="M27" s="233" t="str">
        <f t="shared" si="33"/>
        <v/>
      </c>
      <c r="N27" s="233" t="str">
        <f t="shared" si="33"/>
        <v>RH</v>
      </c>
      <c r="O27" s="233" t="str">
        <f t="shared" si="33"/>
        <v>RH</v>
      </c>
      <c r="P27" s="233" t="str">
        <f t="shared" si="33"/>
        <v/>
      </c>
      <c r="Q27" s="233" t="str">
        <f t="shared" si="33"/>
        <v/>
      </c>
      <c r="R27" s="233" t="str">
        <f t="shared" si="33"/>
        <v>RH</v>
      </c>
      <c r="S27" s="233" t="str">
        <f t="shared" si="33"/>
        <v/>
      </c>
      <c r="T27" s="233" t="str">
        <f t="shared" si="33"/>
        <v/>
      </c>
      <c r="U27" s="233" t="str">
        <f t="shared" si="33"/>
        <v>RH</v>
      </c>
      <c r="V27" s="233" t="str">
        <f t="shared" si="33"/>
        <v>RH</v>
      </c>
      <c r="W27" s="233" t="str">
        <f t="shared" si="33"/>
        <v/>
      </c>
      <c r="X27" s="233" t="str">
        <f t="shared" si="33"/>
        <v/>
      </c>
      <c r="Y27" s="233" t="str">
        <f t="shared" si="33"/>
        <v>RH</v>
      </c>
      <c r="Z27" s="233" t="str">
        <f t="shared" si="33"/>
        <v/>
      </c>
      <c r="AA27" s="233" t="str">
        <f t="shared" si="33"/>
        <v/>
      </c>
      <c r="AB27" s="233" t="str">
        <f t="shared" si="33"/>
        <v>RH</v>
      </c>
      <c r="AC27" s="233" t="str">
        <f t="shared" si="33"/>
        <v>RH</v>
      </c>
      <c r="AD27" s="233" t="str">
        <f t="shared" si="33"/>
        <v/>
      </c>
      <c r="AE27" s="233" t="str">
        <f t="shared" si="33"/>
        <v/>
      </c>
      <c r="AF27" s="233" t="str">
        <f t="shared" si="33"/>
        <v>RH</v>
      </c>
      <c r="AG27" s="233" t="str">
        <f t="shared" si="33"/>
        <v/>
      </c>
      <c r="AH27" s="233" t="str">
        <f t="shared" si="33"/>
        <v/>
      </c>
      <c r="AI27" s="60"/>
      <c r="AJ27" s="77">
        <f t="shared" si="2"/>
        <v>0</v>
      </c>
      <c r="AK27" s="208">
        <f t="shared" si="5"/>
        <v>15</v>
      </c>
      <c r="AL27" s="88">
        <f t="shared" si="3"/>
        <v>0</v>
      </c>
      <c r="AM27" s="211">
        <f t="shared" si="6"/>
        <v>25</v>
      </c>
      <c r="AN27" s="294"/>
      <c r="AO27" s="88">
        <f t="shared" si="7"/>
        <v>0</v>
      </c>
      <c r="AP27" s="80">
        <f t="shared" si="8"/>
        <v>0</v>
      </c>
      <c r="AQ27" s="80">
        <f t="shared" si="9"/>
        <v>0</v>
      </c>
      <c r="AR27" s="186">
        <f t="shared" si="10"/>
        <v>0</v>
      </c>
      <c r="AS27" s="77">
        <f t="shared" si="11"/>
        <v>0</v>
      </c>
      <c r="AT27" s="64">
        <f t="shared" si="12"/>
        <v>0</v>
      </c>
      <c r="AU27" s="64">
        <f t="shared" si="13"/>
        <v>0</v>
      </c>
      <c r="AV27" s="183">
        <f t="shared" si="14"/>
        <v>0</v>
      </c>
      <c r="AW27" s="77">
        <f t="shared" ca="1" si="22"/>
        <v>0</v>
      </c>
      <c r="AX27" s="108">
        <f t="shared" si="32"/>
        <v>0</v>
      </c>
      <c r="AY27" s="214">
        <f t="shared" ca="1" si="15"/>
        <v>0</v>
      </c>
      <c r="AZ27" s="88" t="str">
        <f t="shared" si="16"/>
        <v>0</v>
      </c>
      <c r="BA27" s="80">
        <f t="shared" si="17"/>
        <v>0</v>
      </c>
      <c r="BB27" s="80">
        <f t="shared" si="18"/>
        <v>0</v>
      </c>
      <c r="BC27" s="149">
        <f t="shared" si="19"/>
        <v>0</v>
      </c>
    </row>
    <row r="28" spans="1:55" ht="12" customHeight="1" x14ac:dyDescent="0.25">
      <c r="A28" s="279"/>
      <c r="B28" s="48"/>
      <c r="C28" s="239"/>
      <c r="D28" s="233"/>
      <c r="E28" s="233" t="str">
        <f t="shared" ref="E28:AH28" si="34">IF(OR(WEEKDAY(E3,2)=6,WEEKDAY(E3,2)=7,WEEKDAY(E3,2)=4),"RH","")</f>
        <v>RH</v>
      </c>
      <c r="F28" s="233" t="str">
        <f t="shared" si="34"/>
        <v/>
      </c>
      <c r="G28" s="233" t="str">
        <f t="shared" si="34"/>
        <v>RH</v>
      </c>
      <c r="H28" s="233" t="str">
        <f t="shared" si="34"/>
        <v>RH</v>
      </c>
      <c r="I28" s="233" t="str">
        <f t="shared" si="34"/>
        <v/>
      </c>
      <c r="J28" s="233" t="str">
        <f t="shared" si="34"/>
        <v/>
      </c>
      <c r="K28" s="233" t="str">
        <f t="shared" si="34"/>
        <v/>
      </c>
      <c r="L28" s="233" t="str">
        <f t="shared" si="34"/>
        <v>RH</v>
      </c>
      <c r="M28" s="233" t="str">
        <f t="shared" si="34"/>
        <v/>
      </c>
      <c r="N28" s="233" t="str">
        <f t="shared" si="34"/>
        <v>RH</v>
      </c>
      <c r="O28" s="233" t="str">
        <f t="shared" si="34"/>
        <v>RH</v>
      </c>
      <c r="P28" s="233" t="str">
        <f t="shared" si="34"/>
        <v/>
      </c>
      <c r="Q28" s="233" t="str">
        <f t="shared" si="34"/>
        <v/>
      </c>
      <c r="R28" s="233" t="str">
        <f t="shared" si="34"/>
        <v/>
      </c>
      <c r="S28" s="233" t="str">
        <f t="shared" si="34"/>
        <v>RH</v>
      </c>
      <c r="T28" s="233" t="str">
        <f t="shared" si="34"/>
        <v/>
      </c>
      <c r="U28" s="233" t="str">
        <f t="shared" si="34"/>
        <v>RH</v>
      </c>
      <c r="V28" s="233" t="str">
        <f t="shared" si="34"/>
        <v>RH</v>
      </c>
      <c r="W28" s="233" t="str">
        <f t="shared" si="34"/>
        <v/>
      </c>
      <c r="X28" s="233" t="str">
        <f t="shared" si="34"/>
        <v/>
      </c>
      <c r="Y28" s="233" t="str">
        <f t="shared" si="34"/>
        <v/>
      </c>
      <c r="Z28" s="233" t="str">
        <f t="shared" si="34"/>
        <v>RH</v>
      </c>
      <c r="AA28" s="233" t="str">
        <f t="shared" si="34"/>
        <v/>
      </c>
      <c r="AB28" s="233" t="str">
        <f t="shared" si="34"/>
        <v>RH</v>
      </c>
      <c r="AC28" s="233" t="str">
        <f t="shared" si="34"/>
        <v>RH</v>
      </c>
      <c r="AD28" s="233" t="str">
        <f t="shared" si="34"/>
        <v/>
      </c>
      <c r="AE28" s="233" t="str">
        <f t="shared" si="34"/>
        <v/>
      </c>
      <c r="AF28" s="233" t="str">
        <f t="shared" si="34"/>
        <v/>
      </c>
      <c r="AG28" s="233" t="str">
        <f t="shared" si="34"/>
        <v>RH</v>
      </c>
      <c r="AH28" s="233" t="str">
        <f t="shared" si="34"/>
        <v/>
      </c>
      <c r="AI28" s="60"/>
      <c r="AJ28" s="77">
        <f t="shared" si="2"/>
        <v>0</v>
      </c>
      <c r="AK28" s="208">
        <f t="shared" si="5"/>
        <v>15</v>
      </c>
      <c r="AL28" s="88">
        <f t="shared" si="3"/>
        <v>0</v>
      </c>
      <c r="AM28" s="211">
        <f t="shared" si="6"/>
        <v>25</v>
      </c>
      <c r="AN28" s="294"/>
      <c r="AO28" s="88">
        <f t="shared" si="7"/>
        <v>0</v>
      </c>
      <c r="AP28" s="80">
        <f t="shared" si="8"/>
        <v>0</v>
      </c>
      <c r="AQ28" s="80">
        <f t="shared" si="9"/>
        <v>0</v>
      </c>
      <c r="AR28" s="186">
        <f t="shared" si="10"/>
        <v>0</v>
      </c>
      <c r="AS28" s="77">
        <f t="shared" si="11"/>
        <v>0</v>
      </c>
      <c r="AT28" s="64">
        <f t="shared" si="12"/>
        <v>0</v>
      </c>
      <c r="AU28" s="64">
        <f t="shared" si="13"/>
        <v>0</v>
      </c>
      <c r="AV28" s="183">
        <f t="shared" si="14"/>
        <v>0</v>
      </c>
      <c r="AW28" s="77">
        <f t="shared" ca="1" si="22"/>
        <v>0</v>
      </c>
      <c r="AX28" s="108">
        <f t="shared" si="32"/>
        <v>0</v>
      </c>
      <c r="AY28" s="214">
        <f t="shared" ca="1" si="15"/>
        <v>0</v>
      </c>
      <c r="AZ28" s="88" t="str">
        <f t="shared" si="16"/>
        <v>0</v>
      </c>
      <c r="BA28" s="80">
        <f t="shared" si="17"/>
        <v>0</v>
      </c>
      <c r="BB28" s="80">
        <f t="shared" si="18"/>
        <v>0</v>
      </c>
      <c r="BC28" s="149">
        <f t="shared" si="19"/>
        <v>0</v>
      </c>
    </row>
    <row r="29" spans="1:55" ht="12" customHeight="1" thickBot="1" x14ac:dyDescent="0.3">
      <c r="A29" s="280"/>
      <c r="B29" s="48"/>
      <c r="C29" s="239"/>
      <c r="D29" s="233" t="str">
        <f t="shared" ref="D29:AH29" si="35">IF(OR(WEEKDAY(D3,2)=6,WEEKDAY(D3,2)=7,WEEKDAY(D3,2)=5),"RH","")</f>
        <v/>
      </c>
      <c r="E29" s="233" t="str">
        <f t="shared" si="35"/>
        <v/>
      </c>
      <c r="F29" s="233" t="str">
        <f t="shared" si="35"/>
        <v>RH</v>
      </c>
      <c r="G29" s="233" t="str">
        <f t="shared" si="35"/>
        <v>RH</v>
      </c>
      <c r="H29" s="233" t="str">
        <f t="shared" si="35"/>
        <v>RH</v>
      </c>
      <c r="I29" s="233" t="str">
        <f t="shared" si="35"/>
        <v/>
      </c>
      <c r="J29" s="233" t="str">
        <f t="shared" si="35"/>
        <v/>
      </c>
      <c r="K29" s="233" t="str">
        <f t="shared" si="35"/>
        <v/>
      </c>
      <c r="L29" s="233" t="str">
        <f t="shared" si="35"/>
        <v/>
      </c>
      <c r="M29" s="233" t="str">
        <f t="shared" si="35"/>
        <v>RH</v>
      </c>
      <c r="N29" s="233" t="str">
        <f t="shared" si="35"/>
        <v>RH</v>
      </c>
      <c r="O29" s="233" t="str">
        <f t="shared" si="35"/>
        <v>RH</v>
      </c>
      <c r="P29" s="233" t="str">
        <f t="shared" si="35"/>
        <v/>
      </c>
      <c r="Q29" s="233" t="str">
        <f t="shared" si="35"/>
        <v/>
      </c>
      <c r="R29" s="233" t="str">
        <f t="shared" si="35"/>
        <v/>
      </c>
      <c r="S29" s="233" t="str">
        <f t="shared" si="35"/>
        <v/>
      </c>
      <c r="T29" s="233" t="str">
        <f t="shared" si="35"/>
        <v>RH</v>
      </c>
      <c r="U29" s="233" t="str">
        <f t="shared" si="35"/>
        <v>RH</v>
      </c>
      <c r="V29" s="233" t="str">
        <f t="shared" si="35"/>
        <v>RH</v>
      </c>
      <c r="W29" s="233" t="str">
        <f t="shared" si="35"/>
        <v/>
      </c>
      <c r="X29" s="233" t="str">
        <f t="shared" si="35"/>
        <v/>
      </c>
      <c r="Y29" s="233" t="str">
        <f t="shared" si="35"/>
        <v/>
      </c>
      <c r="Z29" s="233" t="str">
        <f t="shared" si="35"/>
        <v/>
      </c>
      <c r="AA29" s="233" t="str">
        <f t="shared" si="35"/>
        <v>RH</v>
      </c>
      <c r="AB29" s="233" t="str">
        <f t="shared" si="35"/>
        <v>RH</v>
      </c>
      <c r="AC29" s="233" t="str">
        <f t="shared" si="35"/>
        <v>RH</v>
      </c>
      <c r="AD29" s="233" t="str">
        <f t="shared" si="35"/>
        <v/>
      </c>
      <c r="AE29" s="233" t="str">
        <f t="shared" si="35"/>
        <v/>
      </c>
      <c r="AF29" s="233" t="str">
        <f t="shared" si="35"/>
        <v/>
      </c>
      <c r="AG29" s="233" t="str">
        <f t="shared" si="35"/>
        <v/>
      </c>
      <c r="AH29" s="233" t="str">
        <f t="shared" si="35"/>
        <v>RH</v>
      </c>
      <c r="AI29" s="60"/>
      <c r="AJ29" s="77">
        <f t="shared" si="2"/>
        <v>0</v>
      </c>
      <c r="AK29" s="208">
        <f t="shared" si="5"/>
        <v>15</v>
      </c>
      <c r="AL29" s="88">
        <f t="shared" si="3"/>
        <v>0</v>
      </c>
      <c r="AM29" s="211">
        <f t="shared" si="6"/>
        <v>25</v>
      </c>
      <c r="AN29" s="294"/>
      <c r="AO29" s="88">
        <f t="shared" si="7"/>
        <v>0</v>
      </c>
      <c r="AP29" s="80">
        <f t="shared" si="8"/>
        <v>0</v>
      </c>
      <c r="AQ29" s="80">
        <f t="shared" si="9"/>
        <v>0</v>
      </c>
      <c r="AR29" s="186">
        <f t="shared" si="10"/>
        <v>0</v>
      </c>
      <c r="AS29" s="77">
        <f t="shared" si="11"/>
        <v>0</v>
      </c>
      <c r="AT29" s="64">
        <f t="shared" si="12"/>
        <v>0</v>
      </c>
      <c r="AU29" s="64">
        <f t="shared" si="13"/>
        <v>0</v>
      </c>
      <c r="AV29" s="183">
        <f t="shared" si="14"/>
        <v>0</v>
      </c>
      <c r="AW29" s="77">
        <f t="shared" ca="1" si="22"/>
        <v>0</v>
      </c>
      <c r="AX29" s="108">
        <f t="shared" si="32"/>
        <v>0</v>
      </c>
      <c r="AY29" s="214">
        <f t="shared" ca="1" si="15"/>
        <v>0</v>
      </c>
      <c r="AZ29" s="88" t="str">
        <f t="shared" si="16"/>
        <v>0</v>
      </c>
      <c r="BA29" s="80">
        <f t="shared" si="17"/>
        <v>0</v>
      </c>
      <c r="BB29" s="80">
        <f t="shared" si="18"/>
        <v>0</v>
      </c>
      <c r="BC29" s="149">
        <f t="shared" si="19"/>
        <v>0</v>
      </c>
    </row>
    <row r="30" spans="1:55" ht="12" customHeight="1" x14ac:dyDescent="0.25">
      <c r="A30" s="281" t="s">
        <v>44</v>
      </c>
      <c r="B30" s="48">
        <v>14</v>
      </c>
      <c r="C30" s="239"/>
      <c r="D30" s="233" t="str">
        <f t="shared" ref="D30:AH30" si="36">IF(OR(WEEKDAY(D3,2)=6,WEEKDAY(D3,2)=7,WEEKDAY(D3,2)=2),"RH","")</f>
        <v/>
      </c>
      <c r="E30" s="233" t="str">
        <f t="shared" si="36"/>
        <v/>
      </c>
      <c r="F30" s="233" t="str">
        <f t="shared" si="36"/>
        <v/>
      </c>
      <c r="G30" s="233" t="str">
        <f t="shared" si="36"/>
        <v>RH</v>
      </c>
      <c r="H30" s="233" t="str">
        <f t="shared" si="36"/>
        <v>RH</v>
      </c>
      <c r="I30" s="233" t="str">
        <f t="shared" si="36"/>
        <v/>
      </c>
      <c r="J30" s="233" t="str">
        <f t="shared" si="36"/>
        <v>RH</v>
      </c>
      <c r="K30" s="233" t="str">
        <f t="shared" si="36"/>
        <v/>
      </c>
      <c r="L30" s="233" t="str">
        <f t="shared" si="36"/>
        <v/>
      </c>
      <c r="M30" s="233" t="str">
        <f t="shared" si="36"/>
        <v/>
      </c>
      <c r="N30" s="233" t="str">
        <f t="shared" si="36"/>
        <v>RH</v>
      </c>
      <c r="O30" s="233" t="str">
        <f t="shared" si="36"/>
        <v>RH</v>
      </c>
      <c r="P30" s="233" t="str">
        <f t="shared" si="36"/>
        <v/>
      </c>
      <c r="Q30" s="233" t="str">
        <f t="shared" si="36"/>
        <v>RH</v>
      </c>
      <c r="R30" s="233" t="str">
        <f t="shared" si="36"/>
        <v/>
      </c>
      <c r="S30" s="233" t="str">
        <f t="shared" si="36"/>
        <v/>
      </c>
      <c r="T30" s="233" t="str">
        <f t="shared" si="36"/>
        <v/>
      </c>
      <c r="U30" s="233" t="str">
        <f t="shared" si="36"/>
        <v>RH</v>
      </c>
      <c r="V30" s="233" t="str">
        <f t="shared" si="36"/>
        <v>RH</v>
      </c>
      <c r="W30" s="233" t="str">
        <f t="shared" si="36"/>
        <v/>
      </c>
      <c r="X30" s="233" t="str">
        <f t="shared" si="36"/>
        <v>RH</v>
      </c>
      <c r="Y30" s="233" t="str">
        <f t="shared" si="36"/>
        <v/>
      </c>
      <c r="Z30" s="233" t="str">
        <f t="shared" si="36"/>
        <v/>
      </c>
      <c r="AA30" s="233" t="str">
        <f t="shared" si="36"/>
        <v/>
      </c>
      <c r="AB30" s="233" t="str">
        <f t="shared" si="36"/>
        <v>RH</v>
      </c>
      <c r="AC30" s="233" t="str">
        <f t="shared" si="36"/>
        <v>RH</v>
      </c>
      <c r="AD30" s="233" t="str">
        <f t="shared" si="36"/>
        <v/>
      </c>
      <c r="AE30" s="233" t="str">
        <f t="shared" si="36"/>
        <v>RH</v>
      </c>
      <c r="AF30" s="233" t="str">
        <f t="shared" si="36"/>
        <v/>
      </c>
      <c r="AG30" s="233" t="str">
        <f t="shared" si="36"/>
        <v/>
      </c>
      <c r="AH30" s="233" t="str">
        <f t="shared" si="36"/>
        <v/>
      </c>
      <c r="AI30" s="60"/>
      <c r="AJ30" s="77">
        <f t="shared" si="2"/>
        <v>0</v>
      </c>
      <c r="AK30" s="208">
        <f t="shared" si="5"/>
        <v>15</v>
      </c>
      <c r="AL30" s="88">
        <f t="shared" si="3"/>
        <v>0</v>
      </c>
      <c r="AM30" s="211">
        <f t="shared" si="6"/>
        <v>25</v>
      </c>
      <c r="AN30" s="294"/>
      <c r="AO30" s="88">
        <f t="shared" si="7"/>
        <v>0</v>
      </c>
      <c r="AP30" s="80">
        <f t="shared" si="8"/>
        <v>0</v>
      </c>
      <c r="AQ30" s="80">
        <f t="shared" si="9"/>
        <v>0</v>
      </c>
      <c r="AR30" s="186">
        <f t="shared" si="10"/>
        <v>0</v>
      </c>
      <c r="AS30" s="77">
        <f t="shared" si="11"/>
        <v>0</v>
      </c>
      <c r="AT30" s="64">
        <f t="shared" si="12"/>
        <v>0</v>
      </c>
      <c r="AU30" s="64">
        <f t="shared" si="13"/>
        <v>0</v>
      </c>
      <c r="AV30" s="183">
        <f t="shared" si="14"/>
        <v>0</v>
      </c>
      <c r="AW30" s="77">
        <f t="shared" ca="1" si="22"/>
        <v>0</v>
      </c>
      <c r="AX30" s="108">
        <f t="shared" si="32"/>
        <v>0</v>
      </c>
      <c r="AY30" s="214">
        <f t="shared" ca="1" si="15"/>
        <v>0</v>
      </c>
      <c r="AZ30" s="88" t="str">
        <f t="shared" si="16"/>
        <v>0</v>
      </c>
      <c r="BA30" s="80">
        <f t="shared" si="17"/>
        <v>0</v>
      </c>
      <c r="BB30" s="80">
        <f t="shared" si="18"/>
        <v>0</v>
      </c>
      <c r="BC30" s="149">
        <f t="shared" si="19"/>
        <v>0</v>
      </c>
    </row>
    <row r="31" spans="1:55" ht="12" customHeight="1" x14ac:dyDescent="0.25">
      <c r="A31" s="281"/>
      <c r="B31" s="48">
        <v>15</v>
      </c>
      <c r="C31" s="235"/>
      <c r="D31" s="233" t="str">
        <f t="shared" ref="D31:AH31" si="37">IF(OR(WEEKDAY(D3,2)=6,WEEKDAY(D3,2)=7,WEEKDAY(D3,2)=5),"RH","")</f>
        <v/>
      </c>
      <c r="E31" s="233" t="str">
        <f t="shared" si="37"/>
        <v/>
      </c>
      <c r="F31" s="233" t="str">
        <f t="shared" si="37"/>
        <v>RH</v>
      </c>
      <c r="G31" s="233" t="str">
        <f t="shared" si="37"/>
        <v>RH</v>
      </c>
      <c r="H31" s="233" t="str">
        <f t="shared" si="37"/>
        <v>RH</v>
      </c>
      <c r="I31" s="233" t="str">
        <f t="shared" si="37"/>
        <v/>
      </c>
      <c r="J31" s="233" t="str">
        <f t="shared" si="37"/>
        <v/>
      </c>
      <c r="K31" s="233" t="str">
        <f t="shared" si="37"/>
        <v/>
      </c>
      <c r="L31" s="233" t="str">
        <f t="shared" si="37"/>
        <v/>
      </c>
      <c r="M31" s="233" t="str">
        <f t="shared" si="37"/>
        <v>RH</v>
      </c>
      <c r="N31" s="233" t="str">
        <f t="shared" si="37"/>
        <v>RH</v>
      </c>
      <c r="O31" s="233" t="str">
        <f t="shared" si="37"/>
        <v>RH</v>
      </c>
      <c r="P31" s="233" t="str">
        <f t="shared" si="37"/>
        <v/>
      </c>
      <c r="Q31" s="233" t="str">
        <f t="shared" si="37"/>
        <v/>
      </c>
      <c r="R31" s="233" t="str">
        <f t="shared" si="37"/>
        <v/>
      </c>
      <c r="S31" s="233" t="str">
        <f t="shared" si="37"/>
        <v/>
      </c>
      <c r="T31" s="233" t="str">
        <f t="shared" si="37"/>
        <v>RH</v>
      </c>
      <c r="U31" s="233" t="str">
        <f t="shared" si="37"/>
        <v>RH</v>
      </c>
      <c r="V31" s="233" t="str">
        <f t="shared" si="37"/>
        <v>RH</v>
      </c>
      <c r="W31" s="233" t="str">
        <f t="shared" si="37"/>
        <v/>
      </c>
      <c r="X31" s="233" t="str">
        <f t="shared" si="37"/>
        <v/>
      </c>
      <c r="Y31" s="233" t="str">
        <f t="shared" si="37"/>
        <v/>
      </c>
      <c r="Z31" s="233" t="str">
        <f t="shared" si="37"/>
        <v/>
      </c>
      <c r="AA31" s="233" t="str">
        <f t="shared" si="37"/>
        <v>RH</v>
      </c>
      <c r="AB31" s="233" t="str">
        <f t="shared" si="37"/>
        <v>RH</v>
      </c>
      <c r="AC31" s="233" t="str">
        <f t="shared" si="37"/>
        <v>RH</v>
      </c>
      <c r="AD31" s="233" t="str">
        <f t="shared" si="37"/>
        <v/>
      </c>
      <c r="AE31" s="233" t="str">
        <f t="shared" si="37"/>
        <v/>
      </c>
      <c r="AF31" s="233" t="str">
        <f t="shared" si="37"/>
        <v/>
      </c>
      <c r="AG31" s="233" t="str">
        <f t="shared" si="37"/>
        <v/>
      </c>
      <c r="AH31" s="233" t="str">
        <f t="shared" si="37"/>
        <v>RH</v>
      </c>
      <c r="AI31" s="60"/>
      <c r="AJ31" s="77">
        <f t="shared" si="2"/>
        <v>0</v>
      </c>
      <c r="AK31" s="208">
        <f t="shared" si="5"/>
        <v>15</v>
      </c>
      <c r="AL31" s="88">
        <f t="shared" si="3"/>
        <v>0</v>
      </c>
      <c r="AM31" s="211">
        <f t="shared" si="6"/>
        <v>25</v>
      </c>
      <c r="AN31" s="294"/>
      <c r="AO31" s="88">
        <f t="shared" si="7"/>
        <v>0</v>
      </c>
      <c r="AP31" s="80">
        <f t="shared" si="8"/>
        <v>0</v>
      </c>
      <c r="AQ31" s="80">
        <f t="shared" si="9"/>
        <v>0</v>
      </c>
      <c r="AR31" s="186">
        <f t="shared" si="10"/>
        <v>0</v>
      </c>
      <c r="AS31" s="77">
        <f t="shared" si="11"/>
        <v>0</v>
      </c>
      <c r="AT31" s="64">
        <f t="shared" si="12"/>
        <v>0</v>
      </c>
      <c r="AU31" s="64">
        <f t="shared" si="13"/>
        <v>0</v>
      </c>
      <c r="AV31" s="183">
        <f t="shared" si="14"/>
        <v>0</v>
      </c>
      <c r="AW31" s="77">
        <f t="shared" ca="1" si="22"/>
        <v>0</v>
      </c>
      <c r="AX31" s="108">
        <f t="shared" si="32"/>
        <v>0</v>
      </c>
      <c r="AY31" s="214">
        <f t="shared" ca="1" si="15"/>
        <v>0</v>
      </c>
      <c r="AZ31" s="88" t="str">
        <f t="shared" si="16"/>
        <v>0</v>
      </c>
      <c r="BA31" s="80">
        <f t="shared" si="17"/>
        <v>0</v>
      </c>
      <c r="BB31" s="80">
        <f t="shared" si="18"/>
        <v>0</v>
      </c>
      <c r="BC31" s="149">
        <f t="shared" si="19"/>
        <v>0</v>
      </c>
    </row>
    <row r="32" spans="1:55" ht="12" customHeight="1" x14ac:dyDescent="0.25">
      <c r="A32" s="281"/>
      <c r="B32" s="48">
        <v>16</v>
      </c>
      <c r="C32" s="235"/>
      <c r="D32" s="233" t="str">
        <f t="shared" ref="D32:AH32" si="38">IF(OR(WEEKDAY(D3,2)=6,WEEKDAY(D3,2)=7,WEEKDAY(D3,2)=4),"RH","")</f>
        <v/>
      </c>
      <c r="E32" s="233" t="str">
        <f t="shared" si="38"/>
        <v>RH</v>
      </c>
      <c r="F32" s="233" t="str">
        <f t="shared" si="38"/>
        <v/>
      </c>
      <c r="G32" s="233" t="str">
        <f t="shared" si="38"/>
        <v>RH</v>
      </c>
      <c r="H32" s="233" t="str">
        <f t="shared" si="38"/>
        <v>RH</v>
      </c>
      <c r="I32" s="233" t="str">
        <f t="shared" si="38"/>
        <v/>
      </c>
      <c r="J32" s="233" t="str">
        <f t="shared" si="38"/>
        <v/>
      </c>
      <c r="K32" s="233" t="str">
        <f t="shared" si="38"/>
        <v/>
      </c>
      <c r="L32" s="233" t="str">
        <f t="shared" si="38"/>
        <v>RH</v>
      </c>
      <c r="M32" s="233" t="str">
        <f t="shared" si="38"/>
        <v/>
      </c>
      <c r="N32" s="233" t="str">
        <f t="shared" si="38"/>
        <v>RH</v>
      </c>
      <c r="O32" s="233" t="str">
        <f t="shared" si="38"/>
        <v>RH</v>
      </c>
      <c r="P32" s="233" t="str">
        <f t="shared" si="38"/>
        <v/>
      </c>
      <c r="Q32" s="233" t="str">
        <f t="shared" si="38"/>
        <v/>
      </c>
      <c r="R32" s="233" t="str">
        <f t="shared" si="38"/>
        <v/>
      </c>
      <c r="S32" s="233" t="str">
        <f t="shared" si="38"/>
        <v>RH</v>
      </c>
      <c r="T32" s="233" t="str">
        <f t="shared" si="38"/>
        <v/>
      </c>
      <c r="U32" s="233" t="str">
        <f t="shared" si="38"/>
        <v>RH</v>
      </c>
      <c r="V32" s="233" t="str">
        <f t="shared" si="38"/>
        <v>RH</v>
      </c>
      <c r="W32" s="233" t="str">
        <f t="shared" si="38"/>
        <v/>
      </c>
      <c r="X32" s="233" t="str">
        <f t="shared" si="38"/>
        <v/>
      </c>
      <c r="Y32" s="233" t="str">
        <f t="shared" si="38"/>
        <v/>
      </c>
      <c r="Z32" s="233" t="str">
        <f t="shared" si="38"/>
        <v>RH</v>
      </c>
      <c r="AA32" s="233" t="str">
        <f t="shared" si="38"/>
        <v/>
      </c>
      <c r="AB32" s="233" t="str">
        <f t="shared" si="38"/>
        <v>RH</v>
      </c>
      <c r="AC32" s="233" t="str">
        <f t="shared" si="38"/>
        <v>RH</v>
      </c>
      <c r="AD32" s="233" t="str">
        <f t="shared" si="38"/>
        <v/>
      </c>
      <c r="AE32" s="233" t="str">
        <f t="shared" si="38"/>
        <v/>
      </c>
      <c r="AF32" s="233" t="str">
        <f t="shared" si="38"/>
        <v/>
      </c>
      <c r="AG32" s="233" t="str">
        <f t="shared" si="38"/>
        <v>RH</v>
      </c>
      <c r="AH32" s="233" t="str">
        <f t="shared" si="38"/>
        <v/>
      </c>
      <c r="AI32" s="60"/>
      <c r="AJ32" s="77">
        <f t="shared" si="2"/>
        <v>0</v>
      </c>
      <c r="AK32" s="208">
        <f t="shared" si="5"/>
        <v>15</v>
      </c>
      <c r="AL32" s="88">
        <f t="shared" si="3"/>
        <v>0</v>
      </c>
      <c r="AM32" s="211">
        <f t="shared" si="6"/>
        <v>25</v>
      </c>
      <c r="AN32" s="294"/>
      <c r="AO32" s="88">
        <f t="shared" si="7"/>
        <v>0</v>
      </c>
      <c r="AP32" s="80">
        <f t="shared" si="8"/>
        <v>0</v>
      </c>
      <c r="AQ32" s="80">
        <f t="shared" si="9"/>
        <v>0</v>
      </c>
      <c r="AR32" s="186">
        <f t="shared" si="10"/>
        <v>0</v>
      </c>
      <c r="AS32" s="77">
        <f t="shared" si="11"/>
        <v>0</v>
      </c>
      <c r="AT32" s="64">
        <f t="shared" si="12"/>
        <v>0</v>
      </c>
      <c r="AU32" s="64">
        <f t="shared" si="13"/>
        <v>0</v>
      </c>
      <c r="AV32" s="183">
        <f t="shared" si="14"/>
        <v>0</v>
      </c>
      <c r="AW32" s="77">
        <f t="shared" ca="1" si="22"/>
        <v>0</v>
      </c>
      <c r="AX32" s="108">
        <f t="shared" si="32"/>
        <v>0</v>
      </c>
      <c r="AY32" s="214">
        <f t="shared" ca="1" si="15"/>
        <v>0</v>
      </c>
      <c r="AZ32" s="88" t="str">
        <f t="shared" si="16"/>
        <v>0</v>
      </c>
      <c r="BA32" s="80">
        <f t="shared" si="17"/>
        <v>0</v>
      </c>
      <c r="BB32" s="80">
        <f t="shared" si="18"/>
        <v>0</v>
      </c>
      <c r="BC32" s="149">
        <f t="shared" si="19"/>
        <v>0</v>
      </c>
    </row>
    <row r="33" spans="1:55" s="6" customFormat="1" ht="12" customHeight="1" thickBot="1" x14ac:dyDescent="0.3">
      <c r="A33" s="282"/>
      <c r="B33" s="48">
        <v>17</v>
      </c>
      <c r="C33" s="235"/>
      <c r="D33" s="233" t="str">
        <f t="shared" ref="D33:AH33" si="39">IF(OR(WEEKDAY(D3,2)=6,WEEKDAY(D3,2)=7,WEEKDAY(D3,2)=2),"RH","")</f>
        <v/>
      </c>
      <c r="E33" s="233" t="str">
        <f t="shared" si="39"/>
        <v/>
      </c>
      <c r="F33" s="233" t="str">
        <f t="shared" si="39"/>
        <v/>
      </c>
      <c r="G33" s="233" t="str">
        <f t="shared" si="39"/>
        <v>RH</v>
      </c>
      <c r="H33" s="233" t="str">
        <f t="shared" si="39"/>
        <v>RH</v>
      </c>
      <c r="I33" s="233" t="str">
        <f t="shared" si="39"/>
        <v/>
      </c>
      <c r="J33" s="233" t="str">
        <f t="shared" si="39"/>
        <v>RH</v>
      </c>
      <c r="K33" s="233" t="str">
        <f t="shared" si="39"/>
        <v/>
      </c>
      <c r="L33" s="233" t="str">
        <f t="shared" si="39"/>
        <v/>
      </c>
      <c r="M33" s="233" t="str">
        <f t="shared" si="39"/>
        <v/>
      </c>
      <c r="N33" s="233" t="str">
        <f t="shared" si="39"/>
        <v>RH</v>
      </c>
      <c r="O33" s="233" t="str">
        <f t="shared" si="39"/>
        <v>RH</v>
      </c>
      <c r="P33" s="233" t="str">
        <f t="shared" si="39"/>
        <v/>
      </c>
      <c r="Q33" s="233" t="str">
        <f t="shared" si="39"/>
        <v>RH</v>
      </c>
      <c r="R33" s="233" t="str">
        <f t="shared" si="39"/>
        <v/>
      </c>
      <c r="S33" s="233" t="str">
        <f t="shared" si="39"/>
        <v/>
      </c>
      <c r="T33" s="233" t="str">
        <f t="shared" si="39"/>
        <v/>
      </c>
      <c r="U33" s="233" t="str">
        <f t="shared" si="39"/>
        <v>RH</v>
      </c>
      <c r="V33" s="233" t="str">
        <f t="shared" si="39"/>
        <v>RH</v>
      </c>
      <c r="W33" s="233" t="str">
        <f t="shared" si="39"/>
        <v/>
      </c>
      <c r="X33" s="233" t="str">
        <f t="shared" si="39"/>
        <v>RH</v>
      </c>
      <c r="Y33" s="233" t="str">
        <f t="shared" si="39"/>
        <v/>
      </c>
      <c r="Z33" s="233" t="str">
        <f t="shared" si="39"/>
        <v/>
      </c>
      <c r="AA33" s="233" t="str">
        <f t="shared" si="39"/>
        <v/>
      </c>
      <c r="AB33" s="233" t="str">
        <f t="shared" si="39"/>
        <v>RH</v>
      </c>
      <c r="AC33" s="233" t="str">
        <f t="shared" si="39"/>
        <v>RH</v>
      </c>
      <c r="AD33" s="233" t="str">
        <f t="shared" si="39"/>
        <v/>
      </c>
      <c r="AE33" s="233" t="str">
        <f t="shared" si="39"/>
        <v>RH</v>
      </c>
      <c r="AF33" s="233" t="str">
        <f t="shared" si="39"/>
        <v/>
      </c>
      <c r="AG33" s="233" t="str">
        <f t="shared" si="39"/>
        <v/>
      </c>
      <c r="AH33" s="233" t="str">
        <f t="shared" si="39"/>
        <v/>
      </c>
      <c r="AI33" s="60"/>
      <c r="AJ33" s="77">
        <f t="shared" si="2"/>
        <v>0</v>
      </c>
      <c r="AK33" s="208">
        <f t="shared" si="5"/>
        <v>15</v>
      </c>
      <c r="AL33" s="88">
        <f t="shared" si="3"/>
        <v>0</v>
      </c>
      <c r="AM33" s="211">
        <f t="shared" si="6"/>
        <v>25</v>
      </c>
      <c r="AN33" s="294"/>
      <c r="AO33" s="88">
        <f t="shared" si="7"/>
        <v>0</v>
      </c>
      <c r="AP33" s="80">
        <f t="shared" si="8"/>
        <v>0</v>
      </c>
      <c r="AQ33" s="80">
        <f t="shared" si="9"/>
        <v>0</v>
      </c>
      <c r="AR33" s="186">
        <f t="shared" si="10"/>
        <v>0</v>
      </c>
      <c r="AS33" s="77">
        <f t="shared" si="11"/>
        <v>0</v>
      </c>
      <c r="AT33" s="64">
        <f t="shared" si="12"/>
        <v>0</v>
      </c>
      <c r="AU33" s="64">
        <f t="shared" si="13"/>
        <v>0</v>
      </c>
      <c r="AV33" s="183">
        <f t="shared" si="14"/>
        <v>0</v>
      </c>
      <c r="AW33" s="77">
        <f t="shared" ca="1" si="22"/>
        <v>0</v>
      </c>
      <c r="AX33" s="108">
        <f t="shared" si="32"/>
        <v>0</v>
      </c>
      <c r="AY33" s="214">
        <f t="shared" ca="1" si="15"/>
        <v>0</v>
      </c>
      <c r="AZ33" s="88" t="str">
        <f t="shared" si="16"/>
        <v>0</v>
      </c>
      <c r="BA33" s="80">
        <f t="shared" si="17"/>
        <v>0</v>
      </c>
      <c r="BB33" s="80">
        <f t="shared" si="18"/>
        <v>0</v>
      </c>
      <c r="BC33" s="149">
        <f t="shared" si="19"/>
        <v>0</v>
      </c>
    </row>
    <row r="34" spans="1:55" ht="1.5" customHeight="1" x14ac:dyDescent="0.25">
      <c r="A34" s="34"/>
      <c r="B34" s="48"/>
      <c r="C34" s="235"/>
      <c r="D34" s="233"/>
      <c r="E34" s="233"/>
      <c r="F34" s="233"/>
      <c r="G34" s="233"/>
      <c r="H34" s="233"/>
      <c r="I34" s="233"/>
      <c r="J34" s="233"/>
      <c r="K34" s="233"/>
      <c r="L34" s="233"/>
      <c r="M34" s="233"/>
      <c r="N34" s="233"/>
      <c r="O34" s="233"/>
      <c r="P34" s="233"/>
      <c r="Q34" s="233"/>
      <c r="R34" s="233"/>
      <c r="S34" s="233"/>
      <c r="T34" s="233"/>
      <c r="U34" s="233"/>
      <c r="V34" s="233"/>
      <c r="W34" s="233"/>
      <c r="X34" s="233"/>
      <c r="Y34" s="233"/>
      <c r="Z34" s="233"/>
      <c r="AA34" s="233"/>
      <c r="AB34" s="233"/>
      <c r="AC34" s="233"/>
      <c r="AD34" s="233"/>
      <c r="AE34" s="233"/>
      <c r="AF34" s="233"/>
      <c r="AG34" s="233"/>
      <c r="AH34" s="233"/>
      <c r="AI34" s="61"/>
      <c r="AJ34" s="77"/>
      <c r="AK34" s="208"/>
      <c r="AL34" s="88"/>
      <c r="AM34" s="211"/>
      <c r="AN34" s="294"/>
      <c r="AO34" s="88">
        <f t="shared" si="7"/>
        <v>0</v>
      </c>
      <c r="AP34" s="80">
        <f t="shared" si="8"/>
        <v>0</v>
      </c>
      <c r="AQ34" s="80">
        <f t="shared" si="9"/>
        <v>0</v>
      </c>
      <c r="AR34" s="186">
        <f t="shared" si="10"/>
        <v>0</v>
      </c>
      <c r="AS34" s="77">
        <f t="shared" si="11"/>
        <v>0</v>
      </c>
      <c r="AT34" s="64">
        <f t="shared" si="12"/>
        <v>0</v>
      </c>
      <c r="AU34" s="64">
        <f t="shared" si="13"/>
        <v>0</v>
      </c>
      <c r="AV34" s="183">
        <f t="shared" si="14"/>
        <v>0</v>
      </c>
      <c r="AW34" s="106"/>
      <c r="AX34" s="108"/>
      <c r="AY34" s="215"/>
      <c r="AZ34" s="88" t="str">
        <f t="shared" si="16"/>
        <v>0</v>
      </c>
      <c r="BA34" s="80">
        <f t="shared" si="17"/>
        <v>0</v>
      </c>
      <c r="BB34" s="80">
        <f t="shared" si="18"/>
        <v>0</v>
      </c>
      <c r="BC34" s="149">
        <f t="shared" si="19"/>
        <v>0</v>
      </c>
    </row>
    <row r="35" spans="1:55" ht="12" customHeight="1" x14ac:dyDescent="0.25">
      <c r="A35" s="283" t="s">
        <v>45</v>
      </c>
      <c r="B35" s="41">
        <v>18</v>
      </c>
      <c r="C35" s="235"/>
      <c r="D35" s="233" t="str">
        <f>IF(OR(WEEKDAY(D3,2)=6,WEEKDAY(D3,2)=7,WEEKDAY(D3,2)=3),"RH","")</f>
        <v>RH</v>
      </c>
      <c r="E35" s="233" t="str">
        <f t="shared" ref="E35:AH35" si="40">IF(OR(WEEKDAY(E3,2)=6,WEEKDAY(E3,2)=7,WEEKDAY(E3,2)=3),"RH","")</f>
        <v/>
      </c>
      <c r="F35" s="233" t="str">
        <f t="shared" si="40"/>
        <v/>
      </c>
      <c r="G35" s="233" t="str">
        <f t="shared" si="40"/>
        <v>RH</v>
      </c>
      <c r="H35" s="233" t="str">
        <f t="shared" si="40"/>
        <v>RH</v>
      </c>
      <c r="I35" s="233" t="str">
        <f t="shared" si="40"/>
        <v/>
      </c>
      <c r="J35" s="233" t="str">
        <f t="shared" si="40"/>
        <v/>
      </c>
      <c r="K35" s="233" t="str">
        <f t="shared" si="40"/>
        <v>RH</v>
      </c>
      <c r="L35" s="233" t="str">
        <f t="shared" si="40"/>
        <v/>
      </c>
      <c r="M35" s="233" t="str">
        <f t="shared" si="40"/>
        <v/>
      </c>
      <c r="N35" s="233" t="str">
        <f t="shared" si="40"/>
        <v>RH</v>
      </c>
      <c r="O35" s="233" t="str">
        <f t="shared" si="40"/>
        <v>RH</v>
      </c>
      <c r="P35" s="233" t="str">
        <f t="shared" si="40"/>
        <v/>
      </c>
      <c r="Q35" s="233" t="str">
        <f t="shared" si="40"/>
        <v/>
      </c>
      <c r="R35" s="233" t="str">
        <f t="shared" si="40"/>
        <v>RH</v>
      </c>
      <c r="S35" s="233" t="str">
        <f t="shared" si="40"/>
        <v/>
      </c>
      <c r="T35" s="233" t="str">
        <f t="shared" si="40"/>
        <v/>
      </c>
      <c r="U35" s="233" t="str">
        <f t="shared" si="40"/>
        <v>RH</v>
      </c>
      <c r="V35" s="233" t="str">
        <f t="shared" si="40"/>
        <v>RH</v>
      </c>
      <c r="W35" s="233" t="str">
        <f t="shared" si="40"/>
        <v/>
      </c>
      <c r="X35" s="233" t="str">
        <f t="shared" si="40"/>
        <v/>
      </c>
      <c r="Y35" s="233" t="str">
        <f t="shared" si="40"/>
        <v>RH</v>
      </c>
      <c r="Z35" s="233" t="str">
        <f t="shared" si="40"/>
        <v/>
      </c>
      <c r="AA35" s="233" t="str">
        <f t="shared" si="40"/>
        <v/>
      </c>
      <c r="AB35" s="233" t="str">
        <f t="shared" si="40"/>
        <v>RH</v>
      </c>
      <c r="AC35" s="233" t="str">
        <f t="shared" si="40"/>
        <v>RH</v>
      </c>
      <c r="AD35" s="233" t="str">
        <f t="shared" si="40"/>
        <v/>
      </c>
      <c r="AE35" s="233" t="str">
        <f t="shared" si="40"/>
        <v/>
      </c>
      <c r="AF35" s="233" t="str">
        <f t="shared" si="40"/>
        <v>RH</v>
      </c>
      <c r="AG35" s="233" t="str">
        <f t="shared" si="40"/>
        <v/>
      </c>
      <c r="AH35" s="233" t="str">
        <f t="shared" si="40"/>
        <v/>
      </c>
      <c r="AI35" s="57"/>
      <c r="AJ35" s="77">
        <f t="shared" si="2"/>
        <v>0</v>
      </c>
      <c r="AK35" s="208">
        <f>0 -(AJ35)</f>
        <v>0</v>
      </c>
      <c r="AL35" s="88">
        <f t="shared" si="3"/>
        <v>0</v>
      </c>
      <c r="AM35" s="211">
        <f t="shared" si="6"/>
        <v>25</v>
      </c>
      <c r="AN35" s="294"/>
      <c r="AO35" s="88">
        <f t="shared" si="7"/>
        <v>0</v>
      </c>
      <c r="AP35" s="80">
        <f t="shared" si="8"/>
        <v>0</v>
      </c>
      <c r="AQ35" s="80">
        <f t="shared" si="9"/>
        <v>0</v>
      </c>
      <c r="AR35" s="186">
        <f t="shared" si="10"/>
        <v>0</v>
      </c>
      <c r="AS35" s="77">
        <f t="shared" si="11"/>
        <v>0</v>
      </c>
      <c r="AT35" s="64">
        <f t="shared" si="12"/>
        <v>0</v>
      </c>
      <c r="AU35" s="64">
        <f t="shared" si="13"/>
        <v>0</v>
      </c>
      <c r="AV35" s="183">
        <f t="shared" si="14"/>
        <v>0</v>
      </c>
      <c r="AW35" s="77">
        <f t="shared" ca="1" si="22"/>
        <v>0</v>
      </c>
      <c r="AX35" s="108">
        <f t="shared" si="32"/>
        <v>0</v>
      </c>
      <c r="AY35" s="214">
        <f t="shared" ca="1" si="15"/>
        <v>0</v>
      </c>
      <c r="AZ35" s="88" t="str">
        <f t="shared" si="16"/>
        <v>0</v>
      </c>
      <c r="BA35" s="80">
        <f t="shared" si="17"/>
        <v>0</v>
      </c>
      <c r="BB35" s="80">
        <f t="shared" si="18"/>
        <v>0</v>
      </c>
      <c r="BC35" s="149">
        <f t="shared" si="19"/>
        <v>0</v>
      </c>
    </row>
    <row r="36" spans="1:55" ht="12" customHeight="1" x14ac:dyDescent="0.25">
      <c r="A36" s="283"/>
      <c r="B36" s="49">
        <v>19</v>
      </c>
      <c r="C36" s="241"/>
      <c r="D36" s="233" t="str">
        <f t="shared" ref="D36:AH36" si="41">IF(OR(WEEKDAY(D3,2)=6,WEEKDAY(D3,2)=7,WEEKDAY(D3,2)=5),"RH","")</f>
        <v/>
      </c>
      <c r="E36" s="233" t="str">
        <f t="shared" si="41"/>
        <v/>
      </c>
      <c r="F36" s="233" t="str">
        <f t="shared" si="41"/>
        <v>RH</v>
      </c>
      <c r="G36" s="233" t="str">
        <f t="shared" si="41"/>
        <v>RH</v>
      </c>
      <c r="H36" s="233" t="str">
        <f t="shared" si="41"/>
        <v>RH</v>
      </c>
      <c r="I36" s="233" t="str">
        <f t="shared" si="41"/>
        <v/>
      </c>
      <c r="J36" s="233" t="str">
        <f t="shared" si="41"/>
        <v/>
      </c>
      <c r="K36" s="233" t="str">
        <f t="shared" si="41"/>
        <v/>
      </c>
      <c r="L36" s="233" t="str">
        <f t="shared" si="41"/>
        <v/>
      </c>
      <c r="M36" s="233" t="str">
        <f t="shared" si="41"/>
        <v>RH</v>
      </c>
      <c r="N36" s="233" t="str">
        <f t="shared" si="41"/>
        <v>RH</v>
      </c>
      <c r="O36" s="233" t="str">
        <f t="shared" si="41"/>
        <v>RH</v>
      </c>
      <c r="P36" s="233" t="str">
        <f t="shared" si="41"/>
        <v/>
      </c>
      <c r="Q36" s="233" t="str">
        <f t="shared" si="41"/>
        <v/>
      </c>
      <c r="R36" s="233" t="str">
        <f t="shared" si="41"/>
        <v/>
      </c>
      <c r="S36" s="233" t="str">
        <f t="shared" si="41"/>
        <v/>
      </c>
      <c r="T36" s="233" t="str">
        <f t="shared" si="41"/>
        <v>RH</v>
      </c>
      <c r="U36" s="233" t="str">
        <f t="shared" si="41"/>
        <v>RH</v>
      </c>
      <c r="V36" s="233" t="str">
        <f t="shared" si="41"/>
        <v>RH</v>
      </c>
      <c r="W36" s="233" t="str">
        <f t="shared" si="41"/>
        <v/>
      </c>
      <c r="X36" s="233" t="str">
        <f t="shared" si="41"/>
        <v/>
      </c>
      <c r="Y36" s="233" t="str">
        <f t="shared" si="41"/>
        <v/>
      </c>
      <c r="Z36" s="233" t="str">
        <f t="shared" si="41"/>
        <v/>
      </c>
      <c r="AA36" s="233" t="str">
        <f t="shared" si="41"/>
        <v>RH</v>
      </c>
      <c r="AB36" s="233" t="str">
        <f t="shared" si="41"/>
        <v>RH</v>
      </c>
      <c r="AC36" s="233" t="str">
        <f t="shared" si="41"/>
        <v>RH</v>
      </c>
      <c r="AD36" s="233" t="str">
        <f t="shared" si="41"/>
        <v/>
      </c>
      <c r="AE36" s="233" t="str">
        <f t="shared" si="41"/>
        <v/>
      </c>
      <c r="AF36" s="233" t="str">
        <f t="shared" si="41"/>
        <v/>
      </c>
      <c r="AG36" s="233" t="str">
        <f t="shared" si="41"/>
        <v/>
      </c>
      <c r="AH36" s="233" t="str">
        <f t="shared" si="41"/>
        <v>RH</v>
      </c>
      <c r="AI36" s="57"/>
      <c r="AJ36" s="77">
        <f t="shared" si="2"/>
        <v>0</v>
      </c>
      <c r="AK36" s="208">
        <f t="shared" si="5"/>
        <v>15</v>
      </c>
      <c r="AL36" s="88">
        <f t="shared" si="3"/>
        <v>0</v>
      </c>
      <c r="AM36" s="211">
        <f t="shared" si="6"/>
        <v>25</v>
      </c>
      <c r="AN36" s="294"/>
      <c r="AO36" s="88">
        <f t="shared" si="7"/>
        <v>0</v>
      </c>
      <c r="AP36" s="80">
        <f t="shared" si="8"/>
        <v>0</v>
      </c>
      <c r="AQ36" s="80">
        <f t="shared" si="9"/>
        <v>0</v>
      </c>
      <c r="AR36" s="186">
        <f t="shared" si="10"/>
        <v>0</v>
      </c>
      <c r="AS36" s="77">
        <f t="shared" si="11"/>
        <v>0</v>
      </c>
      <c r="AT36" s="64">
        <f t="shared" si="12"/>
        <v>0</v>
      </c>
      <c r="AU36" s="64">
        <f t="shared" si="13"/>
        <v>0</v>
      </c>
      <c r="AV36" s="183">
        <f t="shared" si="14"/>
        <v>0</v>
      </c>
      <c r="AW36" s="77">
        <f t="shared" ca="1" si="22"/>
        <v>0</v>
      </c>
      <c r="AX36" s="108">
        <f t="shared" si="32"/>
        <v>0</v>
      </c>
      <c r="AY36" s="214">
        <f t="shared" ca="1" si="15"/>
        <v>0</v>
      </c>
      <c r="AZ36" s="88" t="str">
        <f t="shared" si="16"/>
        <v>0</v>
      </c>
      <c r="BA36" s="80">
        <f t="shared" si="17"/>
        <v>0</v>
      </c>
      <c r="BB36" s="80">
        <f t="shared" si="18"/>
        <v>0</v>
      </c>
      <c r="BC36" s="149">
        <f t="shared" si="19"/>
        <v>0</v>
      </c>
    </row>
    <row r="37" spans="1:55" s="6" customFormat="1" ht="12" customHeight="1" x14ac:dyDescent="0.25">
      <c r="A37" s="283"/>
      <c r="B37" s="49"/>
      <c r="C37" s="235"/>
      <c r="D37" s="233" t="str">
        <f t="shared" ref="D37:AH37" si="42">IF(OR(WEEKDAY(D3,2)=6,WEEKDAY(D3,2)=7,WEEKDAY(D3,2)=1),"RH","")</f>
        <v/>
      </c>
      <c r="E37" s="233" t="str">
        <f t="shared" si="42"/>
        <v/>
      </c>
      <c r="F37" s="233" t="str">
        <f t="shared" si="42"/>
        <v/>
      </c>
      <c r="G37" s="233" t="str">
        <f t="shared" si="42"/>
        <v>RH</v>
      </c>
      <c r="H37" s="233" t="str">
        <f t="shared" si="42"/>
        <v>RH</v>
      </c>
      <c r="I37" s="233" t="str">
        <f t="shared" si="42"/>
        <v>RH</v>
      </c>
      <c r="J37" s="233" t="str">
        <f t="shared" si="42"/>
        <v/>
      </c>
      <c r="K37" s="233" t="str">
        <f t="shared" si="42"/>
        <v/>
      </c>
      <c r="L37" s="233" t="str">
        <f t="shared" si="42"/>
        <v/>
      </c>
      <c r="M37" s="233" t="str">
        <f t="shared" si="42"/>
        <v/>
      </c>
      <c r="N37" s="233" t="str">
        <f t="shared" si="42"/>
        <v>RH</v>
      </c>
      <c r="O37" s="233" t="str">
        <f t="shared" si="42"/>
        <v>RH</v>
      </c>
      <c r="P37" s="233" t="str">
        <f t="shared" si="42"/>
        <v>RH</v>
      </c>
      <c r="Q37" s="233" t="str">
        <f t="shared" si="42"/>
        <v/>
      </c>
      <c r="R37" s="233" t="str">
        <f t="shared" si="42"/>
        <v/>
      </c>
      <c r="S37" s="233" t="str">
        <f t="shared" si="42"/>
        <v/>
      </c>
      <c r="T37" s="233" t="str">
        <f t="shared" si="42"/>
        <v/>
      </c>
      <c r="U37" s="233" t="str">
        <f t="shared" si="42"/>
        <v>RH</v>
      </c>
      <c r="V37" s="233" t="str">
        <f t="shared" si="42"/>
        <v>RH</v>
      </c>
      <c r="W37" s="233" t="str">
        <f t="shared" si="42"/>
        <v>RH</v>
      </c>
      <c r="X37" s="233" t="str">
        <f t="shared" si="42"/>
        <v/>
      </c>
      <c r="Y37" s="233" t="str">
        <f t="shared" si="42"/>
        <v/>
      </c>
      <c r="Z37" s="233" t="str">
        <f t="shared" si="42"/>
        <v/>
      </c>
      <c r="AA37" s="233" t="str">
        <f t="shared" si="42"/>
        <v/>
      </c>
      <c r="AB37" s="233" t="str">
        <f t="shared" si="42"/>
        <v>RH</v>
      </c>
      <c r="AC37" s="233" t="str">
        <f t="shared" si="42"/>
        <v>RH</v>
      </c>
      <c r="AD37" s="233" t="str">
        <f t="shared" si="42"/>
        <v>RH</v>
      </c>
      <c r="AE37" s="233" t="str">
        <f t="shared" si="42"/>
        <v/>
      </c>
      <c r="AF37" s="233" t="str">
        <f t="shared" si="42"/>
        <v/>
      </c>
      <c r="AG37" s="233" t="str">
        <f t="shared" si="42"/>
        <v/>
      </c>
      <c r="AH37" s="233" t="str">
        <f t="shared" si="42"/>
        <v/>
      </c>
      <c r="AI37" s="57"/>
      <c r="AJ37" s="77">
        <f t="shared" si="2"/>
        <v>0</v>
      </c>
      <c r="AK37" s="208">
        <f t="shared" si="5"/>
        <v>15</v>
      </c>
      <c r="AL37" s="88">
        <f t="shared" si="3"/>
        <v>0</v>
      </c>
      <c r="AM37" s="211">
        <f t="shared" si="6"/>
        <v>25</v>
      </c>
      <c r="AN37" s="294"/>
      <c r="AO37" s="88">
        <f t="shared" si="7"/>
        <v>0</v>
      </c>
      <c r="AP37" s="80">
        <f t="shared" si="8"/>
        <v>0</v>
      </c>
      <c r="AQ37" s="80">
        <f t="shared" si="9"/>
        <v>0</v>
      </c>
      <c r="AR37" s="186">
        <f t="shared" si="10"/>
        <v>0</v>
      </c>
      <c r="AS37" s="77">
        <f t="shared" si="11"/>
        <v>0</v>
      </c>
      <c r="AT37" s="64">
        <f t="shared" si="12"/>
        <v>0</v>
      </c>
      <c r="AU37" s="64">
        <f t="shared" si="13"/>
        <v>0</v>
      </c>
      <c r="AV37" s="183">
        <f t="shared" si="14"/>
        <v>0</v>
      </c>
      <c r="AW37" s="77">
        <f t="shared" ca="1" si="22"/>
        <v>0</v>
      </c>
      <c r="AX37" s="108">
        <f t="shared" si="32"/>
        <v>0</v>
      </c>
      <c r="AY37" s="214">
        <f t="shared" ca="1" si="15"/>
        <v>0</v>
      </c>
      <c r="AZ37" s="88" t="str">
        <f t="shared" si="16"/>
        <v>0</v>
      </c>
      <c r="BA37" s="80">
        <f t="shared" si="17"/>
        <v>0</v>
      </c>
      <c r="BB37" s="80">
        <f t="shared" si="18"/>
        <v>0</v>
      </c>
      <c r="BC37" s="149">
        <f t="shared" si="19"/>
        <v>0</v>
      </c>
    </row>
    <row r="38" spans="1:55" s="6" customFormat="1" ht="12" customHeight="1" thickBot="1" x14ac:dyDescent="0.3">
      <c r="A38" s="284"/>
      <c r="B38" s="41"/>
      <c r="C38" s="235"/>
      <c r="D38" s="233" t="str">
        <f t="shared" ref="D38:AH38" si="43">IF(OR(WEEKDAY(D3,2)=6,WEEKDAY(D3,2)=7,WEEKDAY(D3,2)=1),"RH","")</f>
        <v/>
      </c>
      <c r="E38" s="233" t="str">
        <f t="shared" si="43"/>
        <v/>
      </c>
      <c r="F38" s="233" t="str">
        <f t="shared" si="43"/>
        <v/>
      </c>
      <c r="G38" s="233" t="str">
        <f t="shared" si="43"/>
        <v>RH</v>
      </c>
      <c r="H38" s="233" t="str">
        <f t="shared" si="43"/>
        <v>RH</v>
      </c>
      <c r="I38" s="233" t="str">
        <f t="shared" si="43"/>
        <v>RH</v>
      </c>
      <c r="J38" s="233" t="str">
        <f t="shared" si="43"/>
        <v/>
      </c>
      <c r="K38" s="233" t="str">
        <f t="shared" si="43"/>
        <v/>
      </c>
      <c r="L38" s="233" t="str">
        <f t="shared" si="43"/>
        <v/>
      </c>
      <c r="M38" s="233" t="str">
        <f t="shared" si="43"/>
        <v/>
      </c>
      <c r="N38" s="233" t="str">
        <f t="shared" si="43"/>
        <v>RH</v>
      </c>
      <c r="O38" s="233" t="str">
        <f t="shared" si="43"/>
        <v>RH</v>
      </c>
      <c r="P38" s="233" t="str">
        <f t="shared" si="43"/>
        <v>RH</v>
      </c>
      <c r="Q38" s="233" t="str">
        <f t="shared" si="43"/>
        <v/>
      </c>
      <c r="R38" s="233" t="str">
        <f t="shared" si="43"/>
        <v/>
      </c>
      <c r="S38" s="233" t="str">
        <f t="shared" si="43"/>
        <v/>
      </c>
      <c r="T38" s="233" t="str">
        <f t="shared" si="43"/>
        <v/>
      </c>
      <c r="U38" s="233" t="str">
        <f t="shared" si="43"/>
        <v>RH</v>
      </c>
      <c r="V38" s="233" t="str">
        <f t="shared" si="43"/>
        <v>RH</v>
      </c>
      <c r="W38" s="233" t="str">
        <f t="shared" si="43"/>
        <v>RH</v>
      </c>
      <c r="X38" s="233" t="str">
        <f t="shared" si="43"/>
        <v/>
      </c>
      <c r="Y38" s="233" t="str">
        <f t="shared" si="43"/>
        <v/>
      </c>
      <c r="Z38" s="233" t="str">
        <f t="shared" si="43"/>
        <v/>
      </c>
      <c r="AA38" s="233" t="str">
        <f t="shared" si="43"/>
        <v/>
      </c>
      <c r="AB38" s="233" t="str">
        <f t="shared" si="43"/>
        <v>RH</v>
      </c>
      <c r="AC38" s="233" t="str">
        <f t="shared" si="43"/>
        <v>RH</v>
      </c>
      <c r="AD38" s="233" t="str">
        <f t="shared" si="43"/>
        <v>RH</v>
      </c>
      <c r="AE38" s="233" t="str">
        <f t="shared" si="43"/>
        <v/>
      </c>
      <c r="AF38" s="233" t="str">
        <f t="shared" si="43"/>
        <v/>
      </c>
      <c r="AG38" s="233" t="str">
        <f t="shared" si="43"/>
        <v/>
      </c>
      <c r="AH38" s="233" t="str">
        <f t="shared" si="43"/>
        <v/>
      </c>
      <c r="AI38" s="57"/>
      <c r="AJ38" s="77">
        <f t="shared" si="2"/>
        <v>0</v>
      </c>
      <c r="AK38" s="208">
        <f t="shared" si="5"/>
        <v>15</v>
      </c>
      <c r="AL38" s="88">
        <f t="shared" si="3"/>
        <v>0</v>
      </c>
      <c r="AM38" s="211">
        <f t="shared" si="6"/>
        <v>25</v>
      </c>
      <c r="AN38" s="294"/>
      <c r="AO38" s="88">
        <f t="shared" si="7"/>
        <v>0</v>
      </c>
      <c r="AP38" s="80">
        <f t="shared" si="8"/>
        <v>0</v>
      </c>
      <c r="AQ38" s="80">
        <f t="shared" si="9"/>
        <v>0</v>
      </c>
      <c r="AR38" s="186">
        <f t="shared" si="10"/>
        <v>0</v>
      </c>
      <c r="AS38" s="77">
        <f t="shared" si="11"/>
        <v>0</v>
      </c>
      <c r="AT38" s="64">
        <f t="shared" si="12"/>
        <v>0</v>
      </c>
      <c r="AU38" s="64">
        <f t="shared" si="13"/>
        <v>0</v>
      </c>
      <c r="AV38" s="183">
        <f t="shared" si="14"/>
        <v>0</v>
      </c>
      <c r="AW38" s="77">
        <f t="shared" ca="1" si="22"/>
        <v>0</v>
      </c>
      <c r="AX38" s="108">
        <f t="shared" si="32"/>
        <v>0</v>
      </c>
      <c r="AY38" s="214">
        <f t="shared" ca="1" si="15"/>
        <v>0</v>
      </c>
      <c r="AZ38" s="88" t="str">
        <f t="shared" si="16"/>
        <v>0</v>
      </c>
      <c r="BA38" s="80">
        <f t="shared" si="17"/>
        <v>0</v>
      </c>
      <c r="BB38" s="80">
        <f t="shared" si="18"/>
        <v>0</v>
      </c>
      <c r="BC38" s="149">
        <f t="shared" si="19"/>
        <v>0</v>
      </c>
    </row>
    <row r="39" spans="1:55" ht="2.25" customHeight="1" x14ac:dyDescent="0.25">
      <c r="A39" s="63"/>
      <c r="B39" s="41"/>
      <c r="C39" s="235"/>
      <c r="D39" s="233"/>
      <c r="E39" s="233"/>
      <c r="F39" s="233"/>
      <c r="G39" s="233"/>
      <c r="H39" s="233"/>
      <c r="I39" s="233"/>
      <c r="J39" s="233"/>
      <c r="K39" s="233"/>
      <c r="L39" s="233"/>
      <c r="M39" s="233"/>
      <c r="N39" s="233"/>
      <c r="O39" s="233"/>
      <c r="P39" s="233"/>
      <c r="Q39" s="233"/>
      <c r="R39" s="233"/>
      <c r="S39" s="233"/>
      <c r="T39" s="233"/>
      <c r="U39" s="233"/>
      <c r="V39" s="233"/>
      <c r="W39" s="233"/>
      <c r="X39" s="233"/>
      <c r="Y39" s="233"/>
      <c r="Z39" s="233"/>
      <c r="AA39" s="233"/>
      <c r="AB39" s="233"/>
      <c r="AC39" s="233"/>
      <c r="AD39" s="233"/>
      <c r="AE39" s="233"/>
      <c r="AF39" s="233"/>
      <c r="AG39" s="233"/>
      <c r="AH39" s="233"/>
      <c r="AI39" s="61"/>
      <c r="AJ39" s="77"/>
      <c r="AK39" s="208"/>
      <c r="AL39" s="88"/>
      <c r="AM39" s="211"/>
      <c r="AN39" s="294"/>
      <c r="AO39" s="88">
        <f t="shared" si="7"/>
        <v>0</v>
      </c>
      <c r="AP39" s="80">
        <f t="shared" si="8"/>
        <v>0</v>
      </c>
      <c r="AQ39" s="80">
        <f t="shared" si="9"/>
        <v>0</v>
      </c>
      <c r="AR39" s="186">
        <f t="shared" si="10"/>
        <v>0</v>
      </c>
      <c r="AS39" s="77">
        <f t="shared" si="11"/>
        <v>0</v>
      </c>
      <c r="AT39" s="64">
        <f t="shared" si="12"/>
        <v>0</v>
      </c>
      <c r="AU39" s="64">
        <f t="shared" si="13"/>
        <v>0</v>
      </c>
      <c r="AV39" s="183">
        <f t="shared" si="14"/>
        <v>0</v>
      </c>
      <c r="AW39" s="106"/>
      <c r="AX39" s="108"/>
      <c r="AY39" s="215"/>
      <c r="AZ39" s="88" t="str">
        <f t="shared" si="16"/>
        <v>0</v>
      </c>
      <c r="BA39" s="80">
        <f t="shared" si="17"/>
        <v>0</v>
      </c>
      <c r="BB39" s="80">
        <f t="shared" si="18"/>
        <v>0</v>
      </c>
      <c r="BC39" s="149">
        <f t="shared" si="19"/>
        <v>0</v>
      </c>
    </row>
    <row r="40" spans="1:55" ht="12" customHeight="1" thickBot="1" x14ac:dyDescent="0.3">
      <c r="A40" s="35" t="s">
        <v>46</v>
      </c>
      <c r="B40" s="44">
        <v>20</v>
      </c>
      <c r="C40" s="235"/>
      <c r="D40" s="233" t="s">
        <v>64</v>
      </c>
      <c r="E40" s="233">
        <v>20</v>
      </c>
      <c r="F40" s="233">
        <v>20</v>
      </c>
      <c r="G40" s="233" t="str">
        <f>IF(OR(WEEKDAY(G3,2)=6,WEEKDAY(G3,2)=7),"RH","")</f>
        <v>RH</v>
      </c>
      <c r="H40" s="233" t="str">
        <f>IF(OR(WEEKDAY(H3,2)=6,WEEKDAY(H3,2)=7),"RH","")</f>
        <v>RH</v>
      </c>
      <c r="I40" s="233">
        <v>20</v>
      </c>
      <c r="J40" s="233">
        <v>20</v>
      </c>
      <c r="K40" s="233">
        <v>20</v>
      </c>
      <c r="L40" s="233">
        <v>20</v>
      </c>
      <c r="M40" s="233">
        <v>20</v>
      </c>
      <c r="N40" s="233" t="str">
        <f>IF(OR(WEEKDAY(N3,2)=6,WEEKDAY(N3,2)=7),"RH","")</f>
        <v>RH</v>
      </c>
      <c r="O40" s="233" t="str">
        <f>IF(OR(WEEKDAY(O3,2)=6,WEEKDAY(O3,2)=7),"RH","")</f>
        <v>RH</v>
      </c>
      <c r="P40" s="233">
        <v>20</v>
      </c>
      <c r="Q40" s="233">
        <v>20</v>
      </c>
      <c r="R40" s="233">
        <v>20</v>
      </c>
      <c r="S40" s="233">
        <v>20</v>
      </c>
      <c r="T40" s="233">
        <v>20</v>
      </c>
      <c r="U40" s="233" t="str">
        <f>IF(OR(WEEKDAY(U3,2)=6,WEEKDAY(U3,2)=7),"RH","")</f>
        <v>RH</v>
      </c>
      <c r="V40" s="233" t="str">
        <f>IF(OR(WEEKDAY(V3,2)=6,WEEKDAY(V3,2)=7),"RH","")</f>
        <v>RH</v>
      </c>
      <c r="W40" s="233">
        <v>20</v>
      </c>
      <c r="X40" s="233">
        <v>20</v>
      </c>
      <c r="Y40" s="233">
        <v>20</v>
      </c>
      <c r="Z40" s="233">
        <v>20</v>
      </c>
      <c r="AA40" s="233">
        <v>20</v>
      </c>
      <c r="AB40" s="233" t="str">
        <f>IF(OR(WEEKDAY(AB3,2)=6,WEEKDAY(AB3,2)=7),"RH","")</f>
        <v>RH</v>
      </c>
      <c r="AC40" s="233" t="str">
        <f>IF(OR(WEEKDAY(AC3,2)=6,WEEKDAY(AC3,2)=7),"RH","")</f>
        <v>RH</v>
      </c>
      <c r="AD40" s="233">
        <v>20</v>
      </c>
      <c r="AE40" s="233">
        <v>20</v>
      </c>
      <c r="AF40" s="233">
        <v>20</v>
      </c>
      <c r="AG40" s="233">
        <v>20</v>
      </c>
      <c r="AH40" s="233">
        <v>20</v>
      </c>
      <c r="AI40" s="57"/>
      <c r="AJ40" s="77">
        <f t="shared" si="2"/>
        <v>0</v>
      </c>
      <c r="AK40" s="208">
        <f t="shared" si="5"/>
        <v>15</v>
      </c>
      <c r="AL40" s="88">
        <f t="shared" si="3"/>
        <v>0</v>
      </c>
      <c r="AM40" s="211">
        <f t="shared" si="6"/>
        <v>25</v>
      </c>
      <c r="AN40" s="294"/>
      <c r="AO40" s="88">
        <f t="shared" si="7"/>
        <v>0</v>
      </c>
      <c r="AP40" s="80">
        <f t="shared" si="8"/>
        <v>0</v>
      </c>
      <c r="AQ40" s="80">
        <f t="shared" si="9"/>
        <v>0</v>
      </c>
      <c r="AR40" s="186">
        <f t="shared" si="10"/>
        <v>0</v>
      </c>
      <c r="AS40" s="77">
        <f t="shared" si="11"/>
        <v>0</v>
      </c>
      <c r="AT40" s="64">
        <f t="shared" si="12"/>
        <v>0</v>
      </c>
      <c r="AU40" s="64">
        <f t="shared" si="13"/>
        <v>0</v>
      </c>
      <c r="AV40" s="183">
        <f t="shared" si="14"/>
        <v>0</v>
      </c>
      <c r="AW40" s="177">
        <f ca="1">jaunesNum(D4)</f>
        <v>1</v>
      </c>
      <c r="AX40" s="108">
        <f t="shared" si="32"/>
        <v>1</v>
      </c>
      <c r="AY40" s="214">
        <f t="shared" ca="1" si="15"/>
        <v>0</v>
      </c>
      <c r="AZ40" s="88" t="str">
        <f t="shared" si="16"/>
        <v>0</v>
      </c>
      <c r="BA40" s="80">
        <f t="shared" si="17"/>
        <v>0</v>
      </c>
      <c r="BB40" s="80">
        <f t="shared" si="18"/>
        <v>0</v>
      </c>
      <c r="BC40" s="149">
        <f t="shared" si="19"/>
        <v>0</v>
      </c>
    </row>
    <row r="41" spans="1:55" ht="12" customHeight="1" x14ac:dyDescent="0.25">
      <c r="A41" s="285" t="s">
        <v>47</v>
      </c>
      <c r="B41" s="41">
        <v>21</v>
      </c>
      <c r="C41" s="235"/>
      <c r="D41" s="233" t="s">
        <v>64</v>
      </c>
      <c r="E41" s="233">
        <v>21</v>
      </c>
      <c r="F41" s="233">
        <v>21</v>
      </c>
      <c r="G41" s="233" t="str">
        <f>IF(OR(WEEKDAY(G3,2)=6,WEEKDAY(G3,2)=7),"RH","")</f>
        <v>RH</v>
      </c>
      <c r="H41" s="233" t="str">
        <f>IF(OR(WEEKDAY(H3,2)=6,WEEKDAY(H3,2)=7),"RH","")</f>
        <v>RH</v>
      </c>
      <c r="I41" s="233">
        <v>21</v>
      </c>
      <c r="J41" s="233">
        <v>21</v>
      </c>
      <c r="K41" s="233">
        <v>21</v>
      </c>
      <c r="L41" s="233">
        <v>21</v>
      </c>
      <c r="M41" s="233">
        <v>21</v>
      </c>
      <c r="N41" s="233" t="str">
        <f>IF(OR(WEEKDAY(N3,2)=6,WEEKDAY(N3,2)=7),"RH","")</f>
        <v>RH</v>
      </c>
      <c r="O41" s="233" t="str">
        <f>IF(OR(WEEKDAY(O3,2)=6,WEEKDAY(O3,2)=7),"RH","")</f>
        <v>RH</v>
      </c>
      <c r="P41" s="233">
        <v>21</v>
      </c>
      <c r="Q41" s="233">
        <v>21</v>
      </c>
      <c r="R41" s="233">
        <v>21</v>
      </c>
      <c r="S41" s="233">
        <v>21</v>
      </c>
      <c r="T41" s="233">
        <v>21</v>
      </c>
      <c r="U41" s="233" t="str">
        <f>IF(OR(WEEKDAY(U3,2)=6,WEEKDAY(U3,2)=7),"RH","")</f>
        <v>RH</v>
      </c>
      <c r="V41" s="233" t="str">
        <f>IF(OR(WEEKDAY(V3,2)=6,WEEKDAY(V3,2)=7),"RH","")</f>
        <v>RH</v>
      </c>
      <c r="W41" s="233">
        <v>21</v>
      </c>
      <c r="X41" s="233">
        <v>21</v>
      </c>
      <c r="Y41" s="233">
        <v>21</v>
      </c>
      <c r="Z41" s="233">
        <v>21</v>
      </c>
      <c r="AA41" s="233">
        <v>21</v>
      </c>
      <c r="AB41" s="233" t="str">
        <f>IF(OR(WEEKDAY(AB3,2)=6,WEEKDAY(AB3,2)=7),"RH","")</f>
        <v>RH</v>
      </c>
      <c r="AC41" s="233" t="str">
        <f>IF(OR(WEEKDAY(AC3,2)=6,WEEKDAY(AC3,2)=7),"RH","")</f>
        <v>RH</v>
      </c>
      <c r="AD41" s="233">
        <v>21</v>
      </c>
      <c r="AE41" s="233">
        <v>21</v>
      </c>
      <c r="AF41" s="233">
        <v>21</v>
      </c>
      <c r="AG41" s="233">
        <v>21</v>
      </c>
      <c r="AH41" s="233">
        <v>21</v>
      </c>
      <c r="AI41" s="57"/>
      <c r="AJ41" s="77">
        <f t="shared" si="2"/>
        <v>0</v>
      </c>
      <c r="AK41" s="208">
        <f t="shared" si="5"/>
        <v>15</v>
      </c>
      <c r="AL41" s="88">
        <f t="shared" si="3"/>
        <v>0</v>
      </c>
      <c r="AM41" s="211">
        <f t="shared" si="6"/>
        <v>25</v>
      </c>
      <c r="AN41" s="294"/>
      <c r="AO41" s="88">
        <f t="shared" si="7"/>
        <v>0</v>
      </c>
      <c r="AP41" s="80">
        <f t="shared" si="8"/>
        <v>0</v>
      </c>
      <c r="AQ41" s="80">
        <f t="shared" si="9"/>
        <v>0</v>
      </c>
      <c r="AR41" s="186">
        <f t="shared" si="10"/>
        <v>0</v>
      </c>
      <c r="AS41" s="77">
        <f t="shared" si="11"/>
        <v>0</v>
      </c>
      <c r="AT41" s="64">
        <f t="shared" si="12"/>
        <v>0</v>
      </c>
      <c r="AU41" s="64">
        <f t="shared" si="13"/>
        <v>0</v>
      </c>
      <c r="AV41" s="183">
        <f t="shared" si="14"/>
        <v>0</v>
      </c>
      <c r="AW41" s="177">
        <f ca="1">jaunesNum(D4)</f>
        <v>1</v>
      </c>
      <c r="AX41" s="108">
        <f t="shared" si="32"/>
        <v>1</v>
      </c>
      <c r="AY41" s="214">
        <f t="shared" ca="1" si="15"/>
        <v>0</v>
      </c>
      <c r="AZ41" s="88" t="str">
        <f t="shared" si="16"/>
        <v>0</v>
      </c>
      <c r="BA41" s="80">
        <f t="shared" si="17"/>
        <v>0</v>
      </c>
      <c r="BB41" s="80">
        <f t="shared" si="18"/>
        <v>0</v>
      </c>
      <c r="BC41" s="149">
        <f t="shared" si="19"/>
        <v>0</v>
      </c>
    </row>
    <row r="42" spans="1:55" s="6" customFormat="1" ht="12" customHeight="1" x14ac:dyDescent="0.25">
      <c r="A42" s="286"/>
      <c r="B42" s="41">
        <v>22</v>
      </c>
      <c r="C42" s="235"/>
      <c r="D42" s="233" t="s">
        <v>64</v>
      </c>
      <c r="E42" s="233">
        <v>22</v>
      </c>
      <c r="F42" s="233">
        <v>22</v>
      </c>
      <c r="G42" s="233" t="str">
        <f>IF(OR(WEEKDAY(G3,2)=6,WEEKDAY(G3,2)=7),"RH","")</f>
        <v>RH</v>
      </c>
      <c r="H42" s="233" t="str">
        <f>IF(OR(WEEKDAY(H3,2)=6,WEEKDAY(H3,2)=7),"RH","")</f>
        <v>RH</v>
      </c>
      <c r="I42" s="233">
        <v>22</v>
      </c>
      <c r="J42" s="233">
        <v>22</v>
      </c>
      <c r="K42" s="233">
        <v>22</v>
      </c>
      <c r="L42" s="233">
        <v>22</v>
      </c>
      <c r="M42" s="233">
        <v>22</v>
      </c>
      <c r="N42" s="233" t="str">
        <f>IF(OR(WEEKDAY(N3,2)=6,WEEKDAY(N3,2)=7),"RH","")</f>
        <v>RH</v>
      </c>
      <c r="O42" s="233" t="str">
        <f>IF(OR(WEEKDAY(O3,2)=6,WEEKDAY(O3,2)=7),"RH","")</f>
        <v>RH</v>
      </c>
      <c r="P42" s="233">
        <v>22</v>
      </c>
      <c r="Q42" s="233">
        <v>22</v>
      </c>
      <c r="R42" s="233">
        <v>22</v>
      </c>
      <c r="S42" s="233">
        <v>22</v>
      </c>
      <c r="T42" s="233">
        <v>22</v>
      </c>
      <c r="U42" s="233" t="str">
        <f>IF(OR(WEEKDAY(U3,2)=6,WEEKDAY(U3,2)=7),"RH","")</f>
        <v>RH</v>
      </c>
      <c r="V42" s="233" t="str">
        <f>IF(OR(WEEKDAY(V3,2)=6,WEEKDAY(V3,2)=7),"RH","")</f>
        <v>RH</v>
      </c>
      <c r="W42" s="233">
        <v>22</v>
      </c>
      <c r="X42" s="233">
        <v>22</v>
      </c>
      <c r="Y42" s="233">
        <v>22</v>
      </c>
      <c r="Z42" s="233">
        <v>22</v>
      </c>
      <c r="AA42" s="233">
        <v>22</v>
      </c>
      <c r="AB42" s="233" t="str">
        <f>IF(OR(WEEKDAY(AB3,2)=6,WEEKDAY(AB3,2)=7),"RH","")</f>
        <v>RH</v>
      </c>
      <c r="AC42" s="233" t="str">
        <f>IF(OR(WEEKDAY(AC3,2)=6,WEEKDAY(AC3,2)=7),"RH","")</f>
        <v>RH</v>
      </c>
      <c r="AD42" s="233">
        <v>22</v>
      </c>
      <c r="AE42" s="233">
        <v>22</v>
      </c>
      <c r="AF42" s="233">
        <v>22</v>
      </c>
      <c r="AG42" s="233">
        <v>22</v>
      </c>
      <c r="AH42" s="233">
        <v>22</v>
      </c>
      <c r="AI42" s="57"/>
      <c r="AJ42" s="77">
        <f t="shared" si="2"/>
        <v>0</v>
      </c>
      <c r="AK42" s="208">
        <f t="shared" si="5"/>
        <v>15</v>
      </c>
      <c r="AL42" s="88">
        <f t="shared" si="3"/>
        <v>0</v>
      </c>
      <c r="AM42" s="211">
        <f t="shared" si="6"/>
        <v>25</v>
      </c>
      <c r="AN42" s="294"/>
      <c r="AO42" s="88">
        <f t="shared" si="7"/>
        <v>0</v>
      </c>
      <c r="AP42" s="80">
        <f t="shared" si="8"/>
        <v>0</v>
      </c>
      <c r="AQ42" s="80">
        <f t="shared" si="9"/>
        <v>0</v>
      </c>
      <c r="AR42" s="186">
        <f t="shared" si="10"/>
        <v>0</v>
      </c>
      <c r="AS42" s="77">
        <f t="shared" si="11"/>
        <v>0</v>
      </c>
      <c r="AT42" s="64">
        <f t="shared" si="12"/>
        <v>0</v>
      </c>
      <c r="AU42" s="64">
        <f t="shared" si="13"/>
        <v>0</v>
      </c>
      <c r="AV42" s="183">
        <f t="shared" si="14"/>
        <v>0</v>
      </c>
      <c r="AW42" s="177">
        <f ca="1">jaunesNum(D4)</f>
        <v>1</v>
      </c>
      <c r="AX42" s="108">
        <f t="shared" si="32"/>
        <v>1</v>
      </c>
      <c r="AY42" s="214">
        <f t="shared" ca="1" si="15"/>
        <v>0</v>
      </c>
      <c r="AZ42" s="88" t="str">
        <f t="shared" si="16"/>
        <v>0</v>
      </c>
      <c r="BA42" s="80">
        <f t="shared" si="17"/>
        <v>0</v>
      </c>
      <c r="BB42" s="80">
        <f t="shared" si="18"/>
        <v>0</v>
      </c>
      <c r="BC42" s="149">
        <f t="shared" si="19"/>
        <v>0</v>
      </c>
    </row>
    <row r="43" spans="1:55" ht="1.5" customHeight="1" x14ac:dyDescent="0.25">
      <c r="A43" s="14"/>
      <c r="B43" s="41"/>
      <c r="C43" s="235"/>
      <c r="D43" s="233"/>
      <c r="E43" s="233"/>
      <c r="F43" s="233"/>
      <c r="G43" s="233"/>
      <c r="H43" s="233"/>
      <c r="I43" s="233"/>
      <c r="J43" s="233"/>
      <c r="K43" s="233"/>
      <c r="L43" s="233"/>
      <c r="M43" s="233"/>
      <c r="N43" s="233"/>
      <c r="O43" s="233"/>
      <c r="P43" s="233"/>
      <c r="Q43" s="233"/>
      <c r="R43" s="233"/>
      <c r="S43" s="233"/>
      <c r="T43" s="233"/>
      <c r="U43" s="233"/>
      <c r="V43" s="233"/>
      <c r="W43" s="233"/>
      <c r="X43" s="233"/>
      <c r="Y43" s="233"/>
      <c r="Z43" s="233"/>
      <c r="AA43" s="233"/>
      <c r="AB43" s="233"/>
      <c r="AC43" s="233"/>
      <c r="AD43" s="233"/>
      <c r="AE43" s="233"/>
      <c r="AF43" s="233"/>
      <c r="AG43" s="233"/>
      <c r="AH43" s="233"/>
      <c r="AI43" s="61"/>
      <c r="AJ43" s="77"/>
      <c r="AK43" s="208">
        <f t="shared" si="5"/>
        <v>15</v>
      </c>
      <c r="AL43" s="88">
        <f>COUNTIF(E43:AG43,"CA")</f>
        <v>0</v>
      </c>
      <c r="AM43" s="211">
        <f t="shared" si="6"/>
        <v>25</v>
      </c>
      <c r="AN43" s="294"/>
      <c r="AO43" s="88">
        <f t="shared" si="7"/>
        <v>0</v>
      </c>
      <c r="AP43" s="80">
        <f t="shared" si="8"/>
        <v>0</v>
      </c>
      <c r="AQ43" s="80">
        <f t="shared" si="9"/>
        <v>0</v>
      </c>
      <c r="AR43" s="186">
        <f t="shared" si="10"/>
        <v>0</v>
      </c>
      <c r="AS43" s="77">
        <f t="shared" si="11"/>
        <v>0</v>
      </c>
      <c r="AT43" s="64">
        <f t="shared" si="12"/>
        <v>0</v>
      </c>
      <c r="AU43" s="64">
        <f t="shared" si="13"/>
        <v>0</v>
      </c>
      <c r="AV43" s="183">
        <f t="shared" si="14"/>
        <v>0</v>
      </c>
      <c r="AW43" s="77">
        <f ca="1">jaunesNum(D30)</f>
        <v>0</v>
      </c>
      <c r="AX43" s="108">
        <f>COUNTIF(I43:AJ43,"RF")</f>
        <v>0</v>
      </c>
      <c r="AY43" s="215"/>
      <c r="AZ43" s="88" t="str">
        <f t="shared" si="16"/>
        <v>0</v>
      </c>
      <c r="BA43" s="80">
        <f t="shared" si="17"/>
        <v>0</v>
      </c>
      <c r="BB43" s="80">
        <f t="shared" si="18"/>
        <v>0</v>
      </c>
      <c r="BC43" s="149">
        <f t="shared" si="19"/>
        <v>0</v>
      </c>
    </row>
    <row r="44" spans="1:55" ht="12" customHeight="1" x14ac:dyDescent="0.25">
      <c r="A44" s="36" t="s">
        <v>48</v>
      </c>
      <c r="B44" s="45">
        <v>23</v>
      </c>
      <c r="C44" s="235"/>
      <c r="D44" s="233" t="s">
        <v>64</v>
      </c>
      <c r="E44" s="233">
        <v>23</v>
      </c>
      <c r="F44" s="233">
        <v>23</v>
      </c>
      <c r="G44" s="233" t="str">
        <f>IF(OR(WEEKDAY($G$3,2)=6,WEEKDAY($G$3,2)=7),"RH","")</f>
        <v>RH</v>
      </c>
      <c r="H44" s="233" t="str">
        <f>IF(OR(WEEKDAY($H$3,2)=6,WEEKDAY($H$3,2)=7),"RH","")</f>
        <v>RH</v>
      </c>
      <c r="I44" s="233">
        <v>23</v>
      </c>
      <c r="J44" s="233">
        <v>23</v>
      </c>
      <c r="K44" s="233">
        <v>23</v>
      </c>
      <c r="L44" s="233">
        <v>23</v>
      </c>
      <c r="M44" s="233">
        <v>23</v>
      </c>
      <c r="N44" s="233" t="str">
        <f>IF(OR(WEEKDAY($N$3,2)=6,WEEKDAY($N$3,2)=7),"RH","")</f>
        <v>RH</v>
      </c>
      <c r="O44" s="233" t="str">
        <f>IF(OR(WEEKDAY($O$3,2)=6,WEEKDAY($O$3,2)=7),"RH","")</f>
        <v>RH</v>
      </c>
      <c r="P44" s="233">
        <v>23</v>
      </c>
      <c r="Q44" s="233">
        <v>23</v>
      </c>
      <c r="R44" s="233">
        <v>23</v>
      </c>
      <c r="S44" s="233">
        <v>23</v>
      </c>
      <c r="T44" s="233">
        <v>23</v>
      </c>
      <c r="U44" s="233" t="str">
        <f>IF(OR(WEEKDAY($U$3,2)=6,WEEKDAY($U$3,2)=7),"RH","")</f>
        <v>RH</v>
      </c>
      <c r="V44" s="233" t="str">
        <f>IF(OR(WEEKDAY($V$3,2)=6,WEEKDAY($V$3,2)=7),"RH","")</f>
        <v>RH</v>
      </c>
      <c r="W44" s="233">
        <v>23</v>
      </c>
      <c r="X44" s="233">
        <v>23</v>
      </c>
      <c r="Y44" s="233">
        <v>23</v>
      </c>
      <c r="Z44" s="233">
        <v>23</v>
      </c>
      <c r="AA44" s="233">
        <v>23</v>
      </c>
      <c r="AB44" s="233" t="str">
        <f>IF(OR(WEEKDAY($AB$3,2)=6,WEEKDAY($AB$3,2)=7),"RH","")</f>
        <v>RH</v>
      </c>
      <c r="AC44" s="233" t="str">
        <f>IF(OR(WEEKDAY($AC$3,2)=6,WEEKDAY($AC$3,2)=7),"RH","")</f>
        <v>RH</v>
      </c>
      <c r="AD44" s="233">
        <v>23</v>
      </c>
      <c r="AE44" s="233">
        <v>23</v>
      </c>
      <c r="AF44" s="233">
        <v>23</v>
      </c>
      <c r="AG44" s="233">
        <v>23</v>
      </c>
      <c r="AH44" s="233">
        <v>23</v>
      </c>
      <c r="AI44" s="57"/>
      <c r="AJ44" s="77">
        <f t="shared" si="2"/>
        <v>0</v>
      </c>
      <c r="AK44" s="208">
        <f t="shared" si="5"/>
        <v>15</v>
      </c>
      <c r="AL44" s="88">
        <f t="shared" si="3"/>
        <v>0</v>
      </c>
      <c r="AM44" s="211">
        <f t="shared" si="6"/>
        <v>25</v>
      </c>
      <c r="AN44" s="294"/>
      <c r="AO44" s="88">
        <f t="shared" si="7"/>
        <v>0</v>
      </c>
      <c r="AP44" s="80">
        <f t="shared" si="8"/>
        <v>0</v>
      </c>
      <c r="AQ44" s="80">
        <f t="shared" si="9"/>
        <v>0</v>
      </c>
      <c r="AR44" s="186">
        <f t="shared" si="10"/>
        <v>0</v>
      </c>
      <c r="AS44" s="77">
        <f t="shared" si="11"/>
        <v>0</v>
      </c>
      <c r="AT44" s="64">
        <f t="shared" si="12"/>
        <v>0</v>
      </c>
      <c r="AU44" s="64">
        <f t="shared" si="13"/>
        <v>0</v>
      </c>
      <c r="AV44" s="183">
        <f t="shared" si="14"/>
        <v>0</v>
      </c>
      <c r="AW44" s="177">
        <f ca="1">jaunesNum(D4)</f>
        <v>1</v>
      </c>
      <c r="AX44" s="108">
        <f t="shared" si="32"/>
        <v>1</v>
      </c>
      <c r="AY44" s="214">
        <f t="shared" ca="1" si="15"/>
        <v>0</v>
      </c>
      <c r="AZ44" s="88" t="str">
        <f t="shared" si="16"/>
        <v>0</v>
      </c>
      <c r="BA44" s="80">
        <f t="shared" si="17"/>
        <v>0</v>
      </c>
      <c r="BB44" s="80">
        <f t="shared" si="18"/>
        <v>0</v>
      </c>
      <c r="BC44" s="149">
        <f t="shared" si="19"/>
        <v>0</v>
      </c>
    </row>
    <row r="45" spans="1:55" s="6" customFormat="1" ht="12" customHeight="1" x14ac:dyDescent="0.25">
      <c r="A45" s="37" t="s">
        <v>49</v>
      </c>
      <c r="B45" s="55">
        <v>24</v>
      </c>
      <c r="C45" s="235"/>
      <c r="D45" s="233" t="str">
        <f t="shared" ref="D45:AH45" si="44">IF(OR(WEEKDAY(D3,2)=6,WEEKDAY(D3,2)=7),"RH","")</f>
        <v/>
      </c>
      <c r="E45" s="233" t="str">
        <f t="shared" si="44"/>
        <v/>
      </c>
      <c r="F45" s="233" t="str">
        <f t="shared" si="44"/>
        <v/>
      </c>
      <c r="G45" s="233" t="str">
        <f t="shared" si="44"/>
        <v>RH</v>
      </c>
      <c r="H45" s="233" t="str">
        <f t="shared" si="44"/>
        <v>RH</v>
      </c>
      <c r="I45" s="233" t="str">
        <f t="shared" si="44"/>
        <v/>
      </c>
      <c r="J45" s="233" t="str">
        <f t="shared" si="44"/>
        <v/>
      </c>
      <c r="K45" s="233" t="str">
        <f t="shared" si="44"/>
        <v/>
      </c>
      <c r="L45" s="233" t="str">
        <f t="shared" si="44"/>
        <v/>
      </c>
      <c r="M45" s="233" t="str">
        <f t="shared" si="44"/>
        <v/>
      </c>
      <c r="N45" s="233" t="str">
        <f t="shared" si="44"/>
        <v>RH</v>
      </c>
      <c r="O45" s="233" t="str">
        <f t="shared" si="44"/>
        <v>RH</v>
      </c>
      <c r="P45" s="233" t="str">
        <f t="shared" si="44"/>
        <v/>
      </c>
      <c r="Q45" s="233" t="str">
        <f t="shared" si="44"/>
        <v/>
      </c>
      <c r="R45" s="233" t="str">
        <f t="shared" si="44"/>
        <v/>
      </c>
      <c r="S45" s="233" t="str">
        <f t="shared" si="44"/>
        <v/>
      </c>
      <c r="T45" s="233" t="str">
        <f t="shared" si="44"/>
        <v/>
      </c>
      <c r="U45" s="233" t="str">
        <f t="shared" si="44"/>
        <v>RH</v>
      </c>
      <c r="V45" s="233" t="str">
        <f t="shared" si="44"/>
        <v>RH</v>
      </c>
      <c r="W45" s="233" t="str">
        <f t="shared" si="44"/>
        <v/>
      </c>
      <c r="X45" s="233" t="str">
        <f t="shared" si="44"/>
        <v/>
      </c>
      <c r="Y45" s="233" t="str">
        <f t="shared" si="44"/>
        <v/>
      </c>
      <c r="Z45" s="233" t="str">
        <f t="shared" si="44"/>
        <v/>
      </c>
      <c r="AA45" s="233" t="str">
        <f t="shared" si="44"/>
        <v/>
      </c>
      <c r="AB45" s="233" t="str">
        <f t="shared" si="44"/>
        <v>RH</v>
      </c>
      <c r="AC45" s="233" t="str">
        <f t="shared" si="44"/>
        <v>RH</v>
      </c>
      <c r="AD45" s="233" t="str">
        <f t="shared" si="44"/>
        <v/>
      </c>
      <c r="AE45" s="233" t="str">
        <f t="shared" si="44"/>
        <v/>
      </c>
      <c r="AF45" s="233" t="str">
        <f t="shared" si="44"/>
        <v/>
      </c>
      <c r="AG45" s="233" t="str">
        <f t="shared" si="44"/>
        <v/>
      </c>
      <c r="AH45" s="233" t="str">
        <f t="shared" si="44"/>
        <v/>
      </c>
      <c r="AI45" s="57"/>
      <c r="AJ45" s="77">
        <f t="shared" si="2"/>
        <v>0</v>
      </c>
      <c r="AK45" s="208">
        <f t="shared" si="5"/>
        <v>15</v>
      </c>
      <c r="AL45" s="88">
        <f t="shared" si="3"/>
        <v>0</v>
      </c>
      <c r="AM45" s="211">
        <f t="shared" si="6"/>
        <v>25</v>
      </c>
      <c r="AN45" s="294"/>
      <c r="AO45" s="88">
        <f t="shared" si="7"/>
        <v>0</v>
      </c>
      <c r="AP45" s="80">
        <f t="shared" si="8"/>
        <v>0</v>
      </c>
      <c r="AQ45" s="80">
        <f t="shared" si="9"/>
        <v>0</v>
      </c>
      <c r="AR45" s="186">
        <f t="shared" si="10"/>
        <v>0</v>
      </c>
      <c r="AS45" s="77">
        <f t="shared" si="11"/>
        <v>0</v>
      </c>
      <c r="AT45" s="64">
        <f t="shared" si="12"/>
        <v>0</v>
      </c>
      <c r="AU45" s="64">
        <f t="shared" si="13"/>
        <v>0</v>
      </c>
      <c r="AV45" s="183">
        <f t="shared" si="14"/>
        <v>0</v>
      </c>
      <c r="AW45" s="77">
        <f ca="1">jaunesNum(D45:AH45)</f>
        <v>0</v>
      </c>
      <c r="AX45" s="108">
        <f t="shared" si="32"/>
        <v>0</v>
      </c>
      <c r="AY45" s="214">
        <f t="shared" ca="1" si="15"/>
        <v>0</v>
      </c>
      <c r="AZ45" s="88" t="str">
        <f t="shared" si="16"/>
        <v>0</v>
      </c>
      <c r="BA45" s="80">
        <f t="shared" si="17"/>
        <v>0</v>
      </c>
      <c r="BB45" s="80">
        <f t="shared" si="18"/>
        <v>0</v>
      </c>
      <c r="BC45" s="149">
        <f t="shared" si="19"/>
        <v>0</v>
      </c>
    </row>
    <row r="46" spans="1:55" s="5" customFormat="1" ht="2.25" customHeight="1" x14ac:dyDescent="0.25">
      <c r="A46" s="15"/>
      <c r="B46" s="50"/>
      <c r="C46" s="235"/>
      <c r="D46" s="233"/>
      <c r="E46" s="233"/>
      <c r="F46" s="233"/>
      <c r="G46" s="233"/>
      <c r="H46" s="233"/>
      <c r="I46" s="233"/>
      <c r="J46" s="233"/>
      <c r="K46" s="233"/>
      <c r="L46" s="233"/>
      <c r="M46" s="233"/>
      <c r="N46" s="233"/>
      <c r="O46" s="233"/>
      <c r="P46" s="233"/>
      <c r="Q46" s="233"/>
      <c r="R46" s="233"/>
      <c r="S46" s="233"/>
      <c r="T46" s="233"/>
      <c r="U46" s="233"/>
      <c r="V46" s="233"/>
      <c r="W46" s="233"/>
      <c r="X46" s="233"/>
      <c r="Y46" s="233"/>
      <c r="Z46" s="233"/>
      <c r="AA46" s="233"/>
      <c r="AB46" s="233"/>
      <c r="AC46" s="233"/>
      <c r="AD46" s="233"/>
      <c r="AE46" s="233"/>
      <c r="AF46" s="233"/>
      <c r="AG46" s="233"/>
      <c r="AH46" s="233"/>
      <c r="AI46" s="61"/>
      <c r="AJ46" s="77"/>
      <c r="AK46" s="208"/>
      <c r="AL46" s="88"/>
      <c r="AM46" s="211"/>
      <c r="AN46" s="294"/>
      <c r="AO46" s="88">
        <f t="shared" si="7"/>
        <v>0</v>
      </c>
      <c r="AP46" s="80">
        <f t="shared" si="8"/>
        <v>0</v>
      </c>
      <c r="AQ46" s="80">
        <f t="shared" si="9"/>
        <v>0</v>
      </c>
      <c r="AR46" s="186">
        <f t="shared" si="10"/>
        <v>0</v>
      </c>
      <c r="AS46" s="77">
        <f t="shared" si="11"/>
        <v>0</v>
      </c>
      <c r="AT46" s="64">
        <f t="shared" si="12"/>
        <v>0</v>
      </c>
      <c r="AU46" s="64">
        <f t="shared" si="13"/>
        <v>0</v>
      </c>
      <c r="AV46" s="183">
        <f t="shared" si="14"/>
        <v>0</v>
      </c>
      <c r="AW46" s="106"/>
      <c r="AX46" s="108"/>
      <c r="AY46" s="215"/>
      <c r="AZ46" s="88" t="str">
        <f t="shared" si="16"/>
        <v>0</v>
      </c>
      <c r="BA46" s="80">
        <f t="shared" si="17"/>
        <v>0</v>
      </c>
      <c r="BB46" s="80">
        <f t="shared" si="18"/>
        <v>0</v>
      </c>
      <c r="BC46" s="149">
        <f t="shared" si="19"/>
        <v>0</v>
      </c>
    </row>
    <row r="47" spans="1:55" ht="12" customHeight="1" x14ac:dyDescent="0.25">
      <c r="A47" s="287" t="s">
        <v>50</v>
      </c>
      <c r="B47" s="51">
        <v>25</v>
      </c>
      <c r="C47" s="242"/>
      <c r="D47" s="233" t="s">
        <v>64</v>
      </c>
      <c r="E47" s="233">
        <v>25</v>
      </c>
      <c r="F47" s="233">
        <v>25</v>
      </c>
      <c r="G47" s="233" t="str">
        <f>IF(OR(WEEKDAY(G3,2)=6,WEEKDAY(G3,2)=7),"RH","")</f>
        <v>RH</v>
      </c>
      <c r="H47" s="233" t="str">
        <f>IF(OR(WEEKDAY(H3,2)=6,WEEKDAY(H3,2)=7),"RH","")</f>
        <v>RH</v>
      </c>
      <c r="I47" s="233">
        <v>25</v>
      </c>
      <c r="J47" s="233">
        <v>25</v>
      </c>
      <c r="K47" s="233">
        <v>25</v>
      </c>
      <c r="L47" s="233">
        <v>25</v>
      </c>
      <c r="M47" s="233">
        <v>25</v>
      </c>
      <c r="N47" s="233" t="str">
        <f>IF(OR(WEEKDAY(N3,2)=6,WEEKDAY(N3,2)=7),"RH","")</f>
        <v>RH</v>
      </c>
      <c r="O47" s="233" t="str">
        <f>IF(OR(WEEKDAY(O3,2)=6,WEEKDAY(O3,2)=7),"RH","")</f>
        <v>RH</v>
      </c>
      <c r="P47" s="233">
        <v>25</v>
      </c>
      <c r="Q47" s="233">
        <v>25</v>
      </c>
      <c r="R47" s="233">
        <v>25</v>
      </c>
      <c r="S47" s="233">
        <v>25</v>
      </c>
      <c r="T47" s="233">
        <v>25</v>
      </c>
      <c r="U47" s="233" t="str">
        <f>IF(OR(WEEKDAY(U3,2)=6,WEEKDAY(U3,2)=7),"RH","")</f>
        <v>RH</v>
      </c>
      <c r="V47" s="233" t="str">
        <f>IF(OR(WEEKDAY(V3,2)=6,WEEKDAY(V3,2)=7),"RH","")</f>
        <v>RH</v>
      </c>
      <c r="W47" s="233">
        <v>25</v>
      </c>
      <c r="X47" s="233">
        <v>25</v>
      </c>
      <c r="Y47" s="233">
        <v>25</v>
      </c>
      <c r="Z47" s="233">
        <v>25</v>
      </c>
      <c r="AA47" s="233">
        <v>25</v>
      </c>
      <c r="AB47" s="233" t="str">
        <f>IF(OR(WEEKDAY(AB3,2)=6,WEEKDAY(AB3,2)=7),"RH","")</f>
        <v>RH</v>
      </c>
      <c r="AC47" s="233" t="str">
        <f>IF(OR(WEEKDAY(AC3,2)=6,WEEKDAY(AC3,2)=7),"RH","")</f>
        <v>RH</v>
      </c>
      <c r="AD47" s="233">
        <v>25</v>
      </c>
      <c r="AE47" s="233">
        <v>25</v>
      </c>
      <c r="AF47" s="233">
        <v>25</v>
      </c>
      <c r="AG47" s="233">
        <v>25</v>
      </c>
      <c r="AH47" s="233">
        <v>25</v>
      </c>
      <c r="AI47" s="59"/>
      <c r="AJ47" s="77">
        <f t="shared" si="2"/>
        <v>0</v>
      </c>
      <c r="AK47" s="208">
        <f>0 -(AJ47)</f>
        <v>0</v>
      </c>
      <c r="AL47" s="88">
        <f t="shared" si="3"/>
        <v>0</v>
      </c>
      <c r="AM47" s="211">
        <f t="shared" si="6"/>
        <v>25</v>
      </c>
      <c r="AN47" s="294"/>
      <c r="AO47" s="88">
        <f t="shared" si="7"/>
        <v>0</v>
      </c>
      <c r="AP47" s="80">
        <f t="shared" si="8"/>
        <v>0</v>
      </c>
      <c r="AQ47" s="80">
        <f t="shared" si="9"/>
        <v>0</v>
      </c>
      <c r="AR47" s="186">
        <f t="shared" si="10"/>
        <v>0</v>
      </c>
      <c r="AS47" s="77">
        <f t="shared" si="11"/>
        <v>0</v>
      </c>
      <c r="AT47" s="64">
        <f t="shared" si="12"/>
        <v>0</v>
      </c>
      <c r="AU47" s="64">
        <f t="shared" si="13"/>
        <v>0</v>
      </c>
      <c r="AV47" s="183">
        <f t="shared" si="14"/>
        <v>0</v>
      </c>
      <c r="AW47" s="177">
        <f ca="1">jaunesNum(D4)</f>
        <v>1</v>
      </c>
      <c r="AX47" s="108">
        <f t="shared" si="32"/>
        <v>1</v>
      </c>
      <c r="AY47" s="214">
        <f t="shared" ca="1" si="15"/>
        <v>0</v>
      </c>
      <c r="AZ47" s="88" t="str">
        <f t="shared" si="16"/>
        <v>0</v>
      </c>
      <c r="BA47" s="80">
        <f t="shared" si="17"/>
        <v>0</v>
      </c>
      <c r="BB47" s="80">
        <f t="shared" si="18"/>
        <v>0</v>
      </c>
      <c r="BC47" s="149">
        <f t="shared" si="19"/>
        <v>0</v>
      </c>
    </row>
    <row r="48" spans="1:55" ht="12" customHeight="1" x14ac:dyDescent="0.25">
      <c r="A48" s="288"/>
      <c r="B48" s="51">
        <v>26</v>
      </c>
      <c r="C48" s="243"/>
      <c r="D48" s="233" t="s">
        <v>64</v>
      </c>
      <c r="E48" s="233">
        <v>26</v>
      </c>
      <c r="F48" s="233">
        <v>26</v>
      </c>
      <c r="G48" s="233" t="str">
        <f>IF(OR(WEEKDAY(G3,2)=6,WEEKDAY(G3,2)=7),"RH","")</f>
        <v>RH</v>
      </c>
      <c r="H48" s="233" t="str">
        <f>IF(OR(WEEKDAY(H3,2)=6,WEEKDAY(H3,2)=7),"RH","")</f>
        <v>RH</v>
      </c>
      <c r="I48" s="233">
        <v>26</v>
      </c>
      <c r="J48" s="233">
        <v>26</v>
      </c>
      <c r="K48" s="233">
        <v>26</v>
      </c>
      <c r="L48" s="233">
        <v>26</v>
      </c>
      <c r="M48" s="233">
        <v>26</v>
      </c>
      <c r="N48" s="233" t="str">
        <f>IF(OR(WEEKDAY(N3,2)=6,WEEKDAY(N3,2)=7),"RH","")</f>
        <v>RH</v>
      </c>
      <c r="O48" s="233" t="str">
        <f>IF(OR(WEEKDAY(O3,2)=6,WEEKDAY(O3,2)=7),"RH","")</f>
        <v>RH</v>
      </c>
      <c r="P48" s="233">
        <v>26</v>
      </c>
      <c r="Q48" s="233">
        <v>26</v>
      </c>
      <c r="R48" s="233">
        <v>26</v>
      </c>
      <c r="S48" s="233">
        <v>26</v>
      </c>
      <c r="T48" s="233">
        <v>26</v>
      </c>
      <c r="U48" s="233" t="str">
        <f>IF(OR(WEEKDAY(U3,2)=6,WEEKDAY(U3,2)=7),"RH","")</f>
        <v>RH</v>
      </c>
      <c r="V48" s="233" t="str">
        <f>IF(OR(WEEKDAY(V3,2)=6,WEEKDAY(V3,2)=7),"RH","")</f>
        <v>RH</v>
      </c>
      <c r="W48" s="233">
        <v>26</v>
      </c>
      <c r="X48" s="233">
        <v>26</v>
      </c>
      <c r="Y48" s="233">
        <v>26</v>
      </c>
      <c r="Z48" s="233">
        <v>26</v>
      </c>
      <c r="AA48" s="233">
        <v>26</v>
      </c>
      <c r="AB48" s="233" t="str">
        <f>IF(OR(WEEKDAY(AB3,2)=6,WEEKDAY(AB3,2)=7),"RH","")</f>
        <v>RH</v>
      </c>
      <c r="AC48" s="233" t="str">
        <f>IF(OR(WEEKDAY(AC3,2)=6,WEEKDAY(AC3,2)=7),"RH","")</f>
        <v>RH</v>
      </c>
      <c r="AD48" s="233">
        <v>26</v>
      </c>
      <c r="AE48" s="233">
        <v>26</v>
      </c>
      <c r="AF48" s="233">
        <v>26</v>
      </c>
      <c r="AG48" s="233">
        <v>26</v>
      </c>
      <c r="AH48" s="233">
        <v>26</v>
      </c>
      <c r="AI48" s="57"/>
      <c r="AJ48" s="77">
        <f t="shared" si="2"/>
        <v>0</v>
      </c>
      <c r="AK48" s="208">
        <f>0 -(AJ48)</f>
        <v>0</v>
      </c>
      <c r="AL48" s="88">
        <f t="shared" si="3"/>
        <v>0</v>
      </c>
      <c r="AM48" s="211">
        <f t="shared" si="6"/>
        <v>25</v>
      </c>
      <c r="AN48" s="294"/>
      <c r="AO48" s="88">
        <f t="shared" si="7"/>
        <v>0</v>
      </c>
      <c r="AP48" s="80">
        <f t="shared" si="8"/>
        <v>0</v>
      </c>
      <c r="AQ48" s="80">
        <f t="shared" si="9"/>
        <v>0</v>
      </c>
      <c r="AR48" s="186">
        <f t="shared" si="10"/>
        <v>0</v>
      </c>
      <c r="AS48" s="77">
        <f t="shared" si="11"/>
        <v>0</v>
      </c>
      <c r="AT48" s="64">
        <f t="shared" si="12"/>
        <v>0</v>
      </c>
      <c r="AU48" s="64">
        <f t="shared" si="13"/>
        <v>0</v>
      </c>
      <c r="AV48" s="183">
        <f t="shared" si="14"/>
        <v>0</v>
      </c>
      <c r="AW48" s="177">
        <f ca="1">jaunesNum(D4)</f>
        <v>1</v>
      </c>
      <c r="AX48" s="108">
        <f t="shared" si="32"/>
        <v>1</v>
      </c>
      <c r="AY48" s="214">
        <f t="shared" ca="1" si="15"/>
        <v>0</v>
      </c>
      <c r="AZ48" s="88" t="str">
        <f t="shared" si="16"/>
        <v>0</v>
      </c>
      <c r="BA48" s="80">
        <f t="shared" si="17"/>
        <v>0</v>
      </c>
      <c r="BB48" s="80">
        <f t="shared" si="18"/>
        <v>0</v>
      </c>
      <c r="BC48" s="149">
        <f t="shared" si="19"/>
        <v>0</v>
      </c>
    </row>
    <row r="49" spans="1:55" ht="12" customHeight="1" x14ac:dyDescent="0.25">
      <c r="A49" s="288"/>
      <c r="B49" s="51">
        <v>27</v>
      </c>
      <c r="C49" s="240"/>
      <c r="D49" s="233" t="str">
        <f t="shared" ref="D49:AF49" si="45">IF(OR(WEEKDAY(D3,2)=6,WEEKDAY(D3,2)=7,WEEKDAY(D3,2)=3),"RH","")</f>
        <v>RH</v>
      </c>
      <c r="E49" s="233" t="str">
        <f t="shared" si="45"/>
        <v/>
      </c>
      <c r="F49" s="233" t="str">
        <f t="shared" si="45"/>
        <v/>
      </c>
      <c r="G49" s="233" t="str">
        <f t="shared" si="45"/>
        <v>RH</v>
      </c>
      <c r="H49" s="233" t="str">
        <f t="shared" si="45"/>
        <v>RH</v>
      </c>
      <c r="I49" s="233" t="str">
        <f t="shared" si="45"/>
        <v/>
      </c>
      <c r="J49" s="233" t="str">
        <f t="shared" si="45"/>
        <v/>
      </c>
      <c r="K49" s="233" t="str">
        <f t="shared" si="45"/>
        <v>RH</v>
      </c>
      <c r="L49" s="233" t="str">
        <f t="shared" si="45"/>
        <v/>
      </c>
      <c r="M49" s="233" t="str">
        <f t="shared" si="45"/>
        <v/>
      </c>
      <c r="N49" s="233" t="str">
        <f t="shared" si="45"/>
        <v>RH</v>
      </c>
      <c r="O49" s="233" t="str">
        <f t="shared" si="45"/>
        <v>RH</v>
      </c>
      <c r="P49" s="233" t="str">
        <f t="shared" si="45"/>
        <v/>
      </c>
      <c r="Q49" s="233" t="str">
        <f t="shared" si="45"/>
        <v/>
      </c>
      <c r="R49" s="233" t="str">
        <f t="shared" si="45"/>
        <v>RH</v>
      </c>
      <c r="S49" s="233" t="str">
        <f t="shared" si="45"/>
        <v/>
      </c>
      <c r="T49" s="233" t="str">
        <f t="shared" si="45"/>
        <v/>
      </c>
      <c r="U49" s="233" t="str">
        <f t="shared" si="45"/>
        <v>RH</v>
      </c>
      <c r="V49" s="233" t="str">
        <f t="shared" si="45"/>
        <v>RH</v>
      </c>
      <c r="W49" s="233" t="str">
        <f t="shared" si="45"/>
        <v/>
      </c>
      <c r="X49" s="233" t="str">
        <f t="shared" si="45"/>
        <v/>
      </c>
      <c r="Y49" s="233" t="str">
        <f t="shared" si="45"/>
        <v>RH</v>
      </c>
      <c r="Z49" s="233" t="str">
        <f t="shared" si="45"/>
        <v/>
      </c>
      <c r="AA49" s="233" t="str">
        <f t="shared" si="45"/>
        <v/>
      </c>
      <c r="AB49" s="233" t="str">
        <f t="shared" si="45"/>
        <v>RH</v>
      </c>
      <c r="AC49" s="233" t="str">
        <f t="shared" si="45"/>
        <v>RH</v>
      </c>
      <c r="AD49" s="233" t="str">
        <f t="shared" si="45"/>
        <v/>
      </c>
      <c r="AE49" s="233" t="str">
        <f t="shared" si="45"/>
        <v/>
      </c>
      <c r="AF49" s="233" t="str">
        <f t="shared" si="45"/>
        <v>RH</v>
      </c>
      <c r="AG49" s="233"/>
      <c r="AH49" s="233"/>
      <c r="AI49" s="57"/>
      <c r="AJ49" s="77">
        <f t="shared" si="2"/>
        <v>0</v>
      </c>
      <c r="AK49" s="208">
        <f t="shared" si="5"/>
        <v>15</v>
      </c>
      <c r="AL49" s="88">
        <f t="shared" si="3"/>
        <v>0</v>
      </c>
      <c r="AM49" s="211">
        <f t="shared" si="6"/>
        <v>25</v>
      </c>
      <c r="AN49" s="294"/>
      <c r="AO49" s="88">
        <f t="shared" si="7"/>
        <v>0</v>
      </c>
      <c r="AP49" s="80">
        <f t="shared" si="8"/>
        <v>0</v>
      </c>
      <c r="AQ49" s="80">
        <f t="shared" si="9"/>
        <v>0</v>
      </c>
      <c r="AR49" s="186">
        <f t="shared" si="10"/>
        <v>0</v>
      </c>
      <c r="AS49" s="77">
        <f t="shared" si="11"/>
        <v>0</v>
      </c>
      <c r="AT49" s="64">
        <f t="shared" si="12"/>
        <v>0</v>
      </c>
      <c r="AU49" s="64">
        <f t="shared" si="13"/>
        <v>0</v>
      </c>
      <c r="AV49" s="183">
        <f t="shared" si="14"/>
        <v>0</v>
      </c>
      <c r="AW49" s="77">
        <f t="shared" ca="1" si="22"/>
        <v>0</v>
      </c>
      <c r="AX49" s="108">
        <f t="shared" si="32"/>
        <v>0</v>
      </c>
      <c r="AY49" s="214">
        <f t="shared" ca="1" si="15"/>
        <v>0</v>
      </c>
      <c r="AZ49" s="88" t="str">
        <f t="shared" si="16"/>
        <v>0</v>
      </c>
      <c r="BA49" s="80">
        <f t="shared" si="17"/>
        <v>0</v>
      </c>
      <c r="BB49" s="80">
        <f t="shared" si="18"/>
        <v>0</v>
      </c>
      <c r="BC49" s="149">
        <f t="shared" si="19"/>
        <v>0</v>
      </c>
    </row>
    <row r="50" spans="1:55" ht="12" customHeight="1" thickBot="1" x14ac:dyDescent="0.3">
      <c r="A50" s="288"/>
      <c r="B50" s="51"/>
      <c r="C50" s="240"/>
      <c r="D50" s="233" t="str">
        <f t="shared" ref="D50:AH50" si="46">IF(OR(WEEKDAY(D3,2)=6,WEEKDAY(D3,2)=7,WEEKDAY(D3,2)=4),"RH","")</f>
        <v/>
      </c>
      <c r="E50" s="233" t="str">
        <f t="shared" si="46"/>
        <v>RH</v>
      </c>
      <c r="F50" s="233" t="str">
        <f t="shared" si="46"/>
        <v/>
      </c>
      <c r="G50" s="233" t="str">
        <f t="shared" si="46"/>
        <v>RH</v>
      </c>
      <c r="H50" s="233" t="str">
        <f t="shared" si="46"/>
        <v>RH</v>
      </c>
      <c r="I50" s="233" t="str">
        <f t="shared" si="46"/>
        <v/>
      </c>
      <c r="J50" s="233" t="str">
        <f t="shared" si="46"/>
        <v/>
      </c>
      <c r="K50" s="233" t="str">
        <f t="shared" si="46"/>
        <v/>
      </c>
      <c r="L50" s="233" t="str">
        <f t="shared" si="46"/>
        <v>RH</v>
      </c>
      <c r="M50" s="233" t="str">
        <f t="shared" si="46"/>
        <v/>
      </c>
      <c r="N50" s="233" t="str">
        <f t="shared" si="46"/>
        <v>RH</v>
      </c>
      <c r="O50" s="233" t="str">
        <f t="shared" si="46"/>
        <v>RH</v>
      </c>
      <c r="P50" s="233" t="str">
        <f t="shared" si="46"/>
        <v/>
      </c>
      <c r="Q50" s="233" t="str">
        <f t="shared" si="46"/>
        <v/>
      </c>
      <c r="R50" s="233" t="str">
        <f t="shared" si="46"/>
        <v/>
      </c>
      <c r="S50" s="233" t="str">
        <f t="shared" si="46"/>
        <v>RH</v>
      </c>
      <c r="T50" s="233" t="str">
        <f t="shared" si="46"/>
        <v/>
      </c>
      <c r="U50" s="233" t="str">
        <f t="shared" si="46"/>
        <v>RH</v>
      </c>
      <c r="V50" s="233" t="str">
        <f t="shared" si="46"/>
        <v>RH</v>
      </c>
      <c r="W50" s="233" t="str">
        <f t="shared" si="46"/>
        <v/>
      </c>
      <c r="X50" s="233" t="str">
        <f t="shared" si="46"/>
        <v/>
      </c>
      <c r="Y50" s="233" t="str">
        <f t="shared" si="46"/>
        <v/>
      </c>
      <c r="Z50" s="233" t="str">
        <f t="shared" si="46"/>
        <v>RH</v>
      </c>
      <c r="AA50" s="233" t="str">
        <f t="shared" si="46"/>
        <v/>
      </c>
      <c r="AB50" s="233" t="str">
        <f t="shared" si="46"/>
        <v>RH</v>
      </c>
      <c r="AC50" s="233" t="str">
        <f t="shared" si="46"/>
        <v>RH</v>
      </c>
      <c r="AD50" s="233" t="str">
        <f t="shared" si="46"/>
        <v/>
      </c>
      <c r="AE50" s="233" t="str">
        <f t="shared" si="46"/>
        <v/>
      </c>
      <c r="AF50" s="233" t="str">
        <f t="shared" si="46"/>
        <v/>
      </c>
      <c r="AG50" s="233" t="str">
        <f t="shared" si="46"/>
        <v>RH</v>
      </c>
      <c r="AH50" s="233" t="str">
        <f t="shared" si="46"/>
        <v/>
      </c>
      <c r="AI50" s="57"/>
      <c r="AJ50" s="67">
        <f t="shared" si="2"/>
        <v>0</v>
      </c>
      <c r="AK50" s="209">
        <f t="shared" si="5"/>
        <v>15</v>
      </c>
      <c r="AL50" s="82">
        <f t="shared" si="3"/>
        <v>0</v>
      </c>
      <c r="AM50" s="212">
        <f t="shared" si="6"/>
        <v>25</v>
      </c>
      <c r="AN50" s="295"/>
      <c r="AO50" s="82">
        <f t="shared" si="7"/>
        <v>0</v>
      </c>
      <c r="AP50" s="84">
        <f t="shared" si="8"/>
        <v>0</v>
      </c>
      <c r="AQ50" s="84">
        <f t="shared" si="9"/>
        <v>0</v>
      </c>
      <c r="AR50" s="188">
        <f t="shared" si="10"/>
        <v>0</v>
      </c>
      <c r="AS50" s="67">
        <f t="shared" si="11"/>
        <v>0</v>
      </c>
      <c r="AT50" s="68">
        <f t="shared" si="12"/>
        <v>0</v>
      </c>
      <c r="AU50" s="217">
        <f t="shared" si="13"/>
        <v>0</v>
      </c>
      <c r="AV50" s="184">
        <f t="shared" si="14"/>
        <v>0</v>
      </c>
      <c r="AW50" s="67">
        <f t="shared" ca="1" si="22"/>
        <v>0</v>
      </c>
      <c r="AX50" s="172">
        <f t="shared" si="32"/>
        <v>0</v>
      </c>
      <c r="AY50" s="216">
        <f t="shared" ca="1" si="15"/>
        <v>0</v>
      </c>
      <c r="AZ50" s="159" t="str">
        <f t="shared" si="16"/>
        <v>0</v>
      </c>
      <c r="BA50" s="218">
        <f t="shared" si="17"/>
        <v>0</v>
      </c>
      <c r="BB50" s="218">
        <f t="shared" si="18"/>
        <v>0</v>
      </c>
      <c r="BC50" s="160">
        <f t="shared" si="19"/>
        <v>0</v>
      </c>
    </row>
    <row r="51" spans="1:55" ht="17.25" customHeight="1" thickBot="1" x14ac:dyDescent="0.3">
      <c r="A51" s="264" t="s">
        <v>0</v>
      </c>
      <c r="B51" s="265"/>
      <c r="C51" s="19"/>
      <c r="D51" s="56">
        <f>COUNT(D5:D50)</f>
        <v>0</v>
      </c>
      <c r="E51" s="56">
        <f t="shared" ref="E51:AF51" si="47">COUNT(E5:E50)</f>
        <v>14</v>
      </c>
      <c r="F51" s="56">
        <f t="shared" si="47"/>
        <v>14</v>
      </c>
      <c r="G51" s="56">
        <f t="shared" si="47"/>
        <v>0</v>
      </c>
      <c r="H51" s="56">
        <f t="shared" si="47"/>
        <v>0</v>
      </c>
      <c r="I51" s="56">
        <f t="shared" si="47"/>
        <v>14</v>
      </c>
      <c r="J51" s="56">
        <f t="shared" si="47"/>
        <v>14</v>
      </c>
      <c r="K51" s="56">
        <f t="shared" si="47"/>
        <v>14</v>
      </c>
      <c r="L51" s="56">
        <f t="shared" si="47"/>
        <v>14</v>
      </c>
      <c r="M51" s="56">
        <f t="shared" si="47"/>
        <v>14</v>
      </c>
      <c r="N51" s="56">
        <f t="shared" si="47"/>
        <v>0</v>
      </c>
      <c r="O51" s="56">
        <f t="shared" si="47"/>
        <v>0</v>
      </c>
      <c r="P51" s="56">
        <f t="shared" si="47"/>
        <v>14</v>
      </c>
      <c r="Q51" s="56">
        <f t="shared" si="47"/>
        <v>14</v>
      </c>
      <c r="R51" s="56">
        <f t="shared" si="47"/>
        <v>14</v>
      </c>
      <c r="S51" s="56">
        <f t="shared" si="47"/>
        <v>14</v>
      </c>
      <c r="T51" s="56">
        <f t="shared" si="47"/>
        <v>14</v>
      </c>
      <c r="U51" s="56">
        <f t="shared" si="47"/>
        <v>0</v>
      </c>
      <c r="V51" s="56">
        <f t="shared" si="47"/>
        <v>0</v>
      </c>
      <c r="W51" s="56">
        <f t="shared" si="47"/>
        <v>14</v>
      </c>
      <c r="X51" s="56">
        <f t="shared" si="47"/>
        <v>14</v>
      </c>
      <c r="Y51" s="56">
        <f t="shared" si="47"/>
        <v>14</v>
      </c>
      <c r="Z51" s="56">
        <f t="shared" si="47"/>
        <v>14</v>
      </c>
      <c r="AA51" s="56">
        <f t="shared" si="47"/>
        <v>14</v>
      </c>
      <c r="AB51" s="56">
        <f t="shared" si="47"/>
        <v>0</v>
      </c>
      <c r="AC51" s="56">
        <f t="shared" si="47"/>
        <v>0</v>
      </c>
      <c r="AD51" s="56">
        <f t="shared" si="47"/>
        <v>14</v>
      </c>
      <c r="AE51" s="56">
        <f t="shared" si="47"/>
        <v>14</v>
      </c>
      <c r="AF51" s="56">
        <f t="shared" si="47"/>
        <v>14</v>
      </c>
      <c r="AG51" s="56">
        <f>COUNT(AG5:AG50)</f>
        <v>14</v>
      </c>
      <c r="AH51" s="56">
        <f>COUNT(AH5:AH50)</f>
        <v>14</v>
      </c>
      <c r="AI51" s="57"/>
      <c r="AJ51" s="312">
        <f>SUM(AK5:AK50)</f>
        <v>525</v>
      </c>
      <c r="AK51" s="313"/>
      <c r="AL51" s="314">
        <f>SUM(AM5:AM50)</f>
        <v>1000</v>
      </c>
      <c r="AM51" s="315"/>
      <c r="AN51" s="89"/>
      <c r="AO51" s="89"/>
      <c r="AP51" s="89"/>
      <c r="AQ51" s="314">
        <f>SUM(AR5:AR50)</f>
        <v>0</v>
      </c>
      <c r="AR51" s="315"/>
      <c r="AS51" s="258"/>
      <c r="AT51" s="259"/>
      <c r="AU51" s="316">
        <f>SUM(AV5:AV50)</f>
        <v>0</v>
      </c>
      <c r="AV51" s="317"/>
      <c r="AW51" s="152"/>
      <c r="AX51" s="348">
        <f ca="1">SUM(AY5:AY50)</f>
        <v>0</v>
      </c>
      <c r="AY51" s="348"/>
      <c r="AZ51" s="204"/>
      <c r="BA51" s="205"/>
      <c r="BB51" s="256">
        <f>SUM(BC5:BC50)</f>
        <v>0</v>
      </c>
      <c r="BC51" s="257"/>
    </row>
    <row r="52" spans="1:55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J52" s="305" t="s">
        <v>72</v>
      </c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7"/>
      <c r="AX52" s="307"/>
      <c r="AY52" s="307"/>
      <c r="AZ52" s="307"/>
      <c r="BA52" s="307"/>
      <c r="BB52" s="306"/>
      <c r="BC52" s="308"/>
    </row>
    <row r="53" spans="1:55" ht="21.75" thickBot="1" x14ac:dyDescent="0.4">
      <c r="A53" s="11">
        <v>1</v>
      </c>
      <c r="B53" s="254" t="str">
        <f>RecherchePostesManquants(D5:D50,26)</f>
        <v>1, 2, 3, 4, 5, 6, 7, 8, 9, 10, 11, 12, 13, 14, 15, 16, 17, 18, 19, 20, 21, 22, 23, 24, 25, 26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5"/>
      <c r="AI53" s="21"/>
      <c r="AJ53" s="309">
        <f ca="1">SUM(AM5:AM50,AR5:AR50,AV5:AV50,AY5:AY50,BC5:BC50,AK5:AK50)</f>
        <v>1525</v>
      </c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0"/>
      <c r="BC53" s="311"/>
    </row>
    <row r="54" spans="1:55" ht="15.75" thickBot="1" x14ac:dyDescent="0.3">
      <c r="A54" s="8">
        <v>2</v>
      </c>
      <c r="B54" s="244" t="str">
        <f>RecherchePostesManquants(E5:E50,26)</f>
        <v>9, 10, 11, 12, 13, 14, 15, 16, 17, 18, 19, 24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  <c r="AB54" s="1"/>
    </row>
    <row r="55" spans="1:55" ht="15" customHeight="1" x14ac:dyDescent="0.25">
      <c r="A55" s="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J55" s="318" t="s">
        <v>77</v>
      </c>
      <c r="AK55" s="319"/>
      <c r="AL55" s="319"/>
      <c r="AM55" s="319"/>
      <c r="AN55" s="319"/>
      <c r="AO55" s="319"/>
      <c r="AP55" s="320"/>
      <c r="AQ55" s="342" t="s">
        <v>73</v>
      </c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3"/>
      <c r="BC55" s="344"/>
    </row>
    <row r="56" spans="1:55" ht="15.75" thickBot="1" x14ac:dyDescent="0.3">
      <c r="A56" s="100">
        <v>4</v>
      </c>
      <c r="B56" s="244" t="str">
        <f>RecherchePostesManquants(G5:G50,26)</f>
        <v>1, 2, 3, 4, 5, 6, 7, 8, 9, 10, 11, 12, 13, 14, 15, 16, 17, 18, 19, 20, 21, 22, 23, 24, 25, 26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J56" s="321"/>
      <c r="AK56" s="322"/>
      <c r="AL56" s="322"/>
      <c r="AM56" s="322"/>
      <c r="AN56" s="322"/>
      <c r="AO56" s="322"/>
      <c r="AP56" s="323"/>
      <c r="AQ56" s="336">
        <v>10</v>
      </c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7"/>
      <c r="BC56" s="338"/>
    </row>
    <row r="57" spans="1:55" ht="31.5" customHeight="1" x14ac:dyDescent="0.25">
      <c r="A57" s="100">
        <v>5</v>
      </c>
      <c r="B57" s="244" t="str">
        <f>RecherchePostesManquants(H5:H50,26)</f>
        <v>1, 2, 3, 4, 5, 6, 7, 8, 9, 10, 11, 12, 13, 14, 15, 16, 17, 18, 19, 20, 21, 22, 23, 24, 25, 26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J57" s="330">
        <f>COUNTIF(D5:AH50,"27")</f>
        <v>0</v>
      </c>
      <c r="AK57" s="331"/>
      <c r="AL57" s="331"/>
      <c r="AM57" s="331"/>
      <c r="AN57" s="331"/>
      <c r="AO57" s="331"/>
      <c r="AP57" s="332"/>
      <c r="AQ57" s="336" t="s">
        <v>74</v>
      </c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7"/>
      <c r="BC57" s="338"/>
    </row>
    <row r="58" spans="1:55" ht="15.75" thickBot="1" x14ac:dyDescent="0.3">
      <c r="A58" s="8">
        <v>6</v>
      </c>
      <c r="B58" s="244" t="str">
        <f>RecherchePostesManquants(I5:I50,26)</f>
        <v>9, 10, 11, 12, 13, 14, 15, 16, 17, 18, 19, 24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J58" s="333"/>
      <c r="AK58" s="334"/>
      <c r="AL58" s="334"/>
      <c r="AM58" s="334"/>
      <c r="AN58" s="334"/>
      <c r="AO58" s="334"/>
      <c r="AP58" s="335"/>
      <c r="AQ58" s="339">
        <v>2</v>
      </c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0"/>
      <c r="BC58" s="341"/>
    </row>
    <row r="59" spans="1:55" ht="15.75" thickBot="1" x14ac:dyDescent="0.3">
      <c r="A59" s="8">
        <v>7</v>
      </c>
      <c r="B59" s="244" t="str">
        <f>RecherchePostesManquants(J5:J50,26)</f>
        <v>9, 10, 11, 12, 13, 14, 15, 16, 17, 18, 19, 24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J59" s="324" t="s">
        <v>78</v>
      </c>
      <c r="AK59" s="325"/>
      <c r="AL59" s="325"/>
      <c r="AM59" s="325"/>
      <c r="AN59" s="325"/>
      <c r="AO59" s="325"/>
      <c r="AP59" s="326"/>
      <c r="AQ59" s="345" t="s">
        <v>75</v>
      </c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6"/>
      <c r="BC59" s="347"/>
    </row>
    <row r="60" spans="1:55" ht="19.5" thickBot="1" x14ac:dyDescent="0.35">
      <c r="A60" s="8">
        <v>8</v>
      </c>
      <c r="B60" s="244" t="str">
        <f>RecherchePostesManquants(K5:K50,26)</f>
        <v>9, 10, 11, 12, 13, 14, 15, 16, 17, 18, 19, 24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J60" s="327"/>
      <c r="AK60" s="328"/>
      <c r="AL60" s="328"/>
      <c r="AM60" s="328"/>
      <c r="AN60" s="328"/>
      <c r="AO60" s="328"/>
      <c r="AP60" s="329"/>
      <c r="AQ60" s="302">
        <f>IF(AQ58&gt;AQ56,-(AQ58-AQ56)/AQ58,(AQ56-AQ58)/AQ56)</f>
        <v>0.8</v>
      </c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3"/>
      <c r="BC60" s="304"/>
    </row>
    <row r="61" spans="1:55" x14ac:dyDescent="0.25">
      <c r="A61" s="8">
        <v>9</v>
      </c>
      <c r="B61" s="244" t="str">
        <f>RecherchePostesManquants(L5:L50,26)</f>
        <v>9, 10, 11, 12, 13, 14, 15, 16, 17, 18, 19, 24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5" x14ac:dyDescent="0.25">
      <c r="A62" s="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5" x14ac:dyDescent="0.25">
      <c r="A63" s="100">
        <v>11</v>
      </c>
      <c r="B63" s="244" t="str">
        <f>RecherchePostesManquants(N5:N50,26)</f>
        <v>1, 2, 3, 4, 5, 6, 7, 8, 9, 10, 11, 12, 13, 14, 15, 16, 17, 18, 19, 20, 21, 22, 23, 24, 25, 26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5" x14ac:dyDescent="0.25">
      <c r="A64" s="100">
        <v>12</v>
      </c>
      <c r="B64" s="244" t="str">
        <f>RecherchePostesManquants(O5:O50,26)</f>
        <v>1, 2, 3, 4, 5, 6, 7, 8, 9, 10, 11, 12, 13, 14, 15, 16, 17, 18, 19, 20, 21, 22, 23, 24, 25, 26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7" x14ac:dyDescent="0.25">
      <c r="A65" s="8">
        <v>13</v>
      </c>
      <c r="B65" s="244" t="str">
        <f>RecherchePostesManquants(P5:P50,26)</f>
        <v>9, 10, 11, 12, 13, 14, 15, 16, 17, 18, 19, 24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7" x14ac:dyDescent="0.25">
      <c r="A66" s="8">
        <v>14</v>
      </c>
      <c r="B66" s="244" t="str">
        <f>RecherchePostesManquants(Q5:Q50,26)</f>
        <v>9, 10, 11, 12, 13, 14, 15, 16, 17, 18, 19, 24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7" x14ac:dyDescent="0.25">
      <c r="A67" s="8">
        <v>15</v>
      </c>
      <c r="B67" s="244" t="str">
        <f>RecherchePostesManquants(R5:R50,26)</f>
        <v>9, 10, 11, 12, 13, 14, 15, 16, 17, 18, 19, 24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J67" s="1"/>
      <c r="AK67" s="1"/>
    </row>
    <row r="68" spans="1:37" x14ac:dyDescent="0.25">
      <c r="A68" s="8">
        <v>16</v>
      </c>
      <c r="B68" s="244" t="str">
        <f>RecherchePostesManquants(S5:S50,26)</f>
        <v>9, 10, 11, 12, 13, 14, 15, 16, 17, 18, 19, 24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J68" s="1"/>
      <c r="AK68" s="1"/>
    </row>
    <row r="69" spans="1:37" x14ac:dyDescent="0.25">
      <c r="A69" s="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J69" s="1"/>
      <c r="AK69" s="1"/>
    </row>
    <row r="70" spans="1:37" x14ac:dyDescent="0.25">
      <c r="A70" s="100">
        <v>18</v>
      </c>
      <c r="B70" s="244" t="str">
        <f>RecherchePostesManquants(U5:U50,26)</f>
        <v>1, 2, 3, 4, 5, 6, 7, 8, 9, 10, 11, 12, 13, 14, 15, 16, 17, 18, 19, 20, 21, 22, 23, 24, 25, 26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J70" s="1"/>
      <c r="AK70" s="1"/>
    </row>
    <row r="71" spans="1:37" x14ac:dyDescent="0.25">
      <c r="A71" s="100">
        <v>19</v>
      </c>
      <c r="B71" s="244" t="str">
        <f>RecherchePostesManquants(V5:V50,26)</f>
        <v>1, 2, 3, 4, 5, 6, 7, 8, 9, 10, 11, 12, 13, 14, 15, 16, 17, 18, 19, 20, 21, 22, 23, 24, 25, 26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J71" s="1"/>
      <c r="AK71" s="1"/>
    </row>
    <row r="72" spans="1:37" x14ac:dyDescent="0.25">
      <c r="A72" s="8">
        <v>20</v>
      </c>
      <c r="B72" s="244" t="str">
        <f>RecherchePostesManquants(W5:W50,26)</f>
        <v>2, 9, 10, 11, 12, 13, 14, 15, 16, 17, 18, 19, 24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J72" s="1"/>
      <c r="AK72" s="1"/>
    </row>
    <row r="73" spans="1:37" x14ac:dyDescent="0.25">
      <c r="A73" s="8">
        <v>21</v>
      </c>
      <c r="B73" s="244" t="str">
        <f>RecherchePostesManquants(X5:X50,26)</f>
        <v>2, 9, 10, 11, 12, 13, 14, 15, 16, 17, 18, 19, 24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J73" s="1"/>
      <c r="AK73" s="1"/>
    </row>
    <row r="74" spans="1:37" x14ac:dyDescent="0.25">
      <c r="A74" s="8">
        <v>22</v>
      </c>
      <c r="B74" s="244" t="str">
        <f>RecherchePostesManquants(Y5:Y50,26)</f>
        <v>2, 9, 10, 11, 12, 13, 14, 15, 16, 17, 18, 19, 24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J74" s="1"/>
      <c r="AK74" s="1"/>
    </row>
    <row r="75" spans="1:37" x14ac:dyDescent="0.25">
      <c r="A75" s="8">
        <v>23</v>
      </c>
      <c r="B75" s="244" t="str">
        <f>RecherchePostesManquants(Z5:Z50,26)</f>
        <v>2, 9, 10, 11, 12, 13, 14, 15, 16, 17, 18, 19, 24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J75" s="1"/>
      <c r="AK75" s="1"/>
    </row>
    <row r="76" spans="1:37" x14ac:dyDescent="0.25">
      <c r="A76" s="8">
        <v>24</v>
      </c>
      <c r="B76" s="244" t="str">
        <f>RecherchePostesManquants(AA5:AA50,26)</f>
        <v>2, 9, 10, 11, 12, 13, 14, 15, 16, 17, 18, 19, 24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J76" s="1"/>
      <c r="AK76" s="1"/>
    </row>
    <row r="77" spans="1:37" x14ac:dyDescent="0.25">
      <c r="A77" s="100">
        <v>25</v>
      </c>
      <c r="B77" s="244" t="str">
        <f>RecherchePostesManquants(AB5:AB50,26)</f>
        <v>1, 2, 3, 4, 5, 6, 7, 8, 9, 10, 11, 12, 13, 14, 15, 16, 17, 18, 19, 20, 21, 22, 23, 24, 25, 26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J77" s="1"/>
      <c r="AK77" s="1"/>
    </row>
    <row r="78" spans="1:37" x14ac:dyDescent="0.25">
      <c r="A78" s="100">
        <v>26</v>
      </c>
      <c r="B78" s="244" t="str">
        <f>RecherchePostesManquants(AC5:AC75,26)</f>
        <v>1, 2, 3, 4, 5, 6, 7, 8, 9, 10, 11, 12, 13, 14, 15, 16, 17, 18, 19, 20, 21, 22, 23, 24, 25, 26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J78" s="1"/>
      <c r="AK78" s="1"/>
    </row>
    <row r="79" spans="1:37" x14ac:dyDescent="0.25">
      <c r="A79" s="8">
        <v>27</v>
      </c>
      <c r="B79" s="244" t="str">
        <f>RecherchePostesManquants(AD5:AD50,26)</f>
        <v>9, 10, 11, 12, 13, 14, 15, 16, 17, 18, 19, 24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J79" s="1"/>
      <c r="AK79" s="1"/>
    </row>
    <row r="80" spans="1:37" x14ac:dyDescent="0.25">
      <c r="A80" s="8">
        <v>28</v>
      </c>
      <c r="B80" s="244" t="str">
        <f>RecherchePostesManquants(AE5:AE50,26)</f>
        <v>9, 10, 11, 12, 13, 14, 15, 16, 17, 18, 19, 24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J80" s="1"/>
      <c r="AK80" s="1"/>
    </row>
    <row r="81" spans="1:37" x14ac:dyDescent="0.25">
      <c r="A81" s="8">
        <v>29</v>
      </c>
      <c r="B81" s="244" t="str">
        <f>RecherchePostesManquants(AF5:AF50,26)</f>
        <v>9, 10, 11, 12, 13, 14, 15, 16, 17, 18, 19, 24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J81" s="1"/>
      <c r="AK81" s="1"/>
    </row>
    <row r="82" spans="1:37" x14ac:dyDescent="0.25">
      <c r="A82" s="8">
        <v>30</v>
      </c>
      <c r="B82" s="244" t="str">
        <f>RecherchePostesManquants(AG6:AG50,26)</f>
        <v>1, 9, 10, 11, 12, 13, 14, 15, 16, 17, 18, 19, 24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V82" s="1" t="s">
        <v>32</v>
      </c>
      <c r="AJ82" s="1"/>
      <c r="AK82" s="1"/>
    </row>
    <row r="83" spans="1:37" ht="15.75" thickBot="1" x14ac:dyDescent="0.3">
      <c r="A83" s="9">
        <v>31</v>
      </c>
      <c r="B83" s="244" t="str">
        <f>RecherchePostesManquants(AH7:AH50,26)</f>
        <v>1, 2, 9, 10, 11, 12, 13, 14, 15, 16, 17, 18, 19, 24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5"/>
      <c r="V83" s="1" t="s">
        <v>33</v>
      </c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  <row r="90" spans="1:37" x14ac:dyDescent="0.25">
      <c r="A90" s="7"/>
      <c r="AJ90" s="1"/>
      <c r="AK90" s="1"/>
    </row>
    <row r="91" spans="1:37" x14ac:dyDescent="0.25">
      <c r="A91" s="7"/>
      <c r="AJ91" s="1"/>
      <c r="AK91" s="1"/>
    </row>
  </sheetData>
  <autoFilter ref="C2:C91"/>
  <mergeCells count="72">
    <mergeCell ref="AQ60:BC60"/>
    <mergeCell ref="AJ52:BC52"/>
    <mergeCell ref="AJ53:BC53"/>
    <mergeCell ref="AJ51:AK51"/>
    <mergeCell ref="AL51:AM51"/>
    <mergeCell ref="AQ51:AR51"/>
    <mergeCell ref="AU51:AV51"/>
    <mergeCell ref="AJ55:AP56"/>
    <mergeCell ref="AJ59:AP60"/>
    <mergeCell ref="AJ57:AP58"/>
    <mergeCell ref="AQ57:BC57"/>
    <mergeCell ref="AQ56:BC56"/>
    <mergeCell ref="AQ58:BC58"/>
    <mergeCell ref="AQ55:BC55"/>
    <mergeCell ref="AQ59:BC59"/>
    <mergeCell ref="AX51:AY51"/>
    <mergeCell ref="AL3:AM3"/>
    <mergeCell ref="AZ3:BC3"/>
    <mergeCell ref="AO3:AR3"/>
    <mergeCell ref="AN5:AN50"/>
    <mergeCell ref="AS3:AV3"/>
    <mergeCell ref="AN1:AN3"/>
    <mergeCell ref="BB51:BC51"/>
    <mergeCell ref="AS51:AT51"/>
    <mergeCell ref="AO1:BC1"/>
    <mergeCell ref="AD4:AH4"/>
    <mergeCell ref="A51:B51"/>
    <mergeCell ref="A2:A3"/>
    <mergeCell ref="B2:B3"/>
    <mergeCell ref="C2:C3"/>
    <mergeCell ref="A16:A18"/>
    <mergeCell ref="A19:A20"/>
    <mergeCell ref="A21:A24"/>
    <mergeCell ref="A26:A29"/>
    <mergeCell ref="A30:A33"/>
    <mergeCell ref="A35:A38"/>
    <mergeCell ref="A41:A42"/>
    <mergeCell ref="A47:A50"/>
    <mergeCell ref="A1:C1"/>
    <mergeCell ref="AJ3:AK3"/>
    <mergeCell ref="B63:U63"/>
    <mergeCell ref="B52:U52"/>
    <mergeCell ref="B53:U53"/>
    <mergeCell ref="B54:U54"/>
    <mergeCell ref="B55:U55"/>
    <mergeCell ref="B56:U56"/>
    <mergeCell ref="B57:U57"/>
    <mergeCell ref="B58:U58"/>
    <mergeCell ref="B59:U59"/>
    <mergeCell ref="B60:U60"/>
    <mergeCell ref="B61:U61"/>
    <mergeCell ref="B62:U62"/>
    <mergeCell ref="B83:U83"/>
    <mergeCell ref="B76:U76"/>
    <mergeCell ref="B77:U77"/>
    <mergeCell ref="B78:U78"/>
    <mergeCell ref="B79:U79"/>
    <mergeCell ref="B80:U80"/>
    <mergeCell ref="B81:U81"/>
    <mergeCell ref="B82:U82"/>
    <mergeCell ref="B75:U75"/>
    <mergeCell ref="B64:U64"/>
    <mergeCell ref="B65:U65"/>
    <mergeCell ref="B66:U66"/>
    <mergeCell ref="B67:U67"/>
    <mergeCell ref="B68:U68"/>
    <mergeCell ref="B69:U69"/>
    <mergeCell ref="B70:U70"/>
    <mergeCell ref="B71:U71"/>
    <mergeCell ref="B72:U72"/>
    <mergeCell ref="B73:U73"/>
    <mergeCell ref="B74:U74"/>
  </mergeCells>
  <conditionalFormatting sqref="C2:AD3 C51 C4:AC4">
    <cfRule type="expression" dxfId="3385" priority="552">
      <formula>WEEKDAY(E$2,2)=2</formula>
    </cfRule>
  </conditionalFormatting>
  <conditionalFormatting sqref="D2:AE3 D4:AC4">
    <cfRule type="expression" dxfId="3384" priority="553">
      <formula>WEEKDAY(E$2,2)=7</formula>
    </cfRule>
  </conditionalFormatting>
  <conditionalFormatting sqref="D2:AF3 D4:AD4 D84:AH91">
    <cfRule type="containsText" dxfId="3383" priority="585" operator="containsText" text="CF">
      <formula>NOT(ISERROR(SEARCH("CF",#REF!)))</formula>
    </cfRule>
    <cfRule type="containsText" dxfId="3382" priority="586" operator="containsText" text="RC">
      <formula>NOT(ISERROR(SEARCH("RC",#REF!)))</formula>
    </cfRule>
    <cfRule type="containsText" dxfId="3381" priority="587" operator="containsText" text="RTT">
      <formula>NOT(ISERROR(SEARCH("RTT",#REF!)))</formula>
    </cfRule>
    <cfRule type="containsText" dxfId="3380" priority="588" operator="containsText" text="RF">
      <formula>NOT(ISERROR(SEARCH("RF",#REF!)))</formula>
    </cfRule>
    <cfRule type="containsText" dxfId="3379" priority="589" operator="containsText" text="FR">
      <formula>NOT(ISERROR(SEARCH("FR",#REF!)))</formula>
    </cfRule>
    <cfRule type="containsText" dxfId="3378" priority="590" operator="containsText" text="HS">
      <formula>NOT(ISERROR(SEARCH("HS",#REF!)))</formula>
    </cfRule>
    <cfRule type="containsText" dxfId="3377" priority="591" operator="containsText" text="CA">
      <formula>NOT(ISERROR(SEARCH("CA",#REF!)))</formula>
    </cfRule>
    <cfRule type="containsText" dxfId="3376" priority="592" operator="containsText" text="RH">
      <formula>NOT(ISERROR(SEARCH("RH",#REF!)))</formula>
    </cfRule>
  </conditionalFormatting>
  <conditionalFormatting sqref="D2:AF3 D4:AD4">
    <cfRule type="containsText" dxfId="3375" priority="584" operator="containsText" text="JDF">
      <formula>NOT(ISERROR(SEARCH("JDF",#REF!)))</formula>
    </cfRule>
  </conditionalFormatting>
  <conditionalFormatting sqref="D52:AH81 V82:AH83">
    <cfRule type="containsText" dxfId="3374" priority="594" operator="containsText" text="CF">
      <formula>NOT(ISERROR(SEARCH("CF",#REF!)))</formula>
    </cfRule>
    <cfRule type="containsText" dxfId="3373" priority="595" operator="containsText" text="RC">
      <formula>NOT(ISERROR(SEARCH("RC",#REF!)))</formula>
    </cfRule>
    <cfRule type="containsText" dxfId="3372" priority="596" operator="containsText" text="RTT">
      <formula>NOT(ISERROR(SEARCH("RTT",#REF!)))</formula>
    </cfRule>
    <cfRule type="containsText" dxfId="3371" priority="597" operator="containsText" text="RF">
      <formula>NOT(ISERROR(SEARCH("RF",#REF!)))</formula>
    </cfRule>
    <cfRule type="containsText" dxfId="3370" priority="598" operator="containsText" text="FR">
      <formula>NOT(ISERROR(SEARCH("FR",#REF!)))</formula>
    </cfRule>
    <cfRule type="containsText" dxfId="3369" priority="599" operator="containsText" text="HS">
      <formula>NOT(ISERROR(SEARCH("HS",#REF!)))</formula>
    </cfRule>
    <cfRule type="containsText" dxfId="3368" priority="600" operator="containsText" text="CA">
      <formula>NOT(ISERROR(SEARCH("CA",#REF!)))</formula>
    </cfRule>
    <cfRule type="containsText" dxfId="3367" priority="601" operator="containsText" text="RH">
      <formula>NOT(ISERROR(SEARCH("RH",#REF!)))</formula>
    </cfRule>
  </conditionalFormatting>
  <conditionalFormatting sqref="D52:AH81 V82:AH83 D84:AH91">
    <cfRule type="containsText" dxfId="3366" priority="602" operator="containsText" text="JDF">
      <formula>NOT(ISERROR(SEARCH("JDF",#REF!)))</formula>
    </cfRule>
  </conditionalFormatting>
  <conditionalFormatting sqref="D2 H2 J2 L2 N2 P2 R2 T2 V2 X2 Z2 AB2 AD2 AF2 F2">
    <cfRule type="duplicateValues" dxfId="3365" priority="10429"/>
  </conditionalFormatting>
  <conditionalFormatting sqref="AE2:AF3 AD4">
    <cfRule type="expression" dxfId="3364" priority="10445">
      <formula>WEEKDAY(#REF!,2)=2</formula>
    </cfRule>
  </conditionalFormatting>
  <conditionalFormatting sqref="AF2:AF3">
    <cfRule type="expression" dxfId="3363" priority="10461">
      <formula>WEEKDAY(#REF!,2)=7</formula>
    </cfRule>
  </conditionalFormatting>
  <conditionalFormatting sqref="D83:U83">
    <cfRule type="containsText" dxfId="3362" priority="398" operator="containsText" text="CF">
      <formula>NOT(ISERROR(SEARCH("CF",#REF!)))</formula>
    </cfRule>
    <cfRule type="containsText" dxfId="3361" priority="399" operator="containsText" text="RC">
      <formula>NOT(ISERROR(SEARCH("RC",#REF!)))</formula>
    </cfRule>
    <cfRule type="containsText" dxfId="3360" priority="400" operator="containsText" text="RTT">
      <formula>NOT(ISERROR(SEARCH("RTT",#REF!)))</formula>
    </cfRule>
    <cfRule type="containsText" dxfId="3359" priority="401" operator="containsText" text="RF">
      <formula>NOT(ISERROR(SEARCH("RF",#REF!)))</formula>
    </cfRule>
    <cfRule type="containsText" dxfId="3358" priority="402" operator="containsText" text="FR">
      <formula>NOT(ISERROR(SEARCH("FR",#REF!)))</formula>
    </cfRule>
    <cfRule type="containsText" dxfId="3357" priority="403" operator="containsText" text="HS">
      <formula>NOT(ISERROR(SEARCH("HS",#REF!)))</formula>
    </cfRule>
    <cfRule type="containsText" dxfId="3356" priority="404" operator="containsText" text="CA">
      <formula>NOT(ISERROR(SEARCH("CA",#REF!)))</formula>
    </cfRule>
    <cfRule type="containsText" dxfId="3355" priority="405" operator="containsText" text="RH">
      <formula>NOT(ISERROR(SEARCH("RH",#REF!)))</formula>
    </cfRule>
  </conditionalFormatting>
  <conditionalFormatting sqref="D82:U82">
    <cfRule type="containsText" dxfId="3354" priority="407" operator="containsText" text="CF">
      <formula>NOT(ISERROR(SEARCH("CF",#REF!)))</formula>
    </cfRule>
    <cfRule type="containsText" dxfId="3353" priority="408" operator="containsText" text="RC">
      <formula>NOT(ISERROR(SEARCH("RC",#REF!)))</formula>
    </cfRule>
    <cfRule type="containsText" dxfId="3352" priority="409" operator="containsText" text="RTT">
      <formula>NOT(ISERROR(SEARCH("RTT",#REF!)))</formula>
    </cfRule>
    <cfRule type="containsText" dxfId="3351" priority="410" operator="containsText" text="RF">
      <formula>NOT(ISERROR(SEARCH("RF",#REF!)))</formula>
    </cfRule>
    <cfRule type="containsText" dxfId="3350" priority="411" operator="containsText" text="FR">
      <formula>NOT(ISERROR(SEARCH("FR",#REF!)))</formula>
    </cfRule>
    <cfRule type="containsText" dxfId="3349" priority="412" operator="containsText" text="HS">
      <formula>NOT(ISERROR(SEARCH("HS",#REF!)))</formula>
    </cfRule>
    <cfRule type="containsText" dxfId="3348" priority="413" operator="containsText" text="CA">
      <formula>NOT(ISERROR(SEARCH("CA",#REF!)))</formula>
    </cfRule>
    <cfRule type="containsText" dxfId="3347" priority="414" operator="containsText" text="RH">
      <formula>NOT(ISERROR(SEARCH("RH",#REF!)))</formula>
    </cfRule>
  </conditionalFormatting>
  <conditionalFormatting sqref="D82:U82">
    <cfRule type="containsText" dxfId="3346" priority="415" operator="containsText" text="JDF">
      <formula>NOT(ISERROR(SEARCH("JDF",#REF!)))</formula>
    </cfRule>
  </conditionalFormatting>
  <conditionalFormatting sqref="D83:U83">
    <cfRule type="containsText" dxfId="3345" priority="406" operator="containsText" text="JDF">
      <formula>NOT(ISERROR(SEARCH("JDF",#REF!)))</formula>
    </cfRule>
  </conditionalFormatting>
  <conditionalFormatting sqref="AG2:AG3">
    <cfRule type="expression" dxfId="3344" priority="385">
      <formula>WEEKDAY(AH$2,2)=7</formula>
    </cfRule>
  </conditionalFormatting>
  <conditionalFormatting sqref="AG2:AH3">
    <cfRule type="containsText" dxfId="3343" priority="387" operator="containsText" text="CF">
      <formula>NOT(ISERROR(SEARCH("CF",#REF!)))</formula>
    </cfRule>
    <cfRule type="containsText" dxfId="3342" priority="388" operator="containsText" text="RC">
      <formula>NOT(ISERROR(SEARCH("RC",#REF!)))</formula>
    </cfRule>
    <cfRule type="containsText" dxfId="3341" priority="389" operator="containsText" text="RTT">
      <formula>NOT(ISERROR(SEARCH("RTT",#REF!)))</formula>
    </cfRule>
    <cfRule type="containsText" dxfId="3340" priority="390" operator="containsText" text="RF">
      <formula>NOT(ISERROR(SEARCH("RF",#REF!)))</formula>
    </cfRule>
    <cfRule type="containsText" dxfId="3339" priority="391" operator="containsText" text="FR">
      <formula>NOT(ISERROR(SEARCH("FR",#REF!)))</formula>
    </cfRule>
    <cfRule type="containsText" dxfId="3338" priority="392" operator="containsText" text="HS">
      <formula>NOT(ISERROR(SEARCH("HS",#REF!)))</formula>
    </cfRule>
    <cfRule type="containsText" dxfId="3337" priority="393" operator="containsText" text="CA">
      <formula>NOT(ISERROR(SEARCH("CA",#REF!)))</formula>
    </cfRule>
    <cfRule type="containsText" dxfId="3336" priority="394" operator="containsText" text="RH">
      <formula>NOT(ISERROR(SEARCH("RH",#REF!)))</formula>
    </cfRule>
  </conditionalFormatting>
  <conditionalFormatting sqref="AG2:AH3">
    <cfRule type="containsText" dxfId="3335" priority="386" operator="containsText" text="JDF">
      <formula>NOT(ISERROR(SEARCH("JDF",#REF!)))</formula>
    </cfRule>
  </conditionalFormatting>
  <conditionalFormatting sqref="AH2">
    <cfRule type="duplicateValues" dxfId="3334" priority="395"/>
  </conditionalFormatting>
  <conditionalFormatting sqref="AG2:AH3">
    <cfRule type="expression" dxfId="3333" priority="396">
      <formula>WEEKDAY(#REF!,2)=2</formula>
    </cfRule>
  </conditionalFormatting>
  <conditionalFormatting sqref="AH2:AH3">
    <cfRule type="expression" dxfId="3332" priority="397">
      <formula>WEEKDAY(#REF!,2)=7</formula>
    </cfRule>
  </conditionalFormatting>
  <conditionalFormatting sqref="D5:AH50">
    <cfRule type="cellIs" dxfId="3331" priority="357" operator="equal">
      <formula>27</formula>
    </cfRule>
    <cfRule type="containsText" dxfId="3330" priority="366" operator="containsText" text="JSR">
      <formula>NOT(ISERROR(SEARCH("JSR",D5)))</formula>
    </cfRule>
    <cfRule type="containsText" dxfId="3329" priority="367" operator="containsText" text="JS">
      <formula>NOT(ISERROR(SEARCH("JS",D5)))</formula>
    </cfRule>
    <cfRule type="containsText" dxfId="3328" priority="368" operator="containsText" text="RTP">
      <formula>NOT(ISERROR(SEARCH("RTP",D5)))</formula>
    </cfRule>
    <cfRule type="containsText" dxfId="3327" priority="369" operator="containsText" text="RTJ">
      <formula>NOT(ISERROR(SEARCH("RTJ",D5)))</formula>
    </cfRule>
    <cfRule type="containsText" dxfId="3326" priority="370" operator="containsText" text="RTT">
      <formula>NOT(ISERROR(SEARCH("RTT",D5)))</formula>
    </cfRule>
    <cfRule type="containsText" dxfId="3325" priority="371" operator="containsText" text="RF">
      <formula>NOT(ISERROR(SEARCH("RF",D5)))</formula>
    </cfRule>
    <cfRule type="containsText" dxfId="3324" priority="372" operator="containsText" text="RC">
      <formula>NOT(ISERROR(SEARCH("RC",D5)))</formula>
    </cfRule>
    <cfRule type="containsText" dxfId="3323" priority="373" operator="containsText" text="NM">
      <formula>NOT(ISERROR(SEARCH("NM",D5)))</formula>
    </cfRule>
    <cfRule type="containsText" dxfId="3322" priority="374" operator="containsText" text="JDF">
      <formula>NOT(ISERROR(SEARCH("JDF",D5)))</formula>
    </cfRule>
    <cfRule type="containsText" dxfId="3321" priority="375" operator="containsText" text="HSM">
      <formula>NOT(ISERROR(SEARCH("HSM",D5)))</formula>
    </cfRule>
    <cfRule type="containsText" dxfId="3320" priority="376" operator="containsText" text="HS">
      <formula>NOT(ISERROR(SEARCH("HS",D5)))</formula>
    </cfRule>
    <cfRule type="containsText" dxfId="3319" priority="377" operator="containsText" text="FR">
      <formula>NOT(ISERROR(SEARCH("FR",D5)))</formula>
    </cfRule>
    <cfRule type="containsText" dxfId="3318" priority="378" operator="containsText" text="CFS">
      <formula>NOT(ISERROR(SEARCH("CFS",D5)))</formula>
    </cfRule>
    <cfRule type="containsText" dxfId="3317" priority="379" operator="containsText" text="CFJ">
      <formula>NOT(ISERROR(SEARCH("CFJ",D5)))</formula>
    </cfRule>
    <cfRule type="containsText" dxfId="3316" priority="380" operator="containsText" text="CAR">
      <formula>NOT(ISERROR(SEARCH("CAR",D5)))</formula>
    </cfRule>
    <cfRule type="containsText" dxfId="3315" priority="381" operator="containsText" text="CAM">
      <formula>NOT(ISERROR(SEARCH("CAM",D5)))</formula>
    </cfRule>
    <cfRule type="containsText" dxfId="3314" priority="382" operator="containsText" text="CA">
      <formula>NOT(ISERROR(SEARCH("CA",D5)))</formula>
    </cfRule>
    <cfRule type="containsText" dxfId="3313" priority="383" operator="containsText" text="AAS">
      <formula>NOT(ISERROR(SEARCH("AAS",D5)))</formula>
    </cfRule>
    <cfRule type="containsText" dxfId="3312" priority="384" operator="containsText" text="RH">
      <formula>NOT(ISERROR(SEARCH("RH",D5)))</formula>
    </cfRule>
  </conditionalFormatting>
  <conditionalFormatting sqref="D92:AH1048573">
    <cfRule type="containsText" dxfId="3311" priority="603" operator="containsText" text="CF">
      <formula>NOT(ISERROR(SEARCH("CF",#REF!)))</formula>
    </cfRule>
    <cfRule type="containsText" dxfId="3310" priority="604" operator="containsText" text="RC">
      <formula>NOT(ISERROR(SEARCH("RC",#REF!)))</formula>
    </cfRule>
    <cfRule type="containsText" dxfId="3309" priority="605" operator="containsText" text="RTT">
      <formula>NOT(ISERROR(SEARCH("RTT",#REF!)))</formula>
    </cfRule>
    <cfRule type="containsText" dxfId="3308" priority="606" operator="containsText" text="RF">
      <formula>NOT(ISERROR(SEARCH("RF",#REF!)))</formula>
    </cfRule>
    <cfRule type="containsText" dxfId="3307" priority="607" operator="containsText" text="FR">
      <formula>NOT(ISERROR(SEARCH("FR",#REF!)))</formula>
    </cfRule>
    <cfRule type="containsText" dxfId="3306" priority="608" operator="containsText" text="HS">
      <formula>NOT(ISERROR(SEARCH("HS",#REF!)))</formula>
    </cfRule>
    <cfRule type="containsText" dxfId="3305" priority="609" operator="containsText" text="CA">
      <formula>NOT(ISERROR(SEARCH("CA",#REF!)))</formula>
    </cfRule>
    <cfRule type="containsText" dxfId="3304" priority="610" operator="containsText" text="RH">
      <formula>NOT(ISERROR(SEARCH("RH",#REF!)))</formula>
    </cfRule>
  </conditionalFormatting>
  <conditionalFormatting sqref="D92:AH1048573">
    <cfRule type="containsText" dxfId="3303" priority="611" operator="containsText" text="JDF">
      <formula>NOT(ISERROR(SEARCH("JDF",#REF!)))</formula>
    </cfRule>
  </conditionalFormatting>
  <conditionalFormatting sqref="D1048574:AH1048576">
    <cfRule type="containsText" dxfId="3302" priority="612" operator="containsText" text="CF">
      <formula>NOT(ISERROR(SEARCH("CF",#REF!)))</formula>
    </cfRule>
    <cfRule type="containsText" dxfId="3301" priority="613" operator="containsText" text="RC">
      <formula>NOT(ISERROR(SEARCH("RC",#REF!)))</formula>
    </cfRule>
    <cfRule type="containsText" dxfId="3300" priority="614" operator="containsText" text="RTT">
      <formula>NOT(ISERROR(SEARCH("RTT",#REF!)))</formula>
    </cfRule>
    <cfRule type="containsText" dxfId="3299" priority="615" operator="containsText" text="RF">
      <formula>NOT(ISERROR(SEARCH("RF",#REF!)))</formula>
    </cfRule>
    <cfRule type="containsText" dxfId="3298" priority="616" operator="containsText" text="FR">
      <formula>NOT(ISERROR(SEARCH("FR",#REF!)))</formula>
    </cfRule>
    <cfRule type="containsText" dxfId="3297" priority="617" operator="containsText" text="HS">
      <formula>NOT(ISERROR(SEARCH("HS",#REF!)))</formula>
    </cfRule>
    <cfRule type="containsText" dxfId="3296" priority="618" operator="containsText" text="CA">
      <formula>NOT(ISERROR(SEARCH("CA",#REF!)))</formula>
    </cfRule>
    <cfRule type="containsText" dxfId="3295" priority="619" operator="containsText" text="RH">
      <formula>NOT(ISERROR(SEARCH("RH",#REF!)))</formula>
    </cfRule>
  </conditionalFormatting>
  <conditionalFormatting sqref="D1048574:AH1048576">
    <cfRule type="containsText" dxfId="3294" priority="620" operator="containsText" text="JDF">
      <formula>NOT(ISERROR(SEARCH("JDF",#REF!)))</formula>
    </cfRule>
  </conditionalFormatting>
  <conditionalFormatting sqref="AQ51">
    <cfRule type="cellIs" dxfId="3293" priority="230" operator="equal">
      <formula>27</formula>
    </cfRule>
    <cfRule type="containsText" dxfId="3292" priority="231" operator="containsText" text="JSR">
      <formula>NOT(ISERROR(SEARCH("JSR",AQ51)))</formula>
    </cfRule>
    <cfRule type="containsText" dxfId="3291" priority="232" operator="containsText" text="JS">
      <formula>NOT(ISERROR(SEARCH("JS",AQ51)))</formula>
    </cfRule>
    <cfRule type="containsText" dxfId="3290" priority="233" operator="containsText" text="RTP">
      <formula>NOT(ISERROR(SEARCH("RTP",AQ51)))</formula>
    </cfRule>
    <cfRule type="containsText" dxfId="3289" priority="234" operator="containsText" text="RTJ">
      <formula>NOT(ISERROR(SEARCH("RTJ",AQ51)))</formula>
    </cfRule>
    <cfRule type="containsText" dxfId="3288" priority="235" operator="containsText" text="RTT">
      <formula>NOT(ISERROR(SEARCH("RTT",AQ51)))</formula>
    </cfRule>
    <cfRule type="containsText" dxfId="3287" priority="236" operator="containsText" text="RF">
      <formula>NOT(ISERROR(SEARCH("RF",AQ51)))</formula>
    </cfRule>
    <cfRule type="containsText" dxfId="3286" priority="237" operator="containsText" text="RC">
      <formula>NOT(ISERROR(SEARCH("RC",AQ51)))</formula>
    </cfRule>
    <cfRule type="containsText" dxfId="3285" priority="238" operator="containsText" text="NM">
      <formula>NOT(ISERROR(SEARCH("NM",AQ51)))</formula>
    </cfRule>
    <cfRule type="containsText" dxfId="3284" priority="239" operator="containsText" text="JDF">
      <formula>NOT(ISERROR(SEARCH("JDF",AQ51)))</formula>
    </cfRule>
    <cfRule type="containsText" dxfId="3283" priority="240" operator="containsText" text="HSM">
      <formula>NOT(ISERROR(SEARCH("HSM",AQ51)))</formula>
    </cfRule>
    <cfRule type="containsText" dxfId="3282" priority="241" operator="containsText" text="HS">
      <formula>NOT(ISERROR(SEARCH("HS",AQ51)))</formula>
    </cfRule>
    <cfRule type="containsText" dxfId="3281" priority="242" operator="containsText" text="FR">
      <formula>NOT(ISERROR(SEARCH("FR",AQ51)))</formula>
    </cfRule>
    <cfRule type="containsText" dxfId="3280" priority="243" operator="containsText" text="CFS">
      <formula>NOT(ISERROR(SEARCH("CFS",AQ51)))</formula>
    </cfRule>
    <cfRule type="containsText" dxfId="3279" priority="244" operator="containsText" text="CFJ">
      <formula>NOT(ISERROR(SEARCH("CFJ",AQ51)))</formula>
    </cfRule>
    <cfRule type="containsText" dxfId="3278" priority="245" operator="containsText" text="CAR">
      <formula>NOT(ISERROR(SEARCH("CAR",AQ51)))</formula>
    </cfRule>
    <cfRule type="containsText" dxfId="3277" priority="246" operator="containsText" text="CAM">
      <formula>NOT(ISERROR(SEARCH("CAM",AQ51)))</formula>
    </cfRule>
    <cfRule type="containsText" dxfId="3276" priority="247" operator="containsText" text="CA">
      <formula>NOT(ISERROR(SEARCH("CA",AQ51)))</formula>
    </cfRule>
    <cfRule type="containsText" dxfId="3275" priority="248" operator="containsText" text="AAS">
      <formula>NOT(ISERROR(SEARCH("AAS",AQ51)))</formula>
    </cfRule>
    <cfRule type="containsText" dxfId="3274" priority="249" operator="containsText" text="RH">
      <formula>NOT(ISERROR(SEARCH("RH",AQ51)))</formula>
    </cfRule>
  </conditionalFormatting>
  <conditionalFormatting sqref="AD4">
    <cfRule type="expression" dxfId="3273" priority="10462">
      <formula>WEEKDAY(AF$2,2)=7</formula>
    </cfRule>
  </conditionalFormatting>
  <conditionalFormatting sqref="AI53">
    <cfRule type="expression" dxfId="3272" priority="10463">
      <formula>WEEKDAY(#REF!,2)=2</formula>
    </cfRule>
  </conditionalFormatting>
  <conditionalFormatting sqref="AQ55:AQ60">
    <cfRule type="containsText" dxfId="3271" priority="270" operator="containsText" text="JDF">
      <formula>NOT(ISERROR(SEARCH("JDF",#REF!)))</formula>
    </cfRule>
  </conditionalFormatting>
  <conditionalFormatting sqref="AQ55:AQ60">
    <cfRule type="containsText" dxfId="3270" priority="271" operator="containsText" text="CF">
      <formula>NOT(ISERROR(SEARCH("CF",#REF!)))</formula>
    </cfRule>
    <cfRule type="containsText" dxfId="3269" priority="272" operator="containsText" text="RC">
      <formula>NOT(ISERROR(SEARCH("RC",#REF!)))</formula>
    </cfRule>
    <cfRule type="containsText" dxfId="3268" priority="273" operator="containsText" text="RTT">
      <formula>NOT(ISERROR(SEARCH("RTT",#REF!)))</formula>
    </cfRule>
    <cfRule type="containsText" dxfId="3267" priority="274" operator="containsText" text="RF">
      <formula>NOT(ISERROR(SEARCH("RF",#REF!)))</formula>
    </cfRule>
    <cfRule type="containsText" dxfId="3266" priority="275" operator="containsText" text="FR">
      <formula>NOT(ISERROR(SEARCH("FR",#REF!)))</formula>
    </cfRule>
    <cfRule type="containsText" dxfId="3265" priority="276" operator="containsText" text="HS">
      <formula>NOT(ISERROR(SEARCH("HS",#REF!)))</formula>
    </cfRule>
    <cfRule type="containsText" dxfId="3264" priority="277" operator="containsText" text="CA">
      <formula>NOT(ISERROR(SEARCH("CA",#REF!)))</formula>
    </cfRule>
    <cfRule type="containsText" dxfId="3263" priority="278" operator="containsText" text="RH">
      <formula>NOT(ISERROR(SEARCH("RH",#REF!)))</formula>
    </cfRule>
  </conditionalFormatting>
  <conditionalFormatting sqref="AL10:AM10 AL51 AL14:AM14 AM11:AM13 AL25:AM25 AM15:AM24 AL34:AM34 AM26:AM33 AL39:AM39 AM35:AM38 AL43:AM43 AM40:AM42 AL46:AM46 AM44:AM45 AM47:AM50 AM6:AM9 AM5:AN5 AQ5:AR50">
    <cfRule type="cellIs" dxfId="3262" priority="250" operator="equal">
      <formula>27</formula>
    </cfRule>
    <cfRule type="containsText" dxfId="3261" priority="251" operator="containsText" text="JSR">
      <formula>NOT(ISERROR(SEARCH("JSR",AL5)))</formula>
    </cfRule>
    <cfRule type="containsText" dxfId="3260" priority="252" operator="containsText" text="JS">
      <formula>NOT(ISERROR(SEARCH("JS",AL5)))</formula>
    </cfRule>
    <cfRule type="containsText" dxfId="3259" priority="253" operator="containsText" text="RTP">
      <formula>NOT(ISERROR(SEARCH("RTP",AL5)))</formula>
    </cfRule>
    <cfRule type="containsText" dxfId="3258" priority="254" operator="containsText" text="RTJ">
      <formula>NOT(ISERROR(SEARCH("RTJ",AL5)))</formula>
    </cfRule>
    <cfRule type="containsText" dxfId="3257" priority="255" operator="containsText" text="RTT">
      <formula>NOT(ISERROR(SEARCH("RTT",AL5)))</formula>
    </cfRule>
    <cfRule type="containsText" dxfId="3256" priority="256" operator="containsText" text="RF">
      <formula>NOT(ISERROR(SEARCH("RF",AL5)))</formula>
    </cfRule>
    <cfRule type="containsText" dxfId="3255" priority="257" operator="containsText" text="RC">
      <formula>NOT(ISERROR(SEARCH("RC",AL5)))</formula>
    </cfRule>
    <cfRule type="containsText" dxfId="3254" priority="258" operator="containsText" text="NM">
      <formula>NOT(ISERROR(SEARCH("NM",AL5)))</formula>
    </cfRule>
    <cfRule type="containsText" dxfId="3253" priority="259" operator="containsText" text="JDF">
      <formula>NOT(ISERROR(SEARCH("JDF",AL5)))</formula>
    </cfRule>
    <cfRule type="containsText" dxfId="3252" priority="260" operator="containsText" text="HSM">
      <formula>NOT(ISERROR(SEARCH("HSM",AL5)))</formula>
    </cfRule>
    <cfRule type="containsText" dxfId="3251" priority="261" operator="containsText" text="HS">
      <formula>NOT(ISERROR(SEARCH("HS",AL5)))</formula>
    </cfRule>
    <cfRule type="containsText" dxfId="3250" priority="262" operator="containsText" text="FR">
      <formula>NOT(ISERROR(SEARCH("FR",AL5)))</formula>
    </cfRule>
    <cfRule type="containsText" dxfId="3249" priority="263" operator="containsText" text="CFS">
      <formula>NOT(ISERROR(SEARCH("CFS",AL5)))</formula>
    </cfRule>
    <cfRule type="containsText" dxfId="3248" priority="264" operator="containsText" text="CFJ">
      <formula>NOT(ISERROR(SEARCH("CFJ",AL5)))</formula>
    </cfRule>
    <cfRule type="containsText" dxfId="3247" priority="265" operator="containsText" text="CAR">
      <formula>NOT(ISERROR(SEARCH("CAR",AL5)))</formula>
    </cfRule>
    <cfRule type="containsText" dxfId="3246" priority="266" operator="containsText" text="CAM">
      <formula>NOT(ISERROR(SEARCH("CAM",AL5)))</formula>
    </cfRule>
    <cfRule type="containsText" dxfId="3245" priority="267" operator="containsText" text="CA">
      <formula>NOT(ISERROR(SEARCH("CA",AL5)))</formula>
    </cfRule>
    <cfRule type="containsText" dxfId="3244" priority="268" operator="containsText" text="AAS">
      <formula>NOT(ISERROR(SEARCH("AAS",AL5)))</formula>
    </cfRule>
    <cfRule type="containsText" dxfId="3243" priority="269" operator="containsText" text="RH">
      <formula>NOT(ISERROR(SEARCH("RH",AL5)))</formula>
    </cfRule>
  </conditionalFormatting>
  <conditionalFormatting sqref="BB51">
    <cfRule type="cellIs" dxfId="3242" priority="210" operator="equal">
      <formula>27</formula>
    </cfRule>
    <cfRule type="containsText" dxfId="3241" priority="211" operator="containsText" text="JSR">
      <formula>NOT(ISERROR(SEARCH("JSR",BB51)))</formula>
    </cfRule>
    <cfRule type="containsText" dxfId="3240" priority="212" operator="containsText" text="JS">
      <formula>NOT(ISERROR(SEARCH("JS",BB51)))</formula>
    </cfRule>
    <cfRule type="containsText" dxfId="3239" priority="213" operator="containsText" text="RTP">
      <formula>NOT(ISERROR(SEARCH("RTP",BB51)))</formula>
    </cfRule>
    <cfRule type="containsText" dxfId="3238" priority="214" operator="containsText" text="RTJ">
      <formula>NOT(ISERROR(SEARCH("RTJ",BB51)))</formula>
    </cfRule>
    <cfRule type="containsText" dxfId="3237" priority="215" operator="containsText" text="RTT">
      <formula>NOT(ISERROR(SEARCH("RTT",BB51)))</formula>
    </cfRule>
    <cfRule type="containsText" dxfId="3236" priority="216" operator="containsText" text="RF">
      <formula>NOT(ISERROR(SEARCH("RF",BB51)))</formula>
    </cfRule>
    <cfRule type="containsText" dxfId="3235" priority="217" operator="containsText" text="RC">
      <formula>NOT(ISERROR(SEARCH("RC",BB51)))</formula>
    </cfRule>
    <cfRule type="containsText" dxfId="3234" priority="218" operator="containsText" text="NM">
      <formula>NOT(ISERROR(SEARCH("NM",BB51)))</formula>
    </cfRule>
    <cfRule type="containsText" dxfId="3233" priority="219" operator="containsText" text="JDF">
      <formula>NOT(ISERROR(SEARCH("JDF",BB51)))</formula>
    </cfRule>
    <cfRule type="containsText" dxfId="3232" priority="220" operator="containsText" text="HSM">
      <formula>NOT(ISERROR(SEARCH("HSM",BB51)))</formula>
    </cfRule>
    <cfRule type="containsText" dxfId="3231" priority="221" operator="containsText" text="HS">
      <formula>NOT(ISERROR(SEARCH("HS",BB51)))</formula>
    </cfRule>
    <cfRule type="containsText" dxfId="3230" priority="222" operator="containsText" text="FR">
      <formula>NOT(ISERROR(SEARCH("FR",BB51)))</formula>
    </cfRule>
    <cfRule type="containsText" dxfId="3229" priority="223" operator="containsText" text="CFS">
      <formula>NOT(ISERROR(SEARCH("CFS",BB51)))</formula>
    </cfRule>
    <cfRule type="containsText" dxfId="3228" priority="224" operator="containsText" text="CFJ">
      <formula>NOT(ISERROR(SEARCH("CFJ",BB51)))</formula>
    </cfRule>
    <cfRule type="containsText" dxfId="3227" priority="225" operator="containsText" text="CAR">
      <formula>NOT(ISERROR(SEARCH("CAR",BB51)))</formula>
    </cfRule>
    <cfRule type="containsText" dxfId="3226" priority="226" operator="containsText" text="CAM">
      <formula>NOT(ISERROR(SEARCH("CAM",BB51)))</formula>
    </cfRule>
    <cfRule type="containsText" dxfId="3225" priority="227" operator="containsText" text="CA">
      <formula>NOT(ISERROR(SEARCH("CA",BB51)))</formula>
    </cfRule>
    <cfRule type="containsText" dxfId="3224" priority="228" operator="containsText" text="AAS">
      <formula>NOT(ISERROR(SEARCH("AAS",BB51)))</formula>
    </cfRule>
    <cfRule type="containsText" dxfId="3223" priority="229" operator="containsText" text="RH">
      <formula>NOT(ISERROR(SEARCH("RH",BB51)))</formula>
    </cfRule>
  </conditionalFormatting>
  <conditionalFormatting sqref="C5:C28 C30:C50">
    <cfRule type="expression" dxfId="3222" priority="209">
      <formula>WEEKDAY(E$1,2)=2</formula>
    </cfRule>
  </conditionalFormatting>
  <conditionalFormatting sqref="C48">
    <cfRule type="expression" dxfId="3221" priority="208">
      <formula>WEEKDAY(E$1,2)=2</formula>
    </cfRule>
  </conditionalFormatting>
  <conditionalFormatting sqref="C50">
    <cfRule type="expression" dxfId="3220" priority="207">
      <formula>WEEKDAY(E$1,2)=2</formula>
    </cfRule>
  </conditionalFormatting>
  <conditionalFormatting sqref="C47">
    <cfRule type="expression" dxfId="3219" priority="206">
      <formula>WEEKDAY(E$1,2)=2</formula>
    </cfRule>
  </conditionalFormatting>
  <conditionalFormatting sqref="C49">
    <cfRule type="expression" dxfId="3218" priority="205">
      <formula>WEEKDAY(E$1,2)=2</formula>
    </cfRule>
  </conditionalFormatting>
  <conditionalFormatting sqref="C48">
    <cfRule type="expression" dxfId="3217" priority="204">
      <formula>WEEKDAY(E$1,2)=2</formula>
    </cfRule>
  </conditionalFormatting>
  <conditionalFormatting sqref="C49">
    <cfRule type="expression" dxfId="3216" priority="203">
      <formula>WEEKDAY(E$1,2)=2</formula>
    </cfRule>
  </conditionalFormatting>
  <conditionalFormatting sqref="C29">
    <cfRule type="expression" dxfId="3215" priority="202">
      <formula>WEEKDAY(E$1,2)=2</formula>
    </cfRule>
  </conditionalFormatting>
  <conditionalFormatting sqref="AP5">
    <cfRule type="cellIs" dxfId="3214" priority="142" operator="equal">
      <formula>27</formula>
    </cfRule>
    <cfRule type="containsText" dxfId="3213" priority="143" operator="containsText" text="JSR">
      <formula>NOT(ISERROR(SEARCH("JSR",AP5)))</formula>
    </cfRule>
    <cfRule type="containsText" dxfId="3212" priority="144" operator="containsText" text="JS">
      <formula>NOT(ISERROR(SEARCH("JS",AP5)))</formula>
    </cfRule>
    <cfRule type="containsText" dxfId="3211" priority="145" operator="containsText" text="RTP">
      <formula>NOT(ISERROR(SEARCH("RTP",AP5)))</formula>
    </cfRule>
    <cfRule type="containsText" dxfId="3210" priority="146" operator="containsText" text="RTJ">
      <formula>NOT(ISERROR(SEARCH("RTJ",AP5)))</formula>
    </cfRule>
    <cfRule type="containsText" dxfId="3209" priority="147" operator="containsText" text="RTT">
      <formula>NOT(ISERROR(SEARCH("RTT",AP5)))</formula>
    </cfRule>
    <cfRule type="containsText" dxfId="3208" priority="148" operator="containsText" text="RF">
      <formula>NOT(ISERROR(SEARCH("RF",AP5)))</formula>
    </cfRule>
    <cfRule type="containsText" dxfId="3207" priority="149" operator="containsText" text="RC">
      <formula>NOT(ISERROR(SEARCH("RC",AP5)))</formula>
    </cfRule>
    <cfRule type="containsText" dxfId="3206" priority="150" operator="containsText" text="NM">
      <formula>NOT(ISERROR(SEARCH("NM",AP5)))</formula>
    </cfRule>
    <cfRule type="containsText" dxfId="3205" priority="151" operator="containsText" text="JDF">
      <formula>NOT(ISERROR(SEARCH("JDF",AP5)))</formula>
    </cfRule>
    <cfRule type="containsText" dxfId="3204" priority="152" operator="containsText" text="HSM">
      <formula>NOT(ISERROR(SEARCH("HSM",AP5)))</formula>
    </cfRule>
    <cfRule type="containsText" dxfId="3203" priority="153" operator="containsText" text="HS">
      <formula>NOT(ISERROR(SEARCH("HS",AP5)))</formula>
    </cfRule>
    <cfRule type="containsText" dxfId="3202" priority="154" operator="containsText" text="FR">
      <formula>NOT(ISERROR(SEARCH("FR",AP5)))</formula>
    </cfRule>
    <cfRule type="containsText" dxfId="3201" priority="155" operator="containsText" text="CFS">
      <formula>NOT(ISERROR(SEARCH("CFS",AP5)))</formula>
    </cfRule>
    <cfRule type="containsText" dxfId="3200" priority="156" operator="containsText" text="CFJ">
      <formula>NOT(ISERROR(SEARCH("CFJ",AP5)))</formula>
    </cfRule>
    <cfRule type="containsText" dxfId="3199" priority="157" operator="containsText" text="CAR">
      <formula>NOT(ISERROR(SEARCH("CAR",AP5)))</formula>
    </cfRule>
    <cfRule type="containsText" dxfId="3198" priority="158" operator="containsText" text="CAM">
      <formula>NOT(ISERROR(SEARCH("CAM",AP5)))</formula>
    </cfRule>
    <cfRule type="containsText" dxfId="3197" priority="159" operator="containsText" text="CA">
      <formula>NOT(ISERROR(SEARCH("CA",AP5)))</formula>
    </cfRule>
    <cfRule type="containsText" dxfId="3196" priority="160" operator="containsText" text="AAS">
      <formula>NOT(ISERROR(SEARCH("AAS",AP5)))</formula>
    </cfRule>
    <cfRule type="containsText" dxfId="3195" priority="161" operator="containsText" text="RH">
      <formula>NOT(ISERROR(SEARCH("RH",AP5)))</formula>
    </cfRule>
  </conditionalFormatting>
  <conditionalFormatting sqref="AO6">
    <cfRule type="cellIs" dxfId="3194" priority="122" operator="equal">
      <formula>27</formula>
    </cfRule>
    <cfRule type="containsText" dxfId="3193" priority="123" operator="containsText" text="JSR">
      <formula>NOT(ISERROR(SEARCH("JSR",AO6)))</formula>
    </cfRule>
    <cfRule type="containsText" dxfId="3192" priority="124" operator="containsText" text="JS">
      <formula>NOT(ISERROR(SEARCH("JS",AO6)))</formula>
    </cfRule>
    <cfRule type="containsText" dxfId="3191" priority="125" operator="containsText" text="RTP">
      <formula>NOT(ISERROR(SEARCH("RTP",AO6)))</formula>
    </cfRule>
    <cfRule type="containsText" dxfId="3190" priority="126" operator="containsText" text="RTJ">
      <formula>NOT(ISERROR(SEARCH("RTJ",AO6)))</formula>
    </cfRule>
    <cfRule type="containsText" dxfId="3189" priority="127" operator="containsText" text="RTT">
      <formula>NOT(ISERROR(SEARCH("RTT",AO6)))</formula>
    </cfRule>
    <cfRule type="containsText" dxfId="3188" priority="128" operator="containsText" text="RF">
      <formula>NOT(ISERROR(SEARCH("RF",AO6)))</formula>
    </cfRule>
    <cfRule type="containsText" dxfId="3187" priority="129" operator="containsText" text="RC">
      <formula>NOT(ISERROR(SEARCH("RC",AO6)))</formula>
    </cfRule>
    <cfRule type="containsText" dxfId="3186" priority="130" operator="containsText" text="NM">
      <formula>NOT(ISERROR(SEARCH("NM",AO6)))</formula>
    </cfRule>
    <cfRule type="containsText" dxfId="3185" priority="131" operator="containsText" text="JDF">
      <formula>NOT(ISERROR(SEARCH("JDF",AO6)))</formula>
    </cfRule>
    <cfRule type="containsText" dxfId="3184" priority="132" operator="containsText" text="HSM">
      <formula>NOT(ISERROR(SEARCH("HSM",AO6)))</formula>
    </cfRule>
    <cfRule type="containsText" dxfId="3183" priority="133" operator="containsText" text="HS">
      <formula>NOT(ISERROR(SEARCH("HS",AO6)))</formula>
    </cfRule>
    <cfRule type="containsText" dxfId="3182" priority="134" operator="containsText" text="FR">
      <formula>NOT(ISERROR(SEARCH("FR",AO6)))</formula>
    </cfRule>
    <cfRule type="containsText" dxfId="3181" priority="135" operator="containsText" text="CFS">
      <formula>NOT(ISERROR(SEARCH("CFS",AO6)))</formula>
    </cfRule>
    <cfRule type="containsText" dxfId="3180" priority="136" operator="containsText" text="CFJ">
      <formula>NOT(ISERROR(SEARCH("CFJ",AO6)))</formula>
    </cfRule>
    <cfRule type="containsText" dxfId="3179" priority="137" operator="containsText" text="CAR">
      <formula>NOT(ISERROR(SEARCH("CAR",AO6)))</formula>
    </cfRule>
    <cfRule type="containsText" dxfId="3178" priority="138" operator="containsText" text="CAM">
      <formula>NOT(ISERROR(SEARCH("CAM",AO6)))</formula>
    </cfRule>
    <cfRule type="containsText" dxfId="3177" priority="139" operator="containsText" text="CA">
      <formula>NOT(ISERROR(SEARCH("CA",AO6)))</formula>
    </cfRule>
    <cfRule type="containsText" dxfId="3176" priority="140" operator="containsText" text="AAS">
      <formula>NOT(ISERROR(SEARCH("AAS",AO6)))</formula>
    </cfRule>
    <cfRule type="containsText" dxfId="3175" priority="141" operator="containsText" text="RH">
      <formula>NOT(ISERROR(SEARCH("RH",AO6)))</formula>
    </cfRule>
  </conditionalFormatting>
  <conditionalFormatting sqref="AO7:AO50">
    <cfRule type="cellIs" dxfId="3174" priority="102" operator="equal">
      <formula>27</formula>
    </cfRule>
    <cfRule type="containsText" dxfId="3173" priority="103" operator="containsText" text="JSR">
      <formula>NOT(ISERROR(SEARCH("JSR",AO7)))</formula>
    </cfRule>
    <cfRule type="containsText" dxfId="3172" priority="104" operator="containsText" text="JS">
      <formula>NOT(ISERROR(SEARCH("JS",AO7)))</formula>
    </cfRule>
    <cfRule type="containsText" dxfId="3171" priority="105" operator="containsText" text="RTP">
      <formula>NOT(ISERROR(SEARCH("RTP",AO7)))</formula>
    </cfRule>
    <cfRule type="containsText" dxfId="3170" priority="106" operator="containsText" text="RTJ">
      <formula>NOT(ISERROR(SEARCH("RTJ",AO7)))</formula>
    </cfRule>
    <cfRule type="containsText" dxfId="3169" priority="107" operator="containsText" text="RTT">
      <formula>NOT(ISERROR(SEARCH("RTT",AO7)))</formula>
    </cfRule>
    <cfRule type="containsText" dxfId="3168" priority="108" operator="containsText" text="RF">
      <formula>NOT(ISERROR(SEARCH("RF",AO7)))</formula>
    </cfRule>
    <cfRule type="containsText" dxfId="3167" priority="109" operator="containsText" text="RC">
      <formula>NOT(ISERROR(SEARCH("RC",AO7)))</formula>
    </cfRule>
    <cfRule type="containsText" dxfId="3166" priority="110" operator="containsText" text="NM">
      <formula>NOT(ISERROR(SEARCH("NM",AO7)))</formula>
    </cfRule>
    <cfRule type="containsText" dxfId="3165" priority="111" operator="containsText" text="JDF">
      <formula>NOT(ISERROR(SEARCH("JDF",AO7)))</formula>
    </cfRule>
    <cfRule type="containsText" dxfId="3164" priority="112" operator="containsText" text="HSM">
      <formula>NOT(ISERROR(SEARCH("HSM",AO7)))</formula>
    </cfRule>
    <cfRule type="containsText" dxfId="3163" priority="113" operator="containsText" text="HS">
      <formula>NOT(ISERROR(SEARCH("HS",AO7)))</formula>
    </cfRule>
    <cfRule type="containsText" dxfId="3162" priority="114" operator="containsText" text="FR">
      <formula>NOT(ISERROR(SEARCH("FR",AO7)))</formula>
    </cfRule>
    <cfRule type="containsText" dxfId="3161" priority="115" operator="containsText" text="CFS">
      <formula>NOT(ISERROR(SEARCH("CFS",AO7)))</formula>
    </cfRule>
    <cfRule type="containsText" dxfId="3160" priority="116" operator="containsText" text="CFJ">
      <formula>NOT(ISERROR(SEARCH("CFJ",AO7)))</formula>
    </cfRule>
    <cfRule type="containsText" dxfId="3159" priority="117" operator="containsText" text="CAR">
      <formula>NOT(ISERROR(SEARCH("CAR",AO7)))</formula>
    </cfRule>
    <cfRule type="containsText" dxfId="3158" priority="118" operator="containsText" text="CAM">
      <formula>NOT(ISERROR(SEARCH("CAM",AO7)))</formula>
    </cfRule>
    <cfRule type="containsText" dxfId="3157" priority="119" operator="containsText" text="CA">
      <formula>NOT(ISERROR(SEARCH("CA",AO7)))</formula>
    </cfRule>
    <cfRule type="containsText" dxfId="3156" priority="120" operator="containsText" text="AAS">
      <formula>NOT(ISERROR(SEARCH("AAS",AO7)))</formula>
    </cfRule>
    <cfRule type="containsText" dxfId="3155" priority="121" operator="containsText" text="RH">
      <formula>NOT(ISERROR(SEARCH("RH",AO7)))</formula>
    </cfRule>
  </conditionalFormatting>
  <conditionalFormatting sqref="AP6">
    <cfRule type="cellIs" dxfId="3154" priority="62" operator="equal">
      <formula>27</formula>
    </cfRule>
    <cfRule type="containsText" dxfId="3153" priority="63" operator="containsText" text="JSR">
      <formula>NOT(ISERROR(SEARCH("JSR",AP6)))</formula>
    </cfRule>
    <cfRule type="containsText" dxfId="3152" priority="64" operator="containsText" text="JS">
      <formula>NOT(ISERROR(SEARCH("JS",AP6)))</formula>
    </cfRule>
    <cfRule type="containsText" dxfId="3151" priority="65" operator="containsText" text="RTP">
      <formula>NOT(ISERROR(SEARCH("RTP",AP6)))</formula>
    </cfRule>
    <cfRule type="containsText" dxfId="3150" priority="66" operator="containsText" text="RTJ">
      <formula>NOT(ISERROR(SEARCH("RTJ",AP6)))</formula>
    </cfRule>
    <cfRule type="containsText" dxfId="3149" priority="67" operator="containsText" text="RTT">
      <formula>NOT(ISERROR(SEARCH("RTT",AP6)))</formula>
    </cfRule>
    <cfRule type="containsText" dxfId="3148" priority="68" operator="containsText" text="RF">
      <formula>NOT(ISERROR(SEARCH("RF",AP6)))</formula>
    </cfRule>
    <cfRule type="containsText" dxfId="3147" priority="69" operator="containsText" text="RC">
      <formula>NOT(ISERROR(SEARCH("RC",AP6)))</formula>
    </cfRule>
    <cfRule type="containsText" dxfId="3146" priority="70" operator="containsText" text="NM">
      <formula>NOT(ISERROR(SEARCH("NM",AP6)))</formula>
    </cfRule>
    <cfRule type="containsText" dxfId="3145" priority="71" operator="containsText" text="JDF">
      <formula>NOT(ISERROR(SEARCH("JDF",AP6)))</formula>
    </cfRule>
    <cfRule type="containsText" dxfId="3144" priority="72" operator="containsText" text="HSM">
      <formula>NOT(ISERROR(SEARCH("HSM",AP6)))</formula>
    </cfRule>
    <cfRule type="containsText" dxfId="3143" priority="73" operator="containsText" text="HS">
      <formula>NOT(ISERROR(SEARCH("HS",AP6)))</formula>
    </cfRule>
    <cfRule type="containsText" dxfId="3142" priority="74" operator="containsText" text="FR">
      <formula>NOT(ISERROR(SEARCH("FR",AP6)))</formula>
    </cfRule>
    <cfRule type="containsText" dxfId="3141" priority="75" operator="containsText" text="CFS">
      <formula>NOT(ISERROR(SEARCH("CFS",AP6)))</formula>
    </cfRule>
    <cfRule type="containsText" dxfId="3140" priority="76" operator="containsText" text="CFJ">
      <formula>NOT(ISERROR(SEARCH("CFJ",AP6)))</formula>
    </cfRule>
    <cfRule type="containsText" dxfId="3139" priority="77" operator="containsText" text="CAR">
      <formula>NOT(ISERROR(SEARCH("CAR",AP6)))</formula>
    </cfRule>
    <cfRule type="containsText" dxfId="3138" priority="78" operator="containsText" text="CAM">
      <formula>NOT(ISERROR(SEARCH("CAM",AP6)))</formula>
    </cfRule>
    <cfRule type="containsText" dxfId="3137" priority="79" operator="containsText" text="CA">
      <formula>NOT(ISERROR(SEARCH("CA",AP6)))</formula>
    </cfRule>
    <cfRule type="containsText" dxfId="3136" priority="80" operator="containsText" text="AAS">
      <formula>NOT(ISERROR(SEARCH("AAS",AP6)))</formula>
    </cfRule>
    <cfRule type="containsText" dxfId="3135" priority="81" operator="containsText" text="RH">
      <formula>NOT(ISERROR(SEARCH("RH",AP6)))</formula>
    </cfRule>
  </conditionalFormatting>
  <conditionalFormatting sqref="AP7:AP50">
    <cfRule type="cellIs" dxfId="3134" priority="42" operator="equal">
      <formula>27</formula>
    </cfRule>
    <cfRule type="containsText" dxfId="3133" priority="43" operator="containsText" text="JSR">
      <formula>NOT(ISERROR(SEARCH("JSR",AP7)))</formula>
    </cfRule>
    <cfRule type="containsText" dxfId="3132" priority="44" operator="containsText" text="JS">
      <formula>NOT(ISERROR(SEARCH("JS",AP7)))</formula>
    </cfRule>
    <cfRule type="containsText" dxfId="3131" priority="45" operator="containsText" text="RTP">
      <formula>NOT(ISERROR(SEARCH("RTP",AP7)))</formula>
    </cfRule>
    <cfRule type="containsText" dxfId="3130" priority="46" operator="containsText" text="RTJ">
      <formula>NOT(ISERROR(SEARCH("RTJ",AP7)))</formula>
    </cfRule>
    <cfRule type="containsText" dxfId="3129" priority="47" operator="containsText" text="RTT">
      <formula>NOT(ISERROR(SEARCH("RTT",AP7)))</formula>
    </cfRule>
    <cfRule type="containsText" dxfId="3128" priority="48" operator="containsText" text="RF">
      <formula>NOT(ISERROR(SEARCH("RF",AP7)))</formula>
    </cfRule>
    <cfRule type="containsText" dxfId="3127" priority="49" operator="containsText" text="RC">
      <formula>NOT(ISERROR(SEARCH("RC",AP7)))</formula>
    </cfRule>
    <cfRule type="containsText" dxfId="3126" priority="50" operator="containsText" text="NM">
      <formula>NOT(ISERROR(SEARCH("NM",AP7)))</formula>
    </cfRule>
    <cfRule type="containsText" dxfId="3125" priority="51" operator="containsText" text="JDF">
      <formula>NOT(ISERROR(SEARCH("JDF",AP7)))</formula>
    </cfRule>
    <cfRule type="containsText" dxfId="3124" priority="52" operator="containsText" text="HSM">
      <formula>NOT(ISERROR(SEARCH("HSM",AP7)))</formula>
    </cfRule>
    <cfRule type="containsText" dxfId="3123" priority="53" operator="containsText" text="HS">
      <formula>NOT(ISERROR(SEARCH("HS",AP7)))</formula>
    </cfRule>
    <cfRule type="containsText" dxfId="3122" priority="54" operator="containsText" text="FR">
      <formula>NOT(ISERROR(SEARCH("FR",AP7)))</formula>
    </cfRule>
    <cfRule type="containsText" dxfId="3121" priority="55" operator="containsText" text="CFS">
      <formula>NOT(ISERROR(SEARCH("CFS",AP7)))</formula>
    </cfRule>
    <cfRule type="containsText" dxfId="3120" priority="56" operator="containsText" text="CFJ">
      <formula>NOT(ISERROR(SEARCH("CFJ",AP7)))</formula>
    </cfRule>
    <cfRule type="containsText" dxfId="3119" priority="57" operator="containsText" text="CAR">
      <formula>NOT(ISERROR(SEARCH("CAR",AP7)))</formula>
    </cfRule>
    <cfRule type="containsText" dxfId="3118" priority="58" operator="containsText" text="CAM">
      <formula>NOT(ISERROR(SEARCH("CAM",AP7)))</formula>
    </cfRule>
    <cfRule type="containsText" dxfId="3117" priority="59" operator="containsText" text="CA">
      <formula>NOT(ISERROR(SEARCH("CA",AP7)))</formula>
    </cfRule>
    <cfRule type="containsText" dxfId="3116" priority="60" operator="containsText" text="AAS">
      <formula>NOT(ISERROR(SEARCH("AAS",AP7)))</formula>
    </cfRule>
    <cfRule type="containsText" dxfId="3115" priority="61" operator="containsText" text="RH">
      <formula>NOT(ISERROR(SEARCH("RH",AP7)))</formula>
    </cfRule>
  </conditionalFormatting>
  <conditionalFormatting sqref="AV5:AV50">
    <cfRule type="cellIs" dxfId="3114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AG89"/>
  <sheetViews>
    <sheetView zoomScale="80" zoomScaleNormal="80" workbookViewId="0">
      <selection activeCell="N35" sqref="N35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2" width="4.42578125" customWidth="1"/>
    <col min="33" max="37" width="7.42578125" customWidth="1"/>
    <col min="38" max="38" width="3.28515625" customWidth="1"/>
    <col min="39" max="39" width="17.28515625" customWidth="1"/>
    <col min="40" max="40" width="10.42578125" customWidth="1"/>
    <col min="41" max="42" width="7.42578125" customWidth="1"/>
    <col min="43" max="43" width="20.85546875" customWidth="1"/>
    <col min="44" max="44" width="9.5703125" customWidth="1"/>
    <col min="45" max="49" width="7.42578125" customWidth="1"/>
    <col min="50" max="50" width="9.42578125" customWidth="1"/>
    <col min="51" max="51" width="10.42578125" customWidth="1"/>
    <col min="52" max="52" width="8" customWidth="1"/>
    <col min="53" max="53" width="8.5703125" customWidth="1"/>
    <col min="54" max="61" width="7.42578125" customWidth="1"/>
  </cols>
  <sheetData>
    <row r="1" spans="1:709" ht="32.25" customHeight="1" thickBot="1" x14ac:dyDescent="0.3">
      <c r="A1" s="246" t="s">
        <v>76</v>
      </c>
      <c r="B1" s="247"/>
      <c r="C1" s="248"/>
      <c r="AH1" s="94" t="s">
        <v>84</v>
      </c>
      <c r="AI1" s="93"/>
      <c r="AJ1" s="93"/>
      <c r="AK1" s="95"/>
      <c r="AL1" s="299"/>
      <c r="AM1" s="260" t="s">
        <v>85</v>
      </c>
      <c r="AN1" s="261"/>
      <c r="AO1" s="261"/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2"/>
    </row>
    <row r="2" spans="1:709" ht="15" customHeight="1" thickBot="1" x14ac:dyDescent="0.3">
      <c r="A2" s="266"/>
      <c r="B2" s="268"/>
      <c r="C2" s="270">
        <v>43862</v>
      </c>
      <c r="D2" s="53">
        <f>C2</f>
        <v>43862</v>
      </c>
      <c r="E2" s="54">
        <f>D2+1</f>
        <v>43863</v>
      </c>
      <c r="F2" s="54">
        <f t="shared" ref="F2:AF2" si="0">E2+1</f>
        <v>43864</v>
      </c>
      <c r="G2" s="54">
        <f t="shared" si="0"/>
        <v>43865</v>
      </c>
      <c r="H2" s="54">
        <f t="shared" si="0"/>
        <v>43866</v>
      </c>
      <c r="I2" s="54">
        <f t="shared" si="0"/>
        <v>43867</v>
      </c>
      <c r="J2" s="54">
        <f t="shared" si="0"/>
        <v>43868</v>
      </c>
      <c r="K2" s="54">
        <f t="shared" si="0"/>
        <v>43869</v>
      </c>
      <c r="L2" s="54">
        <f t="shared" si="0"/>
        <v>43870</v>
      </c>
      <c r="M2" s="54">
        <f t="shared" si="0"/>
        <v>43871</v>
      </c>
      <c r="N2" s="54">
        <f t="shared" si="0"/>
        <v>43872</v>
      </c>
      <c r="O2" s="54">
        <f t="shared" si="0"/>
        <v>43873</v>
      </c>
      <c r="P2" s="54">
        <f t="shared" si="0"/>
        <v>43874</v>
      </c>
      <c r="Q2" s="54">
        <f t="shared" si="0"/>
        <v>43875</v>
      </c>
      <c r="R2" s="54">
        <f t="shared" si="0"/>
        <v>43876</v>
      </c>
      <c r="S2" s="54">
        <f t="shared" si="0"/>
        <v>43877</v>
      </c>
      <c r="T2" s="54">
        <f t="shared" si="0"/>
        <v>43878</v>
      </c>
      <c r="U2" s="54">
        <f t="shared" si="0"/>
        <v>43879</v>
      </c>
      <c r="V2" s="54">
        <f t="shared" si="0"/>
        <v>43880</v>
      </c>
      <c r="W2" s="54">
        <f t="shared" si="0"/>
        <v>43881</v>
      </c>
      <c r="X2" s="54">
        <f t="shared" si="0"/>
        <v>43882</v>
      </c>
      <c r="Y2" s="54">
        <f t="shared" si="0"/>
        <v>43883</v>
      </c>
      <c r="Z2" s="54">
        <f t="shared" si="0"/>
        <v>43884</v>
      </c>
      <c r="AA2" s="54">
        <f t="shared" si="0"/>
        <v>43885</v>
      </c>
      <c r="AB2" s="54">
        <f t="shared" si="0"/>
        <v>43886</v>
      </c>
      <c r="AC2" s="54">
        <f t="shared" si="0"/>
        <v>43887</v>
      </c>
      <c r="AD2" s="54">
        <f t="shared" si="0"/>
        <v>43888</v>
      </c>
      <c r="AE2" s="54">
        <f t="shared" si="0"/>
        <v>43889</v>
      </c>
      <c r="AF2" s="97">
        <f t="shared" si="0"/>
        <v>43890</v>
      </c>
      <c r="AG2" s="57"/>
      <c r="AH2" s="66" t="s">
        <v>54</v>
      </c>
      <c r="AI2" s="70" t="s">
        <v>69</v>
      </c>
      <c r="AJ2" s="71" t="s">
        <v>56</v>
      </c>
      <c r="AK2" s="72" t="s">
        <v>57</v>
      </c>
      <c r="AL2" s="300"/>
      <c r="AM2" s="96" t="s">
        <v>91</v>
      </c>
      <c r="AN2" s="90" t="s">
        <v>81</v>
      </c>
      <c r="AO2" s="90" t="s">
        <v>58</v>
      </c>
      <c r="AP2" s="91" t="s">
        <v>59</v>
      </c>
      <c r="AQ2" s="66" t="s">
        <v>93</v>
      </c>
      <c r="AR2" s="92" t="s">
        <v>82</v>
      </c>
      <c r="AS2" s="92" t="s">
        <v>60</v>
      </c>
      <c r="AT2" s="73" t="s">
        <v>61</v>
      </c>
      <c r="AU2" s="92" t="s">
        <v>83</v>
      </c>
      <c r="AV2" s="74" t="s">
        <v>62</v>
      </c>
      <c r="AW2" s="70" t="s">
        <v>63</v>
      </c>
      <c r="AX2" s="86" t="s">
        <v>80</v>
      </c>
      <c r="AY2" s="83" t="s">
        <v>79</v>
      </c>
      <c r="AZ2" s="81" t="s">
        <v>65</v>
      </c>
      <c r="BA2" s="72" t="s">
        <v>66</v>
      </c>
      <c r="AAF2" s="69"/>
      <c r="AAG2">
        <v>1</v>
      </c>
    </row>
    <row r="3" spans="1:709" ht="11.25" customHeight="1" thickBot="1" x14ac:dyDescent="0.3">
      <c r="A3" s="267"/>
      <c r="B3" s="269"/>
      <c r="C3" s="271"/>
      <c r="D3" s="52">
        <f>C2</f>
        <v>43862</v>
      </c>
      <c r="E3" s="52">
        <f>C2+1</f>
        <v>43863</v>
      </c>
      <c r="F3" s="52">
        <f>E2+1</f>
        <v>43864</v>
      </c>
      <c r="G3" s="62">
        <f>F2+1</f>
        <v>43865</v>
      </c>
      <c r="H3" s="62">
        <f>G2+1</f>
        <v>43866</v>
      </c>
      <c r="I3" s="52">
        <f t="shared" ref="I3:AF3" si="1">H2+1</f>
        <v>43867</v>
      </c>
      <c r="J3" s="52">
        <f t="shared" si="1"/>
        <v>43868</v>
      </c>
      <c r="K3" s="52">
        <f t="shared" si="1"/>
        <v>43869</v>
      </c>
      <c r="L3" s="52">
        <f t="shared" si="1"/>
        <v>43870</v>
      </c>
      <c r="M3" s="52">
        <f t="shared" si="1"/>
        <v>43871</v>
      </c>
      <c r="N3" s="52">
        <f t="shared" si="1"/>
        <v>43872</v>
      </c>
      <c r="O3" s="52">
        <f t="shared" si="1"/>
        <v>43873</v>
      </c>
      <c r="P3" s="52">
        <f t="shared" si="1"/>
        <v>43874</v>
      </c>
      <c r="Q3" s="52">
        <f t="shared" si="1"/>
        <v>43875</v>
      </c>
      <c r="R3" s="52">
        <f t="shared" si="1"/>
        <v>43876</v>
      </c>
      <c r="S3" s="52">
        <f t="shared" si="1"/>
        <v>43877</v>
      </c>
      <c r="T3" s="52">
        <f t="shared" si="1"/>
        <v>43878</v>
      </c>
      <c r="U3" s="52">
        <f t="shared" si="1"/>
        <v>43879</v>
      </c>
      <c r="V3" s="52">
        <f t="shared" si="1"/>
        <v>43880</v>
      </c>
      <c r="W3" s="52">
        <f t="shared" si="1"/>
        <v>43881</v>
      </c>
      <c r="X3" s="52">
        <f t="shared" si="1"/>
        <v>43882</v>
      </c>
      <c r="Y3" s="52">
        <f t="shared" si="1"/>
        <v>43883</v>
      </c>
      <c r="Z3" s="52">
        <f t="shared" si="1"/>
        <v>43884</v>
      </c>
      <c r="AA3" s="52">
        <f t="shared" si="1"/>
        <v>43885</v>
      </c>
      <c r="AB3" s="52">
        <f t="shared" si="1"/>
        <v>43886</v>
      </c>
      <c r="AC3" s="52">
        <f t="shared" si="1"/>
        <v>43887</v>
      </c>
      <c r="AD3" s="52">
        <f t="shared" si="1"/>
        <v>43888</v>
      </c>
      <c r="AE3" s="52">
        <f t="shared" si="1"/>
        <v>43889</v>
      </c>
      <c r="AF3" s="98">
        <f t="shared" si="1"/>
        <v>43890</v>
      </c>
      <c r="AG3" s="57"/>
      <c r="AH3" s="249" t="s">
        <v>68</v>
      </c>
      <c r="AI3" s="250"/>
      <c r="AJ3" s="289" t="s">
        <v>53</v>
      </c>
      <c r="AK3" s="290"/>
      <c r="AL3" s="301"/>
      <c r="AM3" s="292" t="s">
        <v>70</v>
      </c>
      <c r="AN3" s="292"/>
      <c r="AO3" s="292"/>
      <c r="AP3" s="292"/>
      <c r="AQ3" s="296" t="s">
        <v>71</v>
      </c>
      <c r="AR3" s="297"/>
      <c r="AS3" s="297"/>
      <c r="AT3" s="298"/>
      <c r="AU3" s="173" t="s">
        <v>64</v>
      </c>
      <c r="AV3" s="178" t="s">
        <v>88</v>
      </c>
      <c r="AW3" s="179"/>
      <c r="AX3" s="289" t="s">
        <v>67</v>
      </c>
      <c r="AY3" s="291"/>
      <c r="AZ3" s="291"/>
      <c r="BA3" s="290"/>
    </row>
    <row r="4" spans="1:709" ht="8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263"/>
      <c r="AE4" s="263"/>
      <c r="AF4" s="263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</row>
    <row r="5" spans="1:709" ht="12" customHeight="1" x14ac:dyDescent="0.25">
      <c r="A5" s="25" t="s">
        <v>52</v>
      </c>
      <c r="B5" s="40">
        <v>1</v>
      </c>
      <c r="C5" s="87"/>
      <c r="D5" s="39" t="s">
        <v>55</v>
      </c>
      <c r="E5" s="39" t="s">
        <v>55</v>
      </c>
      <c r="F5" s="39">
        <v>1</v>
      </c>
      <c r="G5" s="39">
        <v>1</v>
      </c>
      <c r="H5" s="39">
        <v>1</v>
      </c>
      <c r="I5" s="39">
        <v>1</v>
      </c>
      <c r="J5" s="39">
        <v>1</v>
      </c>
      <c r="K5" s="39" t="s">
        <v>55</v>
      </c>
      <c r="L5" s="39" t="s">
        <v>55</v>
      </c>
      <c r="M5" s="39">
        <v>1</v>
      </c>
      <c r="N5" s="39">
        <v>1</v>
      </c>
      <c r="O5" s="39">
        <v>1</v>
      </c>
      <c r="P5" s="39">
        <v>1</v>
      </c>
      <c r="Q5" s="39">
        <v>1</v>
      </c>
      <c r="R5" s="39" t="s">
        <v>55</v>
      </c>
      <c r="S5" s="39" t="s">
        <v>55</v>
      </c>
      <c r="T5" s="39">
        <v>1</v>
      </c>
      <c r="U5" s="39">
        <v>1</v>
      </c>
      <c r="V5" s="39">
        <v>1</v>
      </c>
      <c r="W5" s="39">
        <v>1</v>
      </c>
      <c r="X5" s="39">
        <v>1</v>
      </c>
      <c r="Y5" s="39" t="s">
        <v>55</v>
      </c>
      <c r="Z5" s="39" t="s">
        <v>55</v>
      </c>
      <c r="AA5" s="39">
        <v>1</v>
      </c>
      <c r="AB5" s="39">
        <v>1</v>
      </c>
      <c r="AC5" s="39">
        <v>1</v>
      </c>
      <c r="AD5" s="39">
        <v>1</v>
      </c>
      <c r="AE5" s="39">
        <v>1</v>
      </c>
      <c r="AF5" s="39" t="s">
        <v>55</v>
      </c>
      <c r="AG5" s="57"/>
      <c r="AH5" s="219">
        <f>COUNTIF(D5:AF5,"RTT")+'Janvier 2020'!AJ5</f>
        <v>0</v>
      </c>
      <c r="AI5" s="101">
        <f>15 -(AH5)</f>
        <v>15</v>
      </c>
      <c r="AJ5" s="222">
        <f>COUNTIF(D5:AF5,"CA")+'Janvier 2020'!AL5</f>
        <v>0</v>
      </c>
      <c r="AK5" s="104">
        <f>25 -(AJ5)</f>
        <v>25</v>
      </c>
      <c r="AL5" s="293"/>
      <c r="AM5" s="71">
        <f>AJ5</f>
        <v>0</v>
      </c>
      <c r="AN5" s="81">
        <f>(AM5&gt;5)*2+(AND(AM5&gt;2,AM5&lt;6)*1)</f>
        <v>0</v>
      </c>
      <c r="AO5" s="81">
        <f>COUNTIF(D5:AF5,"HS")+'Janvier 2020'!AQ5</f>
        <v>0</v>
      </c>
      <c r="AP5" s="185">
        <f>AN5-AO5</f>
        <v>0</v>
      </c>
      <c r="AQ5" s="75">
        <f>COUNT(L5,S5,Z5,AF5,E5)+'Janvier 2020'!AS5</f>
        <v>0</v>
      </c>
      <c r="AR5" s="76">
        <f>(AQ5&gt;=20)*2</f>
        <v>0</v>
      </c>
      <c r="AS5" s="76">
        <f>COUNTIF(D5:AF5,"jdf")+'Janvier 2020'!AU5</f>
        <v>0</v>
      </c>
      <c r="AT5" s="201">
        <f>AR5-AS5</f>
        <v>0</v>
      </c>
      <c r="AU5" s="180">
        <f ca="1">jaunesNum(D5:AF5)+'Janvier 2020'!AW5</f>
        <v>1</v>
      </c>
      <c r="AV5" s="108">
        <f>COUNTIF(D5:AF5,"RF")+'Janvier 2020'!AX5</f>
        <v>1</v>
      </c>
      <c r="AW5" s="190">
        <f ca="1">AU5-(AV5)</f>
        <v>0</v>
      </c>
      <c r="AX5" s="71">
        <f>IF(COUNTIF(D5:AF5,"CA")&gt;=5,"1",IF(COUNTIF(D5:AF5,"CA")&lt;=4,"0"))+'Janvier 2020'!AZ5</f>
        <v>0</v>
      </c>
      <c r="AY5" s="81">
        <f>(AX5&gt;=3)*1</f>
        <v>0</v>
      </c>
      <c r="AZ5" s="81">
        <f>COUNTIF(D5:AF5,"FR")+'Janvier 2020'!BB5</f>
        <v>0</v>
      </c>
      <c r="BA5" s="185">
        <f>AY5-AZ5</f>
        <v>0</v>
      </c>
    </row>
    <row r="6" spans="1:709" ht="12" customHeight="1" x14ac:dyDescent="0.25">
      <c r="A6" s="26" t="s">
        <v>34</v>
      </c>
      <c r="B6" s="41">
        <v>2</v>
      </c>
      <c r="C6" s="16"/>
      <c r="D6" s="39" t="s">
        <v>55</v>
      </c>
      <c r="E6" s="39" t="s">
        <v>55</v>
      </c>
      <c r="F6" s="39">
        <v>2</v>
      </c>
      <c r="G6" s="39">
        <v>2</v>
      </c>
      <c r="H6" s="39">
        <v>2</v>
      </c>
      <c r="I6" s="39">
        <v>2</v>
      </c>
      <c r="J6" s="39">
        <v>2</v>
      </c>
      <c r="K6" s="39" t="s">
        <v>55</v>
      </c>
      <c r="L6" s="39" t="s">
        <v>55</v>
      </c>
      <c r="M6" s="39">
        <v>2</v>
      </c>
      <c r="N6" s="39">
        <v>2</v>
      </c>
      <c r="O6" s="39">
        <v>2</v>
      </c>
      <c r="P6" s="39">
        <v>2</v>
      </c>
      <c r="Q6" s="39">
        <v>2</v>
      </c>
      <c r="R6" s="39" t="s">
        <v>55</v>
      </c>
      <c r="S6" s="39" t="s">
        <v>55</v>
      </c>
      <c r="T6" s="39">
        <v>2</v>
      </c>
      <c r="U6" s="39">
        <v>2</v>
      </c>
      <c r="V6" s="39">
        <v>2</v>
      </c>
      <c r="W6" s="39">
        <v>2</v>
      </c>
      <c r="X6" s="39">
        <v>2</v>
      </c>
      <c r="Y6" s="39" t="s">
        <v>55</v>
      </c>
      <c r="Z6" s="39" t="s">
        <v>55</v>
      </c>
      <c r="AA6" s="39">
        <v>2</v>
      </c>
      <c r="AB6" s="39">
        <v>2</v>
      </c>
      <c r="AC6" s="39">
        <v>2</v>
      </c>
      <c r="AD6" s="39">
        <v>2</v>
      </c>
      <c r="AE6" s="39">
        <v>2</v>
      </c>
      <c r="AF6" s="39" t="s">
        <v>55</v>
      </c>
      <c r="AG6" s="57"/>
      <c r="AH6" s="220">
        <f>COUNTIF(D6:AF6,"RTT")+'Janvier 2020'!AJ6</f>
        <v>0</v>
      </c>
      <c r="AI6" s="102">
        <f>15 -(AH6)</f>
        <v>15</v>
      </c>
      <c r="AJ6" s="223">
        <f>COUNTIF(D6:AF6,"CA")+'Janvier 2020'!AL6</f>
        <v>0</v>
      </c>
      <c r="AK6" s="105">
        <f>25 -(AJ6)</f>
        <v>25</v>
      </c>
      <c r="AL6" s="294"/>
      <c r="AM6" s="88">
        <f>AJ6</f>
        <v>0</v>
      </c>
      <c r="AN6" s="80">
        <f>(AM6&gt;5)*2+(AND(AM6&gt;2,AM6&lt;6)*1)</f>
        <v>0</v>
      </c>
      <c r="AO6" s="80">
        <f>COUNTIF(D6:AF6,"HS")+'Janvier 2020'!AQ6</f>
        <v>0</v>
      </c>
      <c r="AP6" s="186">
        <f>AN6-AO6</f>
        <v>0</v>
      </c>
      <c r="AQ6" s="77">
        <f>COUNT(L6,S6,Z6,AF6,E6)+'Janvier 2020'!AS6</f>
        <v>0</v>
      </c>
      <c r="AR6" s="64">
        <f>(AQ6&gt;=20)*1</f>
        <v>0</v>
      </c>
      <c r="AS6" s="64">
        <f>COUNTIF(D6:AF6,"jdf")+'Janvier 2020'!AU6</f>
        <v>0</v>
      </c>
      <c r="AT6" s="183">
        <f>AR6-AS6</f>
        <v>0</v>
      </c>
      <c r="AU6" s="180">
        <f ca="1">jaunesNum(D6:AF6)+'Janvier 2020'!AW6</f>
        <v>1</v>
      </c>
      <c r="AV6" s="108">
        <f>COUNTIF(D6:AF6,"RF")+'Janvier 2020'!AX6</f>
        <v>1</v>
      </c>
      <c r="AW6" s="190">
        <f ca="1">AU6-(AV6)</f>
        <v>0</v>
      </c>
      <c r="AX6" s="88">
        <f>IF(COUNTIF(D6:AF6,"CA")&gt;=5,"1",IF(COUNTIF(D6:AF6,"CA")&lt;=4,"0"))+'Janvier 2020'!AZ6</f>
        <v>0</v>
      </c>
      <c r="AY6" s="80">
        <f>(AX6&gt;=3)*1</f>
        <v>0</v>
      </c>
      <c r="AZ6" s="80">
        <f>COUNTIF(D6:AF6,"FR")+'Janvier 2020'!BB6</f>
        <v>0</v>
      </c>
      <c r="BA6" s="186">
        <f>AY6-AZ6</f>
        <v>0</v>
      </c>
    </row>
    <row r="7" spans="1:709" ht="14.25" customHeight="1" x14ac:dyDescent="0.25">
      <c r="A7" s="27"/>
      <c r="B7" s="42"/>
      <c r="C7" s="17"/>
      <c r="D7" s="39" t="str">
        <f t="shared" ref="D7:AF7" si="2">IF(OR(WEEKDAY(D3,2)=6,WEEKDAY(D3,2)=7),"RH","")</f>
        <v>RH</v>
      </c>
      <c r="E7" s="39" t="str">
        <f t="shared" si="2"/>
        <v>RH</v>
      </c>
      <c r="F7" s="39" t="str">
        <f t="shared" si="2"/>
        <v/>
      </c>
      <c r="G7" s="39" t="str">
        <f>IF(OR(WEEKDAY(G3,2)=6,WEEKDAY(G3,2)=7),"RH","")</f>
        <v/>
      </c>
      <c r="H7" s="39" t="str">
        <f>IF(OR(WEEKDAY(H3,2)=6,WEEKDAY(H3,2)=7),"RH","")</f>
        <v/>
      </c>
      <c r="I7" s="39" t="str">
        <f t="shared" si="2"/>
        <v/>
      </c>
      <c r="J7" s="39" t="str">
        <f t="shared" si="2"/>
        <v/>
      </c>
      <c r="K7" s="39" t="str">
        <f t="shared" si="2"/>
        <v>RH</v>
      </c>
      <c r="L7" s="39" t="str">
        <f t="shared" si="2"/>
        <v>RH</v>
      </c>
      <c r="M7" s="39" t="str">
        <f t="shared" si="2"/>
        <v/>
      </c>
      <c r="N7" s="39" t="str">
        <f>IF(OR(WEEKDAY(N3,2)=6,WEEKDAY(N3,2)=7),"RH","")</f>
        <v/>
      </c>
      <c r="O7" s="39" t="str">
        <f>IF(OR(WEEKDAY(O3,2)=6,WEEKDAY(O3,2)=7),"RH","")</f>
        <v/>
      </c>
      <c r="P7" s="39" t="str">
        <f t="shared" si="2"/>
        <v/>
      </c>
      <c r="Q7" s="39" t="str">
        <f t="shared" si="2"/>
        <v/>
      </c>
      <c r="R7" s="39" t="s">
        <v>55</v>
      </c>
      <c r="S7" s="39" t="s">
        <v>55</v>
      </c>
      <c r="T7" s="39" t="str">
        <f t="shared" si="2"/>
        <v/>
      </c>
      <c r="U7" s="39" t="str">
        <f>IF(OR(WEEKDAY(U3,2)=6,WEEKDAY(U3,2)=7),"RH","")</f>
        <v/>
      </c>
      <c r="V7" s="39" t="str">
        <f>IF(OR(WEEKDAY(V3,2)=6,WEEKDAY(V3,2)=7),"RH","")</f>
        <v/>
      </c>
      <c r="W7" s="39" t="str">
        <f t="shared" si="2"/>
        <v/>
      </c>
      <c r="X7" s="39" t="str">
        <f t="shared" si="2"/>
        <v/>
      </c>
      <c r="Y7" s="39" t="str">
        <f t="shared" si="2"/>
        <v>RH</v>
      </c>
      <c r="Z7" s="39" t="str">
        <f t="shared" si="2"/>
        <v>RH</v>
      </c>
      <c r="AA7" s="39" t="str">
        <f t="shared" si="2"/>
        <v/>
      </c>
      <c r="AB7" s="39" t="str">
        <f>IF(OR(WEEKDAY(AB3,2)=6,WEEKDAY(AB3,2)=7),"RH","")</f>
        <v/>
      </c>
      <c r="AC7" s="39" t="str">
        <f>IF(OR(WEEKDAY(AC3,2)=6,WEEKDAY(AC3,2)=7),"RH","")</f>
        <v/>
      </c>
      <c r="AD7" s="39" t="str">
        <f t="shared" si="2"/>
        <v/>
      </c>
      <c r="AE7" s="39" t="str">
        <f t="shared" si="2"/>
        <v/>
      </c>
      <c r="AF7" s="39" t="str">
        <f t="shared" si="2"/>
        <v>RH</v>
      </c>
      <c r="AG7" s="57"/>
      <c r="AH7" s="220">
        <f>COUNTIF(D7:AF7,"RTT")+'Janvier 2020'!AJ7</f>
        <v>0</v>
      </c>
      <c r="AI7" s="102">
        <f t="shared" ref="AI7:AI50" si="3">15 -(AH7)</f>
        <v>15</v>
      </c>
      <c r="AJ7" s="223">
        <f>COUNTIF(D7:AF7,"CA")+'Janvier 2020'!AL7</f>
        <v>0</v>
      </c>
      <c r="AK7" s="105">
        <f t="shared" ref="AK7:AK50" si="4">25 -(AJ7)</f>
        <v>25</v>
      </c>
      <c r="AL7" s="294"/>
      <c r="AM7" s="88">
        <f t="shared" ref="AM7:AM50" si="5">AJ7</f>
        <v>0</v>
      </c>
      <c r="AN7" s="80">
        <f t="shared" ref="AN7:AN50" si="6">(AM7&gt;5)*2+(AND(AM7&gt;2,AM7&lt;6)*1)</f>
        <v>0</v>
      </c>
      <c r="AO7" s="80">
        <f>COUNTIF(D7:AF7,"HS")+'Janvier 2020'!AQ7</f>
        <v>0</v>
      </c>
      <c r="AP7" s="186">
        <f t="shared" ref="AP7:AP50" si="7">AN7-AO7</f>
        <v>0</v>
      </c>
      <c r="AQ7" s="77">
        <f>COUNT(L7,S7,Z7,AF7,E7)+'Janvier 2020'!AS7</f>
        <v>0</v>
      </c>
      <c r="AR7" s="64">
        <f t="shared" ref="AR7:AR50" si="8">(AQ7&gt;=20)*1</f>
        <v>0</v>
      </c>
      <c r="AS7" s="64">
        <f>COUNTIF(D7:AF7,"jdf")+'Janvier 2020'!AU7</f>
        <v>0</v>
      </c>
      <c r="AT7" s="183">
        <f t="shared" ref="AT7:AT50" si="9">AR7-AS7</f>
        <v>0</v>
      </c>
      <c r="AU7" s="180">
        <f ca="1">jaunesNum(D7:AF7)+'Janvier 2020'!AW7</f>
        <v>1</v>
      </c>
      <c r="AV7" s="108">
        <f>COUNTIF(D7:AF7,"RF")+'Janvier 2020'!AX7</f>
        <v>1</v>
      </c>
      <c r="AW7" s="190">
        <f t="shared" ref="AW7:AW50" ca="1" si="10">AU7-(AV7)</f>
        <v>0</v>
      </c>
      <c r="AX7" s="88">
        <f>IF(COUNTIF(D7:AF7,"CA")&gt;=5,"1",IF(COUNTIF(D7:AF7,"CA")&lt;=4,"0"))+'Janvier 2020'!AZ7</f>
        <v>0</v>
      </c>
      <c r="AY7" s="80">
        <f t="shared" ref="AY7:AY50" si="11">(AX7&gt;=3)*1</f>
        <v>0</v>
      </c>
      <c r="AZ7" s="80">
        <f>COUNTIF(D7:AF7,"FR")+'Janvier 2020'!BB7</f>
        <v>0</v>
      </c>
      <c r="BA7" s="186">
        <f t="shared" ref="BA7:BA50" si="12">AY7-AZ7</f>
        <v>0</v>
      </c>
    </row>
    <row r="8" spans="1:709" ht="12" customHeight="1" x14ac:dyDescent="0.25">
      <c r="A8" s="28" t="s">
        <v>35</v>
      </c>
      <c r="B8" s="44">
        <v>3</v>
      </c>
      <c r="C8" s="17"/>
      <c r="D8" s="39" t="s">
        <v>55</v>
      </c>
      <c r="E8" s="39" t="s">
        <v>55</v>
      </c>
      <c r="F8" s="39">
        <v>3</v>
      </c>
      <c r="G8" s="39">
        <v>3</v>
      </c>
      <c r="H8" s="39">
        <v>3</v>
      </c>
      <c r="I8" s="39">
        <v>3</v>
      </c>
      <c r="J8" s="39">
        <v>3</v>
      </c>
      <c r="K8" s="39" t="s">
        <v>55</v>
      </c>
      <c r="L8" s="39" t="s">
        <v>55</v>
      </c>
      <c r="M8" s="39">
        <v>3</v>
      </c>
      <c r="N8" s="39">
        <v>3</v>
      </c>
      <c r="O8" s="39">
        <v>3</v>
      </c>
      <c r="P8" s="39">
        <v>3</v>
      </c>
      <c r="Q8" s="39">
        <v>3</v>
      </c>
      <c r="R8" s="39" t="s">
        <v>55</v>
      </c>
      <c r="S8" s="39" t="s">
        <v>55</v>
      </c>
      <c r="T8" s="39">
        <v>3</v>
      </c>
      <c r="U8" s="39">
        <v>3</v>
      </c>
      <c r="V8" s="39">
        <v>3</v>
      </c>
      <c r="W8" s="39">
        <v>3</v>
      </c>
      <c r="X8" s="39">
        <v>3</v>
      </c>
      <c r="Y8" s="39" t="s">
        <v>55</v>
      </c>
      <c r="Z8" s="39" t="s">
        <v>55</v>
      </c>
      <c r="AA8" s="39">
        <v>3</v>
      </c>
      <c r="AB8" s="39">
        <v>3</v>
      </c>
      <c r="AC8" s="39">
        <v>3</v>
      </c>
      <c r="AD8" s="39">
        <v>3</v>
      </c>
      <c r="AE8" s="39">
        <v>3</v>
      </c>
      <c r="AF8" s="39" t="s">
        <v>55</v>
      </c>
      <c r="AG8" s="57"/>
      <c r="AH8" s="220">
        <f>COUNTIF(D8:AF8,"RTT")+'Janvier 2020'!AJ8</f>
        <v>0</v>
      </c>
      <c r="AI8" s="102">
        <f t="shared" si="3"/>
        <v>15</v>
      </c>
      <c r="AJ8" s="223">
        <f>COUNTIF(D8:AF8,"CA")+'Janvier 2020'!AL8</f>
        <v>0</v>
      </c>
      <c r="AK8" s="105">
        <f t="shared" si="4"/>
        <v>25</v>
      </c>
      <c r="AL8" s="294"/>
      <c r="AM8" s="88">
        <f t="shared" si="5"/>
        <v>0</v>
      </c>
      <c r="AN8" s="80">
        <f t="shared" si="6"/>
        <v>0</v>
      </c>
      <c r="AO8" s="80">
        <f>COUNTIF(D8:AF8,"HS")+'Janvier 2020'!AQ8</f>
        <v>0</v>
      </c>
      <c r="AP8" s="186">
        <f t="shared" si="7"/>
        <v>0</v>
      </c>
      <c r="AQ8" s="77">
        <f>COUNT(L8,S8,Z8,AF8,E8)+'Janvier 2020'!AS8</f>
        <v>0</v>
      </c>
      <c r="AR8" s="64">
        <f t="shared" si="8"/>
        <v>0</v>
      </c>
      <c r="AS8" s="64">
        <f>COUNTIF(D8:AF8,"jdf")+'Janvier 2020'!AU8</f>
        <v>0</v>
      </c>
      <c r="AT8" s="183">
        <f t="shared" si="9"/>
        <v>0</v>
      </c>
      <c r="AU8" s="180">
        <f ca="1">jaunesNum(D8:AF8)+'Janvier 2020'!AW8</f>
        <v>1</v>
      </c>
      <c r="AV8" s="108">
        <f>COUNTIF(D8:AF8,"RF")+'Janvier 2020'!AX8</f>
        <v>1</v>
      </c>
      <c r="AW8" s="190">
        <f t="shared" ca="1" si="10"/>
        <v>0</v>
      </c>
      <c r="AX8" s="88">
        <f>IF(COUNTIF(D8:AF8,"CA")&gt;=5,"1",IF(COUNTIF(D8:AF8,"CA")&lt;=4,"0"))+'Janvier 2020'!AZ8</f>
        <v>0</v>
      </c>
      <c r="AY8" s="80">
        <f t="shared" si="11"/>
        <v>0</v>
      </c>
      <c r="AZ8" s="80">
        <f>COUNTIF(D8:AF8,"FR")+'Janvier 2020'!BB8</f>
        <v>0</v>
      </c>
      <c r="BA8" s="186">
        <f t="shared" si="12"/>
        <v>0</v>
      </c>
    </row>
    <row r="9" spans="1:709" ht="12" customHeight="1" thickBot="1" x14ac:dyDescent="0.3">
      <c r="A9" s="29" t="s">
        <v>51</v>
      </c>
      <c r="B9" s="44">
        <v>4</v>
      </c>
      <c r="C9" s="17"/>
      <c r="D9" s="39" t="s">
        <v>55</v>
      </c>
      <c r="E9" s="39" t="s">
        <v>55</v>
      </c>
      <c r="F9" s="39">
        <v>4</v>
      </c>
      <c r="G9" s="39">
        <v>4</v>
      </c>
      <c r="H9" s="39">
        <v>4</v>
      </c>
      <c r="I9" s="39">
        <v>4</v>
      </c>
      <c r="J9" s="39">
        <v>4</v>
      </c>
      <c r="K9" s="39" t="s">
        <v>55</v>
      </c>
      <c r="L9" s="39" t="s">
        <v>55</v>
      </c>
      <c r="M9" s="39">
        <v>4</v>
      </c>
      <c r="N9" s="39">
        <v>4</v>
      </c>
      <c r="O9" s="39">
        <v>4</v>
      </c>
      <c r="P9" s="39">
        <v>4</v>
      </c>
      <c r="Q9" s="39">
        <v>4</v>
      </c>
      <c r="R9" s="39" t="s">
        <v>55</v>
      </c>
      <c r="S9" s="39" t="s">
        <v>55</v>
      </c>
      <c r="T9" s="39">
        <v>4</v>
      </c>
      <c r="U9" s="39">
        <v>4</v>
      </c>
      <c r="V9" s="39">
        <v>4</v>
      </c>
      <c r="W9" s="39">
        <v>4</v>
      </c>
      <c r="X9" s="39">
        <v>4</v>
      </c>
      <c r="Y9" s="39" t="s">
        <v>55</v>
      </c>
      <c r="Z9" s="39" t="s">
        <v>55</v>
      </c>
      <c r="AA9" s="39">
        <v>4</v>
      </c>
      <c r="AB9" s="39">
        <v>4</v>
      </c>
      <c r="AC9" s="39">
        <v>4</v>
      </c>
      <c r="AD9" s="39">
        <v>4</v>
      </c>
      <c r="AE9" s="39">
        <v>4</v>
      </c>
      <c r="AF9" s="39" t="s">
        <v>55</v>
      </c>
      <c r="AG9" s="57"/>
      <c r="AH9" s="220">
        <f>COUNTIF(D9:AF9,"RTT")+'Janvier 2020'!AJ9</f>
        <v>0</v>
      </c>
      <c r="AI9" s="102">
        <f t="shared" si="3"/>
        <v>15</v>
      </c>
      <c r="AJ9" s="223">
        <f>COUNTIF(D9:AF9,"CA")+'Janvier 2020'!AL9</f>
        <v>0</v>
      </c>
      <c r="AK9" s="105">
        <f t="shared" si="4"/>
        <v>25</v>
      </c>
      <c r="AL9" s="294"/>
      <c r="AM9" s="88">
        <f t="shared" si="5"/>
        <v>0</v>
      </c>
      <c r="AN9" s="80">
        <f t="shared" si="6"/>
        <v>0</v>
      </c>
      <c r="AO9" s="80">
        <f>COUNTIF(D9:AF9,"HS")+'Janvier 2020'!AQ9</f>
        <v>0</v>
      </c>
      <c r="AP9" s="186">
        <f t="shared" si="7"/>
        <v>0</v>
      </c>
      <c r="AQ9" s="77">
        <f>COUNT(L9,S9,Z9,AF9,E9)+'Janvier 2020'!AS9</f>
        <v>0</v>
      </c>
      <c r="AR9" s="64">
        <f t="shared" si="8"/>
        <v>0</v>
      </c>
      <c r="AS9" s="64">
        <f>COUNTIF(D9:AF9,"jdf")+'Janvier 2020'!AU9</f>
        <v>0</v>
      </c>
      <c r="AT9" s="183">
        <f t="shared" si="9"/>
        <v>0</v>
      </c>
      <c r="AU9" s="180">
        <f ca="1">jaunesNum(D9:AF9)+'Janvier 2020'!AW9</f>
        <v>1</v>
      </c>
      <c r="AV9" s="108">
        <f>COUNTIF(D9:AF9,"RF")+'Janvier 2020'!AX9</f>
        <v>1</v>
      </c>
      <c r="AW9" s="190">
        <f t="shared" ca="1" si="10"/>
        <v>0</v>
      </c>
      <c r="AX9" s="88">
        <f>IF(COUNTIF(D9:AF9,"CA")&gt;=5,"1",IF(COUNTIF(D9:AF9,"CA")&lt;=4,"0"))+'Janvier 2020'!AZ9</f>
        <v>0</v>
      </c>
      <c r="AY9" s="80">
        <f t="shared" si="11"/>
        <v>0</v>
      </c>
      <c r="AZ9" s="80">
        <f>COUNTIF(D9:AF9,"FR")+'Janvier 2020'!BB9</f>
        <v>0</v>
      </c>
      <c r="BA9" s="186">
        <f t="shared" si="12"/>
        <v>0</v>
      </c>
    </row>
    <row r="10" spans="1:709" ht="2.25" customHeight="1" thickBot="1" x14ac:dyDescent="0.3">
      <c r="A10" s="12"/>
      <c r="B10" s="42"/>
      <c r="C10" s="38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57"/>
      <c r="AH10" s="220"/>
      <c r="AI10" s="102"/>
      <c r="AJ10" s="223"/>
      <c r="AK10" s="105"/>
      <c r="AL10" s="294"/>
      <c r="AM10" s="88">
        <f t="shared" si="5"/>
        <v>0</v>
      </c>
      <c r="AN10" s="80">
        <f t="shared" si="6"/>
        <v>0</v>
      </c>
      <c r="AO10" s="80">
        <f>COUNTIF(D10:AF10,"HS")+'Janvier 2020'!AQ10</f>
        <v>0</v>
      </c>
      <c r="AP10" s="186">
        <f t="shared" si="7"/>
        <v>0</v>
      </c>
      <c r="AQ10" s="77">
        <f>COUNT(L10,S10,Z10,AF10,E10)+'Janvier 2020'!AS10</f>
        <v>0</v>
      </c>
      <c r="AR10" s="64">
        <f t="shared" si="8"/>
        <v>0</v>
      </c>
      <c r="AS10" s="64">
        <f>COUNTIF(D10:AF10,"jdf")+'Janvier 2020'!AU10</f>
        <v>0</v>
      </c>
      <c r="AT10" s="183">
        <f t="shared" si="9"/>
        <v>0</v>
      </c>
      <c r="AU10" s="180">
        <f ca="1">jaunesNum(D10:AF10)+'Janvier 2020'!AW10</f>
        <v>0</v>
      </c>
      <c r="AV10" s="108">
        <f>COUNTIF(D10:AF10,"RF")+'Janvier 2020'!AX10</f>
        <v>0</v>
      </c>
      <c r="AW10" s="191"/>
      <c r="AX10" s="88">
        <f>IF(COUNTIF(D10:AF10,"CA")&gt;=5,"1",IF(COUNTIF(D10:AF10,"CA")&lt;=4,"0"))+'Janvier 2020'!AZ10</f>
        <v>0</v>
      </c>
      <c r="AY10" s="80">
        <f t="shared" si="11"/>
        <v>0</v>
      </c>
      <c r="AZ10" s="80">
        <f>COUNTIF(D10:AF10,"FR")+'Janvier 2020'!BB10</f>
        <v>0</v>
      </c>
      <c r="BA10" s="186">
        <f t="shared" si="12"/>
        <v>0</v>
      </c>
    </row>
    <row r="11" spans="1:709" s="1" customFormat="1" ht="12" customHeight="1" thickBot="1" x14ac:dyDescent="0.3">
      <c r="A11" s="30" t="s">
        <v>36</v>
      </c>
      <c r="B11" s="45">
        <v>5</v>
      </c>
      <c r="C11" s="18"/>
      <c r="D11" s="39" t="s">
        <v>55</v>
      </c>
      <c r="E11" s="39" t="s">
        <v>55</v>
      </c>
      <c r="F11" s="39">
        <v>5</v>
      </c>
      <c r="G11" s="39">
        <v>5</v>
      </c>
      <c r="H11" s="39">
        <v>5</v>
      </c>
      <c r="I11" s="39">
        <v>5</v>
      </c>
      <c r="J11" s="39">
        <v>5</v>
      </c>
      <c r="K11" s="39" t="s">
        <v>55</v>
      </c>
      <c r="L11" s="39" t="s">
        <v>55</v>
      </c>
      <c r="M11" s="39">
        <v>5</v>
      </c>
      <c r="N11" s="39">
        <v>5</v>
      </c>
      <c r="O11" s="39">
        <v>5</v>
      </c>
      <c r="P11" s="39">
        <v>5</v>
      </c>
      <c r="Q11" s="39">
        <v>5</v>
      </c>
      <c r="R11" s="39" t="s">
        <v>55</v>
      </c>
      <c r="S11" s="39" t="s">
        <v>55</v>
      </c>
      <c r="T11" s="39">
        <v>5</v>
      </c>
      <c r="U11" s="39">
        <v>5</v>
      </c>
      <c r="V11" s="39">
        <v>5</v>
      </c>
      <c r="W11" s="39">
        <v>5</v>
      </c>
      <c r="X11" s="39">
        <v>5</v>
      </c>
      <c r="Y11" s="39" t="s">
        <v>55</v>
      </c>
      <c r="Z11" s="39" t="s">
        <v>55</v>
      </c>
      <c r="AA11" s="39">
        <v>5</v>
      </c>
      <c r="AB11" s="39">
        <v>5</v>
      </c>
      <c r="AC11" s="39">
        <v>5</v>
      </c>
      <c r="AD11" s="39">
        <v>5</v>
      </c>
      <c r="AE11" s="39">
        <v>5</v>
      </c>
      <c r="AF11" s="39" t="s">
        <v>55</v>
      </c>
      <c r="AG11" s="58"/>
      <c r="AH11" s="220">
        <f>COUNTIF(D11:AF11,"RTT")+'Janvier 2020'!AJ11</f>
        <v>0</v>
      </c>
      <c r="AI11" s="102">
        <f t="shared" si="3"/>
        <v>15</v>
      </c>
      <c r="AJ11" s="223">
        <f>COUNTIF(D11:AF11,"CA")+'Janvier 2020'!AL11</f>
        <v>0</v>
      </c>
      <c r="AK11" s="105">
        <f t="shared" si="4"/>
        <v>25</v>
      </c>
      <c r="AL11" s="294"/>
      <c r="AM11" s="88">
        <f t="shared" si="5"/>
        <v>0</v>
      </c>
      <c r="AN11" s="80">
        <f t="shared" si="6"/>
        <v>0</v>
      </c>
      <c r="AO11" s="80">
        <f>COUNTIF(D11:AF11,"HS")+'Janvier 2020'!AQ11</f>
        <v>0</v>
      </c>
      <c r="AP11" s="186">
        <f t="shared" si="7"/>
        <v>0</v>
      </c>
      <c r="AQ11" s="77">
        <f>COUNT(L11,S11,Z11,AF11,E11)+'Janvier 2020'!AS11</f>
        <v>0</v>
      </c>
      <c r="AR11" s="64">
        <f t="shared" si="8"/>
        <v>0</v>
      </c>
      <c r="AS11" s="64">
        <f>COUNTIF(D11:AF11,"jdf")+'Janvier 2020'!AU11</f>
        <v>0</v>
      </c>
      <c r="AT11" s="183">
        <f t="shared" si="9"/>
        <v>0</v>
      </c>
      <c r="AU11" s="180">
        <f ca="1">jaunesNum(D11:AF11)+'Janvier 2020'!AW11</f>
        <v>1</v>
      </c>
      <c r="AV11" s="108">
        <f>COUNTIF(D11:AF11,"RF")+'Janvier 2020'!AX11</f>
        <v>1</v>
      </c>
      <c r="AW11" s="190">
        <f t="shared" ca="1" si="10"/>
        <v>0</v>
      </c>
      <c r="AX11" s="88">
        <f>IF(COUNTIF(D11:AF11,"CA")&gt;=5,"1",IF(COUNTIF(D11:AF11,"CA")&lt;=4,"0"))+'Janvier 2020'!AZ11</f>
        <v>0</v>
      </c>
      <c r="AY11" s="80">
        <f t="shared" si="11"/>
        <v>0</v>
      </c>
      <c r="AZ11" s="80">
        <f>COUNTIF(D11:AF11,"FR")+'Janvier 2020'!BB11</f>
        <v>0</v>
      </c>
      <c r="BA11" s="186">
        <f t="shared" si="12"/>
        <v>0</v>
      </c>
    </row>
    <row r="12" spans="1:709" s="5" customFormat="1" ht="12" customHeight="1" x14ac:dyDescent="0.25">
      <c r="A12" s="31" t="s">
        <v>37</v>
      </c>
      <c r="B12" s="43">
        <v>6</v>
      </c>
      <c r="C12" s="21"/>
      <c r="D12" s="39" t="s">
        <v>55</v>
      </c>
      <c r="E12" s="39" t="s">
        <v>55</v>
      </c>
      <c r="F12" s="39">
        <v>6</v>
      </c>
      <c r="G12" s="39">
        <v>6</v>
      </c>
      <c r="H12" s="39">
        <v>6</v>
      </c>
      <c r="I12" s="39">
        <v>6</v>
      </c>
      <c r="J12" s="39">
        <v>6</v>
      </c>
      <c r="K12" s="39" t="s">
        <v>55</v>
      </c>
      <c r="L12" s="39" t="s">
        <v>55</v>
      </c>
      <c r="M12" s="39">
        <v>6</v>
      </c>
      <c r="N12" s="39">
        <v>6</v>
      </c>
      <c r="O12" s="39">
        <v>6</v>
      </c>
      <c r="P12" s="39">
        <v>6</v>
      </c>
      <c r="Q12" s="39">
        <v>6</v>
      </c>
      <c r="R12" s="39" t="s">
        <v>55</v>
      </c>
      <c r="S12" s="39" t="s">
        <v>55</v>
      </c>
      <c r="T12" s="39">
        <v>6</v>
      </c>
      <c r="U12" s="39">
        <v>6</v>
      </c>
      <c r="V12" s="39">
        <v>6</v>
      </c>
      <c r="W12" s="39">
        <v>6</v>
      </c>
      <c r="X12" s="39">
        <v>6</v>
      </c>
      <c r="Y12" s="39" t="s">
        <v>55</v>
      </c>
      <c r="Z12" s="39" t="s">
        <v>55</v>
      </c>
      <c r="AA12" s="39">
        <v>6</v>
      </c>
      <c r="AB12" s="39">
        <v>6</v>
      </c>
      <c r="AC12" s="39">
        <v>6</v>
      </c>
      <c r="AD12" s="39">
        <v>6</v>
      </c>
      <c r="AE12" s="39">
        <v>6</v>
      </c>
      <c r="AF12" s="39" t="s">
        <v>55</v>
      </c>
      <c r="AG12" s="59"/>
      <c r="AH12" s="220">
        <f>COUNTIF(D12:AF12,"RTT")+'Janvier 2020'!AJ12</f>
        <v>0</v>
      </c>
      <c r="AI12" s="102">
        <f t="shared" si="3"/>
        <v>15</v>
      </c>
      <c r="AJ12" s="223">
        <f>COUNTIF(D12:AF12,"CA")+'Janvier 2020'!AL12</f>
        <v>0</v>
      </c>
      <c r="AK12" s="105">
        <f t="shared" si="4"/>
        <v>25</v>
      </c>
      <c r="AL12" s="294"/>
      <c r="AM12" s="88">
        <f t="shared" si="5"/>
        <v>0</v>
      </c>
      <c r="AN12" s="80">
        <f t="shared" si="6"/>
        <v>0</v>
      </c>
      <c r="AO12" s="80">
        <f>COUNTIF(D12:AF12,"HS")+'Janvier 2020'!AQ12</f>
        <v>0</v>
      </c>
      <c r="AP12" s="186">
        <f t="shared" si="7"/>
        <v>0</v>
      </c>
      <c r="AQ12" s="77">
        <f>COUNT(L12,S12,Z12,AF12,E12)+'Janvier 2020'!AS12</f>
        <v>0</v>
      </c>
      <c r="AR12" s="64">
        <f t="shared" si="8"/>
        <v>0</v>
      </c>
      <c r="AS12" s="64">
        <f>COUNTIF(D12:AF12,"jdf")+'Janvier 2020'!AU12</f>
        <v>0</v>
      </c>
      <c r="AT12" s="183">
        <f t="shared" si="9"/>
        <v>0</v>
      </c>
      <c r="AU12" s="180">
        <f ca="1">jaunesNum(D12:AF12)+'Janvier 2020'!AW12</f>
        <v>1</v>
      </c>
      <c r="AV12" s="108">
        <f>COUNTIF(D12:AF12,"RF")+'Janvier 2020'!AX12</f>
        <v>1</v>
      </c>
      <c r="AW12" s="190">
        <f t="shared" ca="1" si="10"/>
        <v>0</v>
      </c>
      <c r="AX12" s="88">
        <f>IF(COUNTIF(D12:AF12,"CA")&gt;=5,"1",IF(COUNTIF(D12:AF12,"CA")&lt;=4,"0"))+'Janvier 2020'!AZ12</f>
        <v>0</v>
      </c>
      <c r="AY12" s="80">
        <f t="shared" si="11"/>
        <v>0</v>
      </c>
      <c r="AZ12" s="80">
        <f>COUNTIF(D12:AF12,"FR")+'Janvier 2020'!BB12</f>
        <v>0</v>
      </c>
      <c r="BA12" s="186">
        <f t="shared" si="12"/>
        <v>0</v>
      </c>
    </row>
    <row r="13" spans="1:709" ht="12" customHeight="1" thickBot="1" x14ac:dyDescent="0.3">
      <c r="A13" s="32" t="s">
        <v>38</v>
      </c>
      <c r="B13" s="41">
        <v>7</v>
      </c>
      <c r="C13" s="20"/>
      <c r="D13" s="39" t="s">
        <v>55</v>
      </c>
      <c r="E13" s="39" t="s">
        <v>55</v>
      </c>
      <c r="F13" s="39">
        <v>7</v>
      </c>
      <c r="G13" s="39">
        <v>7</v>
      </c>
      <c r="H13" s="39">
        <v>7</v>
      </c>
      <c r="I13" s="39">
        <v>7</v>
      </c>
      <c r="J13" s="39">
        <v>7</v>
      </c>
      <c r="K13" s="39" t="s">
        <v>55</v>
      </c>
      <c r="L13" s="39" t="s">
        <v>55</v>
      </c>
      <c r="M13" s="39">
        <v>7</v>
      </c>
      <c r="N13" s="39">
        <v>7</v>
      </c>
      <c r="O13" s="39">
        <v>7</v>
      </c>
      <c r="P13" s="39">
        <v>7</v>
      </c>
      <c r="Q13" s="39">
        <v>7</v>
      </c>
      <c r="R13" s="39" t="s">
        <v>55</v>
      </c>
      <c r="S13" s="39" t="s">
        <v>55</v>
      </c>
      <c r="T13" s="39">
        <v>7</v>
      </c>
      <c r="U13" s="39">
        <v>7</v>
      </c>
      <c r="V13" s="39">
        <v>7</v>
      </c>
      <c r="W13" s="39">
        <v>7</v>
      </c>
      <c r="X13" s="39">
        <v>7</v>
      </c>
      <c r="Y13" s="39" t="s">
        <v>55</v>
      </c>
      <c r="Z13" s="39" t="s">
        <v>55</v>
      </c>
      <c r="AA13" s="39">
        <v>7</v>
      </c>
      <c r="AB13" s="39">
        <v>7</v>
      </c>
      <c r="AC13" s="39">
        <v>7</v>
      </c>
      <c r="AD13" s="39">
        <v>7</v>
      </c>
      <c r="AE13" s="39">
        <v>7</v>
      </c>
      <c r="AF13" s="39" t="s">
        <v>55</v>
      </c>
      <c r="AG13" s="57"/>
      <c r="AH13" s="220">
        <f>COUNTIF(D13:AF13,"RTT")+'Janvier 2020'!AJ13</f>
        <v>0</v>
      </c>
      <c r="AI13" s="102">
        <f t="shared" si="3"/>
        <v>15</v>
      </c>
      <c r="AJ13" s="223">
        <f>COUNTIF(D13:AF13,"CA")+'Janvier 2020'!AL13</f>
        <v>0</v>
      </c>
      <c r="AK13" s="105">
        <f t="shared" si="4"/>
        <v>25</v>
      </c>
      <c r="AL13" s="294"/>
      <c r="AM13" s="88">
        <f t="shared" si="5"/>
        <v>0</v>
      </c>
      <c r="AN13" s="80">
        <f t="shared" si="6"/>
        <v>0</v>
      </c>
      <c r="AO13" s="80">
        <f>COUNTIF(D13:AF13,"HS")+'Janvier 2020'!AQ13</f>
        <v>0</v>
      </c>
      <c r="AP13" s="186">
        <f t="shared" si="7"/>
        <v>0</v>
      </c>
      <c r="AQ13" s="77">
        <f>COUNT(L13,S13,Z13,AF13,E13)+'Janvier 2020'!AS13</f>
        <v>0</v>
      </c>
      <c r="AR13" s="64">
        <f t="shared" si="8"/>
        <v>0</v>
      </c>
      <c r="AS13" s="64">
        <f>COUNTIF(D13:AF13,"jdf")+'Janvier 2020'!AU13</f>
        <v>0</v>
      </c>
      <c r="AT13" s="183">
        <f t="shared" si="9"/>
        <v>0</v>
      </c>
      <c r="AU13" s="180">
        <f ca="1">jaunesNum(D13:AF13)+'Janvier 2020'!AW13</f>
        <v>1</v>
      </c>
      <c r="AV13" s="108">
        <f>COUNTIF(D13:AF13,"RF")+'Janvier 2020'!AX13</f>
        <v>1</v>
      </c>
      <c r="AW13" s="190">
        <f t="shared" ca="1" si="10"/>
        <v>0</v>
      </c>
      <c r="AX13" s="88">
        <f>IF(COUNTIF(D13:AF13,"CA")&gt;=5,"1",IF(COUNTIF(D13:AF13,"CA")&lt;=4,"0"))+'Janvier 2020'!AZ13</f>
        <v>0</v>
      </c>
      <c r="AY13" s="80">
        <f t="shared" si="11"/>
        <v>0</v>
      </c>
      <c r="AZ13" s="80">
        <f>COUNTIF(D13:AF13,"FR")+'Janvier 2020'!BB13</f>
        <v>0</v>
      </c>
      <c r="BA13" s="186">
        <f t="shared" si="12"/>
        <v>0</v>
      </c>
    </row>
    <row r="14" spans="1:709" ht="1.5" customHeight="1" thickBot="1" x14ac:dyDescent="0.3">
      <c r="A14" s="13"/>
      <c r="B14" s="46"/>
      <c r="C14" s="1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57"/>
      <c r="AH14" s="220"/>
      <c r="AI14" s="102"/>
      <c r="AJ14" s="223"/>
      <c r="AK14" s="105"/>
      <c r="AL14" s="294"/>
      <c r="AM14" s="88">
        <f t="shared" si="5"/>
        <v>0</v>
      </c>
      <c r="AN14" s="80">
        <f t="shared" si="6"/>
        <v>0</v>
      </c>
      <c r="AO14" s="80">
        <f>COUNTIF(D14:AF14,"HS")+'Janvier 2020'!AQ14</f>
        <v>0</v>
      </c>
      <c r="AP14" s="186">
        <f t="shared" si="7"/>
        <v>0</v>
      </c>
      <c r="AQ14" s="77">
        <f>COUNT(L14,S14,Z14,AF14,E14)+'Janvier 2020'!AS14</f>
        <v>0</v>
      </c>
      <c r="AR14" s="64">
        <f t="shared" si="8"/>
        <v>0</v>
      </c>
      <c r="AS14" s="64">
        <f>COUNTIF(D14:AF14,"jdf")+'Janvier 2020'!AU14</f>
        <v>0</v>
      </c>
      <c r="AT14" s="183">
        <f t="shared" si="9"/>
        <v>0</v>
      </c>
      <c r="AU14" s="180">
        <f ca="1">jaunesNum(D14:AF14)+'Janvier 2020'!AW14</f>
        <v>0</v>
      </c>
      <c r="AV14" s="108">
        <f>COUNTIF(D14:AF14,"RF")+'Janvier 2020'!AX14</f>
        <v>0</v>
      </c>
      <c r="AW14" s="191"/>
      <c r="AX14" s="88">
        <f>IF(COUNTIF(D14:AF14,"CA")&gt;=5,"1",IF(COUNTIF(D14:AF14,"CA")&lt;=4,"0"))+'Janvier 2020'!AZ14</f>
        <v>0</v>
      </c>
      <c r="AY14" s="80">
        <f t="shared" si="11"/>
        <v>0</v>
      </c>
      <c r="AZ14" s="80">
        <f>COUNTIF(D14:AF14,"FR")+'Janvier 2020'!BB14</f>
        <v>0</v>
      </c>
      <c r="BA14" s="186">
        <f t="shared" si="12"/>
        <v>0</v>
      </c>
    </row>
    <row r="15" spans="1:709" ht="12" customHeight="1" thickBot="1" x14ac:dyDescent="0.3">
      <c r="A15" s="33" t="s">
        <v>39</v>
      </c>
      <c r="B15" s="47">
        <v>8</v>
      </c>
      <c r="C15" s="17"/>
      <c r="D15" s="39" t="s">
        <v>55</v>
      </c>
      <c r="E15" s="39" t="s">
        <v>55</v>
      </c>
      <c r="F15" s="39">
        <v>8</v>
      </c>
      <c r="G15" s="39">
        <v>8</v>
      </c>
      <c r="H15" s="39">
        <v>8</v>
      </c>
      <c r="I15" s="39">
        <v>8</v>
      </c>
      <c r="J15" s="39">
        <v>8</v>
      </c>
      <c r="K15" s="39" t="s">
        <v>55</v>
      </c>
      <c r="L15" s="39" t="s">
        <v>55</v>
      </c>
      <c r="M15" s="39">
        <v>8</v>
      </c>
      <c r="N15" s="39">
        <v>8</v>
      </c>
      <c r="O15" s="39">
        <v>8</v>
      </c>
      <c r="P15" s="39">
        <v>8</v>
      </c>
      <c r="Q15" s="39">
        <v>8</v>
      </c>
      <c r="R15" s="39" t="s">
        <v>55</v>
      </c>
      <c r="S15" s="39" t="s">
        <v>55</v>
      </c>
      <c r="T15" s="39">
        <v>8</v>
      </c>
      <c r="U15" s="39">
        <v>8</v>
      </c>
      <c r="V15" s="39">
        <v>8</v>
      </c>
      <c r="W15" s="39">
        <v>8</v>
      </c>
      <c r="X15" s="39">
        <v>8</v>
      </c>
      <c r="Y15" s="39" t="s">
        <v>55</v>
      </c>
      <c r="Z15" s="39" t="s">
        <v>55</v>
      </c>
      <c r="AA15" s="39">
        <v>8</v>
      </c>
      <c r="AB15" s="39">
        <v>8</v>
      </c>
      <c r="AC15" s="39">
        <v>8</v>
      </c>
      <c r="AD15" s="39">
        <v>8</v>
      </c>
      <c r="AE15" s="39">
        <v>8</v>
      </c>
      <c r="AF15" s="39" t="s">
        <v>55</v>
      </c>
      <c r="AG15" s="57"/>
      <c r="AH15" s="220">
        <f>COUNTIF(D15:AF15,"RTT")+'Janvier 2020'!AJ15</f>
        <v>0</v>
      </c>
      <c r="AI15" s="102">
        <f t="shared" si="3"/>
        <v>15</v>
      </c>
      <c r="AJ15" s="223">
        <f>COUNTIF(D15:AF15,"CA")+'Janvier 2020'!AL15</f>
        <v>0</v>
      </c>
      <c r="AK15" s="105">
        <f t="shared" si="4"/>
        <v>25</v>
      </c>
      <c r="AL15" s="294"/>
      <c r="AM15" s="88">
        <f t="shared" si="5"/>
        <v>0</v>
      </c>
      <c r="AN15" s="80">
        <f t="shared" si="6"/>
        <v>0</v>
      </c>
      <c r="AO15" s="80">
        <f>COUNTIF(D15:AF15,"HS")+'Janvier 2020'!AQ15</f>
        <v>0</v>
      </c>
      <c r="AP15" s="186">
        <f t="shared" si="7"/>
        <v>0</v>
      </c>
      <c r="AQ15" s="77">
        <f>COUNT(L15,S15,Z15,AF15,E15)+'Janvier 2020'!AS15</f>
        <v>0</v>
      </c>
      <c r="AR15" s="64">
        <f t="shared" si="8"/>
        <v>0</v>
      </c>
      <c r="AS15" s="64">
        <f>COUNTIF(D15:AF15,"jdf")+'Janvier 2020'!AU15</f>
        <v>0</v>
      </c>
      <c r="AT15" s="183">
        <f t="shared" si="9"/>
        <v>0</v>
      </c>
      <c r="AU15" s="180">
        <f ca="1">jaunesNum(D15:AF15)+'Janvier 2020'!AW15</f>
        <v>1</v>
      </c>
      <c r="AV15" s="108">
        <f>COUNTIF(D15:AF15,"RF")+'Janvier 2020'!AX15</f>
        <v>1</v>
      </c>
      <c r="AW15" s="190">
        <f t="shared" ca="1" si="10"/>
        <v>0</v>
      </c>
      <c r="AX15" s="88">
        <f>IF(COUNTIF(D15:AF15,"CA")&gt;=5,"1",IF(COUNTIF(D15:AF15,"CA")&lt;=4,"0"))+'Janvier 2020'!AZ15</f>
        <v>0</v>
      </c>
      <c r="AY15" s="80">
        <f t="shared" si="11"/>
        <v>0</v>
      </c>
      <c r="AZ15" s="80">
        <f>COUNTIF(D15:AF15,"FR")+'Janvier 2020'!BB15</f>
        <v>0</v>
      </c>
      <c r="BA15" s="186">
        <f t="shared" si="12"/>
        <v>0</v>
      </c>
    </row>
    <row r="16" spans="1:709" ht="12" customHeight="1" x14ac:dyDescent="0.25">
      <c r="A16" s="272" t="s">
        <v>40</v>
      </c>
      <c r="B16" s="47">
        <v>9</v>
      </c>
      <c r="C16" s="20"/>
      <c r="D16" s="39" t="str">
        <f t="shared" ref="D16:AF16" si="13">IF(OR(WEEKDAY(D3,2)=6,WEEKDAY(D3,2)=7,WEEKDAY(D3,2)=2),"RH","")</f>
        <v>RH</v>
      </c>
      <c r="E16" s="39" t="str">
        <f t="shared" si="13"/>
        <v>RH</v>
      </c>
      <c r="F16" s="39" t="str">
        <f t="shared" si="13"/>
        <v/>
      </c>
      <c r="G16" s="39" t="str">
        <f t="shared" si="13"/>
        <v>RH</v>
      </c>
      <c r="H16" s="39" t="str">
        <f t="shared" si="13"/>
        <v/>
      </c>
      <c r="I16" s="39" t="str">
        <f t="shared" si="13"/>
        <v/>
      </c>
      <c r="J16" s="39" t="str">
        <f t="shared" si="13"/>
        <v/>
      </c>
      <c r="K16" s="39" t="str">
        <f t="shared" si="13"/>
        <v>RH</v>
      </c>
      <c r="L16" s="39" t="str">
        <f t="shared" si="13"/>
        <v>RH</v>
      </c>
      <c r="M16" s="39" t="str">
        <f t="shared" si="13"/>
        <v/>
      </c>
      <c r="N16" s="39" t="str">
        <f t="shared" si="13"/>
        <v>RH</v>
      </c>
      <c r="O16" s="39" t="str">
        <f t="shared" si="13"/>
        <v/>
      </c>
      <c r="P16" s="39" t="str">
        <f t="shared" si="13"/>
        <v/>
      </c>
      <c r="Q16" s="39" t="str">
        <f t="shared" si="13"/>
        <v/>
      </c>
      <c r="R16" s="39" t="str">
        <f t="shared" si="13"/>
        <v>RH</v>
      </c>
      <c r="S16" s="39" t="str">
        <f t="shared" si="13"/>
        <v>RH</v>
      </c>
      <c r="T16" s="39" t="str">
        <f t="shared" si="13"/>
        <v/>
      </c>
      <c r="U16" s="39" t="str">
        <f t="shared" si="13"/>
        <v>RH</v>
      </c>
      <c r="V16" s="39" t="str">
        <f t="shared" si="13"/>
        <v/>
      </c>
      <c r="W16" s="39" t="str">
        <f t="shared" si="13"/>
        <v/>
      </c>
      <c r="X16" s="39" t="str">
        <f t="shared" si="13"/>
        <v/>
      </c>
      <c r="Y16" s="39" t="str">
        <f t="shared" si="13"/>
        <v>RH</v>
      </c>
      <c r="Z16" s="39" t="str">
        <f t="shared" si="13"/>
        <v>RH</v>
      </c>
      <c r="AA16" s="39" t="str">
        <f t="shared" si="13"/>
        <v/>
      </c>
      <c r="AB16" s="39" t="str">
        <f t="shared" si="13"/>
        <v>RH</v>
      </c>
      <c r="AC16" s="39" t="str">
        <f t="shared" si="13"/>
        <v/>
      </c>
      <c r="AD16" s="39" t="str">
        <f t="shared" si="13"/>
        <v/>
      </c>
      <c r="AE16" s="39" t="str">
        <f t="shared" si="13"/>
        <v/>
      </c>
      <c r="AF16" s="39" t="str">
        <f t="shared" si="13"/>
        <v>RH</v>
      </c>
      <c r="AG16" s="60"/>
      <c r="AH16" s="220">
        <f>COUNTIF(D16:AF16,"RTT")+'Janvier 2020'!AJ16</f>
        <v>0</v>
      </c>
      <c r="AI16" s="102">
        <f t="shared" si="3"/>
        <v>15</v>
      </c>
      <c r="AJ16" s="223">
        <f>COUNTIF(D16:AF16,"CA")+'Janvier 2020'!AL16</f>
        <v>0</v>
      </c>
      <c r="AK16" s="105">
        <f t="shared" si="4"/>
        <v>25</v>
      </c>
      <c r="AL16" s="294"/>
      <c r="AM16" s="88">
        <f t="shared" si="5"/>
        <v>0</v>
      </c>
      <c r="AN16" s="80">
        <f t="shared" si="6"/>
        <v>0</v>
      </c>
      <c r="AO16" s="80">
        <f>COUNTIF(D16:AF16,"HS")+'Janvier 2020'!AQ16</f>
        <v>0</v>
      </c>
      <c r="AP16" s="186">
        <f t="shared" si="7"/>
        <v>0</v>
      </c>
      <c r="AQ16" s="77">
        <f>COUNT(L16,S16,Z16,AF16,E16)+'Janvier 2020'!AS16</f>
        <v>0</v>
      </c>
      <c r="AR16" s="64">
        <f t="shared" si="8"/>
        <v>0</v>
      </c>
      <c r="AS16" s="64">
        <f>COUNTIF(D16:AF16,"jdf")+'Janvier 2020'!AU16</f>
        <v>0</v>
      </c>
      <c r="AT16" s="183">
        <f t="shared" si="9"/>
        <v>0</v>
      </c>
      <c r="AU16" s="108">
        <f ca="1">jaunesNum(D16:AF16)+'Janvier 2020'!AW16</f>
        <v>0</v>
      </c>
      <c r="AV16" s="108">
        <f>COUNTIF(D16:AF16,"RF")+'Janvier 2020'!AX16</f>
        <v>0</v>
      </c>
      <c r="AW16" s="190">
        <f t="shared" ca="1" si="10"/>
        <v>0</v>
      </c>
      <c r="AX16" s="88">
        <f>IF(COUNTIF(D16:AF16,"CA")&gt;=5,"1",IF(COUNTIF(D16:AF16,"CA")&lt;=4,"0"))+'Janvier 2020'!AZ16</f>
        <v>0</v>
      </c>
      <c r="AY16" s="80">
        <f t="shared" si="11"/>
        <v>0</v>
      </c>
      <c r="AZ16" s="80">
        <f>COUNTIF(D16:AF16,"FR")+'Janvier 2020'!BB16</f>
        <v>0</v>
      </c>
      <c r="BA16" s="186">
        <f t="shared" si="12"/>
        <v>0</v>
      </c>
    </row>
    <row r="17" spans="1:53" ht="12" customHeight="1" x14ac:dyDescent="0.25">
      <c r="A17" s="273"/>
      <c r="B17" s="47">
        <v>10</v>
      </c>
      <c r="C17" s="17"/>
      <c r="D17" s="39" t="str">
        <f t="shared" ref="D17:AF17" si="14">IF(OR(WEEKDAY(D3,2)=6,WEEKDAY(D3,2)=7),"RH","")</f>
        <v>RH</v>
      </c>
      <c r="E17" s="39" t="str">
        <f t="shared" si="14"/>
        <v>RH</v>
      </c>
      <c r="F17" s="39" t="str">
        <f t="shared" si="14"/>
        <v/>
      </c>
      <c r="G17" s="39" t="str">
        <f t="shared" si="14"/>
        <v/>
      </c>
      <c r="H17" s="39" t="str">
        <f t="shared" si="14"/>
        <v/>
      </c>
      <c r="I17" s="39" t="str">
        <f t="shared" si="14"/>
        <v/>
      </c>
      <c r="J17" s="39" t="str">
        <f t="shared" si="14"/>
        <v/>
      </c>
      <c r="K17" s="39" t="str">
        <f t="shared" si="14"/>
        <v>RH</v>
      </c>
      <c r="L17" s="39" t="str">
        <f t="shared" si="14"/>
        <v>RH</v>
      </c>
      <c r="M17" s="39" t="str">
        <f t="shared" si="14"/>
        <v/>
      </c>
      <c r="N17" s="39" t="str">
        <f t="shared" si="14"/>
        <v/>
      </c>
      <c r="O17" s="39" t="str">
        <f t="shared" si="14"/>
        <v/>
      </c>
      <c r="P17" s="39" t="str">
        <f t="shared" si="14"/>
        <v/>
      </c>
      <c r="Q17" s="39" t="str">
        <f t="shared" si="14"/>
        <v/>
      </c>
      <c r="R17" s="39" t="str">
        <f t="shared" si="14"/>
        <v>RH</v>
      </c>
      <c r="S17" s="39" t="str">
        <f t="shared" si="14"/>
        <v>RH</v>
      </c>
      <c r="T17" s="39" t="str">
        <f t="shared" si="14"/>
        <v/>
      </c>
      <c r="U17" s="39" t="str">
        <f t="shared" si="14"/>
        <v/>
      </c>
      <c r="V17" s="39" t="str">
        <f t="shared" si="14"/>
        <v/>
      </c>
      <c r="W17" s="39" t="str">
        <f t="shared" si="14"/>
        <v/>
      </c>
      <c r="X17" s="39" t="str">
        <f t="shared" si="14"/>
        <v/>
      </c>
      <c r="Y17" s="39" t="str">
        <f t="shared" si="14"/>
        <v>RH</v>
      </c>
      <c r="Z17" s="39" t="str">
        <f t="shared" si="14"/>
        <v>RH</v>
      </c>
      <c r="AA17" s="39" t="str">
        <f t="shared" si="14"/>
        <v/>
      </c>
      <c r="AB17" s="39" t="str">
        <f t="shared" si="14"/>
        <v/>
      </c>
      <c r="AC17" s="39" t="str">
        <f t="shared" si="14"/>
        <v/>
      </c>
      <c r="AD17" s="39" t="str">
        <f t="shared" si="14"/>
        <v/>
      </c>
      <c r="AE17" s="39" t="str">
        <f t="shared" si="14"/>
        <v/>
      </c>
      <c r="AF17" s="39" t="str">
        <f t="shared" si="14"/>
        <v>RH</v>
      </c>
      <c r="AG17" s="57"/>
      <c r="AH17" s="220">
        <f>COUNTIF(D17:AF17,"RTT")+'Janvier 2020'!AJ17</f>
        <v>0</v>
      </c>
      <c r="AI17" s="102">
        <f t="shared" si="3"/>
        <v>15</v>
      </c>
      <c r="AJ17" s="223">
        <f>COUNTIF(D17:AF17,"CA")+'Janvier 2020'!AL17</f>
        <v>0</v>
      </c>
      <c r="AK17" s="105">
        <f t="shared" si="4"/>
        <v>25</v>
      </c>
      <c r="AL17" s="294"/>
      <c r="AM17" s="88">
        <f t="shared" si="5"/>
        <v>0</v>
      </c>
      <c r="AN17" s="80">
        <f t="shared" si="6"/>
        <v>0</v>
      </c>
      <c r="AO17" s="80">
        <f>COUNTIF(D17:AF17,"HS")+'Janvier 2020'!AQ17</f>
        <v>0</v>
      </c>
      <c r="AP17" s="186">
        <f t="shared" si="7"/>
        <v>0</v>
      </c>
      <c r="AQ17" s="77">
        <f>COUNT(L17,S17,Z17,AF17,E17)+'Janvier 2020'!AS17</f>
        <v>0</v>
      </c>
      <c r="AR17" s="64">
        <f t="shared" si="8"/>
        <v>0</v>
      </c>
      <c r="AS17" s="64">
        <f>COUNTIF(D17:AF17,"jdf")+'Janvier 2020'!AU17</f>
        <v>0</v>
      </c>
      <c r="AT17" s="183">
        <f t="shared" si="9"/>
        <v>0</v>
      </c>
      <c r="AU17" s="180">
        <f ca="1">jaunesNum(B17:AF17)+'Janvier 2020'!AW17</f>
        <v>1</v>
      </c>
      <c r="AV17" s="108">
        <f>COUNTIF(D17:AF17,"RF")+'Janvier 2020'!AX17</f>
        <v>1</v>
      </c>
      <c r="AW17" s="190">
        <f t="shared" ca="1" si="10"/>
        <v>0</v>
      </c>
      <c r="AX17" s="88">
        <f>IF(COUNTIF(D17:AF17,"CA")&gt;=5,"1",IF(COUNTIF(D17:AF17,"CA")&lt;=4,"0"))+'Janvier 2020'!AZ17</f>
        <v>0</v>
      </c>
      <c r="AY17" s="80">
        <f t="shared" si="11"/>
        <v>0</v>
      </c>
      <c r="AZ17" s="80">
        <f>COUNTIF(D17:AF17,"FR")+'Janvier 2020'!BB17</f>
        <v>0</v>
      </c>
      <c r="BA17" s="186">
        <f t="shared" si="12"/>
        <v>0</v>
      </c>
    </row>
    <row r="18" spans="1:53" ht="12" customHeight="1" x14ac:dyDescent="0.25">
      <c r="A18" s="273"/>
      <c r="B18" s="47">
        <v>11</v>
      </c>
      <c r="C18" s="17"/>
      <c r="D18" s="39" t="str">
        <f t="shared" ref="D18:AF18" si="15">IF(OR(WEEKDAY(D3,2)=6,WEEKDAY(D3,2)=7,WEEKDAY(D3,2)=1),"RH","")</f>
        <v>RH</v>
      </c>
      <c r="E18" s="39" t="str">
        <f t="shared" si="15"/>
        <v>RH</v>
      </c>
      <c r="F18" s="39" t="str">
        <f t="shared" si="15"/>
        <v>RH</v>
      </c>
      <c r="G18" s="39" t="str">
        <f t="shared" si="15"/>
        <v/>
      </c>
      <c r="H18" s="39" t="str">
        <f t="shared" si="15"/>
        <v/>
      </c>
      <c r="I18" s="39" t="str">
        <f t="shared" si="15"/>
        <v/>
      </c>
      <c r="J18" s="39" t="str">
        <f t="shared" si="15"/>
        <v/>
      </c>
      <c r="K18" s="39" t="str">
        <f t="shared" si="15"/>
        <v>RH</v>
      </c>
      <c r="L18" s="39" t="str">
        <f t="shared" si="15"/>
        <v>RH</v>
      </c>
      <c r="M18" s="39" t="str">
        <f t="shared" si="15"/>
        <v>RH</v>
      </c>
      <c r="N18" s="39" t="str">
        <f t="shared" si="15"/>
        <v/>
      </c>
      <c r="O18" s="39" t="str">
        <f t="shared" si="15"/>
        <v/>
      </c>
      <c r="P18" s="39" t="str">
        <f t="shared" si="15"/>
        <v/>
      </c>
      <c r="Q18" s="39" t="str">
        <f t="shared" si="15"/>
        <v/>
      </c>
      <c r="R18" s="39" t="str">
        <f t="shared" si="15"/>
        <v>RH</v>
      </c>
      <c r="S18" s="39" t="str">
        <f t="shared" si="15"/>
        <v>RH</v>
      </c>
      <c r="T18" s="39" t="str">
        <f t="shared" si="15"/>
        <v>RH</v>
      </c>
      <c r="U18" s="39" t="str">
        <f t="shared" si="15"/>
        <v/>
      </c>
      <c r="V18" s="39" t="str">
        <f t="shared" si="15"/>
        <v/>
      </c>
      <c r="W18" s="39" t="str">
        <f t="shared" si="15"/>
        <v/>
      </c>
      <c r="X18" s="39" t="str">
        <f t="shared" si="15"/>
        <v/>
      </c>
      <c r="Y18" s="39" t="str">
        <f t="shared" si="15"/>
        <v>RH</v>
      </c>
      <c r="Z18" s="39" t="str">
        <f t="shared" si="15"/>
        <v>RH</v>
      </c>
      <c r="AA18" s="39" t="str">
        <f t="shared" si="15"/>
        <v>RH</v>
      </c>
      <c r="AB18" s="39" t="str">
        <f t="shared" si="15"/>
        <v/>
      </c>
      <c r="AC18" s="39" t="str">
        <f t="shared" si="15"/>
        <v/>
      </c>
      <c r="AD18" s="39" t="str">
        <f t="shared" si="15"/>
        <v/>
      </c>
      <c r="AE18" s="39" t="str">
        <f t="shared" si="15"/>
        <v/>
      </c>
      <c r="AF18" s="39" t="str">
        <f t="shared" si="15"/>
        <v>RH</v>
      </c>
      <c r="AG18" s="60"/>
      <c r="AH18" s="220">
        <f>COUNTIF(D18:AF18,"RTT")+'Janvier 2020'!AJ18</f>
        <v>0</v>
      </c>
      <c r="AI18" s="102">
        <f t="shared" si="3"/>
        <v>15</v>
      </c>
      <c r="AJ18" s="223">
        <f>COUNTIF(D18:AF18,"CA")+'Janvier 2020'!AL18</f>
        <v>0</v>
      </c>
      <c r="AK18" s="105">
        <f t="shared" si="4"/>
        <v>25</v>
      </c>
      <c r="AL18" s="294"/>
      <c r="AM18" s="88">
        <f t="shared" si="5"/>
        <v>0</v>
      </c>
      <c r="AN18" s="80">
        <f t="shared" si="6"/>
        <v>0</v>
      </c>
      <c r="AO18" s="80">
        <f>COUNTIF(D18:AF18,"HS")+'Janvier 2020'!AQ18</f>
        <v>0</v>
      </c>
      <c r="AP18" s="186">
        <f t="shared" si="7"/>
        <v>0</v>
      </c>
      <c r="AQ18" s="77">
        <f>COUNT(L18,S18,Z18,AF18,E18)+'Janvier 2020'!AS18</f>
        <v>0</v>
      </c>
      <c r="AR18" s="64">
        <f t="shared" si="8"/>
        <v>0</v>
      </c>
      <c r="AS18" s="64">
        <f>COUNTIF(D18:AF18,"jdf")+'Janvier 2020'!AU18</f>
        <v>0</v>
      </c>
      <c r="AT18" s="183">
        <f t="shared" si="9"/>
        <v>0</v>
      </c>
      <c r="AU18" s="108">
        <f ca="1">jaunesNum(D18:AF18)+'Janvier 2020'!AW18</f>
        <v>0</v>
      </c>
      <c r="AV18" s="108">
        <f>COUNTIF(D18:AF18,"RF")+'Janvier 2020'!AX18</f>
        <v>0</v>
      </c>
      <c r="AW18" s="190">
        <f t="shared" ca="1" si="10"/>
        <v>0</v>
      </c>
      <c r="AX18" s="88">
        <f>IF(COUNTIF(D18:AF18,"CA")&gt;=5,"1",IF(COUNTIF(D18:AF18,"CA")&lt;=4,"0"))+'Janvier 2020'!AZ18</f>
        <v>0</v>
      </c>
      <c r="AY18" s="80">
        <f t="shared" si="11"/>
        <v>0</v>
      </c>
      <c r="AZ18" s="80">
        <f>COUNTIF(D18:AF18,"FR")+'Janvier 2020'!BB18</f>
        <v>0</v>
      </c>
      <c r="BA18" s="186">
        <f t="shared" si="12"/>
        <v>0</v>
      </c>
    </row>
    <row r="19" spans="1:53" ht="12" customHeight="1" x14ac:dyDescent="0.25">
      <c r="A19" s="274" t="s">
        <v>41</v>
      </c>
      <c r="B19" s="47"/>
      <c r="C19" s="17"/>
      <c r="D19" s="39" t="str">
        <f t="shared" ref="D19:AF19" si="16">IF(OR(WEEKDAY(D3,2)=6,WEEKDAY(D3,2)=7,WEEKDAY(D3,2)=1),"RH","")</f>
        <v>RH</v>
      </c>
      <c r="E19" s="39" t="str">
        <f t="shared" si="16"/>
        <v>RH</v>
      </c>
      <c r="F19" s="39" t="str">
        <f t="shared" si="16"/>
        <v>RH</v>
      </c>
      <c r="G19" s="39" t="str">
        <f t="shared" si="16"/>
        <v/>
      </c>
      <c r="H19" s="39" t="str">
        <f t="shared" si="16"/>
        <v/>
      </c>
      <c r="I19" s="39" t="str">
        <f t="shared" si="16"/>
        <v/>
      </c>
      <c r="J19" s="39" t="str">
        <f t="shared" si="16"/>
        <v/>
      </c>
      <c r="K19" s="39" t="str">
        <f t="shared" si="16"/>
        <v>RH</v>
      </c>
      <c r="L19" s="39" t="str">
        <f t="shared" si="16"/>
        <v>RH</v>
      </c>
      <c r="M19" s="39" t="str">
        <f t="shared" si="16"/>
        <v>RH</v>
      </c>
      <c r="N19" s="39" t="str">
        <f t="shared" si="16"/>
        <v/>
      </c>
      <c r="O19" s="39" t="str">
        <f t="shared" si="16"/>
        <v/>
      </c>
      <c r="P19" s="39" t="str">
        <f t="shared" si="16"/>
        <v/>
      </c>
      <c r="Q19" s="39" t="str">
        <f t="shared" si="16"/>
        <v/>
      </c>
      <c r="R19" s="39" t="str">
        <f t="shared" si="16"/>
        <v>RH</v>
      </c>
      <c r="S19" s="39" t="str">
        <f t="shared" si="16"/>
        <v>RH</v>
      </c>
      <c r="T19" s="39" t="str">
        <f t="shared" si="16"/>
        <v>RH</v>
      </c>
      <c r="U19" s="39" t="str">
        <f t="shared" si="16"/>
        <v/>
      </c>
      <c r="V19" s="39" t="str">
        <f t="shared" si="16"/>
        <v/>
      </c>
      <c r="W19" s="39" t="str">
        <f t="shared" si="16"/>
        <v/>
      </c>
      <c r="X19" s="39" t="str">
        <f t="shared" si="16"/>
        <v/>
      </c>
      <c r="Y19" s="39" t="str">
        <f t="shared" si="16"/>
        <v>RH</v>
      </c>
      <c r="Z19" s="39" t="str">
        <f t="shared" si="16"/>
        <v>RH</v>
      </c>
      <c r="AA19" s="39" t="str">
        <f t="shared" si="16"/>
        <v>RH</v>
      </c>
      <c r="AB19" s="39" t="str">
        <f t="shared" si="16"/>
        <v/>
      </c>
      <c r="AC19" s="39" t="str">
        <f t="shared" si="16"/>
        <v/>
      </c>
      <c r="AD19" s="39" t="str">
        <f t="shared" si="16"/>
        <v/>
      </c>
      <c r="AE19" s="39" t="str">
        <f t="shared" si="16"/>
        <v/>
      </c>
      <c r="AF19" s="39" t="str">
        <f t="shared" si="16"/>
        <v>RH</v>
      </c>
      <c r="AG19" s="60"/>
      <c r="AH19" s="220">
        <f>COUNTIF(D19:AF19,"RTT")+'Janvier 2020'!AJ19</f>
        <v>0</v>
      </c>
      <c r="AI19" s="102">
        <f t="shared" si="3"/>
        <v>15</v>
      </c>
      <c r="AJ19" s="223">
        <f>COUNTIF(D19:AF19,"CA")+'Janvier 2020'!AL19</f>
        <v>0</v>
      </c>
      <c r="AK19" s="105">
        <f t="shared" si="4"/>
        <v>25</v>
      </c>
      <c r="AL19" s="294"/>
      <c r="AM19" s="88">
        <f t="shared" si="5"/>
        <v>0</v>
      </c>
      <c r="AN19" s="80">
        <f t="shared" si="6"/>
        <v>0</v>
      </c>
      <c r="AO19" s="80">
        <f>COUNTIF(D19:AF19,"HS")+'Janvier 2020'!AQ19</f>
        <v>0</v>
      </c>
      <c r="AP19" s="186">
        <f t="shared" si="7"/>
        <v>0</v>
      </c>
      <c r="AQ19" s="77">
        <f>COUNT(L19,S19,Z19,AF19,E19)+'Janvier 2020'!AS19</f>
        <v>0</v>
      </c>
      <c r="AR19" s="64">
        <f t="shared" si="8"/>
        <v>0</v>
      </c>
      <c r="AS19" s="64">
        <f>COUNTIF(D19:AF19,"jdf")+'Janvier 2020'!AU19</f>
        <v>0</v>
      </c>
      <c r="AT19" s="183">
        <f t="shared" si="9"/>
        <v>0</v>
      </c>
      <c r="AU19" s="108">
        <f ca="1">jaunesNum(D19:AF19)+'Janvier 2020'!AW19</f>
        <v>0</v>
      </c>
      <c r="AV19" s="108">
        <f>COUNTIF(D19:AF19,"RF")+'Janvier 2020'!AX19</f>
        <v>0</v>
      </c>
      <c r="AW19" s="190">
        <f t="shared" ca="1" si="10"/>
        <v>0</v>
      </c>
      <c r="AX19" s="88">
        <f>IF(COUNTIF(D19:AF19,"CA")&gt;=5,"1",IF(COUNTIF(D19:AF19,"CA")&lt;=4,"0"))+'Janvier 2020'!AZ19</f>
        <v>0</v>
      </c>
      <c r="AY19" s="80">
        <f t="shared" si="11"/>
        <v>0</v>
      </c>
      <c r="AZ19" s="80">
        <f>COUNTIF(D19:AF19,"FR")+'Janvier 2020'!BB19</f>
        <v>0</v>
      </c>
      <c r="BA19" s="186">
        <f t="shared" si="12"/>
        <v>0</v>
      </c>
    </row>
    <row r="20" spans="1:53" ht="12" customHeight="1" x14ac:dyDescent="0.25">
      <c r="A20" s="275"/>
      <c r="B20" s="47"/>
      <c r="C20" s="20"/>
      <c r="D20" s="39" t="s">
        <v>55</v>
      </c>
      <c r="E20" s="39" t="str">
        <f t="shared" ref="E20:AF20" si="17">IF(OR(WEEKDAY(E3,2)=6,WEEKDAY(E3,2)=7,WEEKDAY(E3,2)=3),"RH","")</f>
        <v>RH</v>
      </c>
      <c r="F20" s="39" t="str">
        <f t="shared" si="17"/>
        <v/>
      </c>
      <c r="G20" s="39" t="str">
        <f t="shared" si="17"/>
        <v/>
      </c>
      <c r="H20" s="39" t="s">
        <v>87</v>
      </c>
      <c r="I20" s="39" t="str">
        <f t="shared" si="17"/>
        <v/>
      </c>
      <c r="J20" s="39" t="str">
        <f t="shared" si="17"/>
        <v/>
      </c>
      <c r="K20" s="39" t="str">
        <f t="shared" si="17"/>
        <v>RH</v>
      </c>
      <c r="L20" s="39" t="str">
        <f t="shared" si="17"/>
        <v>RH</v>
      </c>
      <c r="M20" s="39" t="str">
        <f t="shared" si="17"/>
        <v/>
      </c>
      <c r="N20" s="39" t="str">
        <f t="shared" si="17"/>
        <v/>
      </c>
      <c r="O20" s="39" t="s">
        <v>87</v>
      </c>
      <c r="P20" s="39" t="str">
        <f t="shared" si="17"/>
        <v/>
      </c>
      <c r="Q20" s="39" t="str">
        <f t="shared" si="17"/>
        <v/>
      </c>
      <c r="R20" s="39" t="str">
        <f t="shared" si="17"/>
        <v>RH</v>
      </c>
      <c r="S20" s="39" t="str">
        <f t="shared" si="17"/>
        <v>RH</v>
      </c>
      <c r="T20" s="39" t="str">
        <f t="shared" si="17"/>
        <v/>
      </c>
      <c r="U20" s="39" t="str">
        <f t="shared" si="17"/>
        <v/>
      </c>
      <c r="V20" s="39" t="s">
        <v>87</v>
      </c>
      <c r="W20" s="39" t="str">
        <f t="shared" si="17"/>
        <v/>
      </c>
      <c r="X20" s="39" t="str">
        <f t="shared" si="17"/>
        <v/>
      </c>
      <c r="Y20" s="39" t="str">
        <f t="shared" si="17"/>
        <v>RH</v>
      </c>
      <c r="Z20" s="39" t="str">
        <f t="shared" si="17"/>
        <v>RH</v>
      </c>
      <c r="AA20" s="39" t="str">
        <f t="shared" si="17"/>
        <v/>
      </c>
      <c r="AB20" s="39" t="str">
        <f t="shared" si="17"/>
        <v/>
      </c>
      <c r="AC20" s="39" t="s">
        <v>87</v>
      </c>
      <c r="AD20" s="39" t="str">
        <f t="shared" si="17"/>
        <v/>
      </c>
      <c r="AE20" s="39" t="str">
        <f t="shared" si="17"/>
        <v/>
      </c>
      <c r="AF20" s="39" t="str">
        <f t="shared" si="17"/>
        <v>RH</v>
      </c>
      <c r="AG20" s="57"/>
      <c r="AH20" s="220">
        <f>COUNTIF(D20:AF20,"RTT")+'Janvier 2020'!AJ20</f>
        <v>0</v>
      </c>
      <c r="AI20" s="102">
        <f t="shared" si="3"/>
        <v>15</v>
      </c>
      <c r="AJ20" s="223">
        <f>COUNTIF(D20:AF20,"CA")+'Janvier 2020'!AL20</f>
        <v>0</v>
      </c>
      <c r="AK20" s="105">
        <f t="shared" si="4"/>
        <v>25</v>
      </c>
      <c r="AL20" s="294"/>
      <c r="AM20" s="88">
        <f t="shared" si="5"/>
        <v>0</v>
      </c>
      <c r="AN20" s="80">
        <f t="shared" si="6"/>
        <v>0</v>
      </c>
      <c r="AO20" s="80">
        <f>COUNTIF(D20:AF20,"HS")+'Janvier 2020'!AQ20</f>
        <v>0</v>
      </c>
      <c r="AP20" s="186">
        <f t="shared" si="7"/>
        <v>0</v>
      </c>
      <c r="AQ20" s="77">
        <f>COUNT(L20,S20,Z20,AF20,E20)+'Janvier 2020'!AS20</f>
        <v>0</v>
      </c>
      <c r="AR20" s="64">
        <f t="shared" si="8"/>
        <v>0</v>
      </c>
      <c r="AS20" s="64">
        <f>COUNTIF(D20:AF20,"jdf")+'Janvier 2020'!AU20</f>
        <v>0</v>
      </c>
      <c r="AT20" s="183">
        <f t="shared" si="9"/>
        <v>0</v>
      </c>
      <c r="AU20" s="180">
        <f ca="1">jaunesNum(D20:AF20)+'Janvier 2020'!AW20</f>
        <v>1</v>
      </c>
      <c r="AV20" s="108">
        <f>COUNTIF(D20:AF20,"RF")+'Janvier 2020'!AX20</f>
        <v>1</v>
      </c>
      <c r="AW20" s="190">
        <f t="shared" ca="1" si="10"/>
        <v>0</v>
      </c>
      <c r="AX20" s="88">
        <f>IF(COUNTIF(D20:AF20,"CA")&gt;=5,"1",IF(COUNTIF(D20:AF20,"CA")&lt;=4,"0"))+'Janvier 2020'!AZ20</f>
        <v>0</v>
      </c>
      <c r="AY20" s="80">
        <f t="shared" si="11"/>
        <v>0</v>
      </c>
      <c r="AZ20" s="80">
        <f>COUNTIF(D20:AF20,"FR")+'Janvier 2020'!BB20</f>
        <v>0</v>
      </c>
      <c r="BA20" s="186">
        <f t="shared" si="12"/>
        <v>0</v>
      </c>
    </row>
    <row r="21" spans="1:53" ht="12" customHeight="1" x14ac:dyDescent="0.25">
      <c r="A21" s="276" t="s">
        <v>42</v>
      </c>
      <c r="B21" s="47"/>
      <c r="C21" s="17"/>
      <c r="D21" s="39" t="str">
        <f t="shared" ref="D21:AF21" si="18">IF(OR(WEEKDAY(D3,2)=6,WEEKDAY(D3,2)=7,WEEKDAY(D3,2)=1),"RH","")</f>
        <v>RH</v>
      </c>
      <c r="E21" s="39" t="str">
        <f t="shared" si="18"/>
        <v>RH</v>
      </c>
      <c r="F21" s="39" t="str">
        <f t="shared" si="18"/>
        <v>RH</v>
      </c>
      <c r="G21" s="39" t="str">
        <f t="shared" si="18"/>
        <v/>
      </c>
      <c r="H21" s="39" t="str">
        <f t="shared" si="18"/>
        <v/>
      </c>
      <c r="I21" s="39" t="str">
        <f t="shared" si="18"/>
        <v/>
      </c>
      <c r="J21" s="39" t="str">
        <f t="shared" si="18"/>
        <v/>
      </c>
      <c r="K21" s="39" t="str">
        <f t="shared" si="18"/>
        <v>RH</v>
      </c>
      <c r="L21" s="39" t="str">
        <f t="shared" si="18"/>
        <v>RH</v>
      </c>
      <c r="M21" s="39" t="str">
        <f t="shared" si="18"/>
        <v>RH</v>
      </c>
      <c r="N21" s="39" t="str">
        <f t="shared" si="18"/>
        <v/>
      </c>
      <c r="O21" s="39" t="str">
        <f t="shared" si="18"/>
        <v/>
      </c>
      <c r="P21" s="39" t="str">
        <f t="shared" si="18"/>
        <v/>
      </c>
      <c r="Q21" s="39" t="str">
        <f t="shared" si="18"/>
        <v/>
      </c>
      <c r="R21" s="39" t="str">
        <f t="shared" si="18"/>
        <v>RH</v>
      </c>
      <c r="S21" s="39" t="str">
        <f t="shared" si="18"/>
        <v>RH</v>
      </c>
      <c r="T21" s="39" t="str">
        <f t="shared" si="18"/>
        <v>RH</v>
      </c>
      <c r="U21" s="39" t="str">
        <f t="shared" si="18"/>
        <v/>
      </c>
      <c r="V21" s="39" t="str">
        <f t="shared" si="18"/>
        <v/>
      </c>
      <c r="W21" s="39" t="str">
        <f t="shared" si="18"/>
        <v/>
      </c>
      <c r="X21" s="39" t="str">
        <f t="shared" si="18"/>
        <v/>
      </c>
      <c r="Y21" s="39" t="str">
        <f t="shared" si="18"/>
        <v>RH</v>
      </c>
      <c r="Z21" s="39" t="str">
        <f t="shared" si="18"/>
        <v>RH</v>
      </c>
      <c r="AA21" s="39" t="str">
        <f t="shared" si="18"/>
        <v>RH</v>
      </c>
      <c r="AB21" s="39" t="str">
        <f t="shared" si="18"/>
        <v/>
      </c>
      <c r="AC21" s="39" t="str">
        <f t="shared" si="18"/>
        <v/>
      </c>
      <c r="AD21" s="39" t="str">
        <f t="shared" si="18"/>
        <v/>
      </c>
      <c r="AE21" s="39" t="str">
        <f t="shared" si="18"/>
        <v/>
      </c>
      <c r="AF21" s="39" t="str">
        <f t="shared" si="18"/>
        <v>RH</v>
      </c>
      <c r="AG21" s="60"/>
      <c r="AH21" s="220">
        <f>COUNTIF(D21:AF21,"RTT")+'Janvier 2020'!AJ21</f>
        <v>0</v>
      </c>
      <c r="AI21" s="102">
        <f t="shared" si="3"/>
        <v>15</v>
      </c>
      <c r="AJ21" s="223">
        <f>COUNTIF(D21:AF21,"CA")+'Janvier 2020'!AL21</f>
        <v>0</v>
      </c>
      <c r="AK21" s="105">
        <f t="shared" si="4"/>
        <v>25</v>
      </c>
      <c r="AL21" s="294"/>
      <c r="AM21" s="88">
        <f t="shared" si="5"/>
        <v>0</v>
      </c>
      <c r="AN21" s="80">
        <f t="shared" si="6"/>
        <v>0</v>
      </c>
      <c r="AO21" s="80">
        <f>COUNTIF(D21:AF21,"HS")+'Janvier 2020'!AQ21</f>
        <v>0</v>
      </c>
      <c r="AP21" s="186">
        <f t="shared" si="7"/>
        <v>0</v>
      </c>
      <c r="AQ21" s="77">
        <f>COUNT(L21,S21,Z21,AF21,E21)+'Janvier 2020'!AS21</f>
        <v>0</v>
      </c>
      <c r="AR21" s="64">
        <f t="shared" si="8"/>
        <v>0</v>
      </c>
      <c r="AS21" s="64">
        <f>COUNTIF(D21:AF21,"jdf")+'Janvier 2020'!AU21</f>
        <v>0</v>
      </c>
      <c r="AT21" s="183">
        <f t="shared" si="9"/>
        <v>0</v>
      </c>
      <c r="AU21" s="108">
        <f ca="1">jaunesNum(D21:AF21)+'Janvier 2020'!AW21</f>
        <v>0</v>
      </c>
      <c r="AV21" s="108">
        <f>COUNTIF(D21:AF21,"RF")+'Janvier 2020'!AX21</f>
        <v>0</v>
      </c>
      <c r="AW21" s="190">
        <f t="shared" ca="1" si="10"/>
        <v>0</v>
      </c>
      <c r="AX21" s="88">
        <f>IF(COUNTIF(D21:AF21,"CA")&gt;=5,"1",IF(COUNTIF(D21:AF21,"CA")&lt;=4,"0"))+'Janvier 2020'!AZ21</f>
        <v>0</v>
      </c>
      <c r="AY21" s="80">
        <f t="shared" si="11"/>
        <v>0</v>
      </c>
      <c r="AZ21" s="80">
        <f>COUNTIF(D21:AF21,"FR")+'Janvier 2020'!BB21</f>
        <v>0</v>
      </c>
      <c r="BA21" s="186">
        <f t="shared" si="12"/>
        <v>0</v>
      </c>
    </row>
    <row r="22" spans="1:53" ht="12" customHeight="1" x14ac:dyDescent="0.25">
      <c r="A22" s="273"/>
      <c r="B22" s="47">
        <v>12</v>
      </c>
      <c r="C22" s="17"/>
      <c r="D22" s="39" t="str">
        <f t="shared" ref="D22:AF22" si="19">IF(OR(WEEKDAY(D3,2)=6,WEEKDAY(D3,2)=7,WEEKDAY(D3,2)=5),"RH","")</f>
        <v>RH</v>
      </c>
      <c r="E22" s="39" t="str">
        <f t="shared" si="19"/>
        <v>RH</v>
      </c>
      <c r="F22" s="39" t="str">
        <f t="shared" si="19"/>
        <v/>
      </c>
      <c r="G22" s="39" t="str">
        <f t="shared" si="19"/>
        <v/>
      </c>
      <c r="H22" s="39" t="str">
        <f t="shared" si="19"/>
        <v/>
      </c>
      <c r="I22" s="39" t="str">
        <f t="shared" si="19"/>
        <v/>
      </c>
      <c r="J22" s="39" t="str">
        <f t="shared" si="19"/>
        <v>RH</v>
      </c>
      <c r="K22" s="39" t="str">
        <f t="shared" si="19"/>
        <v>RH</v>
      </c>
      <c r="L22" s="39" t="str">
        <f t="shared" si="19"/>
        <v>RH</v>
      </c>
      <c r="M22" s="39" t="str">
        <f t="shared" si="19"/>
        <v/>
      </c>
      <c r="N22" s="39" t="str">
        <f t="shared" si="19"/>
        <v/>
      </c>
      <c r="O22" s="39" t="str">
        <f t="shared" si="19"/>
        <v/>
      </c>
      <c r="P22" s="39" t="str">
        <f t="shared" si="19"/>
        <v/>
      </c>
      <c r="Q22" s="39" t="str">
        <f t="shared" si="19"/>
        <v>RH</v>
      </c>
      <c r="R22" s="39" t="str">
        <f t="shared" si="19"/>
        <v>RH</v>
      </c>
      <c r="S22" s="39" t="str">
        <f t="shared" si="19"/>
        <v>RH</v>
      </c>
      <c r="T22" s="39" t="str">
        <f t="shared" si="19"/>
        <v/>
      </c>
      <c r="U22" s="39" t="str">
        <f t="shared" si="19"/>
        <v/>
      </c>
      <c r="V22" s="39" t="str">
        <f t="shared" si="19"/>
        <v/>
      </c>
      <c r="W22" s="39" t="str">
        <f t="shared" si="19"/>
        <v/>
      </c>
      <c r="X22" s="39" t="str">
        <f t="shared" si="19"/>
        <v>RH</v>
      </c>
      <c r="Y22" s="39" t="str">
        <f t="shared" si="19"/>
        <v>RH</v>
      </c>
      <c r="Z22" s="39" t="str">
        <f t="shared" si="19"/>
        <v>RH</v>
      </c>
      <c r="AA22" s="39" t="str">
        <f t="shared" si="19"/>
        <v/>
      </c>
      <c r="AB22" s="39" t="str">
        <f t="shared" si="19"/>
        <v/>
      </c>
      <c r="AC22" s="39" t="str">
        <f t="shared" si="19"/>
        <v/>
      </c>
      <c r="AD22" s="39" t="str">
        <f t="shared" si="19"/>
        <v/>
      </c>
      <c r="AE22" s="39" t="str">
        <f t="shared" si="19"/>
        <v>RH</v>
      </c>
      <c r="AF22" s="39" t="str">
        <f t="shared" si="19"/>
        <v>RH</v>
      </c>
      <c r="AG22" s="60"/>
      <c r="AH22" s="220">
        <f>COUNTIF(D22:AF22,"RTT")+'Janvier 2020'!AJ22</f>
        <v>0</v>
      </c>
      <c r="AI22" s="102">
        <f t="shared" si="3"/>
        <v>15</v>
      </c>
      <c r="AJ22" s="223">
        <f>COUNTIF(D22:AF22,"CA")+'Janvier 2020'!AL22</f>
        <v>0</v>
      </c>
      <c r="AK22" s="105">
        <f t="shared" si="4"/>
        <v>25</v>
      </c>
      <c r="AL22" s="294"/>
      <c r="AM22" s="88">
        <f t="shared" si="5"/>
        <v>0</v>
      </c>
      <c r="AN22" s="80">
        <f t="shared" si="6"/>
        <v>0</v>
      </c>
      <c r="AO22" s="80">
        <f>COUNTIF(D22:AF22,"HS")+'Janvier 2020'!AQ22</f>
        <v>0</v>
      </c>
      <c r="AP22" s="186">
        <f t="shared" si="7"/>
        <v>0</v>
      </c>
      <c r="AQ22" s="77">
        <f>COUNT(L22,S22,Z22,AF22,E22)+'Janvier 2020'!AS22</f>
        <v>0</v>
      </c>
      <c r="AR22" s="64">
        <f t="shared" si="8"/>
        <v>0</v>
      </c>
      <c r="AS22" s="64">
        <f>COUNTIF(D22:AF22,"jdf")+'Janvier 2020'!AU22</f>
        <v>0</v>
      </c>
      <c r="AT22" s="183">
        <f t="shared" si="9"/>
        <v>0</v>
      </c>
      <c r="AU22" s="108">
        <f ca="1">jaunesNum(D22:AF22)+'Janvier 2020'!AW22</f>
        <v>0</v>
      </c>
      <c r="AV22" s="108">
        <f>COUNTIF(D22:AF22,"RF")+'Janvier 2020'!AX22</f>
        <v>0</v>
      </c>
      <c r="AW22" s="190">
        <f t="shared" ca="1" si="10"/>
        <v>0</v>
      </c>
      <c r="AX22" s="88">
        <f>IF(COUNTIF(D22:AF22,"CA")&gt;=5,"1",IF(COUNTIF(D22:AF22,"CA")&lt;=4,"0"))+'Janvier 2020'!AZ22</f>
        <v>0</v>
      </c>
      <c r="AY22" s="80">
        <f t="shared" si="11"/>
        <v>0</v>
      </c>
      <c r="AZ22" s="80">
        <f>COUNTIF(D22:AF22,"FR")+'Janvier 2020'!BB22</f>
        <v>0</v>
      </c>
      <c r="BA22" s="186">
        <f t="shared" si="12"/>
        <v>0</v>
      </c>
    </row>
    <row r="23" spans="1:53" ht="12" customHeight="1" x14ac:dyDescent="0.25">
      <c r="A23" s="273"/>
      <c r="B23" s="47"/>
      <c r="C23" s="17"/>
      <c r="D23" s="39" t="str">
        <f t="shared" ref="D23:AF23" si="20">IF(OR(WEEKDAY(D3,2)=6,WEEKDAY(D3,2)=7,WEEKDAY(D3,2)=1),"RH","")</f>
        <v>RH</v>
      </c>
      <c r="E23" s="39" t="str">
        <f t="shared" si="20"/>
        <v>RH</v>
      </c>
      <c r="F23" s="39" t="str">
        <f t="shared" si="20"/>
        <v>RH</v>
      </c>
      <c r="G23" s="39" t="str">
        <f t="shared" si="20"/>
        <v/>
      </c>
      <c r="H23" s="39" t="str">
        <f t="shared" si="20"/>
        <v/>
      </c>
      <c r="I23" s="39" t="str">
        <f t="shared" si="20"/>
        <v/>
      </c>
      <c r="J23" s="39" t="str">
        <f t="shared" si="20"/>
        <v/>
      </c>
      <c r="K23" s="39" t="str">
        <f t="shared" si="20"/>
        <v>RH</v>
      </c>
      <c r="L23" s="39" t="str">
        <f t="shared" si="20"/>
        <v>RH</v>
      </c>
      <c r="M23" s="39" t="str">
        <f t="shared" si="20"/>
        <v>RH</v>
      </c>
      <c r="N23" s="39" t="str">
        <f t="shared" si="20"/>
        <v/>
      </c>
      <c r="O23" s="39" t="str">
        <f t="shared" si="20"/>
        <v/>
      </c>
      <c r="P23" s="39" t="str">
        <f t="shared" si="20"/>
        <v/>
      </c>
      <c r="Q23" s="39" t="str">
        <f t="shared" si="20"/>
        <v/>
      </c>
      <c r="R23" s="39" t="str">
        <f t="shared" si="20"/>
        <v>RH</v>
      </c>
      <c r="S23" s="39" t="str">
        <f t="shared" si="20"/>
        <v>RH</v>
      </c>
      <c r="T23" s="39" t="str">
        <f t="shared" si="20"/>
        <v>RH</v>
      </c>
      <c r="U23" s="39" t="str">
        <f t="shared" si="20"/>
        <v/>
      </c>
      <c r="V23" s="39" t="str">
        <f t="shared" si="20"/>
        <v/>
      </c>
      <c r="W23" s="39" t="str">
        <f t="shared" si="20"/>
        <v/>
      </c>
      <c r="X23" s="39" t="str">
        <f t="shared" si="20"/>
        <v/>
      </c>
      <c r="Y23" s="39" t="str">
        <f t="shared" si="20"/>
        <v>RH</v>
      </c>
      <c r="Z23" s="39" t="str">
        <f t="shared" si="20"/>
        <v>RH</v>
      </c>
      <c r="AA23" s="39" t="str">
        <f t="shared" si="20"/>
        <v>RH</v>
      </c>
      <c r="AB23" s="39" t="str">
        <f t="shared" si="20"/>
        <v/>
      </c>
      <c r="AC23" s="39" t="str">
        <f t="shared" si="20"/>
        <v/>
      </c>
      <c r="AD23" s="39" t="str">
        <f t="shared" si="20"/>
        <v/>
      </c>
      <c r="AE23" s="39" t="str">
        <f t="shared" si="20"/>
        <v/>
      </c>
      <c r="AF23" s="39" t="str">
        <f t="shared" si="20"/>
        <v>RH</v>
      </c>
      <c r="AG23" s="60"/>
      <c r="AH23" s="220">
        <f>COUNTIF(D23:AF23,"RTT")+'Janvier 2020'!AJ23</f>
        <v>0</v>
      </c>
      <c r="AI23" s="102">
        <f t="shared" si="3"/>
        <v>15</v>
      </c>
      <c r="AJ23" s="223">
        <f>COUNTIF(D23:AF23,"CA")+'Janvier 2020'!AL23</f>
        <v>0</v>
      </c>
      <c r="AK23" s="105">
        <f t="shared" si="4"/>
        <v>25</v>
      </c>
      <c r="AL23" s="294"/>
      <c r="AM23" s="88">
        <f t="shared" si="5"/>
        <v>0</v>
      </c>
      <c r="AN23" s="80">
        <f t="shared" si="6"/>
        <v>0</v>
      </c>
      <c r="AO23" s="80">
        <f>COUNTIF(D23:AF23,"HS")+'Janvier 2020'!AQ23</f>
        <v>0</v>
      </c>
      <c r="AP23" s="186">
        <f t="shared" si="7"/>
        <v>0</v>
      </c>
      <c r="AQ23" s="77">
        <f>COUNT(L23,S23,Z23,AF23,E23)+'Janvier 2020'!AS23</f>
        <v>0</v>
      </c>
      <c r="AR23" s="64">
        <f t="shared" si="8"/>
        <v>0</v>
      </c>
      <c r="AS23" s="64">
        <f>COUNTIF(D23:AF23,"jdf")+'Janvier 2020'!AU23</f>
        <v>0</v>
      </c>
      <c r="AT23" s="183">
        <f t="shared" si="9"/>
        <v>0</v>
      </c>
      <c r="AU23" s="108">
        <f ca="1">jaunesNum(D23:AF23)+'Janvier 2020'!AW23</f>
        <v>0</v>
      </c>
      <c r="AV23" s="108">
        <f>COUNTIF(D23:AF23,"RF")+'Janvier 2020'!AX23</f>
        <v>0</v>
      </c>
      <c r="AW23" s="190">
        <f t="shared" ca="1" si="10"/>
        <v>0</v>
      </c>
      <c r="AX23" s="88">
        <f>IF(COUNTIF(D23:AF23,"CA")&gt;=5,"1",IF(COUNTIF(D23:AF23,"CA")&lt;=4,"0"))+'Janvier 2020'!AZ23</f>
        <v>0</v>
      </c>
      <c r="AY23" s="80">
        <f t="shared" si="11"/>
        <v>0</v>
      </c>
      <c r="AZ23" s="80">
        <f>COUNTIF(D23:AF23,"FR")+'Janvier 2020'!BB23</f>
        <v>0</v>
      </c>
      <c r="BA23" s="186">
        <f t="shared" si="12"/>
        <v>0</v>
      </c>
    </row>
    <row r="24" spans="1:53" s="6" customFormat="1" ht="12" customHeight="1" thickBot="1" x14ac:dyDescent="0.3">
      <c r="A24" s="277"/>
      <c r="B24" s="47"/>
      <c r="C24" s="17"/>
      <c r="D24" s="39" t="str">
        <f t="shared" ref="D24:AF24" si="21">IF(OR(WEEKDAY(D3,2)=6,WEEKDAY(D3,2)=7,WEEKDAY(D3,2)=2),"RH","")</f>
        <v>RH</v>
      </c>
      <c r="E24" s="39" t="str">
        <f t="shared" si="21"/>
        <v>RH</v>
      </c>
      <c r="F24" s="39" t="str">
        <f t="shared" si="21"/>
        <v/>
      </c>
      <c r="G24" s="39" t="str">
        <f t="shared" si="21"/>
        <v>RH</v>
      </c>
      <c r="H24" s="39" t="str">
        <f t="shared" si="21"/>
        <v/>
      </c>
      <c r="I24" s="39" t="str">
        <f t="shared" si="21"/>
        <v/>
      </c>
      <c r="J24" s="39" t="str">
        <f t="shared" si="21"/>
        <v/>
      </c>
      <c r="K24" s="39" t="str">
        <f t="shared" si="21"/>
        <v>RH</v>
      </c>
      <c r="L24" s="39" t="str">
        <f t="shared" si="21"/>
        <v>RH</v>
      </c>
      <c r="M24" s="39" t="str">
        <f t="shared" si="21"/>
        <v/>
      </c>
      <c r="N24" s="39" t="str">
        <f t="shared" si="21"/>
        <v>RH</v>
      </c>
      <c r="O24" s="39" t="str">
        <f t="shared" si="21"/>
        <v/>
      </c>
      <c r="P24" s="39" t="str">
        <f t="shared" si="21"/>
        <v/>
      </c>
      <c r="Q24" s="39" t="str">
        <f t="shared" si="21"/>
        <v/>
      </c>
      <c r="R24" s="39" t="str">
        <f t="shared" si="21"/>
        <v>RH</v>
      </c>
      <c r="S24" s="39" t="str">
        <f t="shared" si="21"/>
        <v>RH</v>
      </c>
      <c r="T24" s="39" t="str">
        <f t="shared" si="21"/>
        <v/>
      </c>
      <c r="U24" s="39" t="str">
        <f t="shared" si="21"/>
        <v>RH</v>
      </c>
      <c r="V24" s="39" t="str">
        <f t="shared" si="21"/>
        <v/>
      </c>
      <c r="W24" s="39" t="str">
        <f t="shared" si="21"/>
        <v/>
      </c>
      <c r="X24" s="39" t="str">
        <f t="shared" si="21"/>
        <v/>
      </c>
      <c r="Y24" s="39" t="str">
        <f t="shared" si="21"/>
        <v>RH</v>
      </c>
      <c r="Z24" s="39" t="str">
        <f t="shared" si="21"/>
        <v>RH</v>
      </c>
      <c r="AA24" s="39" t="str">
        <f t="shared" si="21"/>
        <v/>
      </c>
      <c r="AB24" s="39" t="str">
        <f t="shared" si="21"/>
        <v>RH</v>
      </c>
      <c r="AC24" s="39" t="str">
        <f t="shared" si="21"/>
        <v/>
      </c>
      <c r="AD24" s="39" t="str">
        <f t="shared" si="21"/>
        <v/>
      </c>
      <c r="AE24" s="39" t="str">
        <f t="shared" si="21"/>
        <v/>
      </c>
      <c r="AF24" s="39" t="str">
        <f t="shared" si="21"/>
        <v>RH</v>
      </c>
      <c r="AG24" s="60"/>
      <c r="AH24" s="220">
        <f>COUNTIF(D24:AF24,"RTT")+'Janvier 2020'!AJ24</f>
        <v>0</v>
      </c>
      <c r="AI24" s="102">
        <f>0 -(AH24)</f>
        <v>0</v>
      </c>
      <c r="AJ24" s="223">
        <f>COUNTIF(D24:AF24,"CA")+'Janvier 2020'!AL24</f>
        <v>0</v>
      </c>
      <c r="AK24" s="105">
        <f t="shared" si="4"/>
        <v>25</v>
      </c>
      <c r="AL24" s="294"/>
      <c r="AM24" s="88">
        <f t="shared" si="5"/>
        <v>0</v>
      </c>
      <c r="AN24" s="80">
        <f t="shared" si="6"/>
        <v>0</v>
      </c>
      <c r="AO24" s="80">
        <f>COUNTIF(D24:AF24,"HS")+'Janvier 2020'!AQ24</f>
        <v>0</v>
      </c>
      <c r="AP24" s="186">
        <f t="shared" si="7"/>
        <v>0</v>
      </c>
      <c r="AQ24" s="77">
        <f>COUNT(L24,S24,Z24,AF24,E24)+'Janvier 2020'!AS24</f>
        <v>0</v>
      </c>
      <c r="AR24" s="64">
        <f t="shared" si="8"/>
        <v>0</v>
      </c>
      <c r="AS24" s="64">
        <f>COUNTIF(D24:AF24,"jdf")+'Janvier 2020'!AU24</f>
        <v>0</v>
      </c>
      <c r="AT24" s="183">
        <f t="shared" si="9"/>
        <v>0</v>
      </c>
      <c r="AU24" s="108">
        <f ca="1">jaunesNum(D24:AF24)+'Janvier 2020'!AW24</f>
        <v>0</v>
      </c>
      <c r="AV24" s="108">
        <f>COUNTIF(D24:AF24,"RF")+'Janvier 2020'!AX24</f>
        <v>0</v>
      </c>
      <c r="AW24" s="190">
        <f t="shared" ca="1" si="10"/>
        <v>0</v>
      </c>
      <c r="AX24" s="88">
        <f>IF(COUNTIF(D24:AF24,"CA")&gt;=5,"1",IF(COUNTIF(D24:AF24,"CA")&lt;=4,"0"))+'Janvier 2020'!AZ24</f>
        <v>0</v>
      </c>
      <c r="AY24" s="80">
        <f t="shared" si="11"/>
        <v>0</v>
      </c>
      <c r="AZ24" s="80">
        <f>COUNTIF(D24:AF24,"FR")+'Janvier 2020'!BB24</f>
        <v>0</v>
      </c>
      <c r="BA24" s="186">
        <f t="shared" si="12"/>
        <v>0</v>
      </c>
    </row>
    <row r="25" spans="1:53" ht="2.25" customHeight="1" thickBot="1" x14ac:dyDescent="0.3">
      <c r="A25" s="14"/>
      <c r="B25" s="47"/>
      <c r="C25" s="17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61"/>
      <c r="AH25" s="220"/>
      <c r="AI25" s="102"/>
      <c r="AJ25" s="223"/>
      <c r="AK25" s="105"/>
      <c r="AL25" s="294"/>
      <c r="AM25" s="88">
        <f t="shared" si="5"/>
        <v>0</v>
      </c>
      <c r="AN25" s="80">
        <f t="shared" si="6"/>
        <v>0</v>
      </c>
      <c r="AO25" s="80">
        <f>COUNTIF(D25:AF25,"HS")+'Janvier 2020'!AQ25</f>
        <v>0</v>
      </c>
      <c r="AP25" s="186">
        <f t="shared" si="7"/>
        <v>0</v>
      </c>
      <c r="AQ25" s="77">
        <f>COUNT(L25,S25,Z25,AF25,E25)+'Janvier 2020'!AS25</f>
        <v>0</v>
      </c>
      <c r="AR25" s="64">
        <f t="shared" si="8"/>
        <v>0</v>
      </c>
      <c r="AS25" s="64">
        <f>COUNTIF(D25:AF25,"jdf")+'Janvier 2020'!AU25</f>
        <v>0</v>
      </c>
      <c r="AT25" s="183">
        <f t="shared" si="9"/>
        <v>0</v>
      </c>
      <c r="AU25" s="108">
        <f ca="1">jaunesNum(D25:AF25)+'Janvier 2020'!AW25</f>
        <v>0</v>
      </c>
      <c r="AV25" s="108">
        <f>COUNTIF(D25:AF25,"RF")+'Janvier 2020'!AX25</f>
        <v>0</v>
      </c>
      <c r="AW25" s="191"/>
      <c r="AX25" s="88">
        <f>IF(COUNTIF(D25:AF25,"CA")&gt;=5,"1",IF(COUNTIF(D25:AF25,"CA")&lt;=4,"0"))+'Janvier 2020'!AZ25</f>
        <v>0</v>
      </c>
      <c r="AY25" s="80">
        <f t="shared" si="11"/>
        <v>0</v>
      </c>
      <c r="AZ25" s="80">
        <f>COUNTIF(D25:AF25,"FR")+'Janvier 2020'!BB25</f>
        <v>0</v>
      </c>
      <c r="BA25" s="186">
        <f t="shared" si="12"/>
        <v>0</v>
      </c>
    </row>
    <row r="26" spans="1:53" ht="12" customHeight="1" x14ac:dyDescent="0.25">
      <c r="A26" s="278" t="s">
        <v>43</v>
      </c>
      <c r="B26" s="48">
        <v>13</v>
      </c>
      <c r="C26" s="20"/>
      <c r="D26" s="39" t="str">
        <f t="shared" ref="D26:AF26" si="22">IF(OR(WEEKDAY(D3,2)=6,WEEKDAY(D3,2)=7,WEEKDAY(D3,2)=3),"RH","")</f>
        <v>RH</v>
      </c>
      <c r="E26" s="39" t="str">
        <f t="shared" si="22"/>
        <v>RH</v>
      </c>
      <c r="F26" s="39" t="str">
        <f t="shared" si="22"/>
        <v/>
      </c>
      <c r="G26" s="39" t="str">
        <f t="shared" si="22"/>
        <v/>
      </c>
      <c r="H26" s="39" t="str">
        <f t="shared" si="22"/>
        <v>RH</v>
      </c>
      <c r="I26" s="39" t="str">
        <f t="shared" si="22"/>
        <v/>
      </c>
      <c r="J26" s="39" t="str">
        <f t="shared" si="22"/>
        <v/>
      </c>
      <c r="K26" s="39" t="str">
        <f t="shared" si="22"/>
        <v>RH</v>
      </c>
      <c r="L26" s="39" t="str">
        <f t="shared" si="22"/>
        <v>RH</v>
      </c>
      <c r="M26" s="39" t="str">
        <f t="shared" si="22"/>
        <v/>
      </c>
      <c r="N26" s="39" t="str">
        <f t="shared" si="22"/>
        <v/>
      </c>
      <c r="O26" s="39" t="str">
        <f t="shared" si="22"/>
        <v>RH</v>
      </c>
      <c r="P26" s="39" t="str">
        <f t="shared" si="22"/>
        <v/>
      </c>
      <c r="Q26" s="39" t="str">
        <f t="shared" si="22"/>
        <v/>
      </c>
      <c r="R26" s="39" t="str">
        <f t="shared" si="22"/>
        <v>RH</v>
      </c>
      <c r="S26" s="39" t="str">
        <f t="shared" si="22"/>
        <v>RH</v>
      </c>
      <c r="T26" s="39" t="str">
        <f t="shared" si="22"/>
        <v/>
      </c>
      <c r="U26" s="39" t="str">
        <f t="shared" si="22"/>
        <v/>
      </c>
      <c r="V26" s="39" t="str">
        <f t="shared" si="22"/>
        <v>RH</v>
      </c>
      <c r="W26" s="39" t="str">
        <f t="shared" si="22"/>
        <v/>
      </c>
      <c r="X26" s="39" t="str">
        <f t="shared" si="22"/>
        <v/>
      </c>
      <c r="Y26" s="39" t="str">
        <f t="shared" si="22"/>
        <v>RH</v>
      </c>
      <c r="Z26" s="39" t="str">
        <f t="shared" si="22"/>
        <v>RH</v>
      </c>
      <c r="AA26" s="39" t="str">
        <f t="shared" si="22"/>
        <v/>
      </c>
      <c r="AB26" s="39" t="str">
        <f t="shared" si="22"/>
        <v/>
      </c>
      <c r="AC26" s="39" t="str">
        <f t="shared" si="22"/>
        <v>RH</v>
      </c>
      <c r="AD26" s="39" t="str">
        <f t="shared" si="22"/>
        <v/>
      </c>
      <c r="AE26" s="39" t="str">
        <f t="shared" si="22"/>
        <v/>
      </c>
      <c r="AF26" s="39" t="str">
        <f t="shared" si="22"/>
        <v>RH</v>
      </c>
      <c r="AG26" s="60"/>
      <c r="AH26" s="220">
        <f>COUNTIF(D26:AF26,"RTT")+'Janvier 2020'!AJ26</f>
        <v>0</v>
      </c>
      <c r="AI26" s="102">
        <f>0 -(AH26)</f>
        <v>0</v>
      </c>
      <c r="AJ26" s="223">
        <f>COUNTIF(D26:AF26,"CA")+'Janvier 2020'!AL26</f>
        <v>0</v>
      </c>
      <c r="AK26" s="105">
        <f t="shared" si="4"/>
        <v>25</v>
      </c>
      <c r="AL26" s="294"/>
      <c r="AM26" s="88">
        <f t="shared" si="5"/>
        <v>0</v>
      </c>
      <c r="AN26" s="80">
        <f t="shared" si="6"/>
        <v>0</v>
      </c>
      <c r="AO26" s="80">
        <f>COUNTIF(D26:AF26,"HS")+'Janvier 2020'!AQ26</f>
        <v>0</v>
      </c>
      <c r="AP26" s="186">
        <f t="shared" si="7"/>
        <v>0</v>
      </c>
      <c r="AQ26" s="77">
        <f>COUNT(L26,S26,Z26,AF26,E26)+'Janvier 2020'!AS26</f>
        <v>0</v>
      </c>
      <c r="AR26" s="64">
        <f t="shared" si="8"/>
        <v>0</v>
      </c>
      <c r="AS26" s="64">
        <f>COUNTIF(D26:AF26,"jdf")+'Janvier 2020'!AU26</f>
        <v>0</v>
      </c>
      <c r="AT26" s="183">
        <f t="shared" si="9"/>
        <v>0</v>
      </c>
      <c r="AU26" s="108">
        <f ca="1">jaunesNum(D26:AF26)+'Janvier 2020'!AW26</f>
        <v>0</v>
      </c>
      <c r="AV26" s="108">
        <f>COUNTIF(D26:AF26,"RF")+'Janvier 2020'!AX26</f>
        <v>0</v>
      </c>
      <c r="AW26" s="190">
        <f t="shared" ca="1" si="10"/>
        <v>0</v>
      </c>
      <c r="AX26" s="88">
        <f>IF(COUNTIF(D26:AF26,"CA")&gt;=5,"1",IF(COUNTIF(D26:AF26,"CA")&lt;=4,"0"))+'Janvier 2020'!AZ26</f>
        <v>0</v>
      </c>
      <c r="AY26" s="80">
        <f t="shared" si="11"/>
        <v>0</v>
      </c>
      <c r="AZ26" s="80">
        <f>COUNTIF(D26:AF26,"FR")+'Janvier 2020'!BB26</f>
        <v>0</v>
      </c>
      <c r="BA26" s="186">
        <f t="shared" si="12"/>
        <v>0</v>
      </c>
    </row>
    <row r="27" spans="1:53" ht="12" customHeight="1" x14ac:dyDescent="0.25">
      <c r="A27" s="279"/>
      <c r="B27" s="48"/>
      <c r="C27" s="17"/>
      <c r="D27" s="39" t="str">
        <f>IF(OR(WEEKDAY(D3,2)=6,WEEKDAY(D3,2)=7,WEEKDAY(D3,2)=3),"RH","")</f>
        <v>RH</v>
      </c>
      <c r="E27" s="39" t="str">
        <f t="shared" ref="E27:AF27" si="23">IF(OR(WEEKDAY(E3,2)=6,WEEKDAY(E3,2)=7,WEEKDAY(E3,2)=3),"RH","")</f>
        <v>RH</v>
      </c>
      <c r="F27" s="39" t="str">
        <f t="shared" si="23"/>
        <v/>
      </c>
      <c r="G27" s="39" t="str">
        <f t="shared" si="23"/>
        <v/>
      </c>
      <c r="H27" s="39" t="str">
        <f t="shared" si="23"/>
        <v>RH</v>
      </c>
      <c r="I27" s="39" t="str">
        <f t="shared" si="23"/>
        <v/>
      </c>
      <c r="J27" s="39" t="str">
        <f t="shared" si="23"/>
        <v/>
      </c>
      <c r="K27" s="39" t="str">
        <f t="shared" si="23"/>
        <v>RH</v>
      </c>
      <c r="L27" s="39" t="str">
        <f t="shared" si="23"/>
        <v>RH</v>
      </c>
      <c r="M27" s="39" t="str">
        <f t="shared" si="23"/>
        <v/>
      </c>
      <c r="N27" s="39" t="str">
        <f t="shared" si="23"/>
        <v/>
      </c>
      <c r="O27" s="39" t="str">
        <f t="shared" si="23"/>
        <v>RH</v>
      </c>
      <c r="P27" s="39" t="str">
        <f t="shared" si="23"/>
        <v/>
      </c>
      <c r="Q27" s="39" t="str">
        <f t="shared" si="23"/>
        <v/>
      </c>
      <c r="R27" s="39" t="str">
        <f t="shared" si="23"/>
        <v>RH</v>
      </c>
      <c r="S27" s="39" t="str">
        <f t="shared" si="23"/>
        <v>RH</v>
      </c>
      <c r="T27" s="39" t="str">
        <f t="shared" si="23"/>
        <v/>
      </c>
      <c r="U27" s="39" t="str">
        <f t="shared" si="23"/>
        <v/>
      </c>
      <c r="V27" s="39" t="str">
        <f t="shared" si="23"/>
        <v>RH</v>
      </c>
      <c r="W27" s="39" t="str">
        <f t="shared" si="23"/>
        <v/>
      </c>
      <c r="X27" s="39" t="str">
        <f t="shared" si="23"/>
        <v/>
      </c>
      <c r="Y27" s="39" t="str">
        <f t="shared" si="23"/>
        <v>RH</v>
      </c>
      <c r="Z27" s="39" t="str">
        <f t="shared" si="23"/>
        <v>RH</v>
      </c>
      <c r="AA27" s="39" t="str">
        <f t="shared" si="23"/>
        <v/>
      </c>
      <c r="AB27" s="39" t="str">
        <f t="shared" si="23"/>
        <v/>
      </c>
      <c r="AC27" s="39" t="str">
        <f t="shared" si="23"/>
        <v>RH</v>
      </c>
      <c r="AD27" s="39" t="str">
        <f t="shared" si="23"/>
        <v/>
      </c>
      <c r="AE27" s="39" t="str">
        <f t="shared" si="23"/>
        <v/>
      </c>
      <c r="AF27" s="39" t="str">
        <f t="shared" si="23"/>
        <v>RH</v>
      </c>
      <c r="AG27" s="60"/>
      <c r="AH27" s="220">
        <f>COUNTIF(D27:AF27,"RTT")+'Janvier 2020'!AJ27</f>
        <v>0</v>
      </c>
      <c r="AI27" s="102">
        <f t="shared" si="3"/>
        <v>15</v>
      </c>
      <c r="AJ27" s="223">
        <f>COUNTIF(D27:AF27,"CA")+'Janvier 2020'!AL27</f>
        <v>0</v>
      </c>
      <c r="AK27" s="105">
        <f t="shared" si="4"/>
        <v>25</v>
      </c>
      <c r="AL27" s="294"/>
      <c r="AM27" s="88">
        <f t="shared" si="5"/>
        <v>0</v>
      </c>
      <c r="AN27" s="80">
        <f t="shared" si="6"/>
        <v>0</v>
      </c>
      <c r="AO27" s="80">
        <f>COUNTIF(D27:AF27,"HS")+'Janvier 2020'!AQ27</f>
        <v>0</v>
      </c>
      <c r="AP27" s="186">
        <f t="shared" si="7"/>
        <v>0</v>
      </c>
      <c r="AQ27" s="77">
        <f>COUNT(L27,S27,Z27,AF27,E27)+'Janvier 2020'!AS27</f>
        <v>0</v>
      </c>
      <c r="AR27" s="64">
        <f t="shared" si="8"/>
        <v>0</v>
      </c>
      <c r="AS27" s="64">
        <f>COUNTIF(D27:AF27,"jdf")+'Janvier 2020'!AU27</f>
        <v>0</v>
      </c>
      <c r="AT27" s="183">
        <f t="shared" si="9"/>
        <v>0</v>
      </c>
      <c r="AU27" s="108">
        <f ca="1">jaunesNum(D27:AF27)+'Janvier 2020'!AW27</f>
        <v>0</v>
      </c>
      <c r="AV27" s="108">
        <f>COUNTIF(D27:AF27,"RF")+'Janvier 2020'!AX27</f>
        <v>0</v>
      </c>
      <c r="AW27" s="190">
        <f t="shared" ca="1" si="10"/>
        <v>0</v>
      </c>
      <c r="AX27" s="88">
        <f>IF(COUNTIF(D27:AF27,"CA")&gt;=5,"1",IF(COUNTIF(D27:AF27,"CA")&lt;=4,"0"))+'Janvier 2020'!AZ27</f>
        <v>0</v>
      </c>
      <c r="AY27" s="80">
        <f t="shared" si="11"/>
        <v>0</v>
      </c>
      <c r="AZ27" s="80">
        <f>COUNTIF(D27:AF27,"FR")+'Janvier 2020'!BB27</f>
        <v>0</v>
      </c>
      <c r="BA27" s="186">
        <f t="shared" si="12"/>
        <v>0</v>
      </c>
    </row>
    <row r="28" spans="1:53" ht="12" customHeight="1" x14ac:dyDescent="0.25">
      <c r="A28" s="279"/>
      <c r="B28" s="48"/>
      <c r="C28" s="20"/>
      <c r="D28" s="39" t="str">
        <f t="shared" ref="D28:AF28" si="24">IF(OR(WEEKDAY(D3,2)=6,WEEKDAY(D3,2)=7,WEEKDAY(D3,2)=4),"RH","")</f>
        <v>RH</v>
      </c>
      <c r="E28" s="39" t="str">
        <f t="shared" si="24"/>
        <v>RH</v>
      </c>
      <c r="F28" s="39" t="str">
        <f t="shared" si="24"/>
        <v/>
      </c>
      <c r="G28" s="39" t="str">
        <f t="shared" si="24"/>
        <v/>
      </c>
      <c r="H28" s="39" t="str">
        <f t="shared" si="24"/>
        <v/>
      </c>
      <c r="I28" s="39" t="str">
        <f t="shared" si="24"/>
        <v>RH</v>
      </c>
      <c r="J28" s="39" t="str">
        <f t="shared" si="24"/>
        <v/>
      </c>
      <c r="K28" s="39" t="str">
        <f t="shared" si="24"/>
        <v>RH</v>
      </c>
      <c r="L28" s="39" t="str">
        <f t="shared" si="24"/>
        <v>RH</v>
      </c>
      <c r="M28" s="39" t="str">
        <f t="shared" si="24"/>
        <v/>
      </c>
      <c r="N28" s="39" t="str">
        <f t="shared" si="24"/>
        <v/>
      </c>
      <c r="O28" s="39" t="str">
        <f t="shared" si="24"/>
        <v/>
      </c>
      <c r="P28" s="39" t="str">
        <f t="shared" si="24"/>
        <v>RH</v>
      </c>
      <c r="Q28" s="39" t="str">
        <f t="shared" si="24"/>
        <v/>
      </c>
      <c r="R28" s="39" t="str">
        <f t="shared" si="24"/>
        <v>RH</v>
      </c>
      <c r="S28" s="39" t="str">
        <f t="shared" si="24"/>
        <v>RH</v>
      </c>
      <c r="T28" s="39" t="str">
        <f t="shared" si="24"/>
        <v/>
      </c>
      <c r="U28" s="39" t="str">
        <f t="shared" si="24"/>
        <v/>
      </c>
      <c r="V28" s="39" t="str">
        <f t="shared" si="24"/>
        <v/>
      </c>
      <c r="W28" s="39" t="str">
        <f t="shared" si="24"/>
        <v>RH</v>
      </c>
      <c r="X28" s="39" t="str">
        <f t="shared" si="24"/>
        <v/>
      </c>
      <c r="Y28" s="39" t="str">
        <f t="shared" si="24"/>
        <v>RH</v>
      </c>
      <c r="Z28" s="39" t="str">
        <f t="shared" si="24"/>
        <v>RH</v>
      </c>
      <c r="AA28" s="39" t="str">
        <f t="shared" si="24"/>
        <v/>
      </c>
      <c r="AB28" s="39" t="str">
        <f t="shared" si="24"/>
        <v/>
      </c>
      <c r="AC28" s="39" t="str">
        <f t="shared" si="24"/>
        <v/>
      </c>
      <c r="AD28" s="39" t="str">
        <f t="shared" si="24"/>
        <v>RH</v>
      </c>
      <c r="AE28" s="39" t="str">
        <f t="shared" si="24"/>
        <v/>
      </c>
      <c r="AF28" s="39" t="str">
        <f t="shared" si="24"/>
        <v>RH</v>
      </c>
      <c r="AG28" s="60"/>
      <c r="AH28" s="220">
        <f>COUNTIF(D28:AF28,"RTT")+'Janvier 2020'!AJ28</f>
        <v>0</v>
      </c>
      <c r="AI28" s="102">
        <f t="shared" si="3"/>
        <v>15</v>
      </c>
      <c r="AJ28" s="223">
        <f>COUNTIF(D28:AF28,"CA")+'Janvier 2020'!AL28</f>
        <v>0</v>
      </c>
      <c r="AK28" s="105">
        <f t="shared" si="4"/>
        <v>25</v>
      </c>
      <c r="AL28" s="294"/>
      <c r="AM28" s="88">
        <f t="shared" si="5"/>
        <v>0</v>
      </c>
      <c r="AN28" s="80">
        <f t="shared" si="6"/>
        <v>0</v>
      </c>
      <c r="AO28" s="80">
        <f>COUNTIF(D28:AF28,"HS")+'Janvier 2020'!AQ28</f>
        <v>0</v>
      </c>
      <c r="AP28" s="186">
        <f t="shared" si="7"/>
        <v>0</v>
      </c>
      <c r="AQ28" s="77">
        <f>COUNT(L28,S28,Z28,AF28,E28)+'Janvier 2020'!AS28</f>
        <v>0</v>
      </c>
      <c r="AR28" s="64">
        <f t="shared" si="8"/>
        <v>0</v>
      </c>
      <c r="AS28" s="64">
        <f>COUNTIF(D28:AF28,"jdf")+'Janvier 2020'!AU28</f>
        <v>0</v>
      </c>
      <c r="AT28" s="183">
        <f t="shared" si="9"/>
        <v>0</v>
      </c>
      <c r="AU28" s="108">
        <f ca="1">jaunesNum(D28:AF28)+'Janvier 2020'!AW28</f>
        <v>0</v>
      </c>
      <c r="AV28" s="108">
        <f>COUNTIF(D28:AF28,"RF")+'Janvier 2020'!AX28</f>
        <v>0</v>
      </c>
      <c r="AW28" s="190">
        <f t="shared" ca="1" si="10"/>
        <v>0</v>
      </c>
      <c r="AX28" s="88">
        <f>IF(COUNTIF(D28:AF28,"CA")&gt;=5,"1",IF(COUNTIF(D28:AF28,"CA")&lt;=4,"0"))+'Janvier 2020'!AZ28</f>
        <v>0</v>
      </c>
      <c r="AY28" s="80">
        <f t="shared" si="11"/>
        <v>0</v>
      </c>
      <c r="AZ28" s="80">
        <f>COUNTIF(D28:AF28,"FR")+'Janvier 2020'!BB28</f>
        <v>0</v>
      </c>
      <c r="BA28" s="186">
        <f t="shared" si="12"/>
        <v>0</v>
      </c>
    </row>
    <row r="29" spans="1:53" ht="12" customHeight="1" thickBot="1" x14ac:dyDescent="0.3">
      <c r="A29" s="280"/>
      <c r="B29" s="48"/>
      <c r="C29" s="20"/>
      <c r="D29" s="39" t="str">
        <f t="shared" ref="D29:AF29" si="25">IF(OR(WEEKDAY(D3,2)=6,WEEKDAY(D3,2)=7,WEEKDAY(D3,2)=5),"RH","")</f>
        <v>RH</v>
      </c>
      <c r="E29" s="39" t="str">
        <f t="shared" si="25"/>
        <v>RH</v>
      </c>
      <c r="F29" s="39" t="str">
        <f t="shared" si="25"/>
        <v/>
      </c>
      <c r="G29" s="39" t="str">
        <f t="shared" si="25"/>
        <v/>
      </c>
      <c r="H29" s="39" t="str">
        <f t="shared" si="25"/>
        <v/>
      </c>
      <c r="I29" s="39" t="str">
        <f t="shared" si="25"/>
        <v/>
      </c>
      <c r="J29" s="39" t="str">
        <f t="shared" si="25"/>
        <v>RH</v>
      </c>
      <c r="K29" s="39" t="str">
        <f t="shared" si="25"/>
        <v>RH</v>
      </c>
      <c r="L29" s="39" t="str">
        <f t="shared" si="25"/>
        <v>RH</v>
      </c>
      <c r="M29" s="39" t="str">
        <f t="shared" si="25"/>
        <v/>
      </c>
      <c r="N29" s="39" t="str">
        <f t="shared" si="25"/>
        <v/>
      </c>
      <c r="O29" s="39" t="str">
        <f t="shared" si="25"/>
        <v/>
      </c>
      <c r="P29" s="39" t="str">
        <f t="shared" si="25"/>
        <v/>
      </c>
      <c r="Q29" s="39" t="str">
        <f t="shared" si="25"/>
        <v>RH</v>
      </c>
      <c r="R29" s="39" t="str">
        <f t="shared" si="25"/>
        <v>RH</v>
      </c>
      <c r="S29" s="39" t="str">
        <f t="shared" si="25"/>
        <v>RH</v>
      </c>
      <c r="T29" s="39" t="str">
        <f t="shared" si="25"/>
        <v/>
      </c>
      <c r="U29" s="39" t="str">
        <f t="shared" si="25"/>
        <v/>
      </c>
      <c r="V29" s="39" t="str">
        <f t="shared" si="25"/>
        <v/>
      </c>
      <c r="W29" s="39" t="str">
        <f t="shared" si="25"/>
        <v/>
      </c>
      <c r="X29" s="39" t="str">
        <f t="shared" si="25"/>
        <v>RH</v>
      </c>
      <c r="Y29" s="39" t="str">
        <f t="shared" si="25"/>
        <v>RH</v>
      </c>
      <c r="Z29" s="39" t="str">
        <f t="shared" si="25"/>
        <v>RH</v>
      </c>
      <c r="AA29" s="39" t="str">
        <f t="shared" si="25"/>
        <v/>
      </c>
      <c r="AB29" s="39" t="str">
        <f t="shared" si="25"/>
        <v/>
      </c>
      <c r="AC29" s="39" t="str">
        <f t="shared" si="25"/>
        <v/>
      </c>
      <c r="AD29" s="39" t="str">
        <f t="shared" si="25"/>
        <v/>
      </c>
      <c r="AE29" s="39" t="str">
        <f t="shared" si="25"/>
        <v>RH</v>
      </c>
      <c r="AF29" s="39" t="str">
        <f t="shared" si="25"/>
        <v>RH</v>
      </c>
      <c r="AG29" s="60"/>
      <c r="AH29" s="220">
        <f>COUNTIF(D29:AF29,"RTT")+'Janvier 2020'!AJ29</f>
        <v>0</v>
      </c>
      <c r="AI29" s="102">
        <f t="shared" si="3"/>
        <v>15</v>
      </c>
      <c r="AJ29" s="223">
        <f>COUNTIF(D29:AF29,"CA")+'Janvier 2020'!AL29</f>
        <v>0</v>
      </c>
      <c r="AK29" s="105">
        <f t="shared" si="4"/>
        <v>25</v>
      </c>
      <c r="AL29" s="294"/>
      <c r="AM29" s="88">
        <f t="shared" si="5"/>
        <v>0</v>
      </c>
      <c r="AN29" s="80">
        <f t="shared" si="6"/>
        <v>0</v>
      </c>
      <c r="AO29" s="80">
        <f>COUNTIF(D29:AF29,"HS")+'Janvier 2020'!AQ29</f>
        <v>0</v>
      </c>
      <c r="AP29" s="186">
        <f t="shared" si="7"/>
        <v>0</v>
      </c>
      <c r="AQ29" s="77">
        <f>COUNT(L29,S29,Z29,AF29,E29)+'Janvier 2020'!AS29</f>
        <v>0</v>
      </c>
      <c r="AR29" s="64">
        <f t="shared" si="8"/>
        <v>0</v>
      </c>
      <c r="AS29" s="64">
        <f>COUNTIF(D29:AF29,"jdf")+'Janvier 2020'!AU29</f>
        <v>0</v>
      </c>
      <c r="AT29" s="183">
        <f t="shared" si="9"/>
        <v>0</v>
      </c>
      <c r="AU29" s="108">
        <f ca="1">jaunesNum(D29:AF29)+'Janvier 2020'!AW29</f>
        <v>0</v>
      </c>
      <c r="AV29" s="108">
        <f>COUNTIF(D29:AF29,"RF")+'Janvier 2020'!AX29</f>
        <v>0</v>
      </c>
      <c r="AW29" s="190">
        <f t="shared" ca="1" si="10"/>
        <v>0</v>
      </c>
      <c r="AX29" s="88">
        <f>IF(COUNTIF(D29:AF29,"CA")&gt;=5,"1",IF(COUNTIF(D29:AF29,"CA")&lt;=4,"0"))+'Janvier 2020'!AZ29</f>
        <v>0</v>
      </c>
      <c r="AY29" s="80">
        <f t="shared" si="11"/>
        <v>0</v>
      </c>
      <c r="AZ29" s="80">
        <f>COUNTIF(D29:AF29,"FR")+'Janvier 2020'!BB29</f>
        <v>0</v>
      </c>
      <c r="BA29" s="186">
        <f t="shared" si="12"/>
        <v>0</v>
      </c>
    </row>
    <row r="30" spans="1:53" ht="12" customHeight="1" x14ac:dyDescent="0.25">
      <c r="A30" s="281" t="s">
        <v>44</v>
      </c>
      <c r="B30" s="48">
        <v>14</v>
      </c>
      <c r="C30" s="20"/>
      <c r="D30" s="39" t="str">
        <f t="shared" ref="D30:AF30" si="26">IF(OR(WEEKDAY(D3,2)=6,WEEKDAY(D3,2)=7,WEEKDAY(D3,2)=2),"RH","")</f>
        <v>RH</v>
      </c>
      <c r="E30" s="39" t="str">
        <f t="shared" si="26"/>
        <v>RH</v>
      </c>
      <c r="F30" s="39" t="str">
        <f t="shared" si="26"/>
        <v/>
      </c>
      <c r="G30" s="39" t="str">
        <f t="shared" si="26"/>
        <v>RH</v>
      </c>
      <c r="H30" s="39" t="str">
        <f t="shared" si="26"/>
        <v/>
      </c>
      <c r="I30" s="39" t="str">
        <f t="shared" si="26"/>
        <v/>
      </c>
      <c r="J30" s="39" t="str">
        <f t="shared" si="26"/>
        <v/>
      </c>
      <c r="K30" s="39" t="str">
        <f t="shared" si="26"/>
        <v>RH</v>
      </c>
      <c r="L30" s="39" t="str">
        <f t="shared" si="26"/>
        <v>RH</v>
      </c>
      <c r="M30" s="39" t="str">
        <f t="shared" si="26"/>
        <v/>
      </c>
      <c r="N30" s="39" t="str">
        <f t="shared" si="26"/>
        <v>RH</v>
      </c>
      <c r="O30" s="39" t="str">
        <f t="shared" si="26"/>
        <v/>
      </c>
      <c r="P30" s="39" t="str">
        <f t="shared" si="26"/>
        <v/>
      </c>
      <c r="Q30" s="39" t="str">
        <f t="shared" si="26"/>
        <v/>
      </c>
      <c r="R30" s="39" t="str">
        <f t="shared" si="26"/>
        <v>RH</v>
      </c>
      <c r="S30" s="39" t="str">
        <f t="shared" si="26"/>
        <v>RH</v>
      </c>
      <c r="T30" s="39" t="str">
        <f t="shared" si="26"/>
        <v/>
      </c>
      <c r="U30" s="39" t="str">
        <f t="shared" si="26"/>
        <v>RH</v>
      </c>
      <c r="V30" s="39" t="str">
        <f t="shared" si="26"/>
        <v/>
      </c>
      <c r="W30" s="39" t="str">
        <f t="shared" si="26"/>
        <v/>
      </c>
      <c r="X30" s="39" t="str">
        <f t="shared" si="26"/>
        <v/>
      </c>
      <c r="Y30" s="39" t="str">
        <f t="shared" si="26"/>
        <v>RH</v>
      </c>
      <c r="Z30" s="39" t="str">
        <f t="shared" si="26"/>
        <v>RH</v>
      </c>
      <c r="AA30" s="39" t="str">
        <f t="shared" si="26"/>
        <v/>
      </c>
      <c r="AB30" s="39" t="str">
        <f t="shared" si="26"/>
        <v>RH</v>
      </c>
      <c r="AC30" s="39" t="str">
        <f t="shared" si="26"/>
        <v/>
      </c>
      <c r="AD30" s="39" t="str">
        <f t="shared" si="26"/>
        <v/>
      </c>
      <c r="AE30" s="39" t="str">
        <f t="shared" si="26"/>
        <v/>
      </c>
      <c r="AF30" s="39" t="str">
        <f t="shared" si="26"/>
        <v>RH</v>
      </c>
      <c r="AG30" s="60"/>
      <c r="AH30" s="220">
        <f>COUNTIF(D30:AF30,"RTT")+'Janvier 2020'!AJ30</f>
        <v>0</v>
      </c>
      <c r="AI30" s="102">
        <f t="shared" si="3"/>
        <v>15</v>
      </c>
      <c r="AJ30" s="223">
        <f>COUNTIF(D30:AF30,"CA")+'Janvier 2020'!AL30</f>
        <v>0</v>
      </c>
      <c r="AK30" s="105">
        <f t="shared" si="4"/>
        <v>25</v>
      </c>
      <c r="AL30" s="294"/>
      <c r="AM30" s="88">
        <f t="shared" si="5"/>
        <v>0</v>
      </c>
      <c r="AN30" s="80">
        <f t="shared" si="6"/>
        <v>0</v>
      </c>
      <c r="AO30" s="80">
        <f>COUNTIF(D30:AF30,"HS")+'Janvier 2020'!AQ30</f>
        <v>0</v>
      </c>
      <c r="AP30" s="186">
        <f t="shared" si="7"/>
        <v>0</v>
      </c>
      <c r="AQ30" s="77">
        <f>COUNT(L30,S30,Z30,AF30,E30)+'Janvier 2020'!AS30</f>
        <v>0</v>
      </c>
      <c r="AR30" s="64">
        <f t="shared" si="8"/>
        <v>0</v>
      </c>
      <c r="AS30" s="64">
        <f>COUNTIF(D30:AF30,"jdf")+'Janvier 2020'!AU30</f>
        <v>0</v>
      </c>
      <c r="AT30" s="183">
        <f t="shared" si="9"/>
        <v>0</v>
      </c>
      <c r="AU30" s="108">
        <f ca="1">jaunesNum(D30:AF30)+'Janvier 2020'!AW30</f>
        <v>0</v>
      </c>
      <c r="AV30" s="108">
        <f>COUNTIF(D30:AF30,"RF")+'Janvier 2020'!AX30</f>
        <v>0</v>
      </c>
      <c r="AW30" s="190">
        <f t="shared" ca="1" si="10"/>
        <v>0</v>
      </c>
      <c r="AX30" s="88">
        <f>IF(COUNTIF(D30:AF30,"CA")&gt;=5,"1",IF(COUNTIF(D30:AF30,"CA")&lt;=4,"0"))+'Janvier 2020'!AZ30</f>
        <v>0</v>
      </c>
      <c r="AY30" s="80">
        <f t="shared" si="11"/>
        <v>0</v>
      </c>
      <c r="AZ30" s="80">
        <f>COUNTIF(D30:AF30,"FR")+'Janvier 2020'!BB30</f>
        <v>0</v>
      </c>
      <c r="BA30" s="186">
        <f t="shared" si="12"/>
        <v>0</v>
      </c>
    </row>
    <row r="31" spans="1:53" ht="12" customHeight="1" x14ac:dyDescent="0.25">
      <c r="A31" s="281"/>
      <c r="B31" s="48">
        <v>15</v>
      </c>
      <c r="C31" s="17"/>
      <c r="D31" s="39" t="str">
        <f t="shared" ref="D31:AF31" si="27">IF(OR(WEEKDAY(D3,2)=6,WEEKDAY(D3,2)=7,WEEKDAY(D3,2)=5),"RH","")</f>
        <v>RH</v>
      </c>
      <c r="E31" s="39" t="str">
        <f t="shared" si="27"/>
        <v>RH</v>
      </c>
      <c r="F31" s="39" t="str">
        <f t="shared" si="27"/>
        <v/>
      </c>
      <c r="G31" s="39" t="str">
        <f t="shared" si="27"/>
        <v/>
      </c>
      <c r="H31" s="39" t="str">
        <f t="shared" si="27"/>
        <v/>
      </c>
      <c r="I31" s="39" t="str">
        <f t="shared" si="27"/>
        <v/>
      </c>
      <c r="J31" s="39" t="str">
        <f t="shared" si="27"/>
        <v>RH</v>
      </c>
      <c r="K31" s="39" t="str">
        <f t="shared" si="27"/>
        <v>RH</v>
      </c>
      <c r="L31" s="39" t="str">
        <f t="shared" si="27"/>
        <v>RH</v>
      </c>
      <c r="M31" s="39" t="str">
        <f t="shared" si="27"/>
        <v/>
      </c>
      <c r="N31" s="39" t="str">
        <f t="shared" si="27"/>
        <v/>
      </c>
      <c r="O31" s="39" t="str">
        <f t="shared" si="27"/>
        <v/>
      </c>
      <c r="P31" s="39" t="str">
        <f t="shared" si="27"/>
        <v/>
      </c>
      <c r="Q31" s="39" t="str">
        <f t="shared" si="27"/>
        <v>RH</v>
      </c>
      <c r="R31" s="39" t="str">
        <f t="shared" si="27"/>
        <v>RH</v>
      </c>
      <c r="S31" s="39" t="str">
        <f t="shared" si="27"/>
        <v>RH</v>
      </c>
      <c r="T31" s="39" t="str">
        <f t="shared" si="27"/>
        <v/>
      </c>
      <c r="U31" s="39" t="str">
        <f t="shared" si="27"/>
        <v/>
      </c>
      <c r="V31" s="39" t="str">
        <f t="shared" si="27"/>
        <v/>
      </c>
      <c r="W31" s="39" t="str">
        <f t="shared" si="27"/>
        <v/>
      </c>
      <c r="X31" s="39" t="str">
        <f t="shared" si="27"/>
        <v>RH</v>
      </c>
      <c r="Y31" s="39" t="str">
        <f t="shared" si="27"/>
        <v>RH</v>
      </c>
      <c r="Z31" s="39" t="str">
        <f t="shared" si="27"/>
        <v>RH</v>
      </c>
      <c r="AA31" s="39" t="str">
        <f t="shared" si="27"/>
        <v/>
      </c>
      <c r="AB31" s="39" t="str">
        <f t="shared" si="27"/>
        <v/>
      </c>
      <c r="AC31" s="39" t="str">
        <f t="shared" si="27"/>
        <v/>
      </c>
      <c r="AD31" s="39" t="str">
        <f t="shared" si="27"/>
        <v/>
      </c>
      <c r="AE31" s="39" t="str">
        <f t="shared" si="27"/>
        <v>RH</v>
      </c>
      <c r="AF31" s="39" t="str">
        <f t="shared" si="27"/>
        <v>RH</v>
      </c>
      <c r="AG31" s="60"/>
      <c r="AH31" s="220">
        <f>COUNTIF(D31:AF31,"RTT")+'Janvier 2020'!AJ31</f>
        <v>0</v>
      </c>
      <c r="AI31" s="102">
        <f t="shared" si="3"/>
        <v>15</v>
      </c>
      <c r="AJ31" s="223">
        <f>COUNTIF(D31:AF31,"CA")+'Janvier 2020'!AL31</f>
        <v>0</v>
      </c>
      <c r="AK31" s="105">
        <f t="shared" si="4"/>
        <v>25</v>
      </c>
      <c r="AL31" s="294"/>
      <c r="AM31" s="88">
        <f t="shared" si="5"/>
        <v>0</v>
      </c>
      <c r="AN31" s="80">
        <f t="shared" si="6"/>
        <v>0</v>
      </c>
      <c r="AO31" s="80">
        <f>COUNTIF(D31:AF31,"HS")+'Janvier 2020'!AQ31</f>
        <v>0</v>
      </c>
      <c r="AP31" s="186">
        <f t="shared" si="7"/>
        <v>0</v>
      </c>
      <c r="AQ31" s="77">
        <f>COUNT(L31,S31,Z31,AF31,E31)+'Janvier 2020'!AS31</f>
        <v>0</v>
      </c>
      <c r="AR31" s="64">
        <f t="shared" si="8"/>
        <v>0</v>
      </c>
      <c r="AS31" s="64">
        <f>COUNTIF(D31:AF31,"jdf")+'Janvier 2020'!AU31</f>
        <v>0</v>
      </c>
      <c r="AT31" s="183">
        <f t="shared" si="9"/>
        <v>0</v>
      </c>
      <c r="AU31" s="108">
        <f ca="1">jaunesNum(D31:AF31)+'Janvier 2020'!AW31</f>
        <v>0</v>
      </c>
      <c r="AV31" s="108">
        <f>COUNTIF(D31:AF31,"RF")+'Janvier 2020'!AX31</f>
        <v>0</v>
      </c>
      <c r="AW31" s="190">
        <f t="shared" ca="1" si="10"/>
        <v>0</v>
      </c>
      <c r="AX31" s="88">
        <f>IF(COUNTIF(D31:AF31,"CA")&gt;=5,"1",IF(COUNTIF(D31:AF31,"CA")&lt;=4,"0"))+'Janvier 2020'!AZ31</f>
        <v>0</v>
      </c>
      <c r="AY31" s="80">
        <f t="shared" si="11"/>
        <v>0</v>
      </c>
      <c r="AZ31" s="80">
        <f>COUNTIF(D31:AF31,"FR")+'Janvier 2020'!BB31</f>
        <v>0</v>
      </c>
      <c r="BA31" s="186">
        <f t="shared" si="12"/>
        <v>0</v>
      </c>
    </row>
    <row r="32" spans="1:53" ht="12" customHeight="1" x14ac:dyDescent="0.25">
      <c r="A32" s="281"/>
      <c r="B32" s="48">
        <v>16</v>
      </c>
      <c r="C32" s="17"/>
      <c r="D32" s="39" t="str">
        <f t="shared" ref="D32:AF32" si="28">IF(OR(WEEKDAY(D3,2)=6,WEEKDAY(D3,2)=7,WEEKDAY(D3,2)=4),"RH","")</f>
        <v>RH</v>
      </c>
      <c r="E32" s="39" t="str">
        <f t="shared" si="28"/>
        <v>RH</v>
      </c>
      <c r="F32" s="39" t="str">
        <f t="shared" si="28"/>
        <v/>
      </c>
      <c r="G32" s="39" t="str">
        <f t="shared" si="28"/>
        <v/>
      </c>
      <c r="H32" s="39" t="str">
        <f t="shared" si="28"/>
        <v/>
      </c>
      <c r="I32" s="39" t="str">
        <f t="shared" si="28"/>
        <v>RH</v>
      </c>
      <c r="J32" s="39" t="str">
        <f t="shared" si="28"/>
        <v/>
      </c>
      <c r="K32" s="39" t="str">
        <f t="shared" si="28"/>
        <v>RH</v>
      </c>
      <c r="L32" s="39" t="str">
        <f t="shared" si="28"/>
        <v>RH</v>
      </c>
      <c r="M32" s="39" t="str">
        <f t="shared" si="28"/>
        <v/>
      </c>
      <c r="N32" s="39" t="str">
        <f t="shared" si="28"/>
        <v/>
      </c>
      <c r="O32" s="39" t="str">
        <f t="shared" si="28"/>
        <v/>
      </c>
      <c r="P32" s="39" t="str">
        <f t="shared" si="28"/>
        <v>RH</v>
      </c>
      <c r="Q32" s="39" t="str">
        <f t="shared" si="28"/>
        <v/>
      </c>
      <c r="R32" s="39" t="str">
        <f t="shared" si="28"/>
        <v>RH</v>
      </c>
      <c r="S32" s="39" t="str">
        <f t="shared" si="28"/>
        <v>RH</v>
      </c>
      <c r="T32" s="39" t="str">
        <f t="shared" si="28"/>
        <v/>
      </c>
      <c r="U32" s="39" t="str">
        <f t="shared" si="28"/>
        <v/>
      </c>
      <c r="V32" s="39" t="str">
        <f t="shared" si="28"/>
        <v/>
      </c>
      <c r="W32" s="39" t="str">
        <f t="shared" si="28"/>
        <v>RH</v>
      </c>
      <c r="X32" s="39" t="str">
        <f t="shared" si="28"/>
        <v/>
      </c>
      <c r="Y32" s="39" t="str">
        <f t="shared" si="28"/>
        <v>RH</v>
      </c>
      <c r="Z32" s="39" t="str">
        <f t="shared" si="28"/>
        <v>RH</v>
      </c>
      <c r="AA32" s="39" t="str">
        <f t="shared" si="28"/>
        <v/>
      </c>
      <c r="AB32" s="39" t="str">
        <f t="shared" si="28"/>
        <v/>
      </c>
      <c r="AC32" s="39" t="str">
        <f t="shared" si="28"/>
        <v/>
      </c>
      <c r="AD32" s="39" t="str">
        <f t="shared" si="28"/>
        <v>RH</v>
      </c>
      <c r="AE32" s="39" t="str">
        <f t="shared" si="28"/>
        <v/>
      </c>
      <c r="AF32" s="39" t="str">
        <f t="shared" si="28"/>
        <v>RH</v>
      </c>
      <c r="AG32" s="60"/>
      <c r="AH32" s="220">
        <f>COUNTIF(D32:AF32,"RTT")+'Janvier 2020'!AJ32</f>
        <v>0</v>
      </c>
      <c r="AI32" s="102">
        <f t="shared" si="3"/>
        <v>15</v>
      </c>
      <c r="AJ32" s="223">
        <f>COUNTIF(D32:AF32,"CA")+'Janvier 2020'!AL32</f>
        <v>0</v>
      </c>
      <c r="AK32" s="105">
        <f t="shared" si="4"/>
        <v>25</v>
      </c>
      <c r="AL32" s="294"/>
      <c r="AM32" s="88">
        <f t="shared" si="5"/>
        <v>0</v>
      </c>
      <c r="AN32" s="80">
        <f t="shared" si="6"/>
        <v>0</v>
      </c>
      <c r="AO32" s="80">
        <f>COUNTIF(D32:AF32,"HS")+'Janvier 2020'!AQ32</f>
        <v>0</v>
      </c>
      <c r="AP32" s="186">
        <f t="shared" si="7"/>
        <v>0</v>
      </c>
      <c r="AQ32" s="77">
        <f>COUNT(L32,S32,Z32,AF32,E32)+'Janvier 2020'!AS32</f>
        <v>0</v>
      </c>
      <c r="AR32" s="64">
        <f t="shared" si="8"/>
        <v>0</v>
      </c>
      <c r="AS32" s="64">
        <f>COUNTIF(D32:AF32,"jdf")+'Janvier 2020'!AU32</f>
        <v>0</v>
      </c>
      <c r="AT32" s="183">
        <f t="shared" si="9"/>
        <v>0</v>
      </c>
      <c r="AU32" s="108">
        <f ca="1">jaunesNum(D32:AF32)+'Janvier 2020'!AW32</f>
        <v>0</v>
      </c>
      <c r="AV32" s="108">
        <f>COUNTIF(D32:AF32,"RF")+'Janvier 2020'!AX32</f>
        <v>0</v>
      </c>
      <c r="AW32" s="190">
        <f t="shared" ca="1" si="10"/>
        <v>0</v>
      </c>
      <c r="AX32" s="88">
        <f>IF(COUNTIF(D32:AF32,"CA")&gt;=5,"1",IF(COUNTIF(D32:AF32,"CA")&lt;=4,"0"))+'Janvier 2020'!AZ32</f>
        <v>0</v>
      </c>
      <c r="AY32" s="80">
        <f t="shared" si="11"/>
        <v>0</v>
      </c>
      <c r="AZ32" s="80">
        <f>COUNTIF(D32:AF32,"FR")+'Janvier 2020'!BB32</f>
        <v>0</v>
      </c>
      <c r="BA32" s="186">
        <f t="shared" si="12"/>
        <v>0</v>
      </c>
    </row>
    <row r="33" spans="1:53" s="6" customFormat="1" ht="12" customHeight="1" thickBot="1" x14ac:dyDescent="0.3">
      <c r="A33" s="282"/>
      <c r="B33" s="48">
        <v>17</v>
      </c>
      <c r="C33" s="17"/>
      <c r="D33" s="39" t="str">
        <f t="shared" ref="D33:AF33" si="29">IF(OR(WEEKDAY(D3,2)=6,WEEKDAY(D3,2)=7,WEEKDAY(D3,2)=2),"RH","")</f>
        <v>RH</v>
      </c>
      <c r="E33" s="39" t="str">
        <f t="shared" si="29"/>
        <v>RH</v>
      </c>
      <c r="F33" s="39" t="str">
        <f t="shared" si="29"/>
        <v/>
      </c>
      <c r="G33" s="39" t="str">
        <f t="shared" si="29"/>
        <v>RH</v>
      </c>
      <c r="H33" s="39" t="str">
        <f t="shared" si="29"/>
        <v/>
      </c>
      <c r="I33" s="39" t="str">
        <f t="shared" si="29"/>
        <v/>
      </c>
      <c r="J33" s="39" t="str">
        <f t="shared" si="29"/>
        <v/>
      </c>
      <c r="K33" s="39" t="str">
        <f t="shared" si="29"/>
        <v>RH</v>
      </c>
      <c r="L33" s="39" t="str">
        <f t="shared" si="29"/>
        <v>RH</v>
      </c>
      <c r="M33" s="39" t="str">
        <f t="shared" si="29"/>
        <v/>
      </c>
      <c r="N33" s="39" t="str">
        <f t="shared" si="29"/>
        <v>RH</v>
      </c>
      <c r="O33" s="39" t="str">
        <f t="shared" si="29"/>
        <v/>
      </c>
      <c r="P33" s="39" t="str">
        <f t="shared" si="29"/>
        <v/>
      </c>
      <c r="Q33" s="39" t="str">
        <f t="shared" si="29"/>
        <v/>
      </c>
      <c r="R33" s="39" t="str">
        <f t="shared" si="29"/>
        <v>RH</v>
      </c>
      <c r="S33" s="39" t="str">
        <f t="shared" si="29"/>
        <v>RH</v>
      </c>
      <c r="T33" s="39" t="str">
        <f t="shared" si="29"/>
        <v/>
      </c>
      <c r="U33" s="39" t="str">
        <f t="shared" si="29"/>
        <v>RH</v>
      </c>
      <c r="V33" s="39" t="str">
        <f t="shared" si="29"/>
        <v/>
      </c>
      <c r="W33" s="39" t="str">
        <f t="shared" si="29"/>
        <v/>
      </c>
      <c r="X33" s="39" t="str">
        <f t="shared" si="29"/>
        <v/>
      </c>
      <c r="Y33" s="39" t="str">
        <f t="shared" si="29"/>
        <v>RH</v>
      </c>
      <c r="Z33" s="39" t="str">
        <f t="shared" si="29"/>
        <v>RH</v>
      </c>
      <c r="AA33" s="39" t="str">
        <f t="shared" si="29"/>
        <v/>
      </c>
      <c r="AB33" s="39" t="str">
        <f t="shared" si="29"/>
        <v>RH</v>
      </c>
      <c r="AC33" s="39" t="str">
        <f t="shared" si="29"/>
        <v/>
      </c>
      <c r="AD33" s="39" t="str">
        <f t="shared" si="29"/>
        <v/>
      </c>
      <c r="AE33" s="39" t="str">
        <f t="shared" si="29"/>
        <v/>
      </c>
      <c r="AF33" s="39" t="str">
        <f t="shared" si="29"/>
        <v>RH</v>
      </c>
      <c r="AG33" s="60"/>
      <c r="AH33" s="220">
        <f>COUNTIF(D33:AF33,"RTT")+'Janvier 2020'!AJ33</f>
        <v>0</v>
      </c>
      <c r="AI33" s="102">
        <f t="shared" si="3"/>
        <v>15</v>
      </c>
      <c r="AJ33" s="223">
        <f>COUNTIF(D33:AF33,"CA")+'Janvier 2020'!AL33</f>
        <v>0</v>
      </c>
      <c r="AK33" s="105">
        <f t="shared" si="4"/>
        <v>25</v>
      </c>
      <c r="AL33" s="294"/>
      <c r="AM33" s="88">
        <f t="shared" si="5"/>
        <v>0</v>
      </c>
      <c r="AN33" s="80">
        <f t="shared" si="6"/>
        <v>0</v>
      </c>
      <c r="AO33" s="80">
        <f>COUNTIF(D33:AF33,"HS")+'Janvier 2020'!AQ33</f>
        <v>0</v>
      </c>
      <c r="AP33" s="186">
        <f t="shared" si="7"/>
        <v>0</v>
      </c>
      <c r="AQ33" s="77">
        <f>COUNT(L33,S33,Z33,AF33,E33)+'Janvier 2020'!AS33</f>
        <v>0</v>
      </c>
      <c r="AR33" s="64">
        <f t="shared" si="8"/>
        <v>0</v>
      </c>
      <c r="AS33" s="64">
        <f>COUNTIF(D33:AF33,"jdf")+'Janvier 2020'!AU33</f>
        <v>0</v>
      </c>
      <c r="AT33" s="183">
        <f t="shared" si="9"/>
        <v>0</v>
      </c>
      <c r="AU33" s="108">
        <f ca="1">jaunesNum(D33:AF33)+'Janvier 2020'!AW33</f>
        <v>0</v>
      </c>
      <c r="AV33" s="108">
        <f>COUNTIF(D33:AF33,"RF")+'Janvier 2020'!AX33</f>
        <v>0</v>
      </c>
      <c r="AW33" s="190">
        <f t="shared" ca="1" si="10"/>
        <v>0</v>
      </c>
      <c r="AX33" s="88">
        <f>IF(COUNTIF(D33:AF33,"CA")&gt;=5,"1",IF(COUNTIF(D33:AF33,"CA")&lt;=4,"0"))+'Janvier 2020'!AZ33</f>
        <v>0</v>
      </c>
      <c r="AY33" s="80">
        <f t="shared" si="11"/>
        <v>0</v>
      </c>
      <c r="AZ33" s="80">
        <f>COUNTIF(D33:AF33,"FR")+'Janvier 2020'!BB33</f>
        <v>0</v>
      </c>
      <c r="BA33" s="186">
        <f t="shared" si="12"/>
        <v>0</v>
      </c>
    </row>
    <row r="34" spans="1:53" ht="1.5" customHeight="1" x14ac:dyDescent="0.25">
      <c r="A34" s="34"/>
      <c r="B34" s="48"/>
      <c r="C34" s="17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61"/>
      <c r="AH34" s="220"/>
      <c r="AI34" s="102"/>
      <c r="AJ34" s="223"/>
      <c r="AK34" s="105"/>
      <c r="AL34" s="294"/>
      <c r="AM34" s="88">
        <f t="shared" si="5"/>
        <v>0</v>
      </c>
      <c r="AN34" s="80">
        <f t="shared" si="6"/>
        <v>0</v>
      </c>
      <c r="AO34" s="80">
        <f>COUNTIF(D34:AF34,"HS")+'Janvier 2020'!AQ34</f>
        <v>0</v>
      </c>
      <c r="AP34" s="186">
        <f t="shared" si="7"/>
        <v>0</v>
      </c>
      <c r="AQ34" s="77">
        <f>COUNT(L34,S34,Z34,AF34,E34)+'Janvier 2020'!AS34</f>
        <v>0</v>
      </c>
      <c r="AR34" s="64">
        <f t="shared" si="8"/>
        <v>0</v>
      </c>
      <c r="AS34" s="64">
        <f>COUNTIF(D34:AF34,"jdf")+'Janvier 2020'!AU34</f>
        <v>0</v>
      </c>
      <c r="AT34" s="183">
        <f t="shared" si="9"/>
        <v>0</v>
      </c>
      <c r="AU34" s="108">
        <f ca="1">jaunesNum(D34:AF34)+'Janvier 2020'!AW34</f>
        <v>0</v>
      </c>
      <c r="AV34" s="108">
        <f>COUNTIF(D34:AF34,"RF")+'Janvier 2020'!AX34</f>
        <v>0</v>
      </c>
      <c r="AW34" s="191"/>
      <c r="AX34" s="88">
        <f>IF(COUNTIF(D34:AF34,"CA")&gt;=5,"1",IF(COUNTIF(D34:AF34,"CA")&lt;=4,"0"))+'Janvier 2020'!AZ34</f>
        <v>0</v>
      </c>
      <c r="AY34" s="80">
        <f t="shared" si="11"/>
        <v>0</v>
      </c>
      <c r="AZ34" s="80">
        <f>COUNTIF(D34:AF34,"FR")+'Janvier 2020'!BB34</f>
        <v>0</v>
      </c>
      <c r="BA34" s="186">
        <f t="shared" si="12"/>
        <v>0</v>
      </c>
    </row>
    <row r="35" spans="1:53" ht="12" customHeight="1" x14ac:dyDescent="0.25">
      <c r="A35" s="283" t="s">
        <v>45</v>
      </c>
      <c r="B35" s="41">
        <v>18</v>
      </c>
      <c r="C35" s="17"/>
      <c r="D35" s="39" t="str">
        <f>IF(OR(WEEKDAY(D3,2)=6,WEEKDAY(D3,2)=7,WEEKDAY(D3,2)=3),"RH","")</f>
        <v>RH</v>
      </c>
      <c r="E35" s="39" t="str">
        <f t="shared" ref="E35:AF35" si="30">IF(OR(WEEKDAY(E3,2)=6,WEEKDAY(E3,2)=7,WEEKDAY(E3,2)=3),"RH","")</f>
        <v>RH</v>
      </c>
      <c r="F35" s="39" t="str">
        <f t="shared" si="30"/>
        <v/>
      </c>
      <c r="G35" s="39" t="str">
        <f t="shared" si="30"/>
        <v/>
      </c>
      <c r="H35" s="39" t="str">
        <f t="shared" si="30"/>
        <v>RH</v>
      </c>
      <c r="I35" s="39" t="str">
        <f t="shared" si="30"/>
        <v/>
      </c>
      <c r="J35" s="39" t="str">
        <f t="shared" si="30"/>
        <v/>
      </c>
      <c r="K35" s="39" t="str">
        <f t="shared" si="30"/>
        <v>RH</v>
      </c>
      <c r="L35" s="39" t="str">
        <f t="shared" si="30"/>
        <v>RH</v>
      </c>
      <c r="M35" s="39" t="str">
        <f t="shared" si="30"/>
        <v/>
      </c>
      <c r="N35" s="39" t="str">
        <f t="shared" si="30"/>
        <v/>
      </c>
      <c r="O35" s="39" t="str">
        <f t="shared" si="30"/>
        <v>RH</v>
      </c>
      <c r="P35" s="39" t="str">
        <f t="shared" si="30"/>
        <v/>
      </c>
      <c r="Q35" s="39" t="str">
        <f t="shared" si="30"/>
        <v/>
      </c>
      <c r="R35" s="39" t="str">
        <f t="shared" si="30"/>
        <v>RH</v>
      </c>
      <c r="S35" s="39" t="str">
        <f t="shared" si="30"/>
        <v>RH</v>
      </c>
      <c r="T35" s="39" t="str">
        <f t="shared" si="30"/>
        <v/>
      </c>
      <c r="U35" s="39" t="str">
        <f t="shared" si="30"/>
        <v/>
      </c>
      <c r="V35" s="39" t="str">
        <f t="shared" si="30"/>
        <v>RH</v>
      </c>
      <c r="W35" s="39" t="str">
        <f t="shared" si="30"/>
        <v/>
      </c>
      <c r="X35" s="39" t="str">
        <f t="shared" si="30"/>
        <v/>
      </c>
      <c r="Y35" s="39" t="str">
        <f t="shared" si="30"/>
        <v>RH</v>
      </c>
      <c r="Z35" s="39" t="str">
        <f t="shared" si="30"/>
        <v>RH</v>
      </c>
      <c r="AA35" s="39" t="str">
        <f t="shared" si="30"/>
        <v/>
      </c>
      <c r="AB35" s="39" t="str">
        <f t="shared" si="30"/>
        <v/>
      </c>
      <c r="AC35" s="39" t="str">
        <f t="shared" si="30"/>
        <v>RH</v>
      </c>
      <c r="AD35" s="39" t="str">
        <f t="shared" si="30"/>
        <v/>
      </c>
      <c r="AE35" s="39" t="str">
        <f t="shared" si="30"/>
        <v/>
      </c>
      <c r="AF35" s="39" t="str">
        <f t="shared" si="30"/>
        <v>RH</v>
      </c>
      <c r="AG35" s="57"/>
      <c r="AH35" s="220">
        <f>COUNTIF(D35:AF35,"RTT")+'Janvier 2020'!AJ35</f>
        <v>0</v>
      </c>
      <c r="AI35" s="102">
        <f>0 -(AH35)</f>
        <v>0</v>
      </c>
      <c r="AJ35" s="223">
        <f>COUNTIF(D35:AF35,"CA")+'Janvier 2020'!AL35</f>
        <v>0</v>
      </c>
      <c r="AK35" s="105">
        <f t="shared" si="4"/>
        <v>25</v>
      </c>
      <c r="AL35" s="294"/>
      <c r="AM35" s="88">
        <f t="shared" si="5"/>
        <v>0</v>
      </c>
      <c r="AN35" s="80">
        <f t="shared" si="6"/>
        <v>0</v>
      </c>
      <c r="AO35" s="80">
        <f>COUNTIF(D35:AF35,"HS")+'Janvier 2020'!AQ35</f>
        <v>0</v>
      </c>
      <c r="AP35" s="186">
        <f t="shared" si="7"/>
        <v>0</v>
      </c>
      <c r="AQ35" s="77">
        <f>COUNT(L35,S35,Z35,AF35,E35)+'Janvier 2020'!AS35</f>
        <v>0</v>
      </c>
      <c r="AR35" s="64">
        <f t="shared" si="8"/>
        <v>0</v>
      </c>
      <c r="AS35" s="64">
        <f>COUNTIF(D35:AF35,"jdf")+'Janvier 2020'!AU35</f>
        <v>0</v>
      </c>
      <c r="AT35" s="183">
        <f t="shared" si="9"/>
        <v>0</v>
      </c>
      <c r="AU35" s="108">
        <f ca="1">jaunesNum(D35:AF35)+'Janvier 2020'!AW35</f>
        <v>0</v>
      </c>
      <c r="AV35" s="108">
        <f>COUNTIF(D35:AF35,"RF")+'Janvier 2020'!AX35</f>
        <v>0</v>
      </c>
      <c r="AW35" s="190">
        <f t="shared" ca="1" si="10"/>
        <v>0</v>
      </c>
      <c r="AX35" s="88">
        <f>IF(COUNTIF(D35:AF35,"CA")&gt;=5,"1",IF(COUNTIF(D35:AF35,"CA")&lt;=4,"0"))+'Janvier 2020'!AZ35</f>
        <v>0</v>
      </c>
      <c r="AY35" s="80">
        <f t="shared" si="11"/>
        <v>0</v>
      </c>
      <c r="AZ35" s="80">
        <f>COUNTIF(D35:AF35,"FR")+'Janvier 2020'!BB35</f>
        <v>0</v>
      </c>
      <c r="BA35" s="186">
        <f t="shared" si="12"/>
        <v>0</v>
      </c>
    </row>
    <row r="36" spans="1:53" ht="12" customHeight="1" x14ac:dyDescent="0.25">
      <c r="A36" s="283"/>
      <c r="B36" s="49">
        <v>19</v>
      </c>
      <c r="C36" s="22"/>
      <c r="D36" s="39" t="str">
        <f t="shared" ref="D36:AF36" si="31">IF(OR(WEEKDAY(D3,2)=6,WEEKDAY(D3,2)=7,WEEKDAY(D3,2)=5),"RH","")</f>
        <v>RH</v>
      </c>
      <c r="E36" s="39" t="str">
        <f t="shared" si="31"/>
        <v>RH</v>
      </c>
      <c r="F36" s="39" t="str">
        <f t="shared" si="31"/>
        <v/>
      </c>
      <c r="G36" s="39" t="str">
        <f t="shared" si="31"/>
        <v/>
      </c>
      <c r="H36" s="39" t="str">
        <f t="shared" si="31"/>
        <v/>
      </c>
      <c r="I36" s="39" t="str">
        <f t="shared" si="31"/>
        <v/>
      </c>
      <c r="J36" s="39" t="str">
        <f t="shared" si="31"/>
        <v>RH</v>
      </c>
      <c r="K36" s="39" t="str">
        <f t="shared" si="31"/>
        <v>RH</v>
      </c>
      <c r="L36" s="39" t="str">
        <f t="shared" si="31"/>
        <v>RH</v>
      </c>
      <c r="M36" s="39" t="str">
        <f t="shared" si="31"/>
        <v/>
      </c>
      <c r="N36" s="39" t="str">
        <f t="shared" si="31"/>
        <v/>
      </c>
      <c r="O36" s="39" t="str">
        <f t="shared" si="31"/>
        <v/>
      </c>
      <c r="P36" s="39" t="str">
        <f t="shared" si="31"/>
        <v/>
      </c>
      <c r="Q36" s="39" t="str">
        <f t="shared" si="31"/>
        <v>RH</v>
      </c>
      <c r="R36" s="39" t="str">
        <f t="shared" si="31"/>
        <v>RH</v>
      </c>
      <c r="S36" s="39" t="str">
        <f t="shared" si="31"/>
        <v>RH</v>
      </c>
      <c r="T36" s="39" t="str">
        <f t="shared" si="31"/>
        <v/>
      </c>
      <c r="U36" s="39" t="str">
        <f t="shared" si="31"/>
        <v/>
      </c>
      <c r="V36" s="39" t="str">
        <f t="shared" si="31"/>
        <v/>
      </c>
      <c r="W36" s="39" t="str">
        <f t="shared" si="31"/>
        <v/>
      </c>
      <c r="X36" s="39" t="str">
        <f t="shared" si="31"/>
        <v>RH</v>
      </c>
      <c r="Y36" s="39" t="str">
        <f t="shared" si="31"/>
        <v>RH</v>
      </c>
      <c r="Z36" s="39" t="str">
        <f t="shared" si="31"/>
        <v>RH</v>
      </c>
      <c r="AA36" s="39" t="str">
        <f t="shared" si="31"/>
        <v/>
      </c>
      <c r="AB36" s="39" t="str">
        <f t="shared" si="31"/>
        <v/>
      </c>
      <c r="AC36" s="39" t="str">
        <f t="shared" si="31"/>
        <v/>
      </c>
      <c r="AD36" s="39" t="str">
        <f t="shared" si="31"/>
        <v/>
      </c>
      <c r="AE36" s="39" t="str">
        <f t="shared" si="31"/>
        <v>RH</v>
      </c>
      <c r="AF36" s="39" t="str">
        <f t="shared" si="31"/>
        <v>RH</v>
      </c>
      <c r="AG36" s="57"/>
      <c r="AH36" s="220">
        <f>COUNTIF(D36:AF36,"RTT")+'Janvier 2020'!AJ36</f>
        <v>0</v>
      </c>
      <c r="AI36" s="102">
        <f t="shared" si="3"/>
        <v>15</v>
      </c>
      <c r="AJ36" s="223">
        <f>COUNTIF(D36:AF36,"CA")+'Janvier 2020'!AL36</f>
        <v>0</v>
      </c>
      <c r="AK36" s="105">
        <f t="shared" si="4"/>
        <v>25</v>
      </c>
      <c r="AL36" s="294"/>
      <c r="AM36" s="88">
        <f t="shared" si="5"/>
        <v>0</v>
      </c>
      <c r="AN36" s="80">
        <f t="shared" si="6"/>
        <v>0</v>
      </c>
      <c r="AO36" s="80">
        <f>COUNTIF(D36:AF36,"HS")+'Janvier 2020'!AQ36</f>
        <v>0</v>
      </c>
      <c r="AP36" s="186">
        <f t="shared" si="7"/>
        <v>0</v>
      </c>
      <c r="AQ36" s="77">
        <f>COUNT(L36,S36,Z36,AF36,E36)+'Janvier 2020'!AS36</f>
        <v>0</v>
      </c>
      <c r="AR36" s="64">
        <f t="shared" si="8"/>
        <v>0</v>
      </c>
      <c r="AS36" s="64">
        <f>COUNTIF(D36:AF36,"jdf")+'Janvier 2020'!AU36</f>
        <v>0</v>
      </c>
      <c r="AT36" s="183">
        <f t="shared" si="9"/>
        <v>0</v>
      </c>
      <c r="AU36" s="108">
        <f ca="1">jaunesNum(D36:AF36)+'Janvier 2020'!AW36</f>
        <v>0</v>
      </c>
      <c r="AV36" s="108">
        <f>COUNTIF(D36:AF36,"RF")+'Janvier 2020'!AX36</f>
        <v>0</v>
      </c>
      <c r="AW36" s="190">
        <f t="shared" ca="1" si="10"/>
        <v>0</v>
      </c>
      <c r="AX36" s="88">
        <f>IF(COUNTIF(D36:AF36,"CA")&gt;=5,"1",IF(COUNTIF(D36:AF36,"CA")&lt;=4,"0"))+'Janvier 2020'!AZ36</f>
        <v>0</v>
      </c>
      <c r="AY36" s="80">
        <f t="shared" si="11"/>
        <v>0</v>
      </c>
      <c r="AZ36" s="80">
        <f>COUNTIF(D36:AF36,"FR")+'Janvier 2020'!BB36</f>
        <v>0</v>
      </c>
      <c r="BA36" s="186">
        <f t="shared" si="12"/>
        <v>0</v>
      </c>
    </row>
    <row r="37" spans="1:53" s="6" customFormat="1" ht="12" customHeight="1" x14ac:dyDescent="0.25">
      <c r="A37" s="283"/>
      <c r="B37" s="49"/>
      <c r="C37" s="17"/>
      <c r="D37" s="39" t="str">
        <f t="shared" ref="D37:AF37" si="32">IF(OR(WEEKDAY(D3,2)=6,WEEKDAY(D3,2)=7,WEEKDAY(D3,2)=1),"RH","")</f>
        <v>RH</v>
      </c>
      <c r="E37" s="39" t="str">
        <f t="shared" si="32"/>
        <v>RH</v>
      </c>
      <c r="F37" s="39" t="str">
        <f t="shared" si="32"/>
        <v>RH</v>
      </c>
      <c r="G37" s="39" t="str">
        <f t="shared" si="32"/>
        <v/>
      </c>
      <c r="H37" s="39" t="str">
        <f t="shared" si="32"/>
        <v/>
      </c>
      <c r="I37" s="39" t="str">
        <f t="shared" si="32"/>
        <v/>
      </c>
      <c r="J37" s="39" t="str">
        <f t="shared" si="32"/>
        <v/>
      </c>
      <c r="K37" s="39" t="str">
        <f t="shared" si="32"/>
        <v>RH</v>
      </c>
      <c r="L37" s="39" t="str">
        <f t="shared" si="32"/>
        <v>RH</v>
      </c>
      <c r="M37" s="39" t="str">
        <f t="shared" si="32"/>
        <v>RH</v>
      </c>
      <c r="N37" s="39" t="str">
        <f t="shared" si="32"/>
        <v/>
      </c>
      <c r="O37" s="39" t="str">
        <f t="shared" si="32"/>
        <v/>
      </c>
      <c r="P37" s="39" t="str">
        <f t="shared" si="32"/>
        <v/>
      </c>
      <c r="Q37" s="39" t="str">
        <f t="shared" si="32"/>
        <v/>
      </c>
      <c r="R37" s="39" t="str">
        <f t="shared" si="32"/>
        <v>RH</v>
      </c>
      <c r="S37" s="39" t="str">
        <f t="shared" si="32"/>
        <v>RH</v>
      </c>
      <c r="T37" s="39" t="str">
        <f t="shared" si="32"/>
        <v>RH</v>
      </c>
      <c r="U37" s="39" t="str">
        <f t="shared" si="32"/>
        <v/>
      </c>
      <c r="V37" s="39" t="str">
        <f t="shared" si="32"/>
        <v/>
      </c>
      <c r="W37" s="39" t="str">
        <f t="shared" si="32"/>
        <v/>
      </c>
      <c r="X37" s="39" t="str">
        <f t="shared" si="32"/>
        <v/>
      </c>
      <c r="Y37" s="39" t="str">
        <f t="shared" si="32"/>
        <v>RH</v>
      </c>
      <c r="Z37" s="39" t="str">
        <f t="shared" si="32"/>
        <v>RH</v>
      </c>
      <c r="AA37" s="39" t="str">
        <f t="shared" si="32"/>
        <v>RH</v>
      </c>
      <c r="AB37" s="39" t="str">
        <f t="shared" si="32"/>
        <v/>
      </c>
      <c r="AC37" s="39" t="str">
        <f t="shared" si="32"/>
        <v/>
      </c>
      <c r="AD37" s="39" t="str">
        <f t="shared" si="32"/>
        <v/>
      </c>
      <c r="AE37" s="39" t="str">
        <f t="shared" si="32"/>
        <v/>
      </c>
      <c r="AF37" s="39" t="str">
        <f t="shared" si="32"/>
        <v>RH</v>
      </c>
      <c r="AG37" s="57"/>
      <c r="AH37" s="220">
        <f>COUNTIF(D37:AF37,"RTT")+'Janvier 2020'!AJ37</f>
        <v>0</v>
      </c>
      <c r="AI37" s="102">
        <f t="shared" si="3"/>
        <v>15</v>
      </c>
      <c r="AJ37" s="223">
        <f>COUNTIF(D37:AF37,"CA")+'Janvier 2020'!AL37</f>
        <v>0</v>
      </c>
      <c r="AK37" s="105">
        <f t="shared" si="4"/>
        <v>25</v>
      </c>
      <c r="AL37" s="294"/>
      <c r="AM37" s="88">
        <f t="shared" si="5"/>
        <v>0</v>
      </c>
      <c r="AN37" s="80">
        <f t="shared" si="6"/>
        <v>0</v>
      </c>
      <c r="AO37" s="80">
        <f>COUNTIF(D37:AF37,"HS")+'Janvier 2020'!AQ37</f>
        <v>0</v>
      </c>
      <c r="AP37" s="186">
        <f t="shared" si="7"/>
        <v>0</v>
      </c>
      <c r="AQ37" s="77">
        <f>COUNT(L37,S37,Z37,AF37,E37)+'Janvier 2020'!AS37</f>
        <v>0</v>
      </c>
      <c r="AR37" s="64">
        <f t="shared" si="8"/>
        <v>0</v>
      </c>
      <c r="AS37" s="64">
        <f>COUNTIF(D37:AF37,"jdf")+'Janvier 2020'!AU37</f>
        <v>0</v>
      </c>
      <c r="AT37" s="183">
        <f t="shared" si="9"/>
        <v>0</v>
      </c>
      <c r="AU37" s="108">
        <f ca="1">jaunesNum(D37:AF37)+'Janvier 2020'!AW37</f>
        <v>0</v>
      </c>
      <c r="AV37" s="108">
        <f>COUNTIF(D37:AF37,"RF")+'Janvier 2020'!AX37</f>
        <v>0</v>
      </c>
      <c r="AW37" s="190">
        <f t="shared" ca="1" si="10"/>
        <v>0</v>
      </c>
      <c r="AX37" s="88">
        <f>IF(COUNTIF(D37:AF37,"CA")&gt;=5,"1",IF(COUNTIF(D37:AF37,"CA")&lt;=4,"0"))+'Janvier 2020'!AZ37</f>
        <v>0</v>
      </c>
      <c r="AY37" s="80">
        <f t="shared" si="11"/>
        <v>0</v>
      </c>
      <c r="AZ37" s="80">
        <f>COUNTIF(D37:AF37,"FR")+'Janvier 2020'!BB37</f>
        <v>0</v>
      </c>
      <c r="BA37" s="186">
        <f t="shared" si="12"/>
        <v>0</v>
      </c>
    </row>
    <row r="38" spans="1:53" s="6" customFormat="1" ht="12" customHeight="1" thickBot="1" x14ac:dyDescent="0.3">
      <c r="A38" s="284"/>
      <c r="B38" s="41"/>
      <c r="C38" s="17"/>
      <c r="D38" s="39" t="str">
        <f t="shared" ref="D38:AF38" si="33">IF(OR(WEEKDAY(D3,2)=6,WEEKDAY(D3,2)=7,WEEKDAY(D3,2)=1),"RH","")</f>
        <v>RH</v>
      </c>
      <c r="E38" s="39" t="str">
        <f t="shared" si="33"/>
        <v>RH</v>
      </c>
      <c r="F38" s="39" t="str">
        <f t="shared" si="33"/>
        <v>RH</v>
      </c>
      <c r="G38" s="39" t="str">
        <f t="shared" si="33"/>
        <v/>
      </c>
      <c r="H38" s="39" t="str">
        <f t="shared" si="33"/>
        <v/>
      </c>
      <c r="I38" s="39" t="str">
        <f t="shared" si="33"/>
        <v/>
      </c>
      <c r="J38" s="39" t="str">
        <f t="shared" si="33"/>
        <v/>
      </c>
      <c r="K38" s="39" t="str">
        <f t="shared" si="33"/>
        <v>RH</v>
      </c>
      <c r="L38" s="39" t="str">
        <f t="shared" si="33"/>
        <v>RH</v>
      </c>
      <c r="M38" s="39" t="str">
        <f t="shared" si="33"/>
        <v>RH</v>
      </c>
      <c r="N38" s="39" t="str">
        <f t="shared" si="33"/>
        <v/>
      </c>
      <c r="O38" s="39" t="str">
        <f t="shared" si="33"/>
        <v/>
      </c>
      <c r="P38" s="39" t="str">
        <f t="shared" si="33"/>
        <v/>
      </c>
      <c r="Q38" s="39" t="str">
        <f t="shared" si="33"/>
        <v/>
      </c>
      <c r="R38" s="39" t="str">
        <f t="shared" si="33"/>
        <v>RH</v>
      </c>
      <c r="S38" s="39" t="str">
        <f t="shared" si="33"/>
        <v>RH</v>
      </c>
      <c r="T38" s="39" t="str">
        <f t="shared" si="33"/>
        <v>RH</v>
      </c>
      <c r="U38" s="39" t="str">
        <f t="shared" si="33"/>
        <v/>
      </c>
      <c r="V38" s="39" t="str">
        <f t="shared" si="33"/>
        <v/>
      </c>
      <c r="W38" s="39" t="str">
        <f t="shared" si="33"/>
        <v/>
      </c>
      <c r="X38" s="39" t="str">
        <f t="shared" si="33"/>
        <v/>
      </c>
      <c r="Y38" s="39" t="str">
        <f t="shared" si="33"/>
        <v>RH</v>
      </c>
      <c r="Z38" s="39" t="str">
        <f t="shared" si="33"/>
        <v>RH</v>
      </c>
      <c r="AA38" s="39" t="str">
        <f t="shared" si="33"/>
        <v>RH</v>
      </c>
      <c r="AB38" s="39" t="str">
        <f t="shared" si="33"/>
        <v/>
      </c>
      <c r="AC38" s="39" t="str">
        <f t="shared" si="33"/>
        <v/>
      </c>
      <c r="AD38" s="39" t="str">
        <f t="shared" si="33"/>
        <v/>
      </c>
      <c r="AE38" s="39" t="str">
        <f t="shared" si="33"/>
        <v/>
      </c>
      <c r="AF38" s="39" t="str">
        <f t="shared" si="33"/>
        <v>RH</v>
      </c>
      <c r="AG38" s="57"/>
      <c r="AH38" s="220">
        <f>COUNTIF(D38:AF38,"RTT")+'Janvier 2020'!AJ38</f>
        <v>0</v>
      </c>
      <c r="AI38" s="102">
        <f t="shared" si="3"/>
        <v>15</v>
      </c>
      <c r="AJ38" s="223">
        <f>COUNTIF(D38:AF38,"CA")+'Janvier 2020'!AL38</f>
        <v>0</v>
      </c>
      <c r="AK38" s="105">
        <f t="shared" si="4"/>
        <v>25</v>
      </c>
      <c r="AL38" s="294"/>
      <c r="AM38" s="88">
        <f t="shared" si="5"/>
        <v>0</v>
      </c>
      <c r="AN38" s="80">
        <f t="shared" si="6"/>
        <v>0</v>
      </c>
      <c r="AO38" s="80">
        <f>COUNTIF(D38:AF38,"HS")+'Janvier 2020'!AQ38</f>
        <v>0</v>
      </c>
      <c r="AP38" s="186">
        <f t="shared" si="7"/>
        <v>0</v>
      </c>
      <c r="AQ38" s="77">
        <f>COUNT(L38,S38,Z38,AF38,E38)+'Janvier 2020'!AS38</f>
        <v>0</v>
      </c>
      <c r="AR38" s="64">
        <f t="shared" si="8"/>
        <v>0</v>
      </c>
      <c r="AS38" s="64">
        <f>COUNTIF(D38:AF38,"jdf")+'Janvier 2020'!AU38</f>
        <v>0</v>
      </c>
      <c r="AT38" s="183">
        <f t="shared" si="9"/>
        <v>0</v>
      </c>
      <c r="AU38" s="108">
        <f ca="1">jaunesNum(D38:AF38)+'Janvier 2020'!AW38</f>
        <v>0</v>
      </c>
      <c r="AV38" s="108">
        <f>COUNTIF(D38:AF38,"RF")+'Janvier 2020'!AX38</f>
        <v>0</v>
      </c>
      <c r="AW38" s="190">
        <f t="shared" ca="1" si="10"/>
        <v>0</v>
      </c>
      <c r="AX38" s="88">
        <f>IF(COUNTIF(D38:AF38,"CA")&gt;=5,"1",IF(COUNTIF(D38:AF38,"CA")&lt;=4,"0"))+'Janvier 2020'!AZ38</f>
        <v>0</v>
      </c>
      <c r="AY38" s="80">
        <f t="shared" si="11"/>
        <v>0</v>
      </c>
      <c r="AZ38" s="80">
        <f>COUNTIF(D38:AF38,"FR")+'Janvier 2020'!BB38</f>
        <v>0</v>
      </c>
      <c r="BA38" s="186">
        <f t="shared" si="12"/>
        <v>0</v>
      </c>
    </row>
    <row r="39" spans="1:53" ht="2.25" customHeight="1" x14ac:dyDescent="0.25">
      <c r="A39" s="79"/>
      <c r="B39" s="41"/>
      <c r="C39" s="17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61"/>
      <c r="AH39" s="220"/>
      <c r="AI39" s="102"/>
      <c r="AJ39" s="223"/>
      <c r="AK39" s="105"/>
      <c r="AL39" s="294"/>
      <c r="AM39" s="88">
        <f t="shared" si="5"/>
        <v>0</v>
      </c>
      <c r="AN39" s="80">
        <f t="shared" si="6"/>
        <v>0</v>
      </c>
      <c r="AO39" s="80">
        <f>COUNTIF(D39:AF39,"HS")+'Janvier 2020'!AQ39</f>
        <v>0</v>
      </c>
      <c r="AP39" s="186">
        <f t="shared" si="7"/>
        <v>0</v>
      </c>
      <c r="AQ39" s="77">
        <f>COUNT(L39,S39,Z39,AF39,E39)+'Janvier 2020'!AS39</f>
        <v>0</v>
      </c>
      <c r="AR39" s="64">
        <f t="shared" si="8"/>
        <v>0</v>
      </c>
      <c r="AS39" s="64">
        <f>COUNTIF(D39:AF39,"jdf")+'Janvier 2020'!AU39</f>
        <v>0</v>
      </c>
      <c r="AT39" s="183">
        <f t="shared" si="9"/>
        <v>0</v>
      </c>
      <c r="AU39" s="108">
        <f ca="1">jaunesNum(B39:AF39)+'Janvier 2020'!AW39</f>
        <v>0</v>
      </c>
      <c r="AV39" s="108">
        <f>COUNTIF(D39:AF39,"RF")+'Janvier 2020'!AX39</f>
        <v>0</v>
      </c>
      <c r="AW39" s="191"/>
      <c r="AX39" s="88">
        <f>IF(COUNTIF(D39:AF39,"CA")&gt;=5,"1",IF(COUNTIF(D39:AF39,"CA")&lt;=4,"0"))+'Janvier 2020'!AZ39</f>
        <v>0</v>
      </c>
      <c r="AY39" s="80">
        <f t="shared" si="11"/>
        <v>0</v>
      </c>
      <c r="AZ39" s="80">
        <f>COUNTIF(D39:AF39,"FR")+'Janvier 2020'!BB39</f>
        <v>0</v>
      </c>
      <c r="BA39" s="186">
        <f t="shared" si="12"/>
        <v>0</v>
      </c>
    </row>
    <row r="40" spans="1:53" ht="12" customHeight="1" thickBot="1" x14ac:dyDescent="0.3">
      <c r="A40" s="35" t="s">
        <v>46</v>
      </c>
      <c r="B40" s="44">
        <v>20</v>
      </c>
      <c r="C40" s="17"/>
      <c r="D40" s="39" t="s">
        <v>55</v>
      </c>
      <c r="E40" s="39" t="s">
        <v>55</v>
      </c>
      <c r="F40" s="39">
        <v>20</v>
      </c>
      <c r="G40" s="39">
        <v>20</v>
      </c>
      <c r="H40" s="39">
        <v>20</v>
      </c>
      <c r="I40" s="39">
        <v>20</v>
      </c>
      <c r="J40" s="39">
        <v>20</v>
      </c>
      <c r="K40" s="39" t="s">
        <v>55</v>
      </c>
      <c r="L40" s="39" t="s">
        <v>55</v>
      </c>
      <c r="M40" s="39">
        <v>20</v>
      </c>
      <c r="N40" s="39">
        <v>20</v>
      </c>
      <c r="O40" s="39">
        <v>20</v>
      </c>
      <c r="P40" s="39">
        <v>20</v>
      </c>
      <c r="Q40" s="39">
        <v>20</v>
      </c>
      <c r="R40" s="39" t="s">
        <v>55</v>
      </c>
      <c r="S40" s="39" t="s">
        <v>55</v>
      </c>
      <c r="T40" s="39">
        <v>20</v>
      </c>
      <c r="U40" s="39">
        <v>20</v>
      </c>
      <c r="V40" s="39">
        <v>20</v>
      </c>
      <c r="W40" s="39">
        <v>20</v>
      </c>
      <c r="X40" s="39">
        <v>20</v>
      </c>
      <c r="Y40" s="39" t="s">
        <v>55</v>
      </c>
      <c r="Z40" s="39" t="s">
        <v>55</v>
      </c>
      <c r="AA40" s="39">
        <v>20</v>
      </c>
      <c r="AB40" s="39">
        <v>20</v>
      </c>
      <c r="AC40" s="39">
        <v>20</v>
      </c>
      <c r="AD40" s="39">
        <v>20</v>
      </c>
      <c r="AE40" s="39">
        <v>20</v>
      </c>
      <c r="AF40" s="39" t="s">
        <v>55</v>
      </c>
      <c r="AG40" s="57"/>
      <c r="AH40" s="220">
        <f>COUNTIF(D40:AF40,"RTT")+'Janvier 2020'!AJ40</f>
        <v>0</v>
      </c>
      <c r="AI40" s="102">
        <f t="shared" si="3"/>
        <v>15</v>
      </c>
      <c r="AJ40" s="223">
        <f>COUNTIF(D40:AF40,"CA")+'Janvier 2020'!AL40</f>
        <v>0</v>
      </c>
      <c r="AK40" s="105">
        <f t="shared" si="4"/>
        <v>25</v>
      </c>
      <c r="AL40" s="294"/>
      <c r="AM40" s="88">
        <f t="shared" si="5"/>
        <v>0</v>
      </c>
      <c r="AN40" s="80">
        <f t="shared" si="6"/>
        <v>0</v>
      </c>
      <c r="AO40" s="80">
        <f>COUNTIF(D40:AF40,"HS")+'Janvier 2020'!AQ40</f>
        <v>0</v>
      </c>
      <c r="AP40" s="186">
        <f t="shared" si="7"/>
        <v>0</v>
      </c>
      <c r="AQ40" s="77">
        <f>COUNT(L40,S40,Z40,AF40,E40)+'Janvier 2020'!AS40</f>
        <v>0</v>
      </c>
      <c r="AR40" s="64">
        <f t="shared" si="8"/>
        <v>0</v>
      </c>
      <c r="AS40" s="64">
        <f>COUNTIF(D40:AF40,"jdf")+'Janvier 2020'!AU40</f>
        <v>0</v>
      </c>
      <c r="AT40" s="183">
        <f t="shared" si="9"/>
        <v>0</v>
      </c>
      <c r="AU40" s="180">
        <f ca="1">jaunesNum(D40:AF40)+'Janvier 2020'!AW40</f>
        <v>1</v>
      </c>
      <c r="AV40" s="108">
        <f>COUNTIF(D40:AF40,"RF")+'Janvier 2020'!AX40</f>
        <v>1</v>
      </c>
      <c r="AW40" s="190">
        <f t="shared" ca="1" si="10"/>
        <v>0</v>
      </c>
      <c r="AX40" s="88">
        <f>IF(COUNTIF(D40:AF40,"CA")&gt;=5,"1",IF(COUNTIF(D40:AF40,"CA")&lt;=4,"0"))+'Janvier 2020'!AZ40</f>
        <v>0</v>
      </c>
      <c r="AY40" s="80">
        <f t="shared" si="11"/>
        <v>0</v>
      </c>
      <c r="AZ40" s="80">
        <f>COUNTIF(D40:AF40,"FR")+'Janvier 2020'!BB40</f>
        <v>0</v>
      </c>
      <c r="BA40" s="186">
        <f t="shared" si="12"/>
        <v>0</v>
      </c>
    </row>
    <row r="41" spans="1:53" ht="12" customHeight="1" x14ac:dyDescent="0.25">
      <c r="A41" s="285" t="s">
        <v>47</v>
      </c>
      <c r="B41" s="41">
        <v>21</v>
      </c>
      <c r="C41" s="17"/>
      <c r="D41" s="39" t="s">
        <v>55</v>
      </c>
      <c r="E41" s="39" t="s">
        <v>55</v>
      </c>
      <c r="F41" s="39">
        <v>21</v>
      </c>
      <c r="G41" s="39">
        <v>21</v>
      </c>
      <c r="H41" s="39">
        <v>21</v>
      </c>
      <c r="I41" s="39">
        <v>21</v>
      </c>
      <c r="J41" s="39">
        <v>21</v>
      </c>
      <c r="K41" s="39" t="s">
        <v>55</v>
      </c>
      <c r="L41" s="39" t="s">
        <v>55</v>
      </c>
      <c r="M41" s="39">
        <v>21</v>
      </c>
      <c r="N41" s="39">
        <v>21</v>
      </c>
      <c r="O41" s="39">
        <v>21</v>
      </c>
      <c r="P41" s="39">
        <v>21</v>
      </c>
      <c r="Q41" s="39">
        <v>21</v>
      </c>
      <c r="R41" s="39" t="s">
        <v>55</v>
      </c>
      <c r="S41" s="39" t="s">
        <v>55</v>
      </c>
      <c r="T41" s="39">
        <v>21</v>
      </c>
      <c r="U41" s="39">
        <v>21</v>
      </c>
      <c r="V41" s="39">
        <v>21</v>
      </c>
      <c r="W41" s="39">
        <v>21</v>
      </c>
      <c r="X41" s="39">
        <v>21</v>
      </c>
      <c r="Y41" s="39" t="s">
        <v>55</v>
      </c>
      <c r="Z41" s="39" t="s">
        <v>55</v>
      </c>
      <c r="AA41" s="39">
        <v>21</v>
      </c>
      <c r="AB41" s="39">
        <v>21</v>
      </c>
      <c r="AC41" s="39">
        <v>21</v>
      </c>
      <c r="AD41" s="39">
        <v>21</v>
      </c>
      <c r="AE41" s="39">
        <v>21</v>
      </c>
      <c r="AF41" s="39" t="s">
        <v>55</v>
      </c>
      <c r="AG41" s="57"/>
      <c r="AH41" s="220">
        <f>COUNTIF(D41:AF41,"RTT")+'Janvier 2020'!AJ41</f>
        <v>0</v>
      </c>
      <c r="AI41" s="102">
        <f t="shared" si="3"/>
        <v>15</v>
      </c>
      <c r="AJ41" s="223">
        <f>COUNTIF(D41:AF41,"CA")+'Janvier 2020'!AL41</f>
        <v>0</v>
      </c>
      <c r="AK41" s="105">
        <f t="shared" si="4"/>
        <v>25</v>
      </c>
      <c r="AL41" s="294"/>
      <c r="AM41" s="88">
        <f t="shared" si="5"/>
        <v>0</v>
      </c>
      <c r="AN41" s="80">
        <f t="shared" si="6"/>
        <v>0</v>
      </c>
      <c r="AO41" s="80">
        <f>COUNTIF(D41:AF41,"HS")+'Janvier 2020'!AQ41</f>
        <v>0</v>
      </c>
      <c r="AP41" s="186">
        <f t="shared" si="7"/>
        <v>0</v>
      </c>
      <c r="AQ41" s="77">
        <f>COUNT(L41,S41,Z41,AF41,E41)+'Janvier 2020'!AS41</f>
        <v>0</v>
      </c>
      <c r="AR41" s="64">
        <f t="shared" si="8"/>
        <v>0</v>
      </c>
      <c r="AS41" s="64">
        <f>COUNTIF(D41:AF41,"jdf")+'Janvier 2020'!AU41</f>
        <v>0</v>
      </c>
      <c r="AT41" s="183">
        <f t="shared" si="9"/>
        <v>0</v>
      </c>
      <c r="AU41" s="180">
        <f ca="1">jaunesNum(D41:AF41)+'Janvier 2020'!AW41</f>
        <v>1</v>
      </c>
      <c r="AV41" s="108">
        <f>COUNTIF(D41:AF41,"RF")+'Janvier 2020'!AX41</f>
        <v>1</v>
      </c>
      <c r="AW41" s="190">
        <f t="shared" ca="1" si="10"/>
        <v>0</v>
      </c>
      <c r="AX41" s="88">
        <f>IF(COUNTIF(D41:AF41,"CA")&gt;=5,"1",IF(COUNTIF(D41:AF41,"CA")&lt;=4,"0"))+'Janvier 2020'!AZ41</f>
        <v>0</v>
      </c>
      <c r="AY41" s="80">
        <f t="shared" si="11"/>
        <v>0</v>
      </c>
      <c r="AZ41" s="80">
        <f>COUNTIF(D41:AF41,"FR")+'Janvier 2020'!BB41</f>
        <v>0</v>
      </c>
      <c r="BA41" s="186">
        <f t="shared" si="12"/>
        <v>0</v>
      </c>
    </row>
    <row r="42" spans="1:53" s="6" customFormat="1" ht="12" customHeight="1" x14ac:dyDescent="0.25">
      <c r="A42" s="286"/>
      <c r="B42" s="41">
        <v>22</v>
      </c>
      <c r="C42" s="17"/>
      <c r="D42" s="39" t="s">
        <v>55</v>
      </c>
      <c r="E42" s="39" t="s">
        <v>55</v>
      </c>
      <c r="F42" s="39">
        <v>22</v>
      </c>
      <c r="G42" s="39">
        <v>22</v>
      </c>
      <c r="H42" s="39">
        <v>22</v>
      </c>
      <c r="I42" s="39">
        <v>22</v>
      </c>
      <c r="J42" s="39">
        <v>22</v>
      </c>
      <c r="K42" s="39" t="s">
        <v>55</v>
      </c>
      <c r="L42" s="39" t="s">
        <v>55</v>
      </c>
      <c r="M42" s="39">
        <v>22</v>
      </c>
      <c r="N42" s="39">
        <v>22</v>
      </c>
      <c r="O42" s="39">
        <v>22</v>
      </c>
      <c r="P42" s="39">
        <v>22</v>
      </c>
      <c r="Q42" s="39">
        <v>22</v>
      </c>
      <c r="R42" s="39" t="s">
        <v>55</v>
      </c>
      <c r="S42" s="39" t="s">
        <v>55</v>
      </c>
      <c r="T42" s="39">
        <v>22</v>
      </c>
      <c r="U42" s="39">
        <v>22</v>
      </c>
      <c r="V42" s="39">
        <v>22</v>
      </c>
      <c r="W42" s="39">
        <v>22</v>
      </c>
      <c r="X42" s="39">
        <v>22</v>
      </c>
      <c r="Y42" s="39" t="s">
        <v>55</v>
      </c>
      <c r="Z42" s="39" t="s">
        <v>55</v>
      </c>
      <c r="AA42" s="39">
        <v>22</v>
      </c>
      <c r="AB42" s="39">
        <v>22</v>
      </c>
      <c r="AC42" s="39">
        <v>22</v>
      </c>
      <c r="AD42" s="39">
        <v>22</v>
      </c>
      <c r="AE42" s="39">
        <v>22</v>
      </c>
      <c r="AF42" s="39" t="s">
        <v>55</v>
      </c>
      <c r="AG42" s="57"/>
      <c r="AH42" s="220">
        <f>COUNTIF(D42:AF42,"RTT")+'Janvier 2020'!AJ42</f>
        <v>0</v>
      </c>
      <c r="AI42" s="102">
        <f t="shared" si="3"/>
        <v>15</v>
      </c>
      <c r="AJ42" s="223">
        <f>COUNTIF(D42:AF42,"CA")+'Janvier 2020'!AL42</f>
        <v>0</v>
      </c>
      <c r="AK42" s="105">
        <f t="shared" si="4"/>
        <v>25</v>
      </c>
      <c r="AL42" s="294"/>
      <c r="AM42" s="88">
        <f t="shared" si="5"/>
        <v>0</v>
      </c>
      <c r="AN42" s="80">
        <f t="shared" si="6"/>
        <v>0</v>
      </c>
      <c r="AO42" s="80">
        <f>COUNTIF(D42:AF42,"HS")+'Janvier 2020'!AQ42</f>
        <v>0</v>
      </c>
      <c r="AP42" s="186">
        <f t="shared" si="7"/>
        <v>0</v>
      </c>
      <c r="AQ42" s="77">
        <f>COUNT(L42,S42,Z42,AF42,E42)+'Janvier 2020'!AS42</f>
        <v>0</v>
      </c>
      <c r="AR42" s="64">
        <f t="shared" si="8"/>
        <v>0</v>
      </c>
      <c r="AS42" s="64">
        <f>COUNTIF(D42:AF42,"jdf")+'Janvier 2020'!AU42</f>
        <v>0</v>
      </c>
      <c r="AT42" s="183">
        <f t="shared" si="9"/>
        <v>0</v>
      </c>
      <c r="AU42" s="180">
        <f ca="1">jaunesNum(D42:AF42)+'Janvier 2020'!AW42</f>
        <v>1</v>
      </c>
      <c r="AV42" s="108">
        <f>COUNTIF(D42:AF42,"RF")+'Janvier 2020'!AX42</f>
        <v>1</v>
      </c>
      <c r="AW42" s="190">
        <f t="shared" ca="1" si="10"/>
        <v>0</v>
      </c>
      <c r="AX42" s="88">
        <f>IF(COUNTIF(D42:AF42,"CA")&gt;=5,"1",IF(COUNTIF(D42:AF42,"CA")&lt;=4,"0"))+'Janvier 2020'!AZ42</f>
        <v>0</v>
      </c>
      <c r="AY42" s="80">
        <f t="shared" si="11"/>
        <v>0</v>
      </c>
      <c r="AZ42" s="80">
        <f>COUNTIF(D42:AF42,"FR")+'Janvier 2020'!BB42</f>
        <v>0</v>
      </c>
      <c r="BA42" s="186">
        <f t="shared" si="12"/>
        <v>0</v>
      </c>
    </row>
    <row r="43" spans="1:53" ht="1.5" customHeight="1" x14ac:dyDescent="0.25">
      <c r="A43" s="14"/>
      <c r="B43" s="41"/>
      <c r="C43" s="17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61"/>
      <c r="AH43" s="220"/>
      <c r="AI43" s="102">
        <f t="shared" si="3"/>
        <v>15</v>
      </c>
      <c r="AJ43" s="223">
        <f>COUNTIF(E43:AF43,"CA")</f>
        <v>0</v>
      </c>
      <c r="AK43" s="105">
        <f t="shared" si="4"/>
        <v>25</v>
      </c>
      <c r="AL43" s="294"/>
      <c r="AM43" s="88">
        <f t="shared" si="5"/>
        <v>0</v>
      </c>
      <c r="AN43" s="80">
        <f t="shared" si="6"/>
        <v>0</v>
      </c>
      <c r="AO43" s="80">
        <f>COUNTIF(D43:AF43,"HS")+'Janvier 2020'!AQ43</f>
        <v>0</v>
      </c>
      <c r="AP43" s="186">
        <f t="shared" si="7"/>
        <v>0</v>
      </c>
      <c r="AQ43" s="77">
        <f>COUNT(L43,S43,Z43,AF43,E43)+'Janvier 2020'!AS43</f>
        <v>0</v>
      </c>
      <c r="AR43" s="64">
        <f t="shared" si="8"/>
        <v>0</v>
      </c>
      <c r="AS43" s="64">
        <f>COUNTIF(D43:AF43,"jdf")+'Janvier 2020'!AU43</f>
        <v>0</v>
      </c>
      <c r="AT43" s="183">
        <f t="shared" si="9"/>
        <v>0</v>
      </c>
      <c r="AU43" s="108">
        <f ca="1">jaunesNum(B43:AF43)+'Janvier 2020'!AW43</f>
        <v>0</v>
      </c>
      <c r="AV43" s="108">
        <f>COUNTIF(D43:AF43,"RF")+'Janvier 2020'!AX43</f>
        <v>0</v>
      </c>
      <c r="AW43" s="191"/>
      <c r="AX43" s="88">
        <f>IF(COUNTIF(D43:AF43,"CA")&gt;=5,"1",IF(COUNTIF(D43:AF43,"CA")&lt;=4,"0"))+'Janvier 2020'!AZ43</f>
        <v>0</v>
      </c>
      <c r="AY43" s="80">
        <f t="shared" si="11"/>
        <v>0</v>
      </c>
      <c r="AZ43" s="80">
        <f>COUNTIF(D43:AF43,"FR")+'Janvier 2020'!BB43</f>
        <v>0</v>
      </c>
      <c r="BA43" s="186">
        <f t="shared" si="12"/>
        <v>0</v>
      </c>
    </row>
    <row r="44" spans="1:53" ht="12" customHeight="1" x14ac:dyDescent="0.25">
      <c r="A44" s="36" t="s">
        <v>48</v>
      </c>
      <c r="B44" s="45">
        <v>23</v>
      </c>
      <c r="C44" s="17"/>
      <c r="D44" s="39" t="s">
        <v>55</v>
      </c>
      <c r="E44" s="39" t="s">
        <v>55</v>
      </c>
      <c r="F44" s="39">
        <v>23</v>
      </c>
      <c r="G44" s="39">
        <v>23</v>
      </c>
      <c r="H44" s="39">
        <v>23</v>
      </c>
      <c r="I44" s="39">
        <v>23</v>
      </c>
      <c r="J44" s="39">
        <v>23</v>
      </c>
      <c r="K44" s="39" t="s">
        <v>55</v>
      </c>
      <c r="L44" s="39" t="s">
        <v>55</v>
      </c>
      <c r="M44" s="39">
        <v>23</v>
      </c>
      <c r="N44" s="39">
        <v>23</v>
      </c>
      <c r="O44" s="39">
        <v>23</v>
      </c>
      <c r="P44" s="39">
        <v>23</v>
      </c>
      <c r="Q44" s="39">
        <v>23</v>
      </c>
      <c r="R44" s="39" t="s">
        <v>55</v>
      </c>
      <c r="S44" s="39" t="s">
        <v>55</v>
      </c>
      <c r="T44" s="39">
        <v>23</v>
      </c>
      <c r="U44" s="39">
        <v>23</v>
      </c>
      <c r="V44" s="39">
        <v>23</v>
      </c>
      <c r="W44" s="39">
        <v>23</v>
      </c>
      <c r="X44" s="39">
        <v>23</v>
      </c>
      <c r="Y44" s="39" t="s">
        <v>55</v>
      </c>
      <c r="Z44" s="39" t="s">
        <v>55</v>
      </c>
      <c r="AA44" s="39">
        <v>23</v>
      </c>
      <c r="AB44" s="39">
        <v>23</v>
      </c>
      <c r="AC44" s="39">
        <v>23</v>
      </c>
      <c r="AD44" s="39">
        <v>23</v>
      </c>
      <c r="AE44" s="39">
        <v>23</v>
      </c>
      <c r="AF44" s="39" t="s">
        <v>55</v>
      </c>
      <c r="AG44" s="57"/>
      <c r="AH44" s="220">
        <f>COUNTIF(D44:AF44,"RTT")+'Janvier 2020'!AJ44</f>
        <v>0</v>
      </c>
      <c r="AI44" s="102">
        <f t="shared" si="3"/>
        <v>15</v>
      </c>
      <c r="AJ44" s="223">
        <f>COUNTIF(D44:AF44,"CA")+'Janvier 2020'!AL44</f>
        <v>0</v>
      </c>
      <c r="AK44" s="105">
        <f t="shared" si="4"/>
        <v>25</v>
      </c>
      <c r="AL44" s="294"/>
      <c r="AM44" s="88">
        <f t="shared" si="5"/>
        <v>0</v>
      </c>
      <c r="AN44" s="80">
        <f t="shared" si="6"/>
        <v>0</v>
      </c>
      <c r="AO44" s="80">
        <f>COUNTIF(D44:AF44,"HS")+'Janvier 2020'!AQ44</f>
        <v>0</v>
      </c>
      <c r="AP44" s="186">
        <f t="shared" si="7"/>
        <v>0</v>
      </c>
      <c r="AQ44" s="77">
        <f>COUNT(L44,S44,Z44,AF44,E44)+'Janvier 2020'!AS44</f>
        <v>0</v>
      </c>
      <c r="AR44" s="64">
        <f t="shared" si="8"/>
        <v>0</v>
      </c>
      <c r="AS44" s="64">
        <f>COUNTIF(D44:AF44,"jdf")+'Janvier 2020'!AU44</f>
        <v>0</v>
      </c>
      <c r="AT44" s="183">
        <f t="shared" si="9"/>
        <v>0</v>
      </c>
      <c r="AU44" s="180">
        <f ca="1">jaunesNum(D44:AF44)+'Janvier 2020'!AW44</f>
        <v>1</v>
      </c>
      <c r="AV44" s="108">
        <f>COUNTIF(D44:AF44,"RF")+'Janvier 2020'!AX44</f>
        <v>1</v>
      </c>
      <c r="AW44" s="190">
        <f t="shared" ca="1" si="10"/>
        <v>0</v>
      </c>
      <c r="AX44" s="88">
        <f>IF(COUNTIF(D44:AF44,"CA")&gt;=5,"1",IF(COUNTIF(D44:AF44,"CA")&lt;=4,"0"))+'Janvier 2020'!AZ44</f>
        <v>0</v>
      </c>
      <c r="AY44" s="80">
        <f t="shared" si="11"/>
        <v>0</v>
      </c>
      <c r="AZ44" s="80">
        <f>COUNTIF(D44:AF44,"FR")+'Janvier 2020'!BB44</f>
        <v>0</v>
      </c>
      <c r="BA44" s="186">
        <f t="shared" si="12"/>
        <v>0</v>
      </c>
    </row>
    <row r="45" spans="1:53" s="6" customFormat="1" ht="12" customHeight="1" x14ac:dyDescent="0.25">
      <c r="A45" s="37" t="s">
        <v>49</v>
      </c>
      <c r="B45" s="55">
        <v>24</v>
      </c>
      <c r="C45" s="17"/>
      <c r="D45" s="39" t="str">
        <f t="shared" ref="D45:AF45" si="34">IF(OR(WEEKDAY(D3,2)=6,WEEKDAY(D3,2)=7),"RH","")</f>
        <v>RH</v>
      </c>
      <c r="E45" s="39" t="str">
        <f t="shared" si="34"/>
        <v>RH</v>
      </c>
      <c r="F45" s="39" t="str">
        <f t="shared" si="34"/>
        <v/>
      </c>
      <c r="G45" s="39" t="str">
        <f t="shared" si="34"/>
        <v/>
      </c>
      <c r="H45" s="39" t="str">
        <f t="shared" si="34"/>
        <v/>
      </c>
      <c r="I45" s="39" t="str">
        <f t="shared" si="34"/>
        <v/>
      </c>
      <c r="J45" s="39" t="str">
        <f t="shared" si="34"/>
        <v/>
      </c>
      <c r="K45" s="39" t="str">
        <f t="shared" si="34"/>
        <v>RH</v>
      </c>
      <c r="L45" s="39" t="str">
        <f t="shared" si="34"/>
        <v>RH</v>
      </c>
      <c r="M45" s="39" t="str">
        <f t="shared" si="34"/>
        <v/>
      </c>
      <c r="N45" s="39" t="str">
        <f t="shared" si="34"/>
        <v/>
      </c>
      <c r="O45" s="39" t="str">
        <f t="shared" si="34"/>
        <v/>
      </c>
      <c r="P45" s="39" t="str">
        <f t="shared" si="34"/>
        <v/>
      </c>
      <c r="Q45" s="39" t="str">
        <f t="shared" si="34"/>
        <v/>
      </c>
      <c r="R45" s="39" t="str">
        <f t="shared" si="34"/>
        <v>RH</v>
      </c>
      <c r="S45" s="39" t="str">
        <f t="shared" si="34"/>
        <v>RH</v>
      </c>
      <c r="T45" s="39" t="str">
        <f t="shared" si="34"/>
        <v/>
      </c>
      <c r="U45" s="39" t="str">
        <f t="shared" si="34"/>
        <v/>
      </c>
      <c r="V45" s="39" t="str">
        <f t="shared" si="34"/>
        <v/>
      </c>
      <c r="W45" s="39" t="str">
        <f t="shared" si="34"/>
        <v/>
      </c>
      <c r="X45" s="39" t="str">
        <f t="shared" si="34"/>
        <v/>
      </c>
      <c r="Y45" s="39" t="str">
        <f t="shared" si="34"/>
        <v>RH</v>
      </c>
      <c r="Z45" s="39" t="str">
        <f t="shared" si="34"/>
        <v>RH</v>
      </c>
      <c r="AA45" s="39" t="str">
        <f t="shared" si="34"/>
        <v/>
      </c>
      <c r="AB45" s="39" t="str">
        <f t="shared" si="34"/>
        <v/>
      </c>
      <c r="AC45" s="39" t="str">
        <f t="shared" si="34"/>
        <v/>
      </c>
      <c r="AD45" s="39" t="str">
        <f t="shared" si="34"/>
        <v/>
      </c>
      <c r="AE45" s="39" t="str">
        <f t="shared" si="34"/>
        <v/>
      </c>
      <c r="AF45" s="39" t="str">
        <f t="shared" si="34"/>
        <v>RH</v>
      </c>
      <c r="AG45" s="57"/>
      <c r="AH45" s="220">
        <f>COUNTIF(D45:AF45,"RTT")+'Janvier 2020'!AJ45</f>
        <v>0</v>
      </c>
      <c r="AI45" s="102">
        <f t="shared" si="3"/>
        <v>15</v>
      </c>
      <c r="AJ45" s="223">
        <f>COUNTIF(D45:AF45,"CA")+'Janvier 2020'!AL45</f>
        <v>0</v>
      </c>
      <c r="AK45" s="105">
        <f t="shared" si="4"/>
        <v>25</v>
      </c>
      <c r="AL45" s="294"/>
      <c r="AM45" s="88">
        <f t="shared" si="5"/>
        <v>0</v>
      </c>
      <c r="AN45" s="80">
        <f t="shared" si="6"/>
        <v>0</v>
      </c>
      <c r="AO45" s="80">
        <f>COUNTIF(D45:AF45,"HS")+'Janvier 2020'!AQ45</f>
        <v>0</v>
      </c>
      <c r="AP45" s="186">
        <f t="shared" si="7"/>
        <v>0</v>
      </c>
      <c r="AQ45" s="77">
        <f>COUNT(L45,S45,Z45,AF45,E45)+'Janvier 2020'!AS45</f>
        <v>0</v>
      </c>
      <c r="AR45" s="64">
        <f t="shared" si="8"/>
        <v>0</v>
      </c>
      <c r="AS45" s="64">
        <f>COUNTIF(D45:AF45,"jdf")+'Janvier 2020'!AU45</f>
        <v>0</v>
      </c>
      <c r="AT45" s="183">
        <f t="shared" si="9"/>
        <v>0</v>
      </c>
      <c r="AU45" s="108">
        <f ca="1">jaunesNum(D45:AF45)+'Janvier 2020'!AW45</f>
        <v>0</v>
      </c>
      <c r="AV45" s="108">
        <f>COUNTIF(D45:AF45,"RF")+'Janvier 2020'!AX45</f>
        <v>0</v>
      </c>
      <c r="AW45" s="190">
        <f t="shared" ca="1" si="10"/>
        <v>0</v>
      </c>
      <c r="AX45" s="88">
        <f>IF(COUNTIF(D45:AF45,"CA")&gt;=5,"1",IF(COUNTIF(D45:AF45,"CA")&lt;=4,"0"))+'Janvier 2020'!AZ45</f>
        <v>0</v>
      </c>
      <c r="AY45" s="80">
        <f t="shared" si="11"/>
        <v>0</v>
      </c>
      <c r="AZ45" s="80">
        <f>COUNTIF(D45:AF45,"FR")+'Janvier 2020'!BB45</f>
        <v>0</v>
      </c>
      <c r="BA45" s="186">
        <f t="shared" si="12"/>
        <v>0</v>
      </c>
    </row>
    <row r="46" spans="1:53" s="5" customFormat="1" ht="2.25" customHeight="1" x14ac:dyDescent="0.25">
      <c r="A46" s="15"/>
      <c r="B46" s="50"/>
      <c r="C46" s="17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61"/>
      <c r="AH46" s="220"/>
      <c r="AI46" s="102"/>
      <c r="AJ46" s="223"/>
      <c r="AK46" s="105"/>
      <c r="AL46" s="294"/>
      <c r="AM46" s="88">
        <f t="shared" si="5"/>
        <v>0</v>
      </c>
      <c r="AN46" s="80">
        <f t="shared" si="6"/>
        <v>0</v>
      </c>
      <c r="AO46" s="80">
        <f>COUNTIF(D46:AF46,"HS")+'Janvier 2020'!AQ46</f>
        <v>0</v>
      </c>
      <c r="AP46" s="186">
        <f t="shared" si="7"/>
        <v>0</v>
      </c>
      <c r="AQ46" s="77">
        <f>COUNT(L46,S46,Z46,AF46,E46)+'Janvier 2020'!AS46</f>
        <v>0</v>
      </c>
      <c r="AR46" s="64">
        <f t="shared" si="8"/>
        <v>0</v>
      </c>
      <c r="AS46" s="64">
        <f>COUNTIF(D46:AF46,"jdf")+'Janvier 2020'!AU46</f>
        <v>0</v>
      </c>
      <c r="AT46" s="183">
        <f t="shared" si="9"/>
        <v>0</v>
      </c>
      <c r="AU46" s="108">
        <f ca="1">jaunesNum(B46:AF46)+'Janvier 2020'!AW46</f>
        <v>0</v>
      </c>
      <c r="AV46" s="108">
        <f>COUNTIF(D46:AF46,"RF")+'Janvier 2020'!AX46</f>
        <v>0</v>
      </c>
      <c r="AW46" s="191"/>
      <c r="AX46" s="88">
        <f>IF(COUNTIF(D46:AF46,"CA")&gt;=5,"1",IF(COUNTIF(D46:AF46,"CA")&lt;=4,"0"))+'Janvier 2020'!AZ46</f>
        <v>0</v>
      </c>
      <c r="AY46" s="80">
        <f t="shared" si="11"/>
        <v>0</v>
      </c>
      <c r="AZ46" s="80">
        <f>COUNTIF(D46:AF46,"FR")+'Janvier 2020'!BB46</f>
        <v>0</v>
      </c>
      <c r="BA46" s="186">
        <f t="shared" si="12"/>
        <v>0</v>
      </c>
    </row>
    <row r="47" spans="1:53" ht="12" customHeight="1" x14ac:dyDescent="0.25">
      <c r="A47" s="287" t="s">
        <v>50</v>
      </c>
      <c r="B47" s="51">
        <v>25</v>
      </c>
      <c r="C47" s="23"/>
      <c r="D47" s="39" t="s">
        <v>55</v>
      </c>
      <c r="E47" s="39" t="s">
        <v>55</v>
      </c>
      <c r="F47" s="39">
        <v>25</v>
      </c>
      <c r="G47" s="39">
        <v>25</v>
      </c>
      <c r="H47" s="39">
        <v>25</v>
      </c>
      <c r="I47" s="39">
        <v>25</v>
      </c>
      <c r="J47" s="39">
        <v>25</v>
      </c>
      <c r="K47" s="39" t="s">
        <v>55</v>
      </c>
      <c r="L47" s="39" t="s">
        <v>55</v>
      </c>
      <c r="M47" s="39">
        <v>25</v>
      </c>
      <c r="N47" s="39">
        <v>25</v>
      </c>
      <c r="O47" s="39">
        <v>25</v>
      </c>
      <c r="P47" s="39">
        <v>25</v>
      </c>
      <c r="Q47" s="39">
        <v>25</v>
      </c>
      <c r="R47" s="39" t="s">
        <v>55</v>
      </c>
      <c r="S47" s="39" t="s">
        <v>55</v>
      </c>
      <c r="T47" s="39">
        <v>25</v>
      </c>
      <c r="U47" s="39">
        <v>25</v>
      </c>
      <c r="V47" s="39">
        <v>25</v>
      </c>
      <c r="W47" s="39">
        <v>25</v>
      </c>
      <c r="X47" s="39">
        <v>25</v>
      </c>
      <c r="Y47" s="39" t="s">
        <v>55</v>
      </c>
      <c r="Z47" s="39" t="s">
        <v>55</v>
      </c>
      <c r="AA47" s="39">
        <v>25</v>
      </c>
      <c r="AB47" s="39">
        <v>25</v>
      </c>
      <c r="AC47" s="39">
        <v>25</v>
      </c>
      <c r="AD47" s="39">
        <v>25</v>
      </c>
      <c r="AE47" s="39">
        <v>25</v>
      </c>
      <c r="AF47" s="39" t="s">
        <v>55</v>
      </c>
      <c r="AG47" s="59"/>
      <c r="AH47" s="220">
        <f>COUNTIF(D47:AF47,"RTT")+'Janvier 2020'!AJ47</f>
        <v>0</v>
      </c>
      <c r="AI47" s="102">
        <f>0 -(AH47)</f>
        <v>0</v>
      </c>
      <c r="AJ47" s="223">
        <f>COUNTIF(D47:AF47,"CA")+'Janvier 2020'!AL47</f>
        <v>0</v>
      </c>
      <c r="AK47" s="105">
        <f t="shared" si="4"/>
        <v>25</v>
      </c>
      <c r="AL47" s="294"/>
      <c r="AM47" s="88">
        <f t="shared" si="5"/>
        <v>0</v>
      </c>
      <c r="AN47" s="80">
        <f t="shared" si="6"/>
        <v>0</v>
      </c>
      <c r="AO47" s="80">
        <f>COUNTIF(D47:AF47,"HS")+'Janvier 2020'!AQ47</f>
        <v>0</v>
      </c>
      <c r="AP47" s="186">
        <f t="shared" si="7"/>
        <v>0</v>
      </c>
      <c r="AQ47" s="77">
        <f>COUNT(L47,S47,Z47,AF47,E47)+'Janvier 2020'!AS47</f>
        <v>0</v>
      </c>
      <c r="AR47" s="64">
        <f t="shared" si="8"/>
        <v>0</v>
      </c>
      <c r="AS47" s="64">
        <f>COUNTIF(D47:AF47,"jdf")+'Janvier 2020'!AU47</f>
        <v>0</v>
      </c>
      <c r="AT47" s="183">
        <f t="shared" si="9"/>
        <v>0</v>
      </c>
      <c r="AU47" s="180">
        <f ca="1">jaunesNum(D47:AF47)+'Janvier 2020'!AW47</f>
        <v>1</v>
      </c>
      <c r="AV47" s="108">
        <f>COUNTIF(D47:AF47,"RF")+'Janvier 2020'!AX47</f>
        <v>1</v>
      </c>
      <c r="AW47" s="190">
        <f t="shared" ca="1" si="10"/>
        <v>0</v>
      </c>
      <c r="AX47" s="88">
        <f>IF(COUNTIF(D47:AF47,"CA")&gt;=5,"1",IF(COUNTIF(D47:AF47,"CA")&lt;=4,"0"))+'Janvier 2020'!AZ47</f>
        <v>0</v>
      </c>
      <c r="AY47" s="80">
        <f t="shared" si="11"/>
        <v>0</v>
      </c>
      <c r="AZ47" s="80">
        <f>COUNTIF(D47:AF47,"FR")+'Janvier 2020'!BB47</f>
        <v>0</v>
      </c>
      <c r="BA47" s="186">
        <f t="shared" si="12"/>
        <v>0</v>
      </c>
    </row>
    <row r="48" spans="1:53" ht="12" customHeight="1" x14ac:dyDescent="0.25">
      <c r="A48" s="288"/>
      <c r="B48" s="51">
        <v>26</v>
      </c>
      <c r="C48" s="24"/>
      <c r="D48" s="39" t="s">
        <v>55</v>
      </c>
      <c r="E48" s="39" t="s">
        <v>55</v>
      </c>
      <c r="F48" s="39">
        <v>26</v>
      </c>
      <c r="G48" s="39">
        <v>26</v>
      </c>
      <c r="H48" s="39">
        <v>26</v>
      </c>
      <c r="I48" s="39">
        <v>26</v>
      </c>
      <c r="J48" s="39">
        <v>26</v>
      </c>
      <c r="K48" s="39" t="s">
        <v>55</v>
      </c>
      <c r="L48" s="39" t="s">
        <v>55</v>
      </c>
      <c r="M48" s="39">
        <v>26</v>
      </c>
      <c r="N48" s="39">
        <v>26</v>
      </c>
      <c r="O48" s="39">
        <v>26</v>
      </c>
      <c r="P48" s="39">
        <v>26</v>
      </c>
      <c r="Q48" s="39">
        <v>26</v>
      </c>
      <c r="R48" s="39" t="s">
        <v>55</v>
      </c>
      <c r="S48" s="39" t="s">
        <v>55</v>
      </c>
      <c r="T48" s="39">
        <v>26</v>
      </c>
      <c r="U48" s="39">
        <v>26</v>
      </c>
      <c r="V48" s="39">
        <v>26</v>
      </c>
      <c r="W48" s="39">
        <v>26</v>
      </c>
      <c r="X48" s="39">
        <v>26</v>
      </c>
      <c r="Y48" s="39" t="s">
        <v>55</v>
      </c>
      <c r="Z48" s="39" t="s">
        <v>55</v>
      </c>
      <c r="AA48" s="39">
        <v>26</v>
      </c>
      <c r="AB48" s="39">
        <v>26</v>
      </c>
      <c r="AC48" s="39">
        <v>26</v>
      </c>
      <c r="AD48" s="39">
        <v>26</v>
      </c>
      <c r="AE48" s="39">
        <v>26</v>
      </c>
      <c r="AF48" s="39" t="s">
        <v>55</v>
      </c>
      <c r="AG48" s="57"/>
      <c r="AH48" s="220">
        <f>COUNTIF(D48:AF48,"RTT")+'Janvier 2020'!AJ48</f>
        <v>0</v>
      </c>
      <c r="AI48" s="102">
        <f>0 -(AH48)</f>
        <v>0</v>
      </c>
      <c r="AJ48" s="223">
        <f>COUNTIF(D48:AF48,"CA")+'Janvier 2020'!AL48</f>
        <v>0</v>
      </c>
      <c r="AK48" s="105">
        <f t="shared" si="4"/>
        <v>25</v>
      </c>
      <c r="AL48" s="294"/>
      <c r="AM48" s="88">
        <f t="shared" si="5"/>
        <v>0</v>
      </c>
      <c r="AN48" s="80">
        <f t="shared" si="6"/>
        <v>0</v>
      </c>
      <c r="AO48" s="80">
        <f>COUNTIF(D48:AF48,"HS")+'Janvier 2020'!AQ48</f>
        <v>0</v>
      </c>
      <c r="AP48" s="186">
        <f t="shared" si="7"/>
        <v>0</v>
      </c>
      <c r="AQ48" s="77">
        <f>COUNT(L48,S48,Z48,AF48,E48)+'Janvier 2020'!AS48</f>
        <v>0</v>
      </c>
      <c r="AR48" s="64">
        <f t="shared" si="8"/>
        <v>0</v>
      </c>
      <c r="AS48" s="64">
        <f>COUNTIF(D48:AF48,"jdf")+'Janvier 2020'!AU48</f>
        <v>0</v>
      </c>
      <c r="AT48" s="183">
        <f t="shared" si="9"/>
        <v>0</v>
      </c>
      <c r="AU48" s="180">
        <f ca="1">jaunesNum(D48:AF48)+'Janvier 2020'!AW48</f>
        <v>1</v>
      </c>
      <c r="AV48" s="108">
        <f>COUNTIF(D48:AF48,"RF")+'Janvier 2020'!AX48</f>
        <v>1</v>
      </c>
      <c r="AW48" s="190">
        <f t="shared" ca="1" si="10"/>
        <v>0</v>
      </c>
      <c r="AX48" s="88">
        <f>IF(COUNTIF(D48:AF48,"CA")&gt;=5,"1",IF(COUNTIF(D48:AF48,"CA")&lt;=4,"0"))+'Janvier 2020'!AZ48</f>
        <v>0</v>
      </c>
      <c r="AY48" s="80">
        <f t="shared" si="11"/>
        <v>0</v>
      </c>
      <c r="AZ48" s="80">
        <f>COUNTIF(D48:AF48,"FR")+'Janvier 2020'!BB48</f>
        <v>0</v>
      </c>
      <c r="BA48" s="186">
        <f t="shared" si="12"/>
        <v>0</v>
      </c>
    </row>
    <row r="49" spans="1:53" ht="12" customHeight="1" x14ac:dyDescent="0.25">
      <c r="A49" s="288"/>
      <c r="B49" s="51">
        <v>27</v>
      </c>
      <c r="C49" s="19"/>
      <c r="D49" s="39" t="str">
        <f t="shared" ref="D49:AF49" si="35">IF(OR(WEEKDAY(D3,2)=6,WEEKDAY(D3,2)=7,WEEKDAY(D3,2)=3),"RH","")</f>
        <v>RH</v>
      </c>
      <c r="E49" s="39" t="str">
        <f t="shared" si="35"/>
        <v>RH</v>
      </c>
      <c r="F49" s="39" t="str">
        <f t="shared" si="35"/>
        <v/>
      </c>
      <c r="G49" s="39" t="str">
        <f t="shared" si="35"/>
        <v/>
      </c>
      <c r="H49" s="39" t="str">
        <f t="shared" si="35"/>
        <v>RH</v>
      </c>
      <c r="I49" s="39" t="str">
        <f t="shared" si="35"/>
        <v/>
      </c>
      <c r="J49" s="39" t="str">
        <f t="shared" si="35"/>
        <v/>
      </c>
      <c r="K49" s="39" t="str">
        <f t="shared" si="35"/>
        <v>RH</v>
      </c>
      <c r="L49" s="39" t="str">
        <f t="shared" si="35"/>
        <v>RH</v>
      </c>
      <c r="M49" s="39" t="str">
        <f t="shared" si="35"/>
        <v/>
      </c>
      <c r="N49" s="39" t="str">
        <f t="shared" si="35"/>
        <v/>
      </c>
      <c r="O49" s="39" t="str">
        <f t="shared" si="35"/>
        <v>RH</v>
      </c>
      <c r="P49" s="39" t="str">
        <f t="shared" si="35"/>
        <v/>
      </c>
      <c r="Q49" s="39" t="str">
        <f t="shared" si="35"/>
        <v/>
      </c>
      <c r="R49" s="39" t="str">
        <f t="shared" si="35"/>
        <v>RH</v>
      </c>
      <c r="S49" s="39" t="str">
        <f t="shared" si="35"/>
        <v>RH</v>
      </c>
      <c r="T49" s="39" t="str">
        <f t="shared" si="35"/>
        <v/>
      </c>
      <c r="U49" s="39" t="str">
        <f t="shared" si="35"/>
        <v/>
      </c>
      <c r="V49" s="39" t="str">
        <f t="shared" si="35"/>
        <v>RH</v>
      </c>
      <c r="W49" s="39" t="str">
        <f t="shared" si="35"/>
        <v/>
      </c>
      <c r="X49" s="39" t="str">
        <f t="shared" si="35"/>
        <v/>
      </c>
      <c r="Y49" s="39" t="str">
        <f t="shared" si="35"/>
        <v>RH</v>
      </c>
      <c r="Z49" s="39" t="str">
        <f t="shared" si="35"/>
        <v>RH</v>
      </c>
      <c r="AA49" s="39" t="str">
        <f t="shared" si="35"/>
        <v/>
      </c>
      <c r="AB49" s="39" t="str">
        <f t="shared" si="35"/>
        <v/>
      </c>
      <c r="AC49" s="39" t="str">
        <f t="shared" si="35"/>
        <v>RH</v>
      </c>
      <c r="AD49" s="39" t="str">
        <f t="shared" si="35"/>
        <v/>
      </c>
      <c r="AE49" s="39" t="str">
        <f t="shared" si="35"/>
        <v/>
      </c>
      <c r="AF49" s="39" t="str">
        <f t="shared" si="35"/>
        <v>RH</v>
      </c>
      <c r="AG49" s="57"/>
      <c r="AH49" s="220">
        <f>COUNTIF(D49:AF49,"RTT")+'Janvier 2020'!AJ49</f>
        <v>0</v>
      </c>
      <c r="AI49" s="102">
        <f t="shared" si="3"/>
        <v>15</v>
      </c>
      <c r="AJ49" s="223">
        <f>COUNTIF(D49:AF49,"CA")+'Janvier 2020'!AL49</f>
        <v>0</v>
      </c>
      <c r="AK49" s="105">
        <f t="shared" si="4"/>
        <v>25</v>
      </c>
      <c r="AL49" s="294"/>
      <c r="AM49" s="88">
        <f t="shared" si="5"/>
        <v>0</v>
      </c>
      <c r="AN49" s="80">
        <f t="shared" si="6"/>
        <v>0</v>
      </c>
      <c r="AO49" s="80">
        <f>COUNTIF(D49:AF49,"HS")+'Janvier 2020'!AQ49</f>
        <v>0</v>
      </c>
      <c r="AP49" s="186">
        <f t="shared" si="7"/>
        <v>0</v>
      </c>
      <c r="AQ49" s="77">
        <f>COUNT(L49,S49,Z49,AF49,E49)+'Janvier 2020'!AS49</f>
        <v>0</v>
      </c>
      <c r="AR49" s="64">
        <f t="shared" si="8"/>
        <v>0</v>
      </c>
      <c r="AS49" s="64">
        <f>COUNTIF(D49:AF49,"jdf")+'Janvier 2020'!AU49</f>
        <v>0</v>
      </c>
      <c r="AT49" s="183">
        <f t="shared" si="9"/>
        <v>0</v>
      </c>
      <c r="AU49" s="108">
        <f ca="1">jaunesNum(D49:AF49)+'Janvier 2020'!AW49</f>
        <v>0</v>
      </c>
      <c r="AV49" s="108">
        <f>COUNTIF(D49:AF49,"RF")+'Janvier 2020'!AX49</f>
        <v>0</v>
      </c>
      <c r="AW49" s="190">
        <f t="shared" ca="1" si="10"/>
        <v>0</v>
      </c>
      <c r="AX49" s="88">
        <f>IF(COUNTIF(D49:AF49,"CA")&gt;=5,"1",IF(COUNTIF(D49:AF49,"CA")&lt;=4,"0"))+'Janvier 2020'!AZ49</f>
        <v>0</v>
      </c>
      <c r="AY49" s="80">
        <f t="shared" si="11"/>
        <v>0</v>
      </c>
      <c r="AZ49" s="80">
        <f>COUNTIF(D49:AF49,"FR")+'Janvier 2020'!BB49</f>
        <v>0</v>
      </c>
      <c r="BA49" s="186">
        <f t="shared" si="12"/>
        <v>0</v>
      </c>
    </row>
    <row r="50" spans="1:53" ht="12" customHeight="1" thickBot="1" x14ac:dyDescent="0.3">
      <c r="A50" s="288"/>
      <c r="B50" s="51"/>
      <c r="C50" s="19"/>
      <c r="D50" s="39" t="str">
        <f t="shared" ref="D50:AF50" si="36">IF(OR(WEEKDAY(D3,2)=6,WEEKDAY(D3,2)=7,WEEKDAY(D3,2)=4),"RH","")</f>
        <v>RH</v>
      </c>
      <c r="E50" s="39" t="str">
        <f t="shared" si="36"/>
        <v>RH</v>
      </c>
      <c r="F50" s="39" t="str">
        <f t="shared" si="36"/>
        <v/>
      </c>
      <c r="G50" s="39" t="str">
        <f t="shared" si="36"/>
        <v/>
      </c>
      <c r="H50" s="39" t="str">
        <f t="shared" si="36"/>
        <v/>
      </c>
      <c r="I50" s="39" t="str">
        <f t="shared" si="36"/>
        <v>RH</v>
      </c>
      <c r="J50" s="39" t="str">
        <f t="shared" si="36"/>
        <v/>
      </c>
      <c r="K50" s="39" t="str">
        <f t="shared" si="36"/>
        <v>RH</v>
      </c>
      <c r="L50" s="39" t="str">
        <f t="shared" si="36"/>
        <v>RH</v>
      </c>
      <c r="M50" s="39" t="str">
        <f t="shared" si="36"/>
        <v/>
      </c>
      <c r="N50" s="39" t="str">
        <f t="shared" si="36"/>
        <v/>
      </c>
      <c r="O50" s="39" t="str">
        <f t="shared" si="36"/>
        <v/>
      </c>
      <c r="P50" s="39" t="str">
        <f t="shared" si="36"/>
        <v>RH</v>
      </c>
      <c r="Q50" s="39" t="str">
        <f t="shared" si="36"/>
        <v/>
      </c>
      <c r="R50" s="39" t="str">
        <f t="shared" si="36"/>
        <v>RH</v>
      </c>
      <c r="S50" s="39" t="str">
        <f t="shared" si="36"/>
        <v>RH</v>
      </c>
      <c r="T50" s="39" t="str">
        <f t="shared" si="36"/>
        <v/>
      </c>
      <c r="U50" s="39" t="str">
        <f t="shared" si="36"/>
        <v/>
      </c>
      <c r="V50" s="39" t="str">
        <f t="shared" si="36"/>
        <v/>
      </c>
      <c r="W50" s="39" t="str">
        <f t="shared" si="36"/>
        <v>RH</v>
      </c>
      <c r="X50" s="39" t="str">
        <f t="shared" si="36"/>
        <v/>
      </c>
      <c r="Y50" s="39" t="str">
        <f t="shared" si="36"/>
        <v>RH</v>
      </c>
      <c r="Z50" s="39" t="str">
        <f t="shared" si="36"/>
        <v>RH</v>
      </c>
      <c r="AA50" s="39" t="str">
        <f t="shared" si="36"/>
        <v/>
      </c>
      <c r="AB50" s="39" t="str">
        <f t="shared" si="36"/>
        <v/>
      </c>
      <c r="AC50" s="39" t="str">
        <f t="shared" si="36"/>
        <v/>
      </c>
      <c r="AD50" s="39" t="str">
        <f t="shared" si="36"/>
        <v>RH</v>
      </c>
      <c r="AE50" s="39" t="str">
        <f t="shared" si="36"/>
        <v/>
      </c>
      <c r="AF50" s="39" t="str">
        <f t="shared" si="36"/>
        <v>RH</v>
      </c>
      <c r="AG50" s="57"/>
      <c r="AH50" s="221">
        <f>COUNTIF(D50:AF50,"RTT")+'Janvier 2020'!AJ50</f>
        <v>0</v>
      </c>
      <c r="AI50" s="103">
        <f t="shared" si="3"/>
        <v>15</v>
      </c>
      <c r="AJ50" s="224">
        <f>COUNTIF(D50:AF50,"CA")+'Janvier 2020'!AL50</f>
        <v>0</v>
      </c>
      <c r="AK50" s="85">
        <f t="shared" si="4"/>
        <v>25</v>
      </c>
      <c r="AL50" s="295"/>
      <c r="AM50" s="82">
        <f t="shared" si="5"/>
        <v>0</v>
      </c>
      <c r="AN50" s="84">
        <f t="shared" si="6"/>
        <v>0</v>
      </c>
      <c r="AO50" s="84">
        <f>COUNTIF(D50:AF50,"HS")+'Janvier 2020'!AQ50</f>
        <v>0</v>
      </c>
      <c r="AP50" s="188">
        <f t="shared" si="7"/>
        <v>0</v>
      </c>
      <c r="AQ50" s="67">
        <f>COUNT(L50,S50,Z50,AF50,E50)+'Janvier 2020'!AS50</f>
        <v>0</v>
      </c>
      <c r="AR50" s="68">
        <f t="shared" si="8"/>
        <v>0</v>
      </c>
      <c r="AS50" s="68">
        <f>COUNTIF(D50:AF50,"jdf")+'Janvier 2020'!AU50</f>
        <v>0</v>
      </c>
      <c r="AT50" s="202">
        <f t="shared" si="9"/>
        <v>0</v>
      </c>
      <c r="AU50" s="108">
        <f ca="1">jaunesNum(D50:AF50)+'Janvier 2020'!AW50</f>
        <v>0</v>
      </c>
      <c r="AV50" s="108">
        <f>COUNTIF(D50:AF50,"RF")+'Janvier 2020'!AX50</f>
        <v>0</v>
      </c>
      <c r="AW50" s="192">
        <f t="shared" ca="1" si="10"/>
        <v>0</v>
      </c>
      <c r="AX50" s="82">
        <f>IF(COUNTIF(D50:AF50,"CA")&gt;=5,"1",IF(COUNTIF(D50:AF50,"CA")&lt;=4,"0"))+'Janvier 2020'!AZ50</f>
        <v>0</v>
      </c>
      <c r="AY50" s="84">
        <f t="shared" si="11"/>
        <v>0</v>
      </c>
      <c r="AZ50" s="84">
        <f>COUNTIF(D50:AF50,"FR")+'Janvier 2020'!BB50</f>
        <v>0</v>
      </c>
      <c r="BA50" s="188">
        <f t="shared" si="12"/>
        <v>0</v>
      </c>
    </row>
    <row r="51" spans="1:53" ht="17.25" customHeight="1" thickBot="1" x14ac:dyDescent="0.3">
      <c r="A51" s="264" t="s">
        <v>0</v>
      </c>
      <c r="B51" s="265"/>
      <c r="C51" s="19"/>
      <c r="D51" s="56">
        <f>COUNT(D5:D50)</f>
        <v>0</v>
      </c>
      <c r="E51" s="56">
        <f t="shared" ref="E51:AF51" si="37">COUNT(E5:E50)</f>
        <v>0</v>
      </c>
      <c r="F51" s="56">
        <f t="shared" si="37"/>
        <v>14</v>
      </c>
      <c r="G51" s="56">
        <f t="shared" si="37"/>
        <v>14</v>
      </c>
      <c r="H51" s="56">
        <f t="shared" si="37"/>
        <v>14</v>
      </c>
      <c r="I51" s="56">
        <f t="shared" si="37"/>
        <v>14</v>
      </c>
      <c r="J51" s="56">
        <f t="shared" si="37"/>
        <v>14</v>
      </c>
      <c r="K51" s="56">
        <f t="shared" si="37"/>
        <v>0</v>
      </c>
      <c r="L51" s="56">
        <f t="shared" si="37"/>
        <v>0</v>
      </c>
      <c r="M51" s="56">
        <f t="shared" si="37"/>
        <v>14</v>
      </c>
      <c r="N51" s="56">
        <f t="shared" si="37"/>
        <v>14</v>
      </c>
      <c r="O51" s="56">
        <f t="shared" si="37"/>
        <v>14</v>
      </c>
      <c r="P51" s="56">
        <f t="shared" si="37"/>
        <v>14</v>
      </c>
      <c r="Q51" s="56">
        <f t="shared" si="37"/>
        <v>14</v>
      </c>
      <c r="R51" s="56">
        <f t="shared" si="37"/>
        <v>0</v>
      </c>
      <c r="S51" s="56">
        <f t="shared" si="37"/>
        <v>0</v>
      </c>
      <c r="T51" s="56">
        <f t="shared" si="37"/>
        <v>14</v>
      </c>
      <c r="U51" s="56">
        <f t="shared" si="37"/>
        <v>14</v>
      </c>
      <c r="V51" s="56">
        <f t="shared" si="37"/>
        <v>14</v>
      </c>
      <c r="W51" s="56">
        <f t="shared" si="37"/>
        <v>14</v>
      </c>
      <c r="X51" s="56">
        <f t="shared" si="37"/>
        <v>14</v>
      </c>
      <c r="Y51" s="56">
        <f t="shared" si="37"/>
        <v>0</v>
      </c>
      <c r="Z51" s="56">
        <f t="shared" si="37"/>
        <v>0</v>
      </c>
      <c r="AA51" s="56">
        <f t="shared" si="37"/>
        <v>14</v>
      </c>
      <c r="AB51" s="56">
        <f t="shared" si="37"/>
        <v>14</v>
      </c>
      <c r="AC51" s="56">
        <f t="shared" si="37"/>
        <v>14</v>
      </c>
      <c r="AD51" s="56">
        <f t="shared" si="37"/>
        <v>14</v>
      </c>
      <c r="AE51" s="56">
        <f t="shared" si="37"/>
        <v>14</v>
      </c>
      <c r="AF51" s="56">
        <f t="shared" si="37"/>
        <v>0</v>
      </c>
      <c r="AG51" s="57"/>
      <c r="AH51" s="312">
        <f>SUM(AI5:AI50)</f>
        <v>525</v>
      </c>
      <c r="AI51" s="313"/>
      <c r="AJ51" s="314">
        <f>SUM(AK5:AK50)</f>
        <v>1000</v>
      </c>
      <c r="AK51" s="315"/>
      <c r="AL51" s="89"/>
      <c r="AM51" s="89"/>
      <c r="AN51" s="89"/>
      <c r="AO51" s="314">
        <f>SUM(AP5:AP50)</f>
        <v>0</v>
      </c>
      <c r="AP51" s="315"/>
      <c r="AQ51" s="258"/>
      <c r="AR51" s="259"/>
      <c r="AS51" s="351">
        <f>SUM(AT5:AT50)</f>
        <v>0</v>
      </c>
      <c r="AT51" s="352"/>
      <c r="AU51" s="152"/>
      <c r="AV51" s="348">
        <f ca="1">SUM(AW5:AW50)</f>
        <v>0</v>
      </c>
      <c r="AW51" s="348"/>
      <c r="AX51" s="148"/>
      <c r="AY51" s="203"/>
      <c r="AZ51" s="292">
        <f>SUM(BA5:BA50)</f>
        <v>0</v>
      </c>
      <c r="BA51" s="349"/>
    </row>
    <row r="52" spans="1:53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H52" s="305" t="s">
        <v>72</v>
      </c>
      <c r="AI52" s="306"/>
      <c r="AJ52" s="306"/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7"/>
      <c r="AV52" s="307"/>
      <c r="AW52" s="307"/>
      <c r="AX52" s="307"/>
      <c r="AY52" s="307"/>
      <c r="AZ52" s="307"/>
      <c r="BA52" s="350"/>
    </row>
    <row r="53" spans="1:53" ht="21.75" thickBot="1" x14ac:dyDescent="0.4">
      <c r="A53" s="99">
        <v>1</v>
      </c>
      <c r="B53" s="254" t="str">
        <f>RecherchePostesManquants(D5:D50,26)</f>
        <v>1, 2, 3, 4, 5, 6, 7, 8, 9, 10, 11, 12, 13, 14, 15, 16, 17, 18, 19, 20, 21, 22, 23, 24, 25, 26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G53" s="21"/>
      <c r="AH53" s="309">
        <f ca="1">SUM(AK5:AK50,AP5:AP50,AT5:AT50,AW5:AW50,BA5:BA50,AI5:AI50)</f>
        <v>1525</v>
      </c>
      <c r="AI53" s="310"/>
      <c r="AJ53" s="310"/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1"/>
    </row>
    <row r="54" spans="1:53" ht="15.75" thickBot="1" x14ac:dyDescent="0.3">
      <c r="A54" s="100">
        <v>2</v>
      </c>
      <c r="B54" s="244" t="str">
        <f>RecherchePostesManquants(E5:E50,26)</f>
        <v>1, 2, 3, 4, 5, 6, 7, 8, 9, 10, 11, 12, 13, 14, 15, 16, 17, 18, 19, 20, 21, 22, 23, 24, 25, 26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3" ht="15" customHeight="1" x14ac:dyDescent="0.25">
      <c r="A55" s="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H55" s="318" t="s">
        <v>77</v>
      </c>
      <c r="AI55" s="319"/>
      <c r="AJ55" s="319"/>
      <c r="AK55" s="319"/>
      <c r="AL55" s="319"/>
      <c r="AM55" s="319"/>
      <c r="AN55" s="320"/>
      <c r="AO55" s="342" t="s">
        <v>73</v>
      </c>
      <c r="AP55" s="343"/>
      <c r="AQ55" s="343"/>
      <c r="AR55" s="343"/>
      <c r="AS55" s="343"/>
      <c r="AT55" s="343"/>
      <c r="AU55" s="343"/>
      <c r="AV55" s="343"/>
      <c r="AW55" s="343"/>
      <c r="AX55" s="343"/>
      <c r="AY55" s="343"/>
      <c r="AZ55" s="343"/>
      <c r="BA55" s="344"/>
    </row>
    <row r="56" spans="1:53" ht="15.75" thickBot="1" x14ac:dyDescent="0.3">
      <c r="A56" s="8">
        <v>4</v>
      </c>
      <c r="B56" s="244" t="str">
        <f>RecherchePostesManquants(G5:G50,26)</f>
        <v>9, 10, 11, 12, 13, 14, 15, 16, 17, 18, 19, 24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H56" s="321"/>
      <c r="AI56" s="322"/>
      <c r="AJ56" s="322"/>
      <c r="AK56" s="322"/>
      <c r="AL56" s="322"/>
      <c r="AM56" s="322"/>
      <c r="AN56" s="323"/>
      <c r="AO56" s="336">
        <v>10</v>
      </c>
      <c r="AP56" s="337"/>
      <c r="AQ56" s="337"/>
      <c r="AR56" s="337"/>
      <c r="AS56" s="337"/>
      <c r="AT56" s="337"/>
      <c r="AU56" s="337"/>
      <c r="AV56" s="337"/>
      <c r="AW56" s="337"/>
      <c r="AX56" s="337"/>
      <c r="AY56" s="337"/>
      <c r="AZ56" s="337"/>
      <c r="BA56" s="338"/>
    </row>
    <row r="57" spans="1:53" ht="31.5" customHeight="1" x14ac:dyDescent="0.25">
      <c r="A57" s="8">
        <v>5</v>
      </c>
      <c r="B57" s="244" t="str">
        <f>RecherchePostesManquants(H5:H50,26)</f>
        <v>9, 10, 11, 12, 13, 14, 15, 16, 17, 18, 19, 24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H57" s="330">
        <f>COUNTIF(D5:AF50,"27")</f>
        <v>0</v>
      </c>
      <c r="AI57" s="331"/>
      <c r="AJ57" s="331"/>
      <c r="AK57" s="331"/>
      <c r="AL57" s="331"/>
      <c r="AM57" s="331"/>
      <c r="AN57" s="332"/>
      <c r="AO57" s="336" t="s">
        <v>74</v>
      </c>
      <c r="AP57" s="337"/>
      <c r="AQ57" s="337"/>
      <c r="AR57" s="337"/>
      <c r="AS57" s="337"/>
      <c r="AT57" s="337"/>
      <c r="AU57" s="337"/>
      <c r="AV57" s="337"/>
      <c r="AW57" s="337"/>
      <c r="AX57" s="337"/>
      <c r="AY57" s="337"/>
      <c r="AZ57" s="337"/>
      <c r="BA57" s="338"/>
    </row>
    <row r="58" spans="1:53" ht="15.75" thickBot="1" x14ac:dyDescent="0.3">
      <c r="A58" s="8">
        <v>6</v>
      </c>
      <c r="B58" s="244" t="str">
        <f>RecherchePostesManquants(I5:I50,26)</f>
        <v>9, 10, 11, 12, 13, 14, 15, 16, 17, 18, 19, 24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H58" s="333"/>
      <c r="AI58" s="334"/>
      <c r="AJ58" s="334"/>
      <c r="AK58" s="334"/>
      <c r="AL58" s="334"/>
      <c r="AM58" s="334"/>
      <c r="AN58" s="335"/>
      <c r="AO58" s="339">
        <v>2</v>
      </c>
      <c r="AP58" s="340"/>
      <c r="AQ58" s="340"/>
      <c r="AR58" s="340"/>
      <c r="AS58" s="340"/>
      <c r="AT58" s="340"/>
      <c r="AU58" s="340"/>
      <c r="AV58" s="340"/>
      <c r="AW58" s="340"/>
      <c r="AX58" s="340"/>
      <c r="AY58" s="340"/>
      <c r="AZ58" s="340"/>
      <c r="BA58" s="341"/>
    </row>
    <row r="59" spans="1:53" ht="15.75" thickBot="1" x14ac:dyDescent="0.3">
      <c r="A59" s="8">
        <v>7</v>
      </c>
      <c r="B59" s="244" t="str">
        <f>RecherchePostesManquants(J5:J50,26)</f>
        <v>9, 10, 11, 12, 13, 14, 15, 16, 17, 18, 19, 24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H59" s="324" t="s">
        <v>78</v>
      </c>
      <c r="AI59" s="325"/>
      <c r="AJ59" s="325"/>
      <c r="AK59" s="325"/>
      <c r="AL59" s="325"/>
      <c r="AM59" s="325"/>
      <c r="AN59" s="326"/>
      <c r="AO59" s="345" t="s">
        <v>75</v>
      </c>
      <c r="AP59" s="346"/>
      <c r="AQ59" s="346"/>
      <c r="AR59" s="346"/>
      <c r="AS59" s="346"/>
      <c r="AT59" s="346"/>
      <c r="AU59" s="346"/>
      <c r="AV59" s="346"/>
      <c r="AW59" s="346"/>
      <c r="AX59" s="346"/>
      <c r="AY59" s="346"/>
      <c r="AZ59" s="346"/>
      <c r="BA59" s="347"/>
    </row>
    <row r="60" spans="1:53" ht="19.5" thickBot="1" x14ac:dyDescent="0.35">
      <c r="A60" s="100">
        <v>8</v>
      </c>
      <c r="B60" s="244" t="str">
        <f>RecherchePostesManquants(K5:K50,26)</f>
        <v>1, 2, 3, 4, 5, 6, 7, 8, 9, 10, 11, 12, 13, 14, 15, 16, 17, 18, 19, 20, 21, 22, 23, 24, 25, 26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H60" s="327"/>
      <c r="AI60" s="328"/>
      <c r="AJ60" s="328"/>
      <c r="AK60" s="328"/>
      <c r="AL60" s="328"/>
      <c r="AM60" s="328"/>
      <c r="AN60" s="329"/>
      <c r="AO60" s="302">
        <f>IF(AO58&gt;AO56,-(AO58-AO56)/AO58,(AO56-AO58)/AO56)</f>
        <v>0.8</v>
      </c>
      <c r="AP60" s="303"/>
      <c r="AQ60" s="303"/>
      <c r="AR60" s="303"/>
      <c r="AS60" s="303"/>
      <c r="AT60" s="303"/>
      <c r="AU60" s="303"/>
      <c r="AV60" s="303"/>
      <c r="AW60" s="303"/>
      <c r="AX60" s="303"/>
      <c r="AY60" s="303"/>
      <c r="AZ60" s="303"/>
      <c r="BA60" s="304"/>
    </row>
    <row r="61" spans="1:53" x14ac:dyDescent="0.25">
      <c r="A61" s="100">
        <v>9</v>
      </c>
      <c r="B61" s="244" t="str">
        <f>RecherchePostesManquants(L5:L50,26)</f>
        <v>1, 2, 3, 4, 5, 6, 7, 8, 9, 10, 11, 12, 13, 14, 15, 16, 17, 18, 19, 20, 21, 22, 23, 24, 25, 26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3" x14ac:dyDescent="0.25">
      <c r="A62" s="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3" x14ac:dyDescent="0.25">
      <c r="A63" s="8">
        <v>11</v>
      </c>
      <c r="B63" s="244" t="str">
        <f>RecherchePostesManquants(N5:N50,26)</f>
        <v>9, 10, 11, 12, 13, 14, 15, 16, 17, 18, 19, 24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3" x14ac:dyDescent="0.25">
      <c r="A64" s="8">
        <v>12</v>
      </c>
      <c r="B64" s="244" t="str">
        <f>RecherchePostesManquants(O5:O50,26)</f>
        <v>9, 10, 11, 12, 13, 14, 15, 16, 17, 18, 19, 24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5" x14ac:dyDescent="0.25">
      <c r="A65" s="8">
        <v>13</v>
      </c>
      <c r="B65" s="244" t="str">
        <f>RecherchePostesManquants(P5:P50,26)</f>
        <v>9, 10, 11, 12, 13, 14, 15, 16, 17, 18, 19, 24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5" x14ac:dyDescent="0.25">
      <c r="A66" s="8">
        <v>14</v>
      </c>
      <c r="B66" s="244" t="str">
        <f>RecherchePostesManquants(Q5:Q50,26)</f>
        <v>9, 10, 11, 12, 13, 14, 15, 16, 17, 18, 19, 24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5" x14ac:dyDescent="0.25">
      <c r="A67" s="100">
        <v>15</v>
      </c>
      <c r="B67" s="244" t="str">
        <f>RecherchePostesManquants(R5:R50,26)</f>
        <v>1, 2, 3, 4, 5, 6, 7, 8, 9, 10, 11, 12, 13, 14, 15, 16, 17, 18, 19, 20, 21, 22, 23, 24, 25, 26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H67" s="1"/>
      <c r="AI67" s="1"/>
    </row>
    <row r="68" spans="1:35" x14ac:dyDescent="0.25">
      <c r="A68" s="100">
        <v>16</v>
      </c>
      <c r="B68" s="244" t="str">
        <f>RecherchePostesManquants(S5:S50,26)</f>
        <v>1, 2, 3, 4, 5, 6, 7, 8, 9, 10, 11, 12, 13, 14, 15, 16, 17, 18, 19, 20, 21, 22, 23, 24, 25, 26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H68" s="1"/>
      <c r="AI68" s="1"/>
    </row>
    <row r="69" spans="1:35" x14ac:dyDescent="0.25">
      <c r="A69" s="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H69" s="1"/>
      <c r="AI69" s="1"/>
    </row>
    <row r="70" spans="1:35" x14ac:dyDescent="0.25">
      <c r="A70" s="8">
        <v>18</v>
      </c>
      <c r="B70" s="244" t="str">
        <f>RecherchePostesManquants(U5:U50,26)</f>
        <v>9, 10, 11, 12, 13, 14, 15, 16, 17, 18, 19, 24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H70" s="1"/>
      <c r="AI70" s="1"/>
    </row>
    <row r="71" spans="1:35" x14ac:dyDescent="0.25">
      <c r="A71" s="8">
        <v>19</v>
      </c>
      <c r="B71" s="244" t="str">
        <f>RecherchePostesManquants(V5:V50,26)</f>
        <v>9, 10, 11, 12, 13, 14, 15, 16, 17, 18, 19, 24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H71" s="1"/>
      <c r="AI71" s="1"/>
    </row>
    <row r="72" spans="1:35" x14ac:dyDescent="0.25">
      <c r="A72" s="8">
        <v>20</v>
      </c>
      <c r="B72" s="244" t="str">
        <f>RecherchePostesManquants(W5:W50,26)</f>
        <v>9, 10, 11, 12, 13, 14, 15, 16, 17, 18, 19, 24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H72" s="1"/>
      <c r="AI72" s="1"/>
    </row>
    <row r="73" spans="1:35" x14ac:dyDescent="0.25">
      <c r="A73" s="8">
        <v>21</v>
      </c>
      <c r="B73" s="244" t="str">
        <f>RecherchePostesManquants(X5:X50,26)</f>
        <v>9, 10, 11, 12, 13, 14, 15, 16, 17, 18, 19, 24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H73" s="1"/>
      <c r="AI73" s="1"/>
    </row>
    <row r="74" spans="1:35" x14ac:dyDescent="0.25">
      <c r="A74" s="100">
        <v>22</v>
      </c>
      <c r="B74" s="244" t="str">
        <f>RecherchePostesManquants(Y5:Y50,26)</f>
        <v>1, 2, 3, 4, 5, 6, 7, 8, 9, 10, 11, 12, 13, 14, 15, 16, 17, 18, 19, 20, 21, 22, 23, 24, 25, 26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H74" s="1"/>
      <c r="AI74" s="1"/>
    </row>
    <row r="75" spans="1:35" x14ac:dyDescent="0.25">
      <c r="A75" s="100">
        <v>23</v>
      </c>
      <c r="B75" s="244" t="str">
        <f>RecherchePostesManquants(Z5:Z50,26)</f>
        <v>1, 2, 3, 4, 5, 6, 7, 8, 9, 10, 11, 12, 13, 14, 15, 16, 17, 18, 19, 20, 21, 22, 23, 24, 25, 26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H75" s="1"/>
      <c r="AI75" s="1"/>
    </row>
    <row r="76" spans="1:35" x14ac:dyDescent="0.25">
      <c r="A76" s="8">
        <v>24</v>
      </c>
      <c r="B76" s="244" t="str">
        <f>RecherchePostesManquants(AA5:AA50,26)</f>
        <v>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H76" s="1"/>
      <c r="AI76" s="1"/>
    </row>
    <row r="77" spans="1:35" x14ac:dyDescent="0.25">
      <c r="A77" s="8">
        <v>25</v>
      </c>
      <c r="B77" s="244" t="str">
        <f>RecherchePostesManquants(AB5:AB50,26)</f>
        <v>9, 10, 11, 12, 13, 14, 15, 16, 17, 18, 19, 24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H77" s="1"/>
      <c r="AI77" s="1"/>
    </row>
    <row r="78" spans="1:35" x14ac:dyDescent="0.25">
      <c r="A78" s="8">
        <v>26</v>
      </c>
      <c r="B78" s="244" t="str">
        <f>RecherchePostesManquants(AC5:AC50,26)</f>
        <v>9, 10, 11, 12, 13, 14, 15, 16, 17, 18, 19, 24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H78" s="1"/>
      <c r="AI78" s="1"/>
    </row>
    <row r="79" spans="1:35" x14ac:dyDescent="0.25">
      <c r="A79" s="8">
        <v>27</v>
      </c>
      <c r="B79" s="244" t="str">
        <f>RecherchePostesManquants(AD5:AD50,26)</f>
        <v>9, 10, 11, 12, 13, 14, 15, 16, 17, 18, 19, 24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H79" s="1"/>
      <c r="AI79" s="1"/>
    </row>
    <row r="80" spans="1:35" x14ac:dyDescent="0.25">
      <c r="A80" s="8">
        <v>28</v>
      </c>
      <c r="B80" s="244" t="str">
        <f>RecherchePostesManquants(AE5:AE50,26)</f>
        <v>9, 10, 11, 12, 13, 14, 15, 16, 17, 18, 19, 24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H80" s="1"/>
      <c r="AI80" s="1"/>
    </row>
    <row r="81" spans="1:35" x14ac:dyDescent="0.25">
      <c r="A81" s="100">
        <v>29</v>
      </c>
      <c r="B81" s="244" t="str">
        <f>RecherchePostesManquants(AF5:AF50,26)</f>
        <v>1, 2, 3, 4, 5, 6, 7, 8, 9, 10, 11, 12, 13, 14, 15, 16, 17, 18, 19, 20, 21, 22, 23, 24, 25, 26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H81" s="1"/>
      <c r="AI81" s="1"/>
    </row>
    <row r="82" spans="1:35" x14ac:dyDescent="0.25">
      <c r="A82" s="7"/>
      <c r="AH82" s="1"/>
      <c r="AI82" s="1"/>
    </row>
    <row r="83" spans="1:35" x14ac:dyDescent="0.25">
      <c r="A83" s="7"/>
      <c r="AH83" s="1"/>
      <c r="AI83" s="1"/>
    </row>
    <row r="84" spans="1:35" x14ac:dyDescent="0.25">
      <c r="A84" s="7"/>
      <c r="AH84" s="1"/>
      <c r="AI84" s="1"/>
    </row>
    <row r="85" spans="1:35" x14ac:dyDescent="0.25">
      <c r="A85" s="7"/>
      <c r="AH85" s="1"/>
      <c r="AI85" s="1"/>
    </row>
    <row r="86" spans="1:35" x14ac:dyDescent="0.25">
      <c r="A86" s="7"/>
      <c r="AH86" s="1"/>
      <c r="AI86" s="1"/>
    </row>
    <row r="87" spans="1:35" x14ac:dyDescent="0.25">
      <c r="A87" s="7"/>
      <c r="AH87" s="1"/>
      <c r="AI87" s="1"/>
    </row>
    <row r="88" spans="1:35" x14ac:dyDescent="0.25">
      <c r="A88" s="7"/>
      <c r="AH88" s="1"/>
      <c r="AI88" s="1"/>
    </row>
    <row r="89" spans="1:35" x14ac:dyDescent="0.25">
      <c r="A89" s="7"/>
      <c r="AH89" s="1"/>
      <c r="AI89" s="1"/>
    </row>
  </sheetData>
  <autoFilter ref="C2:C89"/>
  <mergeCells count="70">
    <mergeCell ref="A1:C1"/>
    <mergeCell ref="AL1:AL3"/>
    <mergeCell ref="AM1:BA1"/>
    <mergeCell ref="A2:A3"/>
    <mergeCell ref="B2:B3"/>
    <mergeCell ref="C2:C3"/>
    <mergeCell ref="AH3:AI3"/>
    <mergeCell ref="AJ3:AK3"/>
    <mergeCell ref="AM3:AP3"/>
    <mergeCell ref="AQ3:AT3"/>
    <mergeCell ref="AX3:BA3"/>
    <mergeCell ref="AD4:AF4"/>
    <mergeCell ref="AL5:AL50"/>
    <mergeCell ref="A16:A18"/>
    <mergeCell ref="A19:A20"/>
    <mergeCell ref="A21:A24"/>
    <mergeCell ref="A26:A29"/>
    <mergeCell ref="A30:A33"/>
    <mergeCell ref="A35:A38"/>
    <mergeCell ref="A41:A42"/>
    <mergeCell ref="A47:A50"/>
    <mergeCell ref="AV51:AW51"/>
    <mergeCell ref="AZ51:BA51"/>
    <mergeCell ref="B52:U52"/>
    <mergeCell ref="AH52:BA52"/>
    <mergeCell ref="AO51:AP51"/>
    <mergeCell ref="A51:B51"/>
    <mergeCell ref="AH51:AI51"/>
    <mergeCell ref="AJ51:AK51"/>
    <mergeCell ref="AQ51:AR51"/>
    <mergeCell ref="AS51:AT51"/>
    <mergeCell ref="B53:U53"/>
    <mergeCell ref="AH53:BA53"/>
    <mergeCell ref="B54:U54"/>
    <mergeCell ref="B55:U55"/>
    <mergeCell ref="AH55:AN56"/>
    <mergeCell ref="AO55:BA55"/>
    <mergeCell ref="B56:U56"/>
    <mergeCell ref="AO56:BA56"/>
    <mergeCell ref="B59:U59"/>
    <mergeCell ref="AH59:AN60"/>
    <mergeCell ref="AO59:BA59"/>
    <mergeCell ref="B60:U60"/>
    <mergeCell ref="AO60:BA60"/>
    <mergeCell ref="B57:U57"/>
    <mergeCell ref="AH57:AN58"/>
    <mergeCell ref="AO57:BA57"/>
    <mergeCell ref="B58:U58"/>
    <mergeCell ref="AO58:BA5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</mergeCells>
  <conditionalFormatting sqref="C2:AD3 C51 C4:AC4">
    <cfRule type="expression" dxfId="3113" priority="439">
      <formula>WEEKDAY(E$2,2)=2</formula>
    </cfRule>
  </conditionalFormatting>
  <conditionalFormatting sqref="D2:AE3 D4:AC4">
    <cfRule type="expression" dxfId="3112" priority="440">
      <formula>WEEKDAY(E$2,2)=7</formula>
    </cfRule>
  </conditionalFormatting>
  <conditionalFormatting sqref="D2:AF3 D4:AD4">
    <cfRule type="containsText" dxfId="3111" priority="442" operator="containsText" text="CF">
      <formula>NOT(ISERROR(SEARCH("CF",#REF!)))</formula>
    </cfRule>
    <cfRule type="containsText" dxfId="3110" priority="443" operator="containsText" text="RC">
      <formula>NOT(ISERROR(SEARCH("RC",#REF!)))</formula>
    </cfRule>
    <cfRule type="containsText" dxfId="3109" priority="444" operator="containsText" text="RTT">
      <formula>NOT(ISERROR(SEARCH("RTT",#REF!)))</formula>
    </cfRule>
    <cfRule type="containsText" dxfId="3108" priority="445" operator="containsText" text="RF">
      <formula>NOT(ISERROR(SEARCH("RF",#REF!)))</formula>
    </cfRule>
    <cfRule type="containsText" dxfId="3107" priority="446" operator="containsText" text="FR">
      <formula>NOT(ISERROR(SEARCH("FR",#REF!)))</formula>
    </cfRule>
    <cfRule type="containsText" dxfId="3106" priority="447" operator="containsText" text="HS">
      <formula>NOT(ISERROR(SEARCH("HS",#REF!)))</formula>
    </cfRule>
    <cfRule type="containsText" dxfId="3105" priority="448" operator="containsText" text="CA">
      <formula>NOT(ISERROR(SEARCH("CA",#REF!)))</formula>
    </cfRule>
    <cfRule type="containsText" dxfId="3104" priority="449" operator="containsText" text="RH">
      <formula>NOT(ISERROR(SEARCH("RH",#REF!)))</formula>
    </cfRule>
  </conditionalFormatting>
  <conditionalFormatting sqref="D2:AF3 D4:AD4">
    <cfRule type="containsText" dxfId="3103" priority="441" operator="containsText" text="JDF">
      <formula>NOT(ISERROR(SEARCH("JDF",#REF!)))</formula>
    </cfRule>
  </conditionalFormatting>
  <conditionalFormatting sqref="D52:AF78 D80:AF89 V79:AF79">
    <cfRule type="containsText" dxfId="3102" priority="450" operator="containsText" text="CF">
      <formula>NOT(ISERROR(SEARCH("CF",#REF!)))</formula>
    </cfRule>
    <cfRule type="containsText" dxfId="3101" priority="451" operator="containsText" text="RC">
      <formula>NOT(ISERROR(SEARCH("RC",#REF!)))</formula>
    </cfRule>
    <cfRule type="containsText" dxfId="3100" priority="452" operator="containsText" text="RTT">
      <formula>NOT(ISERROR(SEARCH("RTT",#REF!)))</formula>
    </cfRule>
    <cfRule type="containsText" dxfId="3099" priority="453" operator="containsText" text="RF">
      <formula>NOT(ISERROR(SEARCH("RF",#REF!)))</formula>
    </cfRule>
    <cfRule type="containsText" dxfId="3098" priority="454" operator="containsText" text="FR">
      <formula>NOT(ISERROR(SEARCH("FR",#REF!)))</formula>
    </cfRule>
    <cfRule type="containsText" dxfId="3097" priority="455" operator="containsText" text="HS">
      <formula>NOT(ISERROR(SEARCH("HS",#REF!)))</formula>
    </cfRule>
    <cfRule type="containsText" dxfId="3096" priority="456" operator="containsText" text="CA">
      <formula>NOT(ISERROR(SEARCH("CA",#REF!)))</formula>
    </cfRule>
    <cfRule type="containsText" dxfId="3095" priority="457" operator="containsText" text="RH">
      <formula>NOT(ISERROR(SEARCH("RH",#REF!)))</formula>
    </cfRule>
  </conditionalFormatting>
  <conditionalFormatting sqref="D52:AF78 D80:AF89 V79:AF79">
    <cfRule type="containsText" dxfId="3094" priority="458" operator="containsText" text="JDF">
      <formula>NOT(ISERROR(SEARCH("JDF",#REF!)))</formula>
    </cfRule>
  </conditionalFormatting>
  <conditionalFormatting sqref="D2 H2 J2 L2 N2 P2 R2 T2 V2 X2 Z2 AB2 AD2 AF2 F2">
    <cfRule type="duplicateValues" dxfId="3093" priority="477"/>
  </conditionalFormatting>
  <conditionalFormatting sqref="AE2:AF3 AD4">
    <cfRule type="expression" dxfId="3092" priority="478">
      <formula>WEEKDAY(#REF!,2)=2</formula>
    </cfRule>
  </conditionalFormatting>
  <conditionalFormatting sqref="AF2:AF3">
    <cfRule type="expression" dxfId="3091" priority="479">
      <formula>WEEKDAY(#REF!,2)=7</formula>
    </cfRule>
  </conditionalFormatting>
  <conditionalFormatting sqref="D5:S5 Y5:AF5 D6:AF50">
    <cfRule type="cellIs" dxfId="3090" priority="388" operator="equal">
      <formula>27</formula>
    </cfRule>
    <cfRule type="containsText" dxfId="3089" priority="389" operator="containsText" text="JSR">
      <formula>NOT(ISERROR(SEARCH("JSR",D5)))</formula>
    </cfRule>
    <cfRule type="containsText" dxfId="3088" priority="390" operator="containsText" text="JS">
      <formula>NOT(ISERROR(SEARCH("JS",D5)))</formula>
    </cfRule>
    <cfRule type="containsText" dxfId="3087" priority="391" operator="containsText" text="RTP">
      <formula>NOT(ISERROR(SEARCH("RTP",D5)))</formula>
    </cfRule>
    <cfRule type="containsText" dxfId="3086" priority="392" operator="containsText" text="RTJ">
      <formula>NOT(ISERROR(SEARCH("RTJ",D5)))</formula>
    </cfRule>
    <cfRule type="containsText" dxfId="3085" priority="393" operator="containsText" text="RTT">
      <formula>NOT(ISERROR(SEARCH("RTT",D5)))</formula>
    </cfRule>
    <cfRule type="containsText" dxfId="3084" priority="394" operator="containsText" text="RF">
      <formula>NOT(ISERROR(SEARCH("RF",D5)))</formula>
    </cfRule>
    <cfRule type="containsText" dxfId="3083" priority="395" operator="containsText" text="RC">
      <formula>NOT(ISERROR(SEARCH("RC",D5)))</formula>
    </cfRule>
    <cfRule type="containsText" dxfId="3082" priority="396" operator="containsText" text="NM">
      <formula>NOT(ISERROR(SEARCH("NM",D5)))</formula>
    </cfRule>
    <cfRule type="containsText" dxfId="3081" priority="397" operator="containsText" text="JDF">
      <formula>NOT(ISERROR(SEARCH("JDF",D5)))</formula>
    </cfRule>
    <cfRule type="containsText" dxfId="3080" priority="398" operator="containsText" text="HSM">
      <formula>NOT(ISERROR(SEARCH("HSM",D5)))</formula>
    </cfRule>
    <cfRule type="containsText" dxfId="3079" priority="399" operator="containsText" text="HS">
      <formula>NOT(ISERROR(SEARCH("HS",D5)))</formula>
    </cfRule>
    <cfRule type="containsText" dxfId="3078" priority="400" operator="containsText" text="FR">
      <formula>NOT(ISERROR(SEARCH("FR",D5)))</formula>
    </cfRule>
    <cfRule type="containsText" dxfId="3077" priority="401" operator="containsText" text="CFS">
      <formula>NOT(ISERROR(SEARCH("CFS",D5)))</formula>
    </cfRule>
    <cfRule type="containsText" dxfId="3076" priority="402" operator="containsText" text="CFJ">
      <formula>NOT(ISERROR(SEARCH("CFJ",D5)))</formula>
    </cfRule>
    <cfRule type="containsText" dxfId="3075" priority="403" operator="containsText" text="CAR">
      <formula>NOT(ISERROR(SEARCH("CAR",D5)))</formula>
    </cfRule>
    <cfRule type="containsText" dxfId="3074" priority="404" operator="containsText" text="CAM">
      <formula>NOT(ISERROR(SEARCH("CAM",D5)))</formula>
    </cfRule>
    <cfRule type="containsText" dxfId="3073" priority="405" operator="containsText" text="CA">
      <formula>NOT(ISERROR(SEARCH("CA",D5)))</formula>
    </cfRule>
    <cfRule type="containsText" dxfId="3072" priority="406" operator="containsText" text="AAS">
      <formula>NOT(ISERROR(SEARCH("AAS",D5)))</formula>
    </cfRule>
    <cfRule type="containsText" dxfId="3071" priority="407" operator="containsText" text="RH">
      <formula>NOT(ISERROR(SEARCH("RH",D5)))</formula>
    </cfRule>
  </conditionalFormatting>
  <conditionalFormatting sqref="D90:AF1048571">
    <cfRule type="containsText" dxfId="3070" priority="459" operator="containsText" text="CF">
      <formula>NOT(ISERROR(SEARCH("CF",#REF!)))</formula>
    </cfRule>
    <cfRule type="containsText" dxfId="3069" priority="460" operator="containsText" text="RC">
      <formula>NOT(ISERROR(SEARCH("RC",#REF!)))</formula>
    </cfRule>
    <cfRule type="containsText" dxfId="3068" priority="461" operator="containsText" text="RTT">
      <formula>NOT(ISERROR(SEARCH("RTT",#REF!)))</formula>
    </cfRule>
    <cfRule type="containsText" dxfId="3067" priority="462" operator="containsText" text="RF">
      <formula>NOT(ISERROR(SEARCH("RF",#REF!)))</formula>
    </cfRule>
    <cfRule type="containsText" dxfId="3066" priority="463" operator="containsText" text="FR">
      <formula>NOT(ISERROR(SEARCH("FR",#REF!)))</formula>
    </cfRule>
    <cfRule type="containsText" dxfId="3065" priority="464" operator="containsText" text="HS">
      <formula>NOT(ISERROR(SEARCH("HS",#REF!)))</formula>
    </cfRule>
    <cfRule type="containsText" dxfId="3064" priority="465" operator="containsText" text="CA">
      <formula>NOT(ISERROR(SEARCH("CA",#REF!)))</formula>
    </cfRule>
    <cfRule type="containsText" dxfId="3063" priority="466" operator="containsText" text="RH">
      <formula>NOT(ISERROR(SEARCH("RH",#REF!)))</formula>
    </cfRule>
  </conditionalFormatting>
  <conditionalFormatting sqref="D90:AF1048571">
    <cfRule type="containsText" dxfId="3062" priority="467" operator="containsText" text="JDF">
      <formula>NOT(ISERROR(SEARCH("JDF",#REF!)))</formula>
    </cfRule>
  </conditionalFormatting>
  <conditionalFormatting sqref="D1048572:AF1048576">
    <cfRule type="containsText" dxfId="3061" priority="468" operator="containsText" text="CF">
      <formula>NOT(ISERROR(SEARCH("CF",#REF!)))</formula>
    </cfRule>
    <cfRule type="containsText" dxfId="3060" priority="469" operator="containsText" text="RC">
      <formula>NOT(ISERROR(SEARCH("RC",#REF!)))</formula>
    </cfRule>
    <cfRule type="containsText" dxfId="3059" priority="470" operator="containsText" text="RTT">
      <formula>NOT(ISERROR(SEARCH("RTT",#REF!)))</formula>
    </cfRule>
    <cfRule type="containsText" dxfId="3058" priority="471" operator="containsText" text="RF">
      <formula>NOT(ISERROR(SEARCH("RF",#REF!)))</formula>
    </cfRule>
    <cfRule type="containsText" dxfId="3057" priority="472" operator="containsText" text="FR">
      <formula>NOT(ISERROR(SEARCH("FR",#REF!)))</formula>
    </cfRule>
    <cfRule type="containsText" dxfId="3056" priority="473" operator="containsText" text="HS">
      <formula>NOT(ISERROR(SEARCH("HS",#REF!)))</formula>
    </cfRule>
    <cfRule type="containsText" dxfId="3055" priority="474" operator="containsText" text="CA">
      <formula>NOT(ISERROR(SEARCH("CA",#REF!)))</formula>
    </cfRule>
    <cfRule type="containsText" dxfId="3054" priority="475" operator="containsText" text="RH">
      <formula>NOT(ISERROR(SEARCH("RH",#REF!)))</formula>
    </cfRule>
  </conditionalFormatting>
  <conditionalFormatting sqref="D1048572:AF1048576">
    <cfRule type="containsText" dxfId="3053" priority="476" operator="containsText" text="JDF">
      <formula>NOT(ISERROR(SEARCH("JDF",#REF!)))</formula>
    </cfRule>
  </conditionalFormatting>
  <conditionalFormatting sqref="AO51">
    <cfRule type="cellIs" dxfId="3052" priority="339" operator="equal">
      <formula>27</formula>
    </cfRule>
    <cfRule type="containsText" dxfId="3051" priority="340" operator="containsText" text="JSR">
      <formula>NOT(ISERROR(SEARCH("JSR",AO51)))</formula>
    </cfRule>
    <cfRule type="containsText" dxfId="3050" priority="341" operator="containsText" text="JS">
      <formula>NOT(ISERROR(SEARCH("JS",AO51)))</formula>
    </cfRule>
    <cfRule type="containsText" dxfId="3049" priority="342" operator="containsText" text="RTP">
      <formula>NOT(ISERROR(SEARCH("RTP",AO51)))</formula>
    </cfRule>
    <cfRule type="containsText" dxfId="3048" priority="343" operator="containsText" text="RTJ">
      <formula>NOT(ISERROR(SEARCH("RTJ",AO51)))</formula>
    </cfRule>
    <cfRule type="containsText" dxfId="3047" priority="344" operator="containsText" text="RTT">
      <formula>NOT(ISERROR(SEARCH("RTT",AO51)))</formula>
    </cfRule>
    <cfRule type="containsText" dxfId="3046" priority="345" operator="containsText" text="RF">
      <formula>NOT(ISERROR(SEARCH("RF",AO51)))</formula>
    </cfRule>
    <cfRule type="containsText" dxfId="3045" priority="346" operator="containsText" text="RC">
      <formula>NOT(ISERROR(SEARCH("RC",AO51)))</formula>
    </cfRule>
    <cfRule type="containsText" dxfId="3044" priority="347" operator="containsText" text="NM">
      <formula>NOT(ISERROR(SEARCH("NM",AO51)))</formula>
    </cfRule>
    <cfRule type="containsText" dxfId="3043" priority="348" operator="containsText" text="JDF">
      <formula>NOT(ISERROR(SEARCH("JDF",AO51)))</formula>
    </cfRule>
    <cfRule type="containsText" dxfId="3042" priority="349" operator="containsText" text="HSM">
      <formula>NOT(ISERROR(SEARCH("HSM",AO51)))</formula>
    </cfRule>
    <cfRule type="containsText" dxfId="3041" priority="350" operator="containsText" text="HS">
      <formula>NOT(ISERROR(SEARCH("HS",AO51)))</formula>
    </cfRule>
    <cfRule type="containsText" dxfId="3040" priority="351" operator="containsText" text="FR">
      <formula>NOT(ISERROR(SEARCH("FR",AO51)))</formula>
    </cfRule>
    <cfRule type="containsText" dxfId="3039" priority="352" operator="containsText" text="CFS">
      <formula>NOT(ISERROR(SEARCH("CFS",AO51)))</formula>
    </cfRule>
    <cfRule type="containsText" dxfId="3038" priority="353" operator="containsText" text="CFJ">
      <formula>NOT(ISERROR(SEARCH("CFJ",AO51)))</formula>
    </cfRule>
    <cfRule type="containsText" dxfId="3037" priority="354" operator="containsText" text="CAR">
      <formula>NOT(ISERROR(SEARCH("CAR",AO51)))</formula>
    </cfRule>
    <cfRule type="containsText" dxfId="3036" priority="355" operator="containsText" text="CAM">
      <formula>NOT(ISERROR(SEARCH("CAM",AO51)))</formula>
    </cfRule>
    <cfRule type="containsText" dxfId="3035" priority="356" operator="containsText" text="CA">
      <formula>NOT(ISERROR(SEARCH("CA",AO51)))</formula>
    </cfRule>
    <cfRule type="containsText" dxfId="3034" priority="357" operator="containsText" text="AAS">
      <formula>NOT(ISERROR(SEARCH("AAS",AO51)))</formula>
    </cfRule>
    <cfRule type="containsText" dxfId="3033" priority="358" operator="containsText" text="RH">
      <formula>NOT(ISERROR(SEARCH("RH",AO51)))</formula>
    </cfRule>
  </conditionalFormatting>
  <conditionalFormatting sqref="AD4">
    <cfRule type="expression" dxfId="3032" priority="480">
      <formula>WEEKDAY(AF$2,2)=7</formula>
    </cfRule>
  </conditionalFormatting>
  <conditionalFormatting sqref="AG53">
    <cfRule type="expression" dxfId="3031" priority="481">
      <formula>WEEKDAY(#REF!,2)=2</formula>
    </cfRule>
  </conditionalFormatting>
  <conditionalFormatting sqref="AO55:AO60">
    <cfRule type="containsText" dxfId="3030" priority="379" operator="containsText" text="JDF">
      <formula>NOT(ISERROR(SEARCH("JDF",#REF!)))</formula>
    </cfRule>
  </conditionalFormatting>
  <conditionalFormatting sqref="AO55:AO60">
    <cfRule type="containsText" dxfId="3029" priority="380" operator="containsText" text="CF">
      <formula>NOT(ISERROR(SEARCH("CF",#REF!)))</formula>
    </cfRule>
    <cfRule type="containsText" dxfId="3028" priority="381" operator="containsText" text="RC">
      <formula>NOT(ISERROR(SEARCH("RC",#REF!)))</formula>
    </cfRule>
    <cfRule type="containsText" dxfId="3027" priority="382" operator="containsText" text="RTT">
      <formula>NOT(ISERROR(SEARCH("RTT",#REF!)))</formula>
    </cfRule>
    <cfRule type="containsText" dxfId="3026" priority="383" operator="containsText" text="RF">
      <formula>NOT(ISERROR(SEARCH("RF",#REF!)))</formula>
    </cfRule>
    <cfRule type="containsText" dxfId="3025" priority="384" operator="containsText" text="FR">
      <formula>NOT(ISERROR(SEARCH("FR",#REF!)))</formula>
    </cfRule>
    <cfRule type="containsText" dxfId="3024" priority="385" operator="containsText" text="HS">
      <formula>NOT(ISERROR(SEARCH("HS",#REF!)))</formula>
    </cfRule>
    <cfRule type="containsText" dxfId="3023" priority="386" operator="containsText" text="CA">
      <formula>NOT(ISERROR(SEARCH("CA",#REF!)))</formula>
    </cfRule>
    <cfRule type="containsText" dxfId="3022" priority="387" operator="containsText" text="RH">
      <formula>NOT(ISERROR(SEARCH("RH",#REF!)))</formula>
    </cfRule>
  </conditionalFormatting>
  <conditionalFormatting sqref="AJ10:AK10 AJ51 AK5:AL5 AJ14:AK14 AK11:AK13 AJ25:AK25 AK15:AK24 AJ34:AK34 AK26:AK33 AJ39:AK39 AK35:AK38 AJ43:AK43 AK40:AK42 AJ46:AK46 AK44:AK45 AK47:AK50 AK6:AK9">
    <cfRule type="cellIs" dxfId="3021" priority="359" operator="equal">
      <formula>27</formula>
    </cfRule>
    <cfRule type="containsText" dxfId="3020" priority="360" operator="containsText" text="JSR">
      <formula>NOT(ISERROR(SEARCH("JSR",AJ5)))</formula>
    </cfRule>
    <cfRule type="containsText" dxfId="3019" priority="361" operator="containsText" text="JS">
      <formula>NOT(ISERROR(SEARCH("JS",AJ5)))</formula>
    </cfRule>
    <cfRule type="containsText" dxfId="3018" priority="362" operator="containsText" text="RTP">
      <formula>NOT(ISERROR(SEARCH("RTP",AJ5)))</formula>
    </cfRule>
    <cfRule type="containsText" dxfId="3017" priority="363" operator="containsText" text="RTJ">
      <formula>NOT(ISERROR(SEARCH("RTJ",AJ5)))</formula>
    </cfRule>
    <cfRule type="containsText" dxfId="3016" priority="364" operator="containsText" text="RTT">
      <formula>NOT(ISERROR(SEARCH("RTT",AJ5)))</formula>
    </cfRule>
    <cfRule type="containsText" dxfId="3015" priority="365" operator="containsText" text="RF">
      <formula>NOT(ISERROR(SEARCH("RF",AJ5)))</formula>
    </cfRule>
    <cfRule type="containsText" dxfId="3014" priority="366" operator="containsText" text="RC">
      <formula>NOT(ISERROR(SEARCH("RC",AJ5)))</formula>
    </cfRule>
    <cfRule type="containsText" dxfId="3013" priority="367" operator="containsText" text="NM">
      <formula>NOT(ISERROR(SEARCH("NM",AJ5)))</formula>
    </cfRule>
    <cfRule type="containsText" dxfId="3012" priority="368" operator="containsText" text="JDF">
      <formula>NOT(ISERROR(SEARCH("JDF",AJ5)))</formula>
    </cfRule>
    <cfRule type="containsText" dxfId="3011" priority="369" operator="containsText" text="HSM">
      <formula>NOT(ISERROR(SEARCH("HSM",AJ5)))</formula>
    </cfRule>
    <cfRule type="containsText" dxfId="3010" priority="370" operator="containsText" text="HS">
      <formula>NOT(ISERROR(SEARCH("HS",AJ5)))</formula>
    </cfRule>
    <cfRule type="containsText" dxfId="3009" priority="371" operator="containsText" text="FR">
      <formula>NOT(ISERROR(SEARCH("FR",AJ5)))</formula>
    </cfRule>
    <cfRule type="containsText" dxfId="3008" priority="372" operator="containsText" text="CFS">
      <formula>NOT(ISERROR(SEARCH("CFS",AJ5)))</formula>
    </cfRule>
    <cfRule type="containsText" dxfId="3007" priority="373" operator="containsText" text="CFJ">
      <formula>NOT(ISERROR(SEARCH("CFJ",AJ5)))</formula>
    </cfRule>
    <cfRule type="containsText" dxfId="3006" priority="374" operator="containsText" text="CAR">
      <formula>NOT(ISERROR(SEARCH("CAR",AJ5)))</formula>
    </cfRule>
    <cfRule type="containsText" dxfId="3005" priority="375" operator="containsText" text="CAM">
      <formula>NOT(ISERROR(SEARCH("CAM",AJ5)))</formula>
    </cfRule>
    <cfRule type="containsText" dxfId="3004" priority="376" operator="containsText" text="CA">
      <formula>NOT(ISERROR(SEARCH("CA",AJ5)))</formula>
    </cfRule>
    <cfRule type="containsText" dxfId="3003" priority="377" operator="containsText" text="AAS">
      <formula>NOT(ISERROR(SEARCH("AAS",AJ5)))</formula>
    </cfRule>
    <cfRule type="containsText" dxfId="3002" priority="378" operator="containsText" text="RH">
      <formula>NOT(ISERROR(SEARCH("RH",AJ5)))</formula>
    </cfRule>
  </conditionalFormatting>
  <conditionalFormatting sqref="AZ51">
    <cfRule type="cellIs" dxfId="3001" priority="319" operator="equal">
      <formula>27</formula>
    </cfRule>
    <cfRule type="containsText" dxfId="3000" priority="320" operator="containsText" text="JSR">
      <formula>NOT(ISERROR(SEARCH("JSR",AZ51)))</formula>
    </cfRule>
    <cfRule type="containsText" dxfId="2999" priority="321" operator="containsText" text="JS">
      <formula>NOT(ISERROR(SEARCH("JS",AZ51)))</formula>
    </cfRule>
    <cfRule type="containsText" dxfId="2998" priority="322" operator="containsText" text="RTP">
      <formula>NOT(ISERROR(SEARCH("RTP",AZ51)))</formula>
    </cfRule>
    <cfRule type="containsText" dxfId="2997" priority="323" operator="containsText" text="RTJ">
      <formula>NOT(ISERROR(SEARCH("RTJ",AZ51)))</formula>
    </cfRule>
    <cfRule type="containsText" dxfId="2996" priority="324" operator="containsText" text="RTT">
      <formula>NOT(ISERROR(SEARCH("RTT",AZ51)))</formula>
    </cfRule>
    <cfRule type="containsText" dxfId="2995" priority="325" operator="containsText" text="RF">
      <formula>NOT(ISERROR(SEARCH("RF",AZ51)))</formula>
    </cfRule>
    <cfRule type="containsText" dxfId="2994" priority="326" operator="containsText" text="RC">
      <formula>NOT(ISERROR(SEARCH("RC",AZ51)))</formula>
    </cfRule>
    <cfRule type="containsText" dxfId="2993" priority="327" operator="containsText" text="NM">
      <formula>NOT(ISERROR(SEARCH("NM",AZ51)))</formula>
    </cfRule>
    <cfRule type="containsText" dxfId="2992" priority="328" operator="containsText" text="JDF">
      <formula>NOT(ISERROR(SEARCH("JDF",AZ51)))</formula>
    </cfRule>
    <cfRule type="containsText" dxfId="2991" priority="329" operator="containsText" text="HSM">
      <formula>NOT(ISERROR(SEARCH("HSM",AZ51)))</formula>
    </cfRule>
    <cfRule type="containsText" dxfId="2990" priority="330" operator="containsText" text="HS">
      <formula>NOT(ISERROR(SEARCH("HS",AZ51)))</formula>
    </cfRule>
    <cfRule type="containsText" dxfId="2989" priority="331" operator="containsText" text="FR">
      <formula>NOT(ISERROR(SEARCH("FR",AZ51)))</formula>
    </cfRule>
    <cfRule type="containsText" dxfId="2988" priority="332" operator="containsText" text="CFS">
      <formula>NOT(ISERROR(SEARCH("CFS",AZ51)))</formula>
    </cfRule>
    <cfRule type="containsText" dxfId="2987" priority="333" operator="containsText" text="CFJ">
      <formula>NOT(ISERROR(SEARCH("CFJ",AZ51)))</formula>
    </cfRule>
    <cfRule type="containsText" dxfId="2986" priority="334" operator="containsText" text="CAR">
      <formula>NOT(ISERROR(SEARCH("CAR",AZ51)))</formula>
    </cfRule>
    <cfRule type="containsText" dxfId="2985" priority="335" operator="containsText" text="CAM">
      <formula>NOT(ISERROR(SEARCH("CAM",AZ51)))</formula>
    </cfRule>
    <cfRule type="containsText" dxfId="2984" priority="336" operator="containsText" text="CA">
      <formula>NOT(ISERROR(SEARCH("CA",AZ51)))</formula>
    </cfRule>
    <cfRule type="containsText" dxfId="2983" priority="337" operator="containsText" text="AAS">
      <formula>NOT(ISERROR(SEARCH("AAS",AZ51)))</formula>
    </cfRule>
    <cfRule type="containsText" dxfId="2982" priority="338" operator="containsText" text="RH">
      <formula>NOT(ISERROR(SEARCH("RH",AZ51)))</formula>
    </cfRule>
  </conditionalFormatting>
  <conditionalFormatting sqref="C5:C28 C30:C50">
    <cfRule type="expression" dxfId="2981" priority="318">
      <formula>WEEKDAY(E$1,2)=2</formula>
    </cfRule>
  </conditionalFormatting>
  <conditionalFormatting sqref="C48">
    <cfRule type="expression" dxfId="2980" priority="317">
      <formula>WEEKDAY(E$1,2)=2</formula>
    </cfRule>
  </conditionalFormatting>
  <conditionalFormatting sqref="C50">
    <cfRule type="expression" dxfId="2979" priority="316">
      <formula>WEEKDAY(E$1,2)=2</formula>
    </cfRule>
  </conditionalFormatting>
  <conditionalFormatting sqref="C47">
    <cfRule type="expression" dxfId="2978" priority="315">
      <formula>WEEKDAY(E$1,2)=2</formula>
    </cfRule>
  </conditionalFormatting>
  <conditionalFormatting sqref="C49">
    <cfRule type="expression" dxfId="2977" priority="314">
      <formula>WEEKDAY(E$1,2)=2</formula>
    </cfRule>
  </conditionalFormatting>
  <conditionalFormatting sqref="C48">
    <cfRule type="expression" dxfId="2976" priority="313">
      <formula>WEEKDAY(E$1,2)=2</formula>
    </cfRule>
  </conditionalFormatting>
  <conditionalFormatting sqref="C49">
    <cfRule type="expression" dxfId="2975" priority="312">
      <formula>WEEKDAY(E$1,2)=2</formula>
    </cfRule>
  </conditionalFormatting>
  <conditionalFormatting sqref="C29">
    <cfRule type="expression" dxfId="2974" priority="311">
      <formula>WEEKDAY(E$1,2)=2</formula>
    </cfRule>
  </conditionalFormatting>
  <conditionalFormatting sqref="D79:U79">
    <cfRule type="containsText" dxfId="2973" priority="262" operator="containsText" text="CF">
      <formula>NOT(ISERROR(SEARCH("CF",#REF!)))</formula>
    </cfRule>
    <cfRule type="containsText" dxfId="2972" priority="263" operator="containsText" text="RC">
      <formula>NOT(ISERROR(SEARCH("RC",#REF!)))</formula>
    </cfRule>
    <cfRule type="containsText" dxfId="2971" priority="264" operator="containsText" text="RTT">
      <formula>NOT(ISERROR(SEARCH("RTT",#REF!)))</formula>
    </cfRule>
    <cfRule type="containsText" dxfId="2970" priority="265" operator="containsText" text="RF">
      <formula>NOT(ISERROR(SEARCH("RF",#REF!)))</formula>
    </cfRule>
    <cfRule type="containsText" dxfId="2969" priority="266" operator="containsText" text="FR">
      <formula>NOT(ISERROR(SEARCH("FR",#REF!)))</formula>
    </cfRule>
    <cfRule type="containsText" dxfId="2968" priority="267" operator="containsText" text="HS">
      <formula>NOT(ISERROR(SEARCH("HS",#REF!)))</formula>
    </cfRule>
    <cfRule type="containsText" dxfId="2967" priority="268" operator="containsText" text="CA">
      <formula>NOT(ISERROR(SEARCH("CA",#REF!)))</formula>
    </cfRule>
    <cfRule type="containsText" dxfId="2966" priority="269" operator="containsText" text="RH">
      <formula>NOT(ISERROR(SEARCH("RH",#REF!)))</formula>
    </cfRule>
  </conditionalFormatting>
  <conditionalFormatting sqref="D79:U79">
    <cfRule type="containsText" dxfId="2965" priority="270" operator="containsText" text="JDF">
      <formula>NOT(ISERROR(SEARCH("JDF",#REF!)))</formula>
    </cfRule>
  </conditionalFormatting>
  <conditionalFormatting sqref="AO5:AP50">
    <cfRule type="cellIs" dxfId="2964" priority="122" operator="equal">
      <formula>27</formula>
    </cfRule>
    <cfRule type="containsText" dxfId="2963" priority="123" operator="containsText" text="JSR">
      <formula>NOT(ISERROR(SEARCH("JSR",AO5)))</formula>
    </cfRule>
    <cfRule type="containsText" dxfId="2962" priority="124" operator="containsText" text="JS">
      <formula>NOT(ISERROR(SEARCH("JS",AO5)))</formula>
    </cfRule>
    <cfRule type="containsText" dxfId="2961" priority="125" operator="containsText" text="RTP">
      <formula>NOT(ISERROR(SEARCH("RTP",AO5)))</formula>
    </cfRule>
    <cfRule type="containsText" dxfId="2960" priority="126" operator="containsText" text="RTJ">
      <formula>NOT(ISERROR(SEARCH("RTJ",AO5)))</formula>
    </cfRule>
    <cfRule type="containsText" dxfId="2959" priority="127" operator="containsText" text="RTT">
      <formula>NOT(ISERROR(SEARCH("RTT",AO5)))</formula>
    </cfRule>
    <cfRule type="containsText" dxfId="2958" priority="128" operator="containsText" text="RF">
      <formula>NOT(ISERROR(SEARCH("RF",AO5)))</formula>
    </cfRule>
    <cfRule type="containsText" dxfId="2957" priority="129" operator="containsText" text="RC">
      <formula>NOT(ISERROR(SEARCH("RC",AO5)))</formula>
    </cfRule>
    <cfRule type="containsText" dxfId="2956" priority="130" operator="containsText" text="NM">
      <formula>NOT(ISERROR(SEARCH("NM",AO5)))</formula>
    </cfRule>
    <cfRule type="containsText" dxfId="2955" priority="131" operator="containsText" text="JDF">
      <formula>NOT(ISERROR(SEARCH("JDF",AO5)))</formula>
    </cfRule>
    <cfRule type="containsText" dxfId="2954" priority="132" operator="containsText" text="HSM">
      <formula>NOT(ISERROR(SEARCH("HSM",AO5)))</formula>
    </cfRule>
    <cfRule type="containsText" dxfId="2953" priority="133" operator="containsText" text="HS">
      <formula>NOT(ISERROR(SEARCH("HS",AO5)))</formula>
    </cfRule>
    <cfRule type="containsText" dxfId="2952" priority="134" operator="containsText" text="FR">
      <formula>NOT(ISERROR(SEARCH("FR",AO5)))</formula>
    </cfRule>
    <cfRule type="containsText" dxfId="2951" priority="135" operator="containsText" text="CFS">
      <formula>NOT(ISERROR(SEARCH("CFS",AO5)))</formula>
    </cfRule>
    <cfRule type="containsText" dxfId="2950" priority="136" operator="containsText" text="CFJ">
      <formula>NOT(ISERROR(SEARCH("CFJ",AO5)))</formula>
    </cfRule>
    <cfRule type="containsText" dxfId="2949" priority="137" operator="containsText" text="CAR">
      <formula>NOT(ISERROR(SEARCH("CAR",AO5)))</formula>
    </cfRule>
    <cfRule type="containsText" dxfId="2948" priority="138" operator="containsText" text="CAM">
      <formula>NOT(ISERROR(SEARCH("CAM",AO5)))</formula>
    </cfRule>
    <cfRule type="containsText" dxfId="2947" priority="139" operator="containsText" text="CA">
      <formula>NOT(ISERROR(SEARCH("CA",AO5)))</formula>
    </cfRule>
    <cfRule type="containsText" dxfId="2946" priority="140" operator="containsText" text="AAS">
      <formula>NOT(ISERROR(SEARCH("AAS",AO5)))</formula>
    </cfRule>
    <cfRule type="containsText" dxfId="2945" priority="141" operator="containsText" text="RH">
      <formula>NOT(ISERROR(SEARCH("RH",AO5)))</formula>
    </cfRule>
  </conditionalFormatting>
  <conditionalFormatting sqref="AN5">
    <cfRule type="cellIs" dxfId="2944" priority="102" operator="equal">
      <formula>27</formula>
    </cfRule>
    <cfRule type="containsText" dxfId="2943" priority="103" operator="containsText" text="JSR">
      <formula>NOT(ISERROR(SEARCH("JSR",AN5)))</formula>
    </cfRule>
    <cfRule type="containsText" dxfId="2942" priority="104" operator="containsText" text="JS">
      <formula>NOT(ISERROR(SEARCH("JS",AN5)))</formula>
    </cfRule>
    <cfRule type="containsText" dxfId="2941" priority="105" operator="containsText" text="RTP">
      <formula>NOT(ISERROR(SEARCH("RTP",AN5)))</formula>
    </cfRule>
    <cfRule type="containsText" dxfId="2940" priority="106" operator="containsText" text="RTJ">
      <formula>NOT(ISERROR(SEARCH("RTJ",AN5)))</formula>
    </cfRule>
    <cfRule type="containsText" dxfId="2939" priority="107" operator="containsText" text="RTT">
      <formula>NOT(ISERROR(SEARCH("RTT",AN5)))</formula>
    </cfRule>
    <cfRule type="containsText" dxfId="2938" priority="108" operator="containsText" text="RF">
      <formula>NOT(ISERROR(SEARCH("RF",AN5)))</formula>
    </cfRule>
    <cfRule type="containsText" dxfId="2937" priority="109" operator="containsText" text="RC">
      <formula>NOT(ISERROR(SEARCH("RC",AN5)))</formula>
    </cfRule>
    <cfRule type="containsText" dxfId="2936" priority="110" operator="containsText" text="NM">
      <formula>NOT(ISERROR(SEARCH("NM",AN5)))</formula>
    </cfRule>
    <cfRule type="containsText" dxfId="2935" priority="111" operator="containsText" text="JDF">
      <formula>NOT(ISERROR(SEARCH("JDF",AN5)))</formula>
    </cfRule>
    <cfRule type="containsText" dxfId="2934" priority="112" operator="containsText" text="HSM">
      <formula>NOT(ISERROR(SEARCH("HSM",AN5)))</formula>
    </cfRule>
    <cfRule type="containsText" dxfId="2933" priority="113" operator="containsText" text="HS">
      <formula>NOT(ISERROR(SEARCH("HS",AN5)))</formula>
    </cfRule>
    <cfRule type="containsText" dxfId="2932" priority="114" operator="containsText" text="FR">
      <formula>NOT(ISERROR(SEARCH("FR",AN5)))</formula>
    </cfRule>
    <cfRule type="containsText" dxfId="2931" priority="115" operator="containsText" text="CFS">
      <formula>NOT(ISERROR(SEARCH("CFS",AN5)))</formula>
    </cfRule>
    <cfRule type="containsText" dxfId="2930" priority="116" operator="containsText" text="CFJ">
      <formula>NOT(ISERROR(SEARCH("CFJ",AN5)))</formula>
    </cfRule>
    <cfRule type="containsText" dxfId="2929" priority="117" operator="containsText" text="CAR">
      <formula>NOT(ISERROR(SEARCH("CAR",AN5)))</formula>
    </cfRule>
    <cfRule type="containsText" dxfId="2928" priority="118" operator="containsText" text="CAM">
      <formula>NOT(ISERROR(SEARCH("CAM",AN5)))</formula>
    </cfRule>
    <cfRule type="containsText" dxfId="2927" priority="119" operator="containsText" text="CA">
      <formula>NOT(ISERROR(SEARCH("CA",AN5)))</formula>
    </cfRule>
    <cfRule type="containsText" dxfId="2926" priority="120" operator="containsText" text="AAS">
      <formula>NOT(ISERROR(SEARCH("AAS",AN5)))</formula>
    </cfRule>
    <cfRule type="containsText" dxfId="2925" priority="121" operator="containsText" text="RH">
      <formula>NOT(ISERROR(SEARCH("RH",AN5)))</formula>
    </cfRule>
  </conditionalFormatting>
  <conditionalFormatting sqref="AM6">
    <cfRule type="cellIs" dxfId="2924" priority="82" operator="equal">
      <formula>27</formula>
    </cfRule>
    <cfRule type="containsText" dxfId="2923" priority="83" operator="containsText" text="JSR">
      <formula>NOT(ISERROR(SEARCH("JSR",AM6)))</formula>
    </cfRule>
    <cfRule type="containsText" dxfId="2922" priority="84" operator="containsText" text="JS">
      <formula>NOT(ISERROR(SEARCH("JS",AM6)))</formula>
    </cfRule>
    <cfRule type="containsText" dxfId="2921" priority="85" operator="containsText" text="RTP">
      <formula>NOT(ISERROR(SEARCH("RTP",AM6)))</formula>
    </cfRule>
    <cfRule type="containsText" dxfId="2920" priority="86" operator="containsText" text="RTJ">
      <formula>NOT(ISERROR(SEARCH("RTJ",AM6)))</formula>
    </cfRule>
    <cfRule type="containsText" dxfId="2919" priority="87" operator="containsText" text="RTT">
      <formula>NOT(ISERROR(SEARCH("RTT",AM6)))</formula>
    </cfRule>
    <cfRule type="containsText" dxfId="2918" priority="88" operator="containsText" text="RF">
      <formula>NOT(ISERROR(SEARCH("RF",AM6)))</formula>
    </cfRule>
    <cfRule type="containsText" dxfId="2917" priority="89" operator="containsText" text="RC">
      <formula>NOT(ISERROR(SEARCH("RC",AM6)))</formula>
    </cfRule>
    <cfRule type="containsText" dxfId="2916" priority="90" operator="containsText" text="NM">
      <formula>NOT(ISERROR(SEARCH("NM",AM6)))</formula>
    </cfRule>
    <cfRule type="containsText" dxfId="2915" priority="91" operator="containsText" text="JDF">
      <formula>NOT(ISERROR(SEARCH("JDF",AM6)))</formula>
    </cfRule>
    <cfRule type="containsText" dxfId="2914" priority="92" operator="containsText" text="HSM">
      <formula>NOT(ISERROR(SEARCH("HSM",AM6)))</formula>
    </cfRule>
    <cfRule type="containsText" dxfId="2913" priority="93" operator="containsText" text="HS">
      <formula>NOT(ISERROR(SEARCH("HS",AM6)))</formula>
    </cfRule>
    <cfRule type="containsText" dxfId="2912" priority="94" operator="containsText" text="FR">
      <formula>NOT(ISERROR(SEARCH("FR",AM6)))</formula>
    </cfRule>
    <cfRule type="containsText" dxfId="2911" priority="95" operator="containsText" text="CFS">
      <formula>NOT(ISERROR(SEARCH("CFS",AM6)))</formula>
    </cfRule>
    <cfRule type="containsText" dxfId="2910" priority="96" operator="containsText" text="CFJ">
      <formula>NOT(ISERROR(SEARCH("CFJ",AM6)))</formula>
    </cfRule>
    <cfRule type="containsText" dxfId="2909" priority="97" operator="containsText" text="CAR">
      <formula>NOT(ISERROR(SEARCH("CAR",AM6)))</formula>
    </cfRule>
    <cfRule type="containsText" dxfId="2908" priority="98" operator="containsText" text="CAM">
      <formula>NOT(ISERROR(SEARCH("CAM",AM6)))</formula>
    </cfRule>
    <cfRule type="containsText" dxfId="2907" priority="99" operator="containsText" text="CA">
      <formula>NOT(ISERROR(SEARCH("CA",AM6)))</formula>
    </cfRule>
    <cfRule type="containsText" dxfId="2906" priority="100" operator="containsText" text="AAS">
      <formula>NOT(ISERROR(SEARCH("AAS",AM6)))</formula>
    </cfRule>
    <cfRule type="containsText" dxfId="2905" priority="101" operator="containsText" text="RH">
      <formula>NOT(ISERROR(SEARCH("RH",AM6)))</formula>
    </cfRule>
  </conditionalFormatting>
  <conditionalFormatting sqref="AM7:AM50">
    <cfRule type="cellIs" dxfId="2904" priority="62" operator="equal">
      <formula>27</formula>
    </cfRule>
    <cfRule type="containsText" dxfId="2903" priority="63" operator="containsText" text="JSR">
      <formula>NOT(ISERROR(SEARCH("JSR",AM7)))</formula>
    </cfRule>
    <cfRule type="containsText" dxfId="2902" priority="64" operator="containsText" text="JS">
      <formula>NOT(ISERROR(SEARCH("JS",AM7)))</formula>
    </cfRule>
    <cfRule type="containsText" dxfId="2901" priority="65" operator="containsText" text="RTP">
      <formula>NOT(ISERROR(SEARCH("RTP",AM7)))</formula>
    </cfRule>
    <cfRule type="containsText" dxfId="2900" priority="66" operator="containsText" text="RTJ">
      <formula>NOT(ISERROR(SEARCH("RTJ",AM7)))</formula>
    </cfRule>
    <cfRule type="containsText" dxfId="2899" priority="67" operator="containsText" text="RTT">
      <formula>NOT(ISERROR(SEARCH("RTT",AM7)))</formula>
    </cfRule>
    <cfRule type="containsText" dxfId="2898" priority="68" operator="containsText" text="RF">
      <formula>NOT(ISERROR(SEARCH("RF",AM7)))</formula>
    </cfRule>
    <cfRule type="containsText" dxfId="2897" priority="69" operator="containsText" text="RC">
      <formula>NOT(ISERROR(SEARCH("RC",AM7)))</formula>
    </cfRule>
    <cfRule type="containsText" dxfId="2896" priority="70" operator="containsText" text="NM">
      <formula>NOT(ISERROR(SEARCH("NM",AM7)))</formula>
    </cfRule>
    <cfRule type="containsText" dxfId="2895" priority="71" operator="containsText" text="JDF">
      <formula>NOT(ISERROR(SEARCH("JDF",AM7)))</formula>
    </cfRule>
    <cfRule type="containsText" dxfId="2894" priority="72" operator="containsText" text="HSM">
      <formula>NOT(ISERROR(SEARCH("HSM",AM7)))</formula>
    </cfRule>
    <cfRule type="containsText" dxfId="2893" priority="73" operator="containsText" text="HS">
      <formula>NOT(ISERROR(SEARCH("HS",AM7)))</formula>
    </cfRule>
    <cfRule type="containsText" dxfId="2892" priority="74" operator="containsText" text="FR">
      <formula>NOT(ISERROR(SEARCH("FR",AM7)))</formula>
    </cfRule>
    <cfRule type="containsText" dxfId="2891" priority="75" operator="containsText" text="CFS">
      <formula>NOT(ISERROR(SEARCH("CFS",AM7)))</formula>
    </cfRule>
    <cfRule type="containsText" dxfId="2890" priority="76" operator="containsText" text="CFJ">
      <formula>NOT(ISERROR(SEARCH("CFJ",AM7)))</formula>
    </cfRule>
    <cfRule type="containsText" dxfId="2889" priority="77" operator="containsText" text="CAR">
      <formula>NOT(ISERROR(SEARCH("CAR",AM7)))</formula>
    </cfRule>
    <cfRule type="containsText" dxfId="2888" priority="78" operator="containsText" text="CAM">
      <formula>NOT(ISERROR(SEARCH("CAM",AM7)))</formula>
    </cfRule>
    <cfRule type="containsText" dxfId="2887" priority="79" operator="containsText" text="CA">
      <formula>NOT(ISERROR(SEARCH("CA",AM7)))</formula>
    </cfRule>
    <cfRule type="containsText" dxfId="2886" priority="80" operator="containsText" text="AAS">
      <formula>NOT(ISERROR(SEARCH("AAS",AM7)))</formula>
    </cfRule>
    <cfRule type="containsText" dxfId="2885" priority="81" operator="containsText" text="RH">
      <formula>NOT(ISERROR(SEARCH("RH",AM7)))</formula>
    </cfRule>
  </conditionalFormatting>
  <conditionalFormatting sqref="AN6">
    <cfRule type="cellIs" dxfId="2884" priority="42" operator="equal">
      <formula>27</formula>
    </cfRule>
    <cfRule type="containsText" dxfId="2883" priority="43" operator="containsText" text="JSR">
      <formula>NOT(ISERROR(SEARCH("JSR",AN6)))</formula>
    </cfRule>
    <cfRule type="containsText" dxfId="2882" priority="44" operator="containsText" text="JS">
      <formula>NOT(ISERROR(SEARCH("JS",AN6)))</formula>
    </cfRule>
    <cfRule type="containsText" dxfId="2881" priority="45" operator="containsText" text="RTP">
      <formula>NOT(ISERROR(SEARCH("RTP",AN6)))</formula>
    </cfRule>
    <cfRule type="containsText" dxfId="2880" priority="46" operator="containsText" text="RTJ">
      <formula>NOT(ISERROR(SEARCH("RTJ",AN6)))</formula>
    </cfRule>
    <cfRule type="containsText" dxfId="2879" priority="47" operator="containsText" text="RTT">
      <formula>NOT(ISERROR(SEARCH("RTT",AN6)))</formula>
    </cfRule>
    <cfRule type="containsText" dxfId="2878" priority="48" operator="containsText" text="RF">
      <formula>NOT(ISERROR(SEARCH("RF",AN6)))</formula>
    </cfRule>
    <cfRule type="containsText" dxfId="2877" priority="49" operator="containsText" text="RC">
      <formula>NOT(ISERROR(SEARCH("RC",AN6)))</formula>
    </cfRule>
    <cfRule type="containsText" dxfId="2876" priority="50" operator="containsText" text="NM">
      <formula>NOT(ISERROR(SEARCH("NM",AN6)))</formula>
    </cfRule>
    <cfRule type="containsText" dxfId="2875" priority="51" operator="containsText" text="JDF">
      <formula>NOT(ISERROR(SEARCH("JDF",AN6)))</formula>
    </cfRule>
    <cfRule type="containsText" dxfId="2874" priority="52" operator="containsText" text="HSM">
      <formula>NOT(ISERROR(SEARCH("HSM",AN6)))</formula>
    </cfRule>
    <cfRule type="containsText" dxfId="2873" priority="53" operator="containsText" text="HS">
      <formula>NOT(ISERROR(SEARCH("HS",AN6)))</formula>
    </cfRule>
    <cfRule type="containsText" dxfId="2872" priority="54" operator="containsText" text="FR">
      <formula>NOT(ISERROR(SEARCH("FR",AN6)))</formula>
    </cfRule>
    <cfRule type="containsText" dxfId="2871" priority="55" operator="containsText" text="CFS">
      <formula>NOT(ISERROR(SEARCH("CFS",AN6)))</formula>
    </cfRule>
    <cfRule type="containsText" dxfId="2870" priority="56" operator="containsText" text="CFJ">
      <formula>NOT(ISERROR(SEARCH("CFJ",AN6)))</formula>
    </cfRule>
    <cfRule type="containsText" dxfId="2869" priority="57" operator="containsText" text="CAR">
      <formula>NOT(ISERROR(SEARCH("CAR",AN6)))</formula>
    </cfRule>
    <cfRule type="containsText" dxfId="2868" priority="58" operator="containsText" text="CAM">
      <formula>NOT(ISERROR(SEARCH("CAM",AN6)))</formula>
    </cfRule>
    <cfRule type="containsText" dxfId="2867" priority="59" operator="containsText" text="CA">
      <formula>NOT(ISERROR(SEARCH("CA",AN6)))</formula>
    </cfRule>
    <cfRule type="containsText" dxfId="2866" priority="60" operator="containsText" text="AAS">
      <formula>NOT(ISERROR(SEARCH("AAS",AN6)))</formula>
    </cfRule>
    <cfRule type="containsText" dxfId="2865" priority="61" operator="containsText" text="RH">
      <formula>NOT(ISERROR(SEARCH("RH",AN6)))</formula>
    </cfRule>
  </conditionalFormatting>
  <conditionalFormatting sqref="AN7:AN50">
    <cfRule type="cellIs" dxfId="2864" priority="22" operator="equal">
      <formula>27</formula>
    </cfRule>
    <cfRule type="containsText" dxfId="2863" priority="23" operator="containsText" text="JSR">
      <formula>NOT(ISERROR(SEARCH("JSR",AN7)))</formula>
    </cfRule>
    <cfRule type="containsText" dxfId="2862" priority="24" operator="containsText" text="JS">
      <formula>NOT(ISERROR(SEARCH("JS",AN7)))</formula>
    </cfRule>
    <cfRule type="containsText" dxfId="2861" priority="25" operator="containsText" text="RTP">
      <formula>NOT(ISERROR(SEARCH("RTP",AN7)))</formula>
    </cfRule>
    <cfRule type="containsText" dxfId="2860" priority="26" operator="containsText" text="RTJ">
      <formula>NOT(ISERROR(SEARCH("RTJ",AN7)))</formula>
    </cfRule>
    <cfRule type="containsText" dxfId="2859" priority="27" operator="containsText" text="RTT">
      <formula>NOT(ISERROR(SEARCH("RTT",AN7)))</formula>
    </cfRule>
    <cfRule type="containsText" dxfId="2858" priority="28" operator="containsText" text="RF">
      <formula>NOT(ISERROR(SEARCH("RF",AN7)))</formula>
    </cfRule>
    <cfRule type="containsText" dxfId="2857" priority="29" operator="containsText" text="RC">
      <formula>NOT(ISERROR(SEARCH("RC",AN7)))</formula>
    </cfRule>
    <cfRule type="containsText" dxfId="2856" priority="30" operator="containsText" text="NM">
      <formula>NOT(ISERROR(SEARCH("NM",AN7)))</formula>
    </cfRule>
    <cfRule type="containsText" dxfId="2855" priority="31" operator="containsText" text="JDF">
      <formula>NOT(ISERROR(SEARCH("JDF",AN7)))</formula>
    </cfRule>
    <cfRule type="containsText" dxfId="2854" priority="32" operator="containsText" text="HSM">
      <formula>NOT(ISERROR(SEARCH("HSM",AN7)))</formula>
    </cfRule>
    <cfRule type="containsText" dxfId="2853" priority="33" operator="containsText" text="HS">
      <formula>NOT(ISERROR(SEARCH("HS",AN7)))</formula>
    </cfRule>
    <cfRule type="containsText" dxfId="2852" priority="34" operator="containsText" text="FR">
      <formula>NOT(ISERROR(SEARCH("FR",AN7)))</formula>
    </cfRule>
    <cfRule type="containsText" dxfId="2851" priority="35" operator="containsText" text="CFS">
      <formula>NOT(ISERROR(SEARCH("CFS",AN7)))</formula>
    </cfRule>
    <cfRule type="containsText" dxfId="2850" priority="36" operator="containsText" text="CFJ">
      <formula>NOT(ISERROR(SEARCH("CFJ",AN7)))</formula>
    </cfRule>
    <cfRule type="containsText" dxfId="2849" priority="37" operator="containsText" text="CAR">
      <formula>NOT(ISERROR(SEARCH("CAR",AN7)))</formula>
    </cfRule>
    <cfRule type="containsText" dxfId="2848" priority="38" operator="containsText" text="CAM">
      <formula>NOT(ISERROR(SEARCH("CAM",AN7)))</formula>
    </cfRule>
    <cfRule type="containsText" dxfId="2847" priority="39" operator="containsText" text="CA">
      <formula>NOT(ISERROR(SEARCH("CA",AN7)))</formula>
    </cfRule>
    <cfRule type="containsText" dxfId="2846" priority="40" operator="containsText" text="AAS">
      <formula>NOT(ISERROR(SEARCH("AAS",AN7)))</formula>
    </cfRule>
    <cfRule type="containsText" dxfId="2845" priority="41" operator="containsText" text="RH">
      <formula>NOT(ISERROR(SEARCH("RH",AN7)))</formula>
    </cfRule>
  </conditionalFormatting>
  <conditionalFormatting sqref="AT5:AT50">
    <cfRule type="cellIs" dxfId="2844" priority="21" operator="lessThan">
      <formula>0</formula>
    </cfRule>
  </conditionalFormatting>
  <conditionalFormatting sqref="T5:X5">
    <cfRule type="cellIs" dxfId="2843" priority="1" operator="equal">
      <formula>27</formula>
    </cfRule>
    <cfRule type="containsText" dxfId="2842" priority="2" operator="containsText" text="JSR">
      <formula>NOT(ISERROR(SEARCH("JSR",T5)))</formula>
    </cfRule>
    <cfRule type="containsText" dxfId="2841" priority="3" operator="containsText" text="JS">
      <formula>NOT(ISERROR(SEARCH("JS",T5)))</formula>
    </cfRule>
    <cfRule type="containsText" dxfId="2840" priority="4" operator="containsText" text="RTP">
      <formula>NOT(ISERROR(SEARCH("RTP",T5)))</formula>
    </cfRule>
    <cfRule type="containsText" dxfId="2839" priority="5" operator="containsText" text="RTJ">
      <formula>NOT(ISERROR(SEARCH("RTJ",T5)))</formula>
    </cfRule>
    <cfRule type="containsText" dxfId="2838" priority="6" operator="containsText" text="RTT">
      <formula>NOT(ISERROR(SEARCH("RTT",T5)))</formula>
    </cfRule>
    <cfRule type="containsText" dxfId="2837" priority="7" operator="containsText" text="RF">
      <formula>NOT(ISERROR(SEARCH("RF",T5)))</formula>
    </cfRule>
    <cfRule type="containsText" dxfId="2836" priority="8" operator="containsText" text="RC">
      <formula>NOT(ISERROR(SEARCH("RC",T5)))</formula>
    </cfRule>
    <cfRule type="containsText" dxfId="2835" priority="9" operator="containsText" text="NM">
      <formula>NOT(ISERROR(SEARCH("NM",T5)))</formula>
    </cfRule>
    <cfRule type="containsText" dxfId="2834" priority="10" operator="containsText" text="JDF">
      <formula>NOT(ISERROR(SEARCH("JDF",T5)))</formula>
    </cfRule>
    <cfRule type="containsText" dxfId="2833" priority="11" operator="containsText" text="HSM">
      <formula>NOT(ISERROR(SEARCH("HSM",T5)))</formula>
    </cfRule>
    <cfRule type="containsText" dxfId="2832" priority="12" operator="containsText" text="HS">
      <formula>NOT(ISERROR(SEARCH("HS",T5)))</formula>
    </cfRule>
    <cfRule type="containsText" dxfId="2831" priority="13" operator="containsText" text="FR">
      <formula>NOT(ISERROR(SEARCH("FR",T5)))</formula>
    </cfRule>
    <cfRule type="containsText" dxfId="2830" priority="14" operator="containsText" text="CFS">
      <formula>NOT(ISERROR(SEARCH("CFS",T5)))</formula>
    </cfRule>
    <cfRule type="containsText" dxfId="2829" priority="15" operator="containsText" text="CFJ">
      <formula>NOT(ISERROR(SEARCH("CFJ",T5)))</formula>
    </cfRule>
    <cfRule type="containsText" dxfId="2828" priority="16" operator="containsText" text="CAR">
      <formula>NOT(ISERROR(SEARCH("CAR",T5)))</formula>
    </cfRule>
    <cfRule type="containsText" dxfId="2827" priority="17" operator="containsText" text="CAM">
      <formula>NOT(ISERROR(SEARCH("CAM",T5)))</formula>
    </cfRule>
    <cfRule type="containsText" dxfId="2826" priority="18" operator="containsText" text="CA">
      <formula>NOT(ISERROR(SEARCH("CA",T5)))</formula>
    </cfRule>
    <cfRule type="containsText" dxfId="2825" priority="19" operator="containsText" text="AAS">
      <formula>NOT(ISERROR(SEARCH("AAS",T5)))</formula>
    </cfRule>
    <cfRule type="containsText" dxfId="2824" priority="20" operator="containsText" text="RH">
      <formula>NOT(ISERROR(SEARCH("RH",T5)))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AI89"/>
  <sheetViews>
    <sheetView zoomScale="80" zoomScaleNormal="80" workbookViewId="0">
      <selection activeCell="C5" sqref="C5:C5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41" width="17.42578125" customWidth="1"/>
    <col min="42" max="42" width="9.5703125" customWidth="1"/>
    <col min="43" max="44" width="7.42578125" customWidth="1"/>
    <col min="45" max="45" width="19.5703125" customWidth="1"/>
    <col min="46" max="51" width="7.42578125" customWidth="1"/>
    <col min="52" max="52" width="12.7109375" customWidth="1"/>
    <col min="53" max="63" width="7.42578125" customWidth="1"/>
  </cols>
  <sheetData>
    <row r="1" spans="1:711" ht="32.25" customHeight="1" thickBot="1" x14ac:dyDescent="0.3">
      <c r="A1" s="246" t="s">
        <v>76</v>
      </c>
      <c r="B1" s="247"/>
      <c r="C1" s="248"/>
      <c r="AJ1" s="113" t="s">
        <v>84</v>
      </c>
      <c r="AK1" s="93"/>
      <c r="AL1" s="93"/>
      <c r="AM1" s="95"/>
      <c r="AN1" s="299"/>
      <c r="AO1" s="260" t="s">
        <v>85</v>
      </c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1"/>
      <c r="BC1" s="262"/>
    </row>
    <row r="2" spans="1:711" ht="15" customHeight="1" thickBot="1" x14ac:dyDescent="0.3">
      <c r="A2" s="266"/>
      <c r="B2" s="268"/>
      <c r="C2" s="270">
        <v>43891</v>
      </c>
      <c r="D2" s="53">
        <f>C2</f>
        <v>43891</v>
      </c>
      <c r="E2" s="54">
        <f>D2+1</f>
        <v>43892</v>
      </c>
      <c r="F2" s="54">
        <f t="shared" ref="F2:AF2" si="0">E2+1</f>
        <v>43893</v>
      </c>
      <c r="G2" s="54">
        <f t="shared" si="0"/>
        <v>43894</v>
      </c>
      <c r="H2" s="54">
        <f t="shared" si="0"/>
        <v>43895</v>
      </c>
      <c r="I2" s="54">
        <f t="shared" si="0"/>
        <v>43896</v>
      </c>
      <c r="J2" s="54">
        <f t="shared" si="0"/>
        <v>43897</v>
      </c>
      <c r="K2" s="54">
        <f t="shared" si="0"/>
        <v>43898</v>
      </c>
      <c r="L2" s="54">
        <f t="shared" si="0"/>
        <v>43899</v>
      </c>
      <c r="M2" s="54">
        <f t="shared" si="0"/>
        <v>43900</v>
      </c>
      <c r="N2" s="54">
        <f t="shared" si="0"/>
        <v>43901</v>
      </c>
      <c r="O2" s="54">
        <f t="shared" si="0"/>
        <v>43902</v>
      </c>
      <c r="P2" s="54">
        <f t="shared" si="0"/>
        <v>43903</v>
      </c>
      <c r="Q2" s="54">
        <f t="shared" si="0"/>
        <v>43904</v>
      </c>
      <c r="R2" s="54">
        <f t="shared" si="0"/>
        <v>43905</v>
      </c>
      <c r="S2" s="54">
        <f t="shared" si="0"/>
        <v>43906</v>
      </c>
      <c r="T2" s="54">
        <f t="shared" si="0"/>
        <v>43907</v>
      </c>
      <c r="U2" s="54">
        <f t="shared" si="0"/>
        <v>43908</v>
      </c>
      <c r="V2" s="54">
        <f t="shared" si="0"/>
        <v>43909</v>
      </c>
      <c r="W2" s="54">
        <f t="shared" si="0"/>
        <v>43910</v>
      </c>
      <c r="X2" s="54">
        <f t="shared" si="0"/>
        <v>43911</v>
      </c>
      <c r="Y2" s="54">
        <f t="shared" si="0"/>
        <v>43912</v>
      </c>
      <c r="Z2" s="54">
        <f t="shared" si="0"/>
        <v>43913</v>
      </c>
      <c r="AA2" s="54">
        <f t="shared" si="0"/>
        <v>43914</v>
      </c>
      <c r="AB2" s="54">
        <f t="shared" si="0"/>
        <v>43915</v>
      </c>
      <c r="AC2" s="54">
        <f t="shared" si="0"/>
        <v>43916</v>
      </c>
      <c r="AD2" s="54">
        <f t="shared" si="0"/>
        <v>43917</v>
      </c>
      <c r="AE2" s="54">
        <f t="shared" si="0"/>
        <v>43918</v>
      </c>
      <c r="AF2" s="97">
        <f t="shared" si="0"/>
        <v>43919</v>
      </c>
      <c r="AG2" s="54">
        <f>AF2+1</f>
        <v>43920</v>
      </c>
      <c r="AH2" s="157">
        <f>AG2+1</f>
        <v>43921</v>
      </c>
      <c r="AI2" s="114"/>
      <c r="AJ2" s="66" t="s">
        <v>54</v>
      </c>
      <c r="AK2" s="70" t="s">
        <v>69</v>
      </c>
      <c r="AL2" s="71" t="s">
        <v>56</v>
      </c>
      <c r="AM2" s="72" t="s">
        <v>57</v>
      </c>
      <c r="AN2" s="300"/>
      <c r="AO2" s="96" t="s">
        <v>91</v>
      </c>
      <c r="AP2" s="90" t="s">
        <v>81</v>
      </c>
      <c r="AQ2" s="90" t="s">
        <v>58</v>
      </c>
      <c r="AR2" s="91" t="s">
        <v>59</v>
      </c>
      <c r="AS2" s="66" t="s">
        <v>93</v>
      </c>
      <c r="AT2" s="92" t="s">
        <v>82</v>
      </c>
      <c r="AU2" s="92" t="s">
        <v>60</v>
      </c>
      <c r="AV2" s="73" t="s">
        <v>61</v>
      </c>
      <c r="AW2" s="92" t="s">
        <v>83</v>
      </c>
      <c r="AX2" s="74" t="s">
        <v>62</v>
      </c>
      <c r="AY2" s="70" t="s">
        <v>63</v>
      </c>
      <c r="AZ2" s="198" t="s">
        <v>80</v>
      </c>
      <c r="BA2" s="83" t="s">
        <v>79</v>
      </c>
      <c r="BB2" s="81" t="s">
        <v>65</v>
      </c>
      <c r="BC2" s="72" t="s">
        <v>66</v>
      </c>
      <c r="AAH2" s="69"/>
      <c r="AAI2">
        <v>1</v>
      </c>
    </row>
    <row r="3" spans="1:711" ht="11.25" customHeight="1" thickBot="1" x14ac:dyDescent="0.3">
      <c r="A3" s="267"/>
      <c r="B3" s="269"/>
      <c r="C3" s="271"/>
      <c r="D3" s="117">
        <f>C2</f>
        <v>43891</v>
      </c>
      <c r="E3" s="52">
        <f>C2+1</f>
        <v>43892</v>
      </c>
      <c r="F3" s="52">
        <f>E2+1</f>
        <v>43893</v>
      </c>
      <c r="G3" s="62">
        <f>F2+1</f>
        <v>43894</v>
      </c>
      <c r="H3" s="62">
        <f>G2+1</f>
        <v>43895</v>
      </c>
      <c r="I3" s="52">
        <f t="shared" ref="I3:AF3" si="1">H2+1</f>
        <v>43896</v>
      </c>
      <c r="J3" s="52">
        <f t="shared" si="1"/>
        <v>43897</v>
      </c>
      <c r="K3" s="52">
        <f t="shared" si="1"/>
        <v>43898</v>
      </c>
      <c r="L3" s="52">
        <f t="shared" si="1"/>
        <v>43899</v>
      </c>
      <c r="M3" s="52">
        <f t="shared" si="1"/>
        <v>43900</v>
      </c>
      <c r="N3" s="52">
        <f t="shared" si="1"/>
        <v>43901</v>
      </c>
      <c r="O3" s="52">
        <f t="shared" si="1"/>
        <v>43902</v>
      </c>
      <c r="P3" s="52">
        <f t="shared" si="1"/>
        <v>43903</v>
      </c>
      <c r="Q3" s="52">
        <f t="shared" si="1"/>
        <v>43904</v>
      </c>
      <c r="R3" s="52">
        <f t="shared" si="1"/>
        <v>43905</v>
      </c>
      <c r="S3" s="52">
        <f t="shared" si="1"/>
        <v>43906</v>
      </c>
      <c r="T3" s="52">
        <f t="shared" si="1"/>
        <v>43907</v>
      </c>
      <c r="U3" s="52">
        <f t="shared" si="1"/>
        <v>43908</v>
      </c>
      <c r="V3" s="52">
        <f t="shared" si="1"/>
        <v>43909</v>
      </c>
      <c r="W3" s="52">
        <f t="shared" si="1"/>
        <v>43910</v>
      </c>
      <c r="X3" s="52">
        <f t="shared" si="1"/>
        <v>43911</v>
      </c>
      <c r="Y3" s="52">
        <f t="shared" si="1"/>
        <v>43912</v>
      </c>
      <c r="Z3" s="52">
        <f t="shared" si="1"/>
        <v>43913</v>
      </c>
      <c r="AA3" s="52">
        <f t="shared" si="1"/>
        <v>43914</v>
      </c>
      <c r="AB3" s="52">
        <f t="shared" si="1"/>
        <v>43915</v>
      </c>
      <c r="AC3" s="52">
        <f t="shared" si="1"/>
        <v>43916</v>
      </c>
      <c r="AD3" s="52">
        <f t="shared" si="1"/>
        <v>43917</v>
      </c>
      <c r="AE3" s="52">
        <f t="shared" si="1"/>
        <v>43918</v>
      </c>
      <c r="AF3" s="98">
        <f t="shared" si="1"/>
        <v>43919</v>
      </c>
      <c r="AG3" s="52">
        <f>AF2+1</f>
        <v>43920</v>
      </c>
      <c r="AH3" s="158">
        <f>AG2+1</f>
        <v>43921</v>
      </c>
      <c r="AI3" s="115"/>
      <c r="AJ3" s="359" t="s">
        <v>68</v>
      </c>
      <c r="AK3" s="360"/>
      <c r="AL3" s="289" t="s">
        <v>53</v>
      </c>
      <c r="AM3" s="290"/>
      <c r="AN3" s="301"/>
      <c r="AO3" s="292" t="s">
        <v>70</v>
      </c>
      <c r="AP3" s="292"/>
      <c r="AQ3" s="292"/>
      <c r="AR3" s="292"/>
      <c r="AS3" s="296" t="s">
        <v>71</v>
      </c>
      <c r="AT3" s="297"/>
      <c r="AU3" s="297"/>
      <c r="AV3" s="298"/>
      <c r="AW3" s="173" t="s">
        <v>64</v>
      </c>
      <c r="AX3" s="178" t="s">
        <v>88</v>
      </c>
      <c r="AY3" s="179"/>
      <c r="AZ3" s="289" t="s">
        <v>67</v>
      </c>
      <c r="BA3" s="291"/>
      <c r="BB3" s="291"/>
      <c r="BC3" s="290"/>
    </row>
    <row r="4" spans="1:711" s="163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61"/>
      <c r="AE4" s="161"/>
      <c r="AF4" s="161"/>
      <c r="AG4" s="161"/>
      <c r="AH4" s="161"/>
      <c r="AI4" s="4"/>
      <c r="AJ4" s="353" t="s">
        <v>86</v>
      </c>
      <c r="AK4" s="354"/>
      <c r="AL4" s="354"/>
      <c r="AM4" s="355"/>
      <c r="AN4" s="162"/>
      <c r="AO4" s="353" t="s">
        <v>86</v>
      </c>
      <c r="AP4" s="354"/>
      <c r="AQ4" s="354"/>
      <c r="AR4" s="355"/>
      <c r="AS4" s="353" t="s">
        <v>86</v>
      </c>
      <c r="AT4" s="354"/>
      <c r="AU4" s="354"/>
      <c r="AV4" s="355"/>
      <c r="AW4" s="356" t="s">
        <v>86</v>
      </c>
      <c r="AX4" s="357"/>
      <c r="AY4" s="358"/>
      <c r="AZ4" s="353" t="s">
        <v>86</v>
      </c>
      <c r="BA4" s="354"/>
      <c r="BB4" s="354"/>
      <c r="BC4" s="355"/>
    </row>
    <row r="5" spans="1:711" ht="12" customHeight="1" x14ac:dyDescent="0.25">
      <c r="A5" s="25" t="s">
        <v>52</v>
      </c>
      <c r="B5" s="119">
        <v>1</v>
      </c>
      <c r="C5" s="128"/>
      <c r="D5" s="129" t="s">
        <v>55</v>
      </c>
      <c r="E5" s="129">
        <v>1</v>
      </c>
      <c r="F5" s="129">
        <v>1</v>
      </c>
      <c r="G5" s="129">
        <v>1</v>
      </c>
      <c r="H5" s="129">
        <v>1</v>
      </c>
      <c r="I5" s="129">
        <v>1</v>
      </c>
      <c r="J5" s="129" t="s">
        <v>55</v>
      </c>
      <c r="K5" s="129" t="s">
        <v>55</v>
      </c>
      <c r="L5" s="129">
        <v>1</v>
      </c>
      <c r="M5" s="129">
        <v>1</v>
      </c>
      <c r="N5" s="129">
        <v>1</v>
      </c>
      <c r="O5" s="129">
        <v>1</v>
      </c>
      <c r="P5" s="129">
        <v>1</v>
      </c>
      <c r="Q5" s="129" t="s">
        <v>55</v>
      </c>
      <c r="R5" s="129" t="s">
        <v>55</v>
      </c>
      <c r="S5" s="129">
        <v>1</v>
      </c>
      <c r="T5" s="129">
        <v>1</v>
      </c>
      <c r="U5" s="129">
        <v>1</v>
      </c>
      <c r="V5" s="129">
        <v>1</v>
      </c>
      <c r="W5" s="129">
        <v>1</v>
      </c>
      <c r="X5" s="129" t="s">
        <v>55</v>
      </c>
      <c r="Y5" s="129" t="s">
        <v>55</v>
      </c>
      <c r="Z5" s="129">
        <v>1</v>
      </c>
      <c r="AA5" s="129">
        <v>1</v>
      </c>
      <c r="AB5" s="129">
        <v>1</v>
      </c>
      <c r="AC5" s="129">
        <v>1</v>
      </c>
      <c r="AD5" s="129">
        <v>1</v>
      </c>
      <c r="AE5" s="129" t="s">
        <v>55</v>
      </c>
      <c r="AF5" s="129" t="s">
        <v>55</v>
      </c>
      <c r="AG5" s="129">
        <v>1</v>
      </c>
      <c r="AH5" s="129">
        <v>1</v>
      </c>
      <c r="AI5" s="111"/>
      <c r="AJ5" s="164">
        <f>COUNTIF(D5:AH5,"RTT")+'Fevrier 2020'!AH5</f>
        <v>0</v>
      </c>
      <c r="AK5" s="182">
        <f>15 -(AJ5)</f>
        <v>15</v>
      </c>
      <c r="AL5" s="198">
        <f>COUNTIF(D5:AH5,"CA")+'Fevrier 2020'!AJ5</f>
        <v>0</v>
      </c>
      <c r="AM5" s="185">
        <f>25 -(AL5)</f>
        <v>25</v>
      </c>
      <c r="AN5" s="361"/>
      <c r="AO5" s="71">
        <f>AL5</f>
        <v>0</v>
      </c>
      <c r="AP5" s="81">
        <f>(AO5&gt;5)*2+(AND(AO5&gt;2,AO5&lt;6)*1)</f>
        <v>0</v>
      </c>
      <c r="AQ5" s="81">
        <f>COUNTIF(D5:AH5,"HS")+'Fevrier 2020'!AO5</f>
        <v>0</v>
      </c>
      <c r="AR5" s="185">
        <f>AP5-AQ5</f>
        <v>0</v>
      </c>
      <c r="AS5" s="75">
        <f>COUNT(K5,R5,Y5,AF5,D5)+'Fevrier 2020'!AQ5</f>
        <v>0</v>
      </c>
      <c r="AT5" s="76">
        <f>(AS5&gt;=20)*2</f>
        <v>0</v>
      </c>
      <c r="AU5" s="76">
        <f>COUNTIF(D5:AH5,"jdf")+'Fevrier 2020'!AS5</f>
        <v>0</v>
      </c>
      <c r="AV5" s="201">
        <f>AT5-AU5</f>
        <v>0</v>
      </c>
      <c r="AW5" s="176">
        <f ca="1">jaunesNum(D5:AH5)+'Fevrier 2020'!AU5</f>
        <v>1</v>
      </c>
      <c r="AX5" s="110">
        <f>COUNTIF(D5:AH5,"RF")+'Fevrier 2020'!AV5</f>
        <v>1</v>
      </c>
      <c r="AY5" s="189">
        <f ca="1">AW5-(AX5)</f>
        <v>0</v>
      </c>
      <c r="AZ5" s="71">
        <f>IF(COUNTIF(D5:AH5,"CA")&gt;=5,"1",IF(COUNTIF(D5:AH5,"CA")&lt;=4,"0"))+'Fevrier 2020'!AX5</f>
        <v>0</v>
      </c>
      <c r="BA5" s="81">
        <f>(AZ5&gt;=3)*1</f>
        <v>0</v>
      </c>
      <c r="BB5" s="81">
        <f>COUNTIF(D5:AH5,"FR")+'Fevrier 2020'!AZ5</f>
        <v>0</v>
      </c>
      <c r="BC5" s="185">
        <f>BA5-BB5</f>
        <v>0</v>
      </c>
    </row>
    <row r="6" spans="1:711" ht="12" customHeight="1" x14ac:dyDescent="0.25">
      <c r="A6" s="26" t="s">
        <v>34</v>
      </c>
      <c r="B6" s="120">
        <v>2</v>
      </c>
      <c r="C6" s="131"/>
      <c r="D6" s="39" t="s">
        <v>55</v>
      </c>
      <c r="E6" s="39">
        <v>2</v>
      </c>
      <c r="F6" s="39">
        <v>2</v>
      </c>
      <c r="G6" s="39">
        <v>2</v>
      </c>
      <c r="H6" s="39">
        <v>2</v>
      </c>
      <c r="I6" s="39">
        <v>2</v>
      </c>
      <c r="J6" s="39" t="s">
        <v>55</v>
      </c>
      <c r="K6" s="39" t="s">
        <v>55</v>
      </c>
      <c r="L6" s="39">
        <v>2</v>
      </c>
      <c r="M6" s="39">
        <v>2</v>
      </c>
      <c r="N6" s="39">
        <v>2</v>
      </c>
      <c r="O6" s="39">
        <v>2</v>
      </c>
      <c r="P6" s="39">
        <v>2</v>
      </c>
      <c r="Q6" s="39" t="s">
        <v>55</v>
      </c>
      <c r="R6" s="39" t="s">
        <v>55</v>
      </c>
      <c r="S6" s="39">
        <v>2</v>
      </c>
      <c r="T6" s="39">
        <v>2</v>
      </c>
      <c r="U6" s="39">
        <v>2</v>
      </c>
      <c r="V6" s="39">
        <v>2</v>
      </c>
      <c r="W6" s="39">
        <v>2</v>
      </c>
      <c r="X6" s="39" t="s">
        <v>55</v>
      </c>
      <c r="Y6" s="39" t="s">
        <v>55</v>
      </c>
      <c r="Z6" s="39">
        <v>2</v>
      </c>
      <c r="AA6" s="39">
        <v>2</v>
      </c>
      <c r="AB6" s="39">
        <v>2</v>
      </c>
      <c r="AC6" s="39">
        <v>2</v>
      </c>
      <c r="AD6" s="39">
        <v>2</v>
      </c>
      <c r="AE6" s="39" t="s">
        <v>55</v>
      </c>
      <c r="AF6" s="39" t="s">
        <v>55</v>
      </c>
      <c r="AG6" s="39">
        <v>2</v>
      </c>
      <c r="AH6" s="39">
        <v>2</v>
      </c>
      <c r="AI6" s="111"/>
      <c r="AJ6" s="77">
        <f>COUNTIF(D6:AH6,"RTT")+'Fevrier 2020'!AH6</f>
        <v>0</v>
      </c>
      <c r="AK6" s="183">
        <f>15 -(AJ6)</f>
        <v>15</v>
      </c>
      <c r="AL6" s="225">
        <f>COUNTIF(D6:AH6,"CA")+'Fevrier 2020'!AJ6</f>
        <v>0</v>
      </c>
      <c r="AM6" s="186">
        <f>25 -(AL6)</f>
        <v>25</v>
      </c>
      <c r="AN6" s="362"/>
      <c r="AO6" s="88">
        <f>AL6</f>
        <v>0</v>
      </c>
      <c r="AP6" s="80">
        <f>(AO6&gt;5)*2+(AND(AO6&gt;2,AO6&lt;6)*1)</f>
        <v>0</v>
      </c>
      <c r="AQ6" s="80">
        <f>COUNTIF(D6:AH6,"HS")+'Fevrier 2020'!AO6</f>
        <v>0</v>
      </c>
      <c r="AR6" s="186">
        <f>AP6-AQ6</f>
        <v>0</v>
      </c>
      <c r="AS6" s="77">
        <f>COUNT(K6,R6,Y6,AF6,D6)+'Fevrier 2020'!AQ6</f>
        <v>0</v>
      </c>
      <c r="AT6" s="64">
        <f>(AS6&gt;=20)*1</f>
        <v>0</v>
      </c>
      <c r="AU6" s="64">
        <f>COUNTIF(D6:AH6,"jdf")+'Fevrier 2020'!AS6</f>
        <v>0</v>
      </c>
      <c r="AV6" s="183">
        <f>AT6-AU6</f>
        <v>0</v>
      </c>
      <c r="AW6" s="177">
        <f ca="1">jaunesNum(D6:AH6)+'Fevrier 2020'!AU6</f>
        <v>1</v>
      </c>
      <c r="AX6" s="108">
        <f>COUNTIF(D6:AH6,"RF")+'Fevrier 2020'!AV6</f>
        <v>1</v>
      </c>
      <c r="AY6" s="190">
        <f ca="1">AW6-(AX6)</f>
        <v>0</v>
      </c>
      <c r="AZ6" s="88">
        <f>IF(COUNTIF(D6:AH6,"CA")&gt;=5,"1",IF(COUNTIF(D6:AH6,"CA")&lt;=4,"0"))+'Fevrier 2020'!AX6</f>
        <v>0</v>
      </c>
      <c r="BA6" s="80">
        <f>(AZ6&gt;=3)*1</f>
        <v>0</v>
      </c>
      <c r="BB6" s="80">
        <f>COUNTIF(D6:AH6,"FR")+'Fevrier 2020'!AZ6</f>
        <v>0</v>
      </c>
      <c r="BC6" s="186">
        <f>BA6-BB6</f>
        <v>0</v>
      </c>
    </row>
    <row r="7" spans="1:711" ht="14.25" customHeight="1" x14ac:dyDescent="0.25">
      <c r="A7" s="27"/>
      <c r="B7" s="42"/>
      <c r="C7" s="133"/>
      <c r="D7" s="39" t="str">
        <f t="shared" ref="D7:AF7" si="2">IF(OR(WEEKDAY(D3,2)=6,WEEKDAY(D3,2)=7),"RH","")</f>
        <v>RH</v>
      </c>
      <c r="E7" s="39" t="str">
        <f t="shared" si="2"/>
        <v/>
      </c>
      <c r="F7" s="39" t="str">
        <f t="shared" si="2"/>
        <v/>
      </c>
      <c r="G7" s="39" t="str">
        <f t="shared" si="2"/>
        <v/>
      </c>
      <c r="H7" s="39" t="str">
        <f t="shared" si="2"/>
        <v/>
      </c>
      <c r="I7" s="39" t="str">
        <f t="shared" si="2"/>
        <v/>
      </c>
      <c r="J7" s="39" t="str">
        <f t="shared" si="2"/>
        <v>RH</v>
      </c>
      <c r="K7" s="39" t="str">
        <f t="shared" si="2"/>
        <v>RH</v>
      </c>
      <c r="L7" s="39" t="str">
        <f>IF(OR(WEEKDAY(L3,2)=6,WEEKDAY(L3,2)=7),"RH","")</f>
        <v/>
      </c>
      <c r="M7" s="39" t="str">
        <f t="shared" si="2"/>
        <v/>
      </c>
      <c r="N7" s="39" t="str">
        <f t="shared" si="2"/>
        <v/>
      </c>
      <c r="O7" s="39" t="str">
        <f t="shared" si="2"/>
        <v/>
      </c>
      <c r="P7" s="39" t="str">
        <f t="shared" si="2"/>
        <v/>
      </c>
      <c r="Q7" s="39" t="s">
        <v>55</v>
      </c>
      <c r="R7" s="39" t="s">
        <v>55</v>
      </c>
      <c r="S7" s="39" t="str">
        <f>IF(OR(WEEKDAY(S3,2)=6,WEEKDAY(S3,2)=7),"RH","")</f>
        <v/>
      </c>
      <c r="T7" s="39" t="str">
        <f t="shared" si="2"/>
        <v/>
      </c>
      <c r="U7" s="39" t="str">
        <f t="shared" si="2"/>
        <v/>
      </c>
      <c r="V7" s="39" t="str">
        <f t="shared" si="2"/>
        <v/>
      </c>
      <c r="W7" s="39" t="str">
        <f t="shared" si="2"/>
        <v/>
      </c>
      <c r="X7" s="39" t="str">
        <f>IF(OR(WEEKDAY(X3,2)=6,WEEKDAY(X3,2)=7),"RH","")</f>
        <v>RH</v>
      </c>
      <c r="Y7" s="39" t="str">
        <f t="shared" si="2"/>
        <v>RH</v>
      </c>
      <c r="Z7" s="39" t="str">
        <f>IF(OR(WEEKDAY(Z3,2)=6,WEEKDAY(Z3,2)=7),"RH","")</f>
        <v/>
      </c>
      <c r="AA7" s="39" t="str">
        <f t="shared" si="2"/>
        <v/>
      </c>
      <c r="AB7" s="39" t="str">
        <f t="shared" si="2"/>
        <v/>
      </c>
      <c r="AC7" s="39" t="str">
        <f t="shared" si="2"/>
        <v/>
      </c>
      <c r="AD7" s="39" t="str">
        <f t="shared" si="2"/>
        <v/>
      </c>
      <c r="AE7" s="39" t="str">
        <f>IF(OR(WEEKDAY(AE3,2)=6,WEEKDAY(AE3,2)=7),"RH","")</f>
        <v>RH</v>
      </c>
      <c r="AF7" s="39" t="str">
        <f t="shared" si="2"/>
        <v>RH</v>
      </c>
      <c r="AG7" s="39" t="str">
        <f>IF(OR(WEEKDAY(AG3,2)=6,WEEKDAY(AG3,2)=7),"RH","")</f>
        <v/>
      </c>
      <c r="AH7" s="39" t="str">
        <f>IF(OR(WEEKDAY(AH3,2)=6,WEEKDAY(AH3,2)=7),"RH","")</f>
        <v/>
      </c>
      <c r="AI7" s="111"/>
      <c r="AJ7" s="77">
        <f>COUNTIF(D7:AH7,"RTT")+'Fevrier 2020'!AH7</f>
        <v>0</v>
      </c>
      <c r="AK7" s="183">
        <f t="shared" ref="AK7:AK50" si="3">15 -(AJ7)</f>
        <v>15</v>
      </c>
      <c r="AL7" s="225">
        <f>COUNTIF(D7:AH7,"CA")+'Fevrier 2020'!AJ7</f>
        <v>0</v>
      </c>
      <c r="AM7" s="186">
        <f t="shared" ref="AM7:AM50" si="4">25 -(AL7)</f>
        <v>25</v>
      </c>
      <c r="AN7" s="362"/>
      <c r="AO7" s="88">
        <f t="shared" ref="AO7:AO50" si="5">AL7</f>
        <v>0</v>
      </c>
      <c r="AP7" s="80">
        <f t="shared" ref="AP7:AP50" si="6">(AO7&gt;5)*2+(AND(AO7&gt;2,AO7&lt;6)*1)</f>
        <v>0</v>
      </c>
      <c r="AQ7" s="80">
        <f>COUNTIF(D7:AH7,"HS")+'Fevrier 2020'!AO7</f>
        <v>0</v>
      </c>
      <c r="AR7" s="186">
        <f t="shared" ref="AR7:AR50" si="7">AP7-AQ7</f>
        <v>0</v>
      </c>
      <c r="AS7" s="77">
        <f>COUNT(K7,R7,Y7,AF7,D7)+'Fevrier 2020'!AQ7</f>
        <v>0</v>
      </c>
      <c r="AT7" s="64">
        <f t="shared" ref="AT7:AT50" si="8">(AS7&gt;=20)*1</f>
        <v>0</v>
      </c>
      <c r="AU7" s="64">
        <f>COUNTIF(D7:AH7,"jdf")+'Fevrier 2020'!AS7</f>
        <v>0</v>
      </c>
      <c r="AV7" s="183">
        <f t="shared" ref="AV7:AV50" si="9">AT7-AU7</f>
        <v>0</v>
      </c>
      <c r="AW7" s="177">
        <f ca="1">jaunesNum(D7:AH7)+'Fevrier 2020'!AU7</f>
        <v>1</v>
      </c>
      <c r="AX7" s="108">
        <f>COUNTIF(D7:AH7,"RF")+'Fevrier 2020'!AV7</f>
        <v>1</v>
      </c>
      <c r="AY7" s="190">
        <f t="shared" ref="AY7:AY50" ca="1" si="10">AW7-(AX7)</f>
        <v>0</v>
      </c>
      <c r="AZ7" s="88">
        <f>IF(COUNTIF(D7:AH7,"CA")&gt;=5,"1",IF(COUNTIF(D7:AH7,"CA")&lt;=4,"0"))+'Fevrier 2020'!AX7</f>
        <v>0</v>
      </c>
      <c r="BA7" s="80">
        <f t="shared" ref="BA7:BA50" si="11">(AZ7&gt;=3)*1</f>
        <v>0</v>
      </c>
      <c r="BB7" s="80">
        <f>COUNTIF(D7:AH7,"FR")+'Fevrier 2020'!AZ7</f>
        <v>0</v>
      </c>
      <c r="BC7" s="186">
        <f t="shared" ref="BC7:BC50" si="12">BA7-BB7</f>
        <v>0</v>
      </c>
    </row>
    <row r="8" spans="1:711" ht="12" customHeight="1" x14ac:dyDescent="0.25">
      <c r="A8" s="28" t="s">
        <v>35</v>
      </c>
      <c r="B8" s="43">
        <v>3</v>
      </c>
      <c r="C8" s="133"/>
      <c r="D8" s="39" t="s">
        <v>55</v>
      </c>
      <c r="E8" s="39">
        <v>3</v>
      </c>
      <c r="F8" s="39">
        <v>3</v>
      </c>
      <c r="G8" s="39">
        <v>3</v>
      </c>
      <c r="H8" s="39">
        <v>3</v>
      </c>
      <c r="I8" s="39">
        <v>3</v>
      </c>
      <c r="J8" s="39" t="str">
        <f>IF(OR(WEEKDAY(J4,2)=6,WEEKDAY(J4,2)=7),"RH","")</f>
        <v>RH</v>
      </c>
      <c r="K8" s="39" t="s">
        <v>55</v>
      </c>
      <c r="L8" s="39">
        <v>3</v>
      </c>
      <c r="M8" s="39">
        <v>3</v>
      </c>
      <c r="N8" s="39">
        <v>3</v>
      </c>
      <c r="O8" s="39">
        <v>3</v>
      </c>
      <c r="P8" s="39">
        <v>3</v>
      </c>
      <c r="Q8" s="39" t="s">
        <v>55</v>
      </c>
      <c r="R8" s="39" t="s">
        <v>55</v>
      </c>
      <c r="S8" s="39">
        <v>3</v>
      </c>
      <c r="T8" s="39">
        <v>3</v>
      </c>
      <c r="U8" s="39">
        <v>3</v>
      </c>
      <c r="V8" s="39">
        <v>3</v>
      </c>
      <c r="W8" s="39">
        <v>3</v>
      </c>
      <c r="X8" s="39" t="s">
        <v>55</v>
      </c>
      <c r="Y8" s="39" t="s">
        <v>55</v>
      </c>
      <c r="Z8" s="39">
        <v>3</v>
      </c>
      <c r="AA8" s="39">
        <v>3</v>
      </c>
      <c r="AB8" s="39">
        <v>3</v>
      </c>
      <c r="AC8" s="39">
        <v>3</v>
      </c>
      <c r="AD8" s="39">
        <v>3</v>
      </c>
      <c r="AE8" s="39" t="s">
        <v>55</v>
      </c>
      <c r="AF8" s="39" t="s">
        <v>55</v>
      </c>
      <c r="AG8" s="39">
        <v>3</v>
      </c>
      <c r="AH8" s="39">
        <v>3</v>
      </c>
      <c r="AI8" s="111"/>
      <c r="AJ8" s="77">
        <f>COUNTIF(D8:AH8,"RTT")+'Fevrier 2020'!AH8</f>
        <v>0</v>
      </c>
      <c r="AK8" s="183">
        <f t="shared" si="3"/>
        <v>15</v>
      </c>
      <c r="AL8" s="225">
        <f>COUNTIF(D8:AH8,"CA")+'Fevrier 2020'!AJ8</f>
        <v>0</v>
      </c>
      <c r="AM8" s="186">
        <f t="shared" si="4"/>
        <v>25</v>
      </c>
      <c r="AN8" s="362"/>
      <c r="AO8" s="88">
        <f t="shared" si="5"/>
        <v>0</v>
      </c>
      <c r="AP8" s="80">
        <f t="shared" si="6"/>
        <v>0</v>
      </c>
      <c r="AQ8" s="80">
        <f>COUNTIF(D8:AH8,"HS")+'Fevrier 2020'!AO8</f>
        <v>0</v>
      </c>
      <c r="AR8" s="186">
        <f t="shared" si="7"/>
        <v>0</v>
      </c>
      <c r="AS8" s="77">
        <f>COUNT(K8,R8,Y8,AF8,D8)+'Fevrier 2020'!AQ8</f>
        <v>0</v>
      </c>
      <c r="AT8" s="64">
        <f t="shared" si="8"/>
        <v>0</v>
      </c>
      <c r="AU8" s="64">
        <f>COUNTIF(D8:AH8,"jdf")+'Fevrier 2020'!AS8</f>
        <v>0</v>
      </c>
      <c r="AV8" s="183">
        <f t="shared" si="9"/>
        <v>0</v>
      </c>
      <c r="AW8" s="177">
        <f ca="1">jaunesNum(D8:AH8)+'Fevrier 2020'!AU8</f>
        <v>1</v>
      </c>
      <c r="AX8" s="108">
        <f>COUNTIF(D8:AH8,"RF")+'Fevrier 2020'!AV8</f>
        <v>1</v>
      </c>
      <c r="AY8" s="190">
        <f t="shared" ca="1" si="10"/>
        <v>0</v>
      </c>
      <c r="AZ8" s="88">
        <f>IF(COUNTIF(D8:AH8,"CA")&gt;=5,"1",IF(COUNTIF(D8:AH8,"CA")&lt;=4,"0"))+'Fevrier 2020'!AX8</f>
        <v>0</v>
      </c>
      <c r="BA8" s="80">
        <f t="shared" si="11"/>
        <v>0</v>
      </c>
      <c r="BB8" s="80">
        <f>COUNTIF(D8:AH8,"FR")+'Fevrier 2020'!AZ8</f>
        <v>0</v>
      </c>
      <c r="BC8" s="186">
        <f t="shared" si="12"/>
        <v>0</v>
      </c>
    </row>
    <row r="9" spans="1:711" ht="12" customHeight="1" thickBot="1" x14ac:dyDescent="0.3">
      <c r="A9" s="29" t="s">
        <v>51</v>
      </c>
      <c r="B9" s="43">
        <v>4</v>
      </c>
      <c r="C9" s="133"/>
      <c r="D9" s="39" t="s">
        <v>55</v>
      </c>
      <c r="E9" s="39">
        <v>4</v>
      </c>
      <c r="F9" s="39">
        <v>4</v>
      </c>
      <c r="G9" s="39">
        <v>4</v>
      </c>
      <c r="H9" s="39">
        <v>4</v>
      </c>
      <c r="I9" s="39">
        <v>4</v>
      </c>
      <c r="J9" s="39" t="s">
        <v>55</v>
      </c>
      <c r="K9" s="39" t="s">
        <v>55</v>
      </c>
      <c r="L9" s="39">
        <v>4</v>
      </c>
      <c r="M9" s="39">
        <v>4</v>
      </c>
      <c r="N9" s="39">
        <v>4</v>
      </c>
      <c r="O9" s="39">
        <v>4</v>
      </c>
      <c r="P9" s="39">
        <v>4</v>
      </c>
      <c r="Q9" s="39" t="s">
        <v>55</v>
      </c>
      <c r="R9" s="39" t="s">
        <v>55</v>
      </c>
      <c r="S9" s="39">
        <v>4</v>
      </c>
      <c r="T9" s="39">
        <v>4</v>
      </c>
      <c r="U9" s="39">
        <v>4</v>
      </c>
      <c r="V9" s="39">
        <v>4</v>
      </c>
      <c r="W9" s="39">
        <v>4</v>
      </c>
      <c r="X9" s="39" t="s">
        <v>55</v>
      </c>
      <c r="Y9" s="39" t="s">
        <v>55</v>
      </c>
      <c r="Z9" s="39">
        <v>4</v>
      </c>
      <c r="AA9" s="39">
        <v>4</v>
      </c>
      <c r="AB9" s="39">
        <v>4</v>
      </c>
      <c r="AC9" s="39">
        <v>4</v>
      </c>
      <c r="AD9" s="39">
        <v>4</v>
      </c>
      <c r="AE9" s="39" t="s">
        <v>55</v>
      </c>
      <c r="AF9" s="39" t="s">
        <v>55</v>
      </c>
      <c r="AG9" s="39">
        <v>4</v>
      </c>
      <c r="AH9" s="39">
        <v>4</v>
      </c>
      <c r="AI9" s="111"/>
      <c r="AJ9" s="77">
        <f>COUNTIF(D9:AH9,"RTT")+'Fevrier 2020'!AH9</f>
        <v>0</v>
      </c>
      <c r="AK9" s="183">
        <f t="shared" si="3"/>
        <v>15</v>
      </c>
      <c r="AL9" s="225">
        <f>COUNTIF(D9:AH9,"CA")+'Fevrier 2020'!AJ9</f>
        <v>0</v>
      </c>
      <c r="AM9" s="186">
        <f t="shared" si="4"/>
        <v>25</v>
      </c>
      <c r="AN9" s="362"/>
      <c r="AO9" s="88">
        <f t="shared" si="5"/>
        <v>0</v>
      </c>
      <c r="AP9" s="80">
        <f t="shared" si="6"/>
        <v>0</v>
      </c>
      <c r="AQ9" s="80">
        <f>COUNTIF(D9:AH9,"HS")+'Fevrier 2020'!AO9</f>
        <v>0</v>
      </c>
      <c r="AR9" s="186">
        <f t="shared" si="7"/>
        <v>0</v>
      </c>
      <c r="AS9" s="77">
        <f>COUNT(K9,R9,Y9,AF9,D9)+'Fevrier 2020'!AQ9</f>
        <v>0</v>
      </c>
      <c r="AT9" s="64">
        <f t="shared" si="8"/>
        <v>0</v>
      </c>
      <c r="AU9" s="64">
        <f>COUNTIF(D9:AH9,"jdf")+'Fevrier 2020'!AS9</f>
        <v>0</v>
      </c>
      <c r="AV9" s="183">
        <f t="shared" si="9"/>
        <v>0</v>
      </c>
      <c r="AW9" s="177">
        <f ca="1">jaunesNum(D9:AH9)+'Fevrier 2020'!AU9</f>
        <v>1</v>
      </c>
      <c r="AX9" s="108">
        <f>COUNTIF(D9:AH9,"RF")+'Fevrier 2020'!AV9</f>
        <v>1</v>
      </c>
      <c r="AY9" s="190">
        <f t="shared" ca="1" si="10"/>
        <v>0</v>
      </c>
      <c r="AZ9" s="88">
        <f>IF(COUNTIF(D9:AH9,"CA")&gt;=5,"1",IF(COUNTIF(D9:AH9,"CA")&lt;=4,"0"))+'Fevrier 2020'!AX9</f>
        <v>0</v>
      </c>
      <c r="BA9" s="80">
        <f t="shared" si="11"/>
        <v>0</v>
      </c>
      <c r="BB9" s="80">
        <f>COUNTIF(D9:AH9,"FR")+'Fevrier 2020'!AZ9</f>
        <v>0</v>
      </c>
      <c r="BC9" s="186">
        <f t="shared" si="12"/>
        <v>0</v>
      </c>
    </row>
    <row r="10" spans="1:711" ht="2.25" customHeight="1" thickBot="1" x14ac:dyDescent="0.3">
      <c r="A10" s="12"/>
      <c r="B10" s="42"/>
      <c r="C10" s="134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111"/>
      <c r="AJ10" s="77"/>
      <c r="AK10" s="183"/>
      <c r="AL10" s="225"/>
      <c r="AM10" s="186"/>
      <c r="AN10" s="362"/>
      <c r="AO10" s="88">
        <f t="shared" si="5"/>
        <v>0</v>
      </c>
      <c r="AP10" s="80">
        <f t="shared" si="6"/>
        <v>0</v>
      </c>
      <c r="AQ10" s="80">
        <f>COUNTIF(D10:AH10,"HS")+'Fevrier 2020'!AO10</f>
        <v>0</v>
      </c>
      <c r="AR10" s="186">
        <f t="shared" si="7"/>
        <v>0</v>
      </c>
      <c r="AS10" s="77">
        <f>COUNT(K10,R10,Y10,AF10,D10)+'Fevrier 2020'!AQ10</f>
        <v>0</v>
      </c>
      <c r="AT10" s="64">
        <f t="shared" si="8"/>
        <v>0</v>
      </c>
      <c r="AU10" s="64">
        <f>COUNTIF(D10:AH10,"jdf")+'Fevrier 2020'!AS10</f>
        <v>0</v>
      </c>
      <c r="AV10" s="183">
        <f t="shared" si="9"/>
        <v>0</v>
      </c>
      <c r="AW10" s="77">
        <f ca="1">jaunesNum(D10:AH10)+'Fevrier 2020'!AU10</f>
        <v>0</v>
      </c>
      <c r="AX10" s="108">
        <f>COUNTIF(D10:AH10,"RF")+'Fevrier 2020'!AV10</f>
        <v>0</v>
      </c>
      <c r="AY10" s="191"/>
      <c r="AZ10" s="88">
        <f>IF(COUNTIF(D10:AH10,"CA")&gt;=5,"1",IF(COUNTIF(D10:AH10,"CA")&lt;=4,"0"))+'Fevrier 2020'!AX10</f>
        <v>0</v>
      </c>
      <c r="BA10" s="80">
        <f t="shared" si="11"/>
        <v>0</v>
      </c>
      <c r="BB10" s="80">
        <f>COUNTIF(D10:AH10,"FR")+'Fevrier 2020'!AZ10</f>
        <v>0</v>
      </c>
      <c r="BC10" s="186">
        <f t="shared" si="12"/>
        <v>0</v>
      </c>
    </row>
    <row r="11" spans="1:711" s="1" customFormat="1" ht="12" customHeight="1" thickBot="1" x14ac:dyDescent="0.3">
      <c r="A11" s="30" t="s">
        <v>36</v>
      </c>
      <c r="B11" s="121">
        <v>5</v>
      </c>
      <c r="C11" s="135"/>
      <c r="D11" s="39" t="s">
        <v>55</v>
      </c>
      <c r="E11" s="39">
        <v>5</v>
      </c>
      <c r="F11" s="39">
        <v>5</v>
      </c>
      <c r="G11" s="39">
        <v>5</v>
      </c>
      <c r="H11" s="39">
        <v>5</v>
      </c>
      <c r="I11" s="39">
        <v>5</v>
      </c>
      <c r="J11" s="39" t="s">
        <v>55</v>
      </c>
      <c r="K11" s="39" t="s">
        <v>55</v>
      </c>
      <c r="L11" s="39">
        <v>5</v>
      </c>
      <c r="M11" s="39">
        <v>5</v>
      </c>
      <c r="N11" s="39">
        <v>5</v>
      </c>
      <c r="O11" s="39">
        <v>5</v>
      </c>
      <c r="P11" s="39">
        <v>5</v>
      </c>
      <c r="Q11" s="39" t="s">
        <v>55</v>
      </c>
      <c r="R11" s="39" t="s">
        <v>55</v>
      </c>
      <c r="S11" s="39">
        <v>5</v>
      </c>
      <c r="T11" s="39">
        <v>5</v>
      </c>
      <c r="U11" s="39">
        <v>5</v>
      </c>
      <c r="V11" s="39">
        <v>5</v>
      </c>
      <c r="W11" s="39">
        <v>5</v>
      </c>
      <c r="X11" s="39" t="s">
        <v>55</v>
      </c>
      <c r="Y11" s="39" t="s">
        <v>55</v>
      </c>
      <c r="Z11" s="39">
        <v>5</v>
      </c>
      <c r="AA11" s="39">
        <v>5</v>
      </c>
      <c r="AB11" s="39">
        <v>5</v>
      </c>
      <c r="AC11" s="39">
        <v>5</v>
      </c>
      <c r="AD11" s="39">
        <v>5</v>
      </c>
      <c r="AE11" s="39" t="s">
        <v>55</v>
      </c>
      <c r="AF11" s="39" t="s">
        <v>55</v>
      </c>
      <c r="AG11" s="39">
        <v>5</v>
      </c>
      <c r="AH11" s="39">
        <v>5</v>
      </c>
      <c r="AI11" s="111"/>
      <c r="AJ11" s="77">
        <f>COUNTIF(D11:AH11,"RTT")+'Fevrier 2020'!AH11</f>
        <v>0</v>
      </c>
      <c r="AK11" s="183">
        <f t="shared" si="3"/>
        <v>15</v>
      </c>
      <c r="AL11" s="225">
        <f>COUNTIF(D11:AH11,"CA")+'Fevrier 2020'!AJ11</f>
        <v>0</v>
      </c>
      <c r="AM11" s="186">
        <f t="shared" si="4"/>
        <v>25</v>
      </c>
      <c r="AN11" s="362"/>
      <c r="AO11" s="88">
        <f t="shared" si="5"/>
        <v>0</v>
      </c>
      <c r="AP11" s="80">
        <f t="shared" si="6"/>
        <v>0</v>
      </c>
      <c r="AQ11" s="80">
        <f>COUNTIF(D11:AH11,"HS")+'Fevrier 2020'!AO11</f>
        <v>0</v>
      </c>
      <c r="AR11" s="186">
        <f t="shared" si="7"/>
        <v>0</v>
      </c>
      <c r="AS11" s="77">
        <f>COUNT(K11,R11,Y11,AF11,D11)+'Fevrier 2020'!AQ11</f>
        <v>0</v>
      </c>
      <c r="AT11" s="64">
        <f t="shared" si="8"/>
        <v>0</v>
      </c>
      <c r="AU11" s="64">
        <f>COUNTIF(D11:AH11,"jdf")+'Fevrier 2020'!AS11</f>
        <v>0</v>
      </c>
      <c r="AV11" s="183">
        <f t="shared" si="9"/>
        <v>0</v>
      </c>
      <c r="AW11" s="177">
        <f ca="1">jaunesNum(D11:AH11)+'Fevrier 2020'!AU11</f>
        <v>1</v>
      </c>
      <c r="AX11" s="108">
        <f>COUNTIF(D11:AH11,"RF")+'Fevrier 2020'!AV11</f>
        <v>1</v>
      </c>
      <c r="AY11" s="190">
        <f t="shared" ca="1" si="10"/>
        <v>0</v>
      </c>
      <c r="AZ11" s="88">
        <f>IF(COUNTIF(D11:AH11,"CA")&gt;=5,"1",IF(COUNTIF(D11:AH11,"CA")&lt;=4,"0"))+'Fevrier 2020'!AX11</f>
        <v>0</v>
      </c>
      <c r="BA11" s="80">
        <f t="shared" si="11"/>
        <v>0</v>
      </c>
      <c r="BB11" s="80">
        <f>COUNTIF(D11:AH11,"FR")+'Fevrier 2020'!AZ11</f>
        <v>0</v>
      </c>
      <c r="BC11" s="186">
        <f t="shared" si="12"/>
        <v>0</v>
      </c>
    </row>
    <row r="12" spans="1:711" s="5" customFormat="1" ht="12" customHeight="1" x14ac:dyDescent="0.25">
      <c r="A12" s="31" t="s">
        <v>37</v>
      </c>
      <c r="B12" s="43">
        <v>6</v>
      </c>
      <c r="C12" s="136"/>
      <c r="D12" s="39" t="s">
        <v>55</v>
      </c>
      <c r="E12" s="39">
        <v>6</v>
      </c>
      <c r="F12" s="39">
        <v>6</v>
      </c>
      <c r="G12" s="39">
        <v>6</v>
      </c>
      <c r="H12" s="39">
        <v>6</v>
      </c>
      <c r="I12" s="39">
        <v>6</v>
      </c>
      <c r="J12" s="39" t="s">
        <v>55</v>
      </c>
      <c r="K12" s="39" t="s">
        <v>55</v>
      </c>
      <c r="L12" s="39">
        <v>6</v>
      </c>
      <c r="M12" s="39">
        <v>6</v>
      </c>
      <c r="N12" s="39">
        <v>6</v>
      </c>
      <c r="O12" s="39">
        <v>6</v>
      </c>
      <c r="P12" s="39">
        <v>6</v>
      </c>
      <c r="Q12" s="39" t="s">
        <v>55</v>
      </c>
      <c r="R12" s="39" t="s">
        <v>55</v>
      </c>
      <c r="S12" s="39">
        <v>6</v>
      </c>
      <c r="T12" s="39">
        <v>6</v>
      </c>
      <c r="U12" s="39">
        <v>6</v>
      </c>
      <c r="V12" s="39">
        <v>6</v>
      </c>
      <c r="W12" s="39">
        <v>6</v>
      </c>
      <c r="X12" s="39" t="s">
        <v>55</v>
      </c>
      <c r="Y12" s="39" t="s">
        <v>55</v>
      </c>
      <c r="Z12" s="39">
        <v>6</v>
      </c>
      <c r="AA12" s="39">
        <v>6</v>
      </c>
      <c r="AB12" s="39">
        <v>6</v>
      </c>
      <c r="AC12" s="39">
        <v>6</v>
      </c>
      <c r="AD12" s="39">
        <v>6</v>
      </c>
      <c r="AE12" s="39" t="s">
        <v>55</v>
      </c>
      <c r="AF12" s="39" t="s">
        <v>55</v>
      </c>
      <c r="AG12" s="39">
        <v>6</v>
      </c>
      <c r="AH12" s="39">
        <v>6</v>
      </c>
      <c r="AI12" s="111"/>
      <c r="AJ12" s="77">
        <f>COUNTIF(D12:AH12,"RTT")+'Fevrier 2020'!AH12</f>
        <v>0</v>
      </c>
      <c r="AK12" s="183">
        <f t="shared" si="3"/>
        <v>15</v>
      </c>
      <c r="AL12" s="225">
        <f>COUNTIF(D12:AH12,"CA")+'Fevrier 2020'!AJ12</f>
        <v>0</v>
      </c>
      <c r="AM12" s="186">
        <f t="shared" si="4"/>
        <v>25</v>
      </c>
      <c r="AN12" s="362"/>
      <c r="AO12" s="88">
        <f t="shared" si="5"/>
        <v>0</v>
      </c>
      <c r="AP12" s="80">
        <f t="shared" si="6"/>
        <v>0</v>
      </c>
      <c r="AQ12" s="80">
        <f>COUNTIF(D12:AH12,"HS")+'Fevrier 2020'!AO12</f>
        <v>0</v>
      </c>
      <c r="AR12" s="186">
        <f t="shared" si="7"/>
        <v>0</v>
      </c>
      <c r="AS12" s="77">
        <f>COUNT(K12,R12,Y12,AF12,D12)+'Fevrier 2020'!AQ12</f>
        <v>0</v>
      </c>
      <c r="AT12" s="64">
        <f t="shared" si="8"/>
        <v>0</v>
      </c>
      <c r="AU12" s="64">
        <f>COUNTIF(D12:AH12,"jdf")+'Fevrier 2020'!AS12</f>
        <v>0</v>
      </c>
      <c r="AV12" s="183">
        <f t="shared" si="9"/>
        <v>0</v>
      </c>
      <c r="AW12" s="177">
        <f ca="1">jaunesNum(D12:AH12)+'Fevrier 2020'!AU12</f>
        <v>1</v>
      </c>
      <c r="AX12" s="108">
        <f>COUNTIF(D12:AH12,"RF")+'Fevrier 2020'!AV12</f>
        <v>1</v>
      </c>
      <c r="AY12" s="190">
        <f t="shared" ca="1" si="10"/>
        <v>0</v>
      </c>
      <c r="AZ12" s="88">
        <f>IF(COUNTIF(D12:AH12,"CA")&gt;=5,"1",IF(COUNTIF(D12:AH12,"CA")&lt;=4,"0"))+'Fevrier 2020'!AX12</f>
        <v>0</v>
      </c>
      <c r="BA12" s="80">
        <f t="shared" si="11"/>
        <v>0</v>
      </c>
      <c r="BB12" s="80">
        <f>COUNTIF(D12:AH12,"FR")+'Fevrier 2020'!AZ12</f>
        <v>0</v>
      </c>
      <c r="BC12" s="186">
        <f t="shared" si="12"/>
        <v>0</v>
      </c>
    </row>
    <row r="13" spans="1:711" ht="12" customHeight="1" thickBot="1" x14ac:dyDescent="0.3">
      <c r="A13" s="32" t="s">
        <v>38</v>
      </c>
      <c r="B13" s="120">
        <v>7</v>
      </c>
      <c r="C13" s="137"/>
      <c r="D13" s="39" t="s">
        <v>55</v>
      </c>
      <c r="E13" s="39">
        <v>7</v>
      </c>
      <c r="F13" s="39">
        <v>7</v>
      </c>
      <c r="G13" s="39">
        <v>7</v>
      </c>
      <c r="H13" s="39">
        <v>7</v>
      </c>
      <c r="I13" s="39">
        <v>7</v>
      </c>
      <c r="J13" s="39" t="s">
        <v>55</v>
      </c>
      <c r="K13" s="39" t="s">
        <v>55</v>
      </c>
      <c r="L13" s="39">
        <v>7</v>
      </c>
      <c r="M13" s="39">
        <v>7</v>
      </c>
      <c r="N13" s="39">
        <v>7</v>
      </c>
      <c r="O13" s="39">
        <v>7</v>
      </c>
      <c r="P13" s="39">
        <v>7</v>
      </c>
      <c r="Q13" s="39" t="s">
        <v>55</v>
      </c>
      <c r="R13" s="39" t="s">
        <v>55</v>
      </c>
      <c r="S13" s="39">
        <v>7</v>
      </c>
      <c r="T13" s="39">
        <v>7</v>
      </c>
      <c r="U13" s="39">
        <v>7</v>
      </c>
      <c r="V13" s="39">
        <v>7</v>
      </c>
      <c r="W13" s="39">
        <v>7</v>
      </c>
      <c r="X13" s="39" t="s">
        <v>55</v>
      </c>
      <c r="Y13" s="39" t="s">
        <v>55</v>
      </c>
      <c r="Z13" s="39">
        <v>7</v>
      </c>
      <c r="AA13" s="39">
        <v>7</v>
      </c>
      <c r="AB13" s="39">
        <v>7</v>
      </c>
      <c r="AC13" s="39">
        <v>7</v>
      </c>
      <c r="AD13" s="39">
        <v>7</v>
      </c>
      <c r="AE13" s="39" t="s">
        <v>55</v>
      </c>
      <c r="AF13" s="39" t="s">
        <v>55</v>
      </c>
      <c r="AG13" s="39">
        <v>7</v>
      </c>
      <c r="AH13" s="39">
        <v>7</v>
      </c>
      <c r="AI13" s="111"/>
      <c r="AJ13" s="77">
        <f>COUNTIF(D13:AH13,"RTT")+'Fevrier 2020'!AH13</f>
        <v>0</v>
      </c>
      <c r="AK13" s="183">
        <f t="shared" si="3"/>
        <v>15</v>
      </c>
      <c r="AL13" s="225">
        <f>COUNTIF(D13:AH13,"CA")+'Fevrier 2020'!AJ13</f>
        <v>0</v>
      </c>
      <c r="AM13" s="186">
        <f t="shared" si="4"/>
        <v>25</v>
      </c>
      <c r="AN13" s="362"/>
      <c r="AO13" s="88">
        <f t="shared" si="5"/>
        <v>0</v>
      </c>
      <c r="AP13" s="80">
        <f t="shared" si="6"/>
        <v>0</v>
      </c>
      <c r="AQ13" s="80">
        <f>COUNTIF(D13:AH13,"HS")+'Fevrier 2020'!AO13</f>
        <v>0</v>
      </c>
      <c r="AR13" s="186">
        <f t="shared" si="7"/>
        <v>0</v>
      </c>
      <c r="AS13" s="77">
        <f>COUNT(K13,R13,Y13,AF13,D13)+'Fevrier 2020'!AQ13</f>
        <v>0</v>
      </c>
      <c r="AT13" s="64">
        <f t="shared" si="8"/>
        <v>0</v>
      </c>
      <c r="AU13" s="64">
        <f>COUNTIF(D13:AH13,"jdf")+'Fevrier 2020'!AS13</f>
        <v>0</v>
      </c>
      <c r="AV13" s="183">
        <f t="shared" si="9"/>
        <v>0</v>
      </c>
      <c r="AW13" s="177">
        <f ca="1">jaunesNum(D13:AH13)+'Fevrier 2020'!AU13</f>
        <v>1</v>
      </c>
      <c r="AX13" s="108">
        <f>COUNTIF(D13:AH13,"RF")+'Fevrier 2020'!AV13</f>
        <v>1</v>
      </c>
      <c r="AY13" s="190">
        <f t="shared" ca="1" si="10"/>
        <v>0</v>
      </c>
      <c r="AZ13" s="88">
        <f>IF(COUNTIF(D13:AH13,"CA")&gt;=5,"1",IF(COUNTIF(D13:AH13,"CA")&lt;=4,"0"))+'Fevrier 2020'!AX13</f>
        <v>0</v>
      </c>
      <c r="BA13" s="80">
        <f t="shared" si="11"/>
        <v>0</v>
      </c>
      <c r="BB13" s="80">
        <f>COUNTIF(D13:AH13,"FR")+'Fevrier 2020'!AZ13</f>
        <v>0</v>
      </c>
      <c r="BC13" s="186">
        <f t="shared" si="12"/>
        <v>0</v>
      </c>
    </row>
    <row r="14" spans="1:711" ht="1.5" customHeight="1" thickBot="1" x14ac:dyDescent="0.3">
      <c r="A14" s="13"/>
      <c r="B14" s="46"/>
      <c r="C14" s="138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111"/>
      <c r="AJ14" s="77"/>
      <c r="AK14" s="183"/>
      <c r="AL14" s="225"/>
      <c r="AM14" s="186"/>
      <c r="AN14" s="362"/>
      <c r="AO14" s="88">
        <f t="shared" si="5"/>
        <v>0</v>
      </c>
      <c r="AP14" s="80">
        <f t="shared" si="6"/>
        <v>0</v>
      </c>
      <c r="AQ14" s="80">
        <f>COUNTIF(D14:AH14,"HS")+'Fevrier 2020'!AO14</f>
        <v>0</v>
      </c>
      <c r="AR14" s="186">
        <f t="shared" si="7"/>
        <v>0</v>
      </c>
      <c r="AS14" s="77">
        <f>COUNT(K14,R14,Y14,AF14,D14)+'Fevrier 2020'!AQ14</f>
        <v>0</v>
      </c>
      <c r="AT14" s="64">
        <f t="shared" si="8"/>
        <v>0</v>
      </c>
      <c r="AU14" s="64">
        <f>COUNTIF(D14:AH14,"jdf")+'Fevrier 2020'!AS14</f>
        <v>0</v>
      </c>
      <c r="AV14" s="183">
        <f t="shared" si="9"/>
        <v>0</v>
      </c>
      <c r="AW14" s="77">
        <f ca="1">jaunesNum(D14:AH14)+'Fevrier 2020'!AU14</f>
        <v>0</v>
      </c>
      <c r="AX14" s="108">
        <f>COUNTIF(D14:AH14,"RF")+'Fevrier 2020'!AV14</f>
        <v>0</v>
      </c>
      <c r="AY14" s="191"/>
      <c r="AZ14" s="88">
        <f>IF(COUNTIF(D14:AH14,"CA")&gt;=5,"1",IF(COUNTIF(D14:AH14,"CA")&lt;=4,"0"))+'Fevrier 2020'!AX14</f>
        <v>0</v>
      </c>
      <c r="BA14" s="80">
        <f t="shared" si="11"/>
        <v>0</v>
      </c>
      <c r="BB14" s="80">
        <f>COUNTIF(D14:AH14,"FR")+'Fevrier 2020'!AZ14</f>
        <v>0</v>
      </c>
      <c r="BC14" s="186">
        <f t="shared" si="12"/>
        <v>0</v>
      </c>
    </row>
    <row r="15" spans="1:711" ht="12" customHeight="1" thickBot="1" x14ac:dyDescent="0.3">
      <c r="A15" s="33" t="s">
        <v>39</v>
      </c>
      <c r="B15" s="122">
        <v>8</v>
      </c>
      <c r="C15" s="133"/>
      <c r="D15" s="39" t="s">
        <v>55</v>
      </c>
      <c r="E15" s="39">
        <v>8</v>
      </c>
      <c r="F15" s="39">
        <v>8</v>
      </c>
      <c r="G15" s="39">
        <v>8</v>
      </c>
      <c r="H15" s="39">
        <v>8</v>
      </c>
      <c r="I15" s="39">
        <v>8</v>
      </c>
      <c r="J15" s="39" t="s">
        <v>55</v>
      </c>
      <c r="K15" s="39" t="s">
        <v>55</v>
      </c>
      <c r="L15" s="39">
        <v>8</v>
      </c>
      <c r="M15" s="39">
        <v>8</v>
      </c>
      <c r="N15" s="39">
        <v>8</v>
      </c>
      <c r="O15" s="39">
        <v>8</v>
      </c>
      <c r="P15" s="39">
        <v>8</v>
      </c>
      <c r="Q15" s="39" t="s">
        <v>55</v>
      </c>
      <c r="R15" s="39" t="s">
        <v>55</v>
      </c>
      <c r="S15" s="39">
        <v>8</v>
      </c>
      <c r="T15" s="39">
        <v>8</v>
      </c>
      <c r="U15" s="39">
        <v>8</v>
      </c>
      <c r="V15" s="39">
        <v>8</v>
      </c>
      <c r="W15" s="39">
        <v>8</v>
      </c>
      <c r="X15" s="39" t="s">
        <v>55</v>
      </c>
      <c r="Y15" s="39" t="s">
        <v>55</v>
      </c>
      <c r="Z15" s="39">
        <v>8</v>
      </c>
      <c r="AA15" s="39">
        <v>8</v>
      </c>
      <c r="AB15" s="39">
        <v>8</v>
      </c>
      <c r="AC15" s="39">
        <v>8</v>
      </c>
      <c r="AD15" s="39">
        <v>8</v>
      </c>
      <c r="AE15" s="39" t="s">
        <v>55</v>
      </c>
      <c r="AF15" s="39" t="s">
        <v>55</v>
      </c>
      <c r="AG15" s="39">
        <v>8</v>
      </c>
      <c r="AH15" s="39">
        <v>8</v>
      </c>
      <c r="AI15" s="111"/>
      <c r="AJ15" s="77">
        <f>COUNTIF(D15:AH15,"RTT")+'Fevrier 2020'!AH15</f>
        <v>0</v>
      </c>
      <c r="AK15" s="183">
        <f t="shared" si="3"/>
        <v>15</v>
      </c>
      <c r="AL15" s="225">
        <f>COUNTIF(D15:AH15,"CA")+'Fevrier 2020'!AJ15</f>
        <v>0</v>
      </c>
      <c r="AM15" s="186">
        <f t="shared" si="4"/>
        <v>25</v>
      </c>
      <c r="AN15" s="362"/>
      <c r="AO15" s="88">
        <f t="shared" si="5"/>
        <v>0</v>
      </c>
      <c r="AP15" s="80">
        <f t="shared" si="6"/>
        <v>0</v>
      </c>
      <c r="AQ15" s="80">
        <f>COUNTIF(D15:AH15,"HS")+'Fevrier 2020'!AO15</f>
        <v>0</v>
      </c>
      <c r="AR15" s="186">
        <f t="shared" si="7"/>
        <v>0</v>
      </c>
      <c r="AS15" s="77">
        <f>COUNT(K15,R15,Y15,AF15,D15)+'Fevrier 2020'!AQ15</f>
        <v>0</v>
      </c>
      <c r="AT15" s="64">
        <f t="shared" si="8"/>
        <v>0</v>
      </c>
      <c r="AU15" s="64">
        <f>COUNTIF(D15:AH15,"jdf")+'Fevrier 2020'!AS15</f>
        <v>0</v>
      </c>
      <c r="AV15" s="183">
        <f t="shared" si="9"/>
        <v>0</v>
      </c>
      <c r="AW15" s="177">
        <f ca="1">jaunesNum(D15:AH15)+'Fevrier 2020'!AU15</f>
        <v>1</v>
      </c>
      <c r="AX15" s="108">
        <f>COUNTIF(D15:AH15,"RF")+'Fevrier 2020'!AV15</f>
        <v>1</v>
      </c>
      <c r="AY15" s="190">
        <f t="shared" ca="1" si="10"/>
        <v>0</v>
      </c>
      <c r="AZ15" s="88">
        <f>IF(COUNTIF(D15:AH15,"CA")&gt;=5,"1",IF(COUNTIF(D15:AH15,"CA")&lt;=4,"0"))+'Fevrier 2020'!AX15</f>
        <v>0</v>
      </c>
      <c r="BA15" s="80">
        <f t="shared" si="11"/>
        <v>0</v>
      </c>
      <c r="BB15" s="80">
        <f>COUNTIF(D15:AH15,"FR")+'Fevrier 2020'!AZ15</f>
        <v>0</v>
      </c>
      <c r="BC15" s="186">
        <f t="shared" si="12"/>
        <v>0</v>
      </c>
    </row>
    <row r="16" spans="1:711" ht="12" customHeight="1" x14ac:dyDescent="0.25">
      <c r="A16" s="272" t="s">
        <v>40</v>
      </c>
      <c r="B16" s="122">
        <v>9</v>
      </c>
      <c r="C16" s="137"/>
      <c r="D16" s="39" t="str">
        <f t="shared" ref="D16:AF16" si="13">IF(OR(WEEKDAY(D3,2)=6,WEEKDAY(D3,2)=7,WEEKDAY(D3,2)=2),"RH","")</f>
        <v>RH</v>
      </c>
      <c r="E16" s="39" t="str">
        <f t="shared" si="13"/>
        <v/>
      </c>
      <c r="F16" s="39" t="str">
        <f t="shared" si="13"/>
        <v>RH</v>
      </c>
      <c r="G16" s="39" t="str">
        <f t="shared" si="13"/>
        <v/>
      </c>
      <c r="H16" s="39" t="str">
        <f t="shared" si="13"/>
        <v/>
      </c>
      <c r="I16" s="39" t="str">
        <f t="shared" si="13"/>
        <v/>
      </c>
      <c r="J16" s="39" t="str">
        <f t="shared" si="13"/>
        <v>RH</v>
      </c>
      <c r="K16" s="39" t="str">
        <f t="shared" si="13"/>
        <v>RH</v>
      </c>
      <c r="L16" s="39" t="str">
        <f t="shared" si="13"/>
        <v/>
      </c>
      <c r="M16" s="39" t="str">
        <f t="shared" si="13"/>
        <v>RH</v>
      </c>
      <c r="N16" s="39" t="str">
        <f t="shared" si="13"/>
        <v/>
      </c>
      <c r="O16" s="39" t="str">
        <f t="shared" si="13"/>
        <v/>
      </c>
      <c r="P16" s="39" t="str">
        <f t="shared" si="13"/>
        <v/>
      </c>
      <c r="Q16" s="39" t="str">
        <f t="shared" si="13"/>
        <v>RH</v>
      </c>
      <c r="R16" s="39" t="str">
        <f t="shared" si="13"/>
        <v>RH</v>
      </c>
      <c r="S16" s="39" t="str">
        <f t="shared" si="13"/>
        <v/>
      </c>
      <c r="T16" s="39" t="str">
        <f t="shared" si="13"/>
        <v>RH</v>
      </c>
      <c r="U16" s="39" t="str">
        <f t="shared" si="13"/>
        <v/>
      </c>
      <c r="V16" s="39" t="str">
        <f t="shared" si="13"/>
        <v/>
      </c>
      <c r="W16" s="39" t="str">
        <f t="shared" si="13"/>
        <v/>
      </c>
      <c r="X16" s="39" t="str">
        <f t="shared" si="13"/>
        <v>RH</v>
      </c>
      <c r="Y16" s="39" t="str">
        <f t="shared" si="13"/>
        <v>RH</v>
      </c>
      <c r="Z16" s="39" t="str">
        <f t="shared" si="13"/>
        <v/>
      </c>
      <c r="AA16" s="39" t="str">
        <f t="shared" si="13"/>
        <v>RH</v>
      </c>
      <c r="AB16" s="39" t="str">
        <f t="shared" si="13"/>
        <v/>
      </c>
      <c r="AC16" s="39" t="str">
        <f t="shared" si="13"/>
        <v/>
      </c>
      <c r="AD16" s="39" t="str">
        <f t="shared" si="13"/>
        <v/>
      </c>
      <c r="AE16" s="39" t="str">
        <f t="shared" si="13"/>
        <v>RH</v>
      </c>
      <c r="AF16" s="39" t="str">
        <f t="shared" si="13"/>
        <v>RH</v>
      </c>
      <c r="AG16" s="39" t="str">
        <f>IF(OR(WEEKDAY(AG3,2)=6,WEEKDAY(AG3,2)=7,WEEKDAY(AG3,2)=2),"RH","")</f>
        <v/>
      </c>
      <c r="AH16" s="132" t="str">
        <f>IF(OR(WEEKDAY(AH3,2)=6,WEEKDAY(AH3,2)=7,WEEKDAY(AH3,2)=2),"RH","")</f>
        <v>RH</v>
      </c>
      <c r="AI16" s="111"/>
      <c r="AJ16" s="77">
        <f>COUNTIF(D16:AH16,"RTT")+'Fevrier 2020'!AH16</f>
        <v>0</v>
      </c>
      <c r="AK16" s="183">
        <f t="shared" si="3"/>
        <v>15</v>
      </c>
      <c r="AL16" s="225">
        <f>COUNTIF(D16:AH16,"CA")+'Fevrier 2020'!AJ16</f>
        <v>0</v>
      </c>
      <c r="AM16" s="186">
        <f t="shared" si="4"/>
        <v>25</v>
      </c>
      <c r="AN16" s="362"/>
      <c r="AO16" s="88">
        <f t="shared" si="5"/>
        <v>0</v>
      </c>
      <c r="AP16" s="80">
        <f t="shared" si="6"/>
        <v>0</v>
      </c>
      <c r="AQ16" s="80">
        <f>COUNTIF(D16:AH16,"HS")+'Fevrier 2020'!AO16</f>
        <v>0</v>
      </c>
      <c r="AR16" s="186">
        <f t="shared" si="7"/>
        <v>0</v>
      </c>
      <c r="AS16" s="77">
        <f>COUNT(K16,R16,Y16,AF16,D16)+'Fevrier 2020'!AQ16</f>
        <v>0</v>
      </c>
      <c r="AT16" s="64">
        <f t="shared" si="8"/>
        <v>0</v>
      </c>
      <c r="AU16" s="64">
        <f>COUNTIF(D16:AH16,"jdf")+'Fevrier 2020'!AS16</f>
        <v>0</v>
      </c>
      <c r="AV16" s="183">
        <f t="shared" si="9"/>
        <v>0</v>
      </c>
      <c r="AW16" s="77">
        <f ca="1">jaunesNum(D16:AH16)+'Fevrier 2020'!AU16</f>
        <v>0</v>
      </c>
      <c r="AX16" s="108">
        <f>COUNTIF(D16:AH16,"RF")+'Fevrier 2020'!AV16</f>
        <v>0</v>
      </c>
      <c r="AY16" s="190">
        <f t="shared" ca="1" si="10"/>
        <v>0</v>
      </c>
      <c r="AZ16" s="88">
        <f>IF(COUNTIF(D16:AH16,"CA")&gt;=5,"1",IF(COUNTIF(D16:AH16,"CA")&lt;=4,"0"))+'Fevrier 2020'!AX16</f>
        <v>0</v>
      </c>
      <c r="BA16" s="80">
        <f t="shared" si="11"/>
        <v>0</v>
      </c>
      <c r="BB16" s="80">
        <f>COUNTIF(D16:AH16,"FR")+'Fevrier 2020'!AZ16</f>
        <v>0</v>
      </c>
      <c r="BC16" s="186">
        <f t="shared" si="12"/>
        <v>0</v>
      </c>
    </row>
    <row r="17" spans="1:55" ht="12" customHeight="1" x14ac:dyDescent="0.25">
      <c r="A17" s="273"/>
      <c r="B17" s="122">
        <v>10</v>
      </c>
      <c r="C17" s="133"/>
      <c r="D17" s="39" t="str">
        <f t="shared" ref="D17:AF17" si="14">IF(OR(WEEKDAY(D3,2)=6,WEEKDAY(D3,2)=7),"RH","")</f>
        <v>RH</v>
      </c>
      <c r="E17" s="39" t="str">
        <f t="shared" si="14"/>
        <v/>
      </c>
      <c r="F17" s="39" t="str">
        <f t="shared" si="14"/>
        <v/>
      </c>
      <c r="G17" s="39" t="str">
        <f t="shared" si="14"/>
        <v/>
      </c>
      <c r="H17" s="39" t="str">
        <f t="shared" si="14"/>
        <v/>
      </c>
      <c r="I17" s="39" t="str">
        <f t="shared" si="14"/>
        <v/>
      </c>
      <c r="J17" s="39" t="str">
        <f t="shared" si="14"/>
        <v>RH</v>
      </c>
      <c r="K17" s="39" t="str">
        <f t="shared" si="14"/>
        <v>RH</v>
      </c>
      <c r="L17" s="39" t="str">
        <f t="shared" si="14"/>
        <v/>
      </c>
      <c r="M17" s="39" t="str">
        <f t="shared" si="14"/>
        <v/>
      </c>
      <c r="N17" s="39" t="str">
        <f t="shared" si="14"/>
        <v/>
      </c>
      <c r="O17" s="39" t="str">
        <f t="shared" si="14"/>
        <v/>
      </c>
      <c r="P17" s="39" t="str">
        <f t="shared" si="14"/>
        <v/>
      </c>
      <c r="Q17" s="39" t="str">
        <f t="shared" si="14"/>
        <v>RH</v>
      </c>
      <c r="R17" s="39" t="str">
        <f t="shared" si="14"/>
        <v>RH</v>
      </c>
      <c r="S17" s="39" t="str">
        <f t="shared" si="14"/>
        <v/>
      </c>
      <c r="T17" s="39" t="str">
        <f t="shared" si="14"/>
        <v/>
      </c>
      <c r="U17" s="39" t="str">
        <f t="shared" si="14"/>
        <v/>
      </c>
      <c r="V17" s="39" t="str">
        <f t="shared" si="14"/>
        <v/>
      </c>
      <c r="W17" s="39" t="str">
        <f t="shared" si="14"/>
        <v/>
      </c>
      <c r="X17" s="39" t="str">
        <f t="shared" si="14"/>
        <v>RH</v>
      </c>
      <c r="Y17" s="39" t="str">
        <f t="shared" si="14"/>
        <v>RH</v>
      </c>
      <c r="Z17" s="39" t="str">
        <f t="shared" si="14"/>
        <v/>
      </c>
      <c r="AA17" s="39" t="str">
        <f t="shared" si="14"/>
        <v/>
      </c>
      <c r="AB17" s="39" t="str">
        <f t="shared" si="14"/>
        <v/>
      </c>
      <c r="AC17" s="39" t="str">
        <f t="shared" si="14"/>
        <v/>
      </c>
      <c r="AD17" s="39" t="str">
        <f t="shared" si="14"/>
        <v/>
      </c>
      <c r="AE17" s="39" t="str">
        <f t="shared" si="14"/>
        <v>RH</v>
      </c>
      <c r="AF17" s="39" t="str">
        <f t="shared" si="14"/>
        <v>RH</v>
      </c>
      <c r="AG17" s="39" t="str">
        <f>IF(OR(WEEKDAY(AG3,2)=6,WEEKDAY(AG3,2)=7),"RH","")</f>
        <v/>
      </c>
      <c r="AH17" s="132" t="str">
        <f>IF(OR(WEEKDAY(AH3,2)=6,WEEKDAY(AH3,2)=7),"RH","")</f>
        <v/>
      </c>
      <c r="AI17" s="111"/>
      <c r="AJ17" s="77">
        <f>COUNTIF(D17:AH17,"RTT")+'Fevrier 2020'!AH17</f>
        <v>0</v>
      </c>
      <c r="AK17" s="183">
        <f t="shared" si="3"/>
        <v>15</v>
      </c>
      <c r="AL17" s="225">
        <f>COUNTIF(D17:AH17,"CA")+'Fevrier 2020'!AJ17</f>
        <v>0</v>
      </c>
      <c r="AM17" s="186">
        <f t="shared" si="4"/>
        <v>25</v>
      </c>
      <c r="AN17" s="362"/>
      <c r="AO17" s="88">
        <f t="shared" si="5"/>
        <v>0</v>
      </c>
      <c r="AP17" s="80">
        <f t="shared" si="6"/>
        <v>0</v>
      </c>
      <c r="AQ17" s="80">
        <f>COUNTIF(D17:AH17,"HS")+'Fevrier 2020'!AO17</f>
        <v>0</v>
      </c>
      <c r="AR17" s="186">
        <f t="shared" si="7"/>
        <v>0</v>
      </c>
      <c r="AS17" s="77">
        <f>COUNT(K17,R17,Y17,AF17,D17)+'Fevrier 2020'!AQ17</f>
        <v>0</v>
      </c>
      <c r="AT17" s="64">
        <f t="shared" si="8"/>
        <v>0</v>
      </c>
      <c r="AU17" s="64">
        <f>COUNTIF(D17:AH17,"jdf")+'Fevrier 2020'!AS17</f>
        <v>0</v>
      </c>
      <c r="AV17" s="183">
        <f t="shared" si="9"/>
        <v>0</v>
      </c>
      <c r="AW17" s="177">
        <f ca="1">jaunesNum(D17:AH17)+'Fevrier 2020'!AU17</f>
        <v>1</v>
      </c>
      <c r="AX17" s="108">
        <f>COUNTIF(D17:AH17,"RF")+'Fevrier 2020'!AV17</f>
        <v>1</v>
      </c>
      <c r="AY17" s="190">
        <f t="shared" ca="1" si="10"/>
        <v>0</v>
      </c>
      <c r="AZ17" s="88">
        <f>IF(COUNTIF(D17:AH17,"CA")&gt;=5,"1",IF(COUNTIF(D17:AH17,"CA")&lt;=4,"0"))+'Fevrier 2020'!AX17</f>
        <v>0</v>
      </c>
      <c r="BA17" s="80">
        <f t="shared" si="11"/>
        <v>0</v>
      </c>
      <c r="BB17" s="80">
        <f>COUNTIF(D17:AH17,"FR")+'Fevrier 2020'!AZ17</f>
        <v>0</v>
      </c>
      <c r="BC17" s="186">
        <f t="shared" si="12"/>
        <v>0</v>
      </c>
    </row>
    <row r="18" spans="1:55" ht="12" customHeight="1" x14ac:dyDescent="0.25">
      <c r="A18" s="273"/>
      <c r="B18" s="122">
        <v>11</v>
      </c>
      <c r="C18" s="133"/>
      <c r="D18" s="39" t="str">
        <f t="shared" ref="D18:AF18" si="15">IF(OR(WEEKDAY(D3,2)=6,WEEKDAY(D3,2)=7,WEEKDAY(D3,2)=1),"RH","")</f>
        <v>RH</v>
      </c>
      <c r="E18" s="39" t="str">
        <f t="shared" si="15"/>
        <v>RH</v>
      </c>
      <c r="F18" s="39" t="str">
        <f t="shared" si="15"/>
        <v/>
      </c>
      <c r="G18" s="39" t="str">
        <f t="shared" si="15"/>
        <v/>
      </c>
      <c r="H18" s="39" t="str">
        <f t="shared" si="15"/>
        <v/>
      </c>
      <c r="I18" s="39" t="str">
        <f t="shared" si="15"/>
        <v/>
      </c>
      <c r="J18" s="39" t="str">
        <f t="shared" si="15"/>
        <v>RH</v>
      </c>
      <c r="K18" s="39" t="str">
        <f t="shared" si="15"/>
        <v>RH</v>
      </c>
      <c r="L18" s="39" t="str">
        <f t="shared" si="15"/>
        <v>RH</v>
      </c>
      <c r="M18" s="39" t="str">
        <f t="shared" si="15"/>
        <v/>
      </c>
      <c r="N18" s="39" t="str">
        <f t="shared" si="15"/>
        <v/>
      </c>
      <c r="O18" s="39" t="str">
        <f t="shared" si="15"/>
        <v/>
      </c>
      <c r="P18" s="39" t="str">
        <f t="shared" si="15"/>
        <v/>
      </c>
      <c r="Q18" s="39" t="str">
        <f t="shared" si="15"/>
        <v>RH</v>
      </c>
      <c r="R18" s="39" t="str">
        <f t="shared" si="15"/>
        <v>RH</v>
      </c>
      <c r="S18" s="39" t="str">
        <f t="shared" si="15"/>
        <v>RH</v>
      </c>
      <c r="T18" s="39" t="str">
        <f t="shared" si="15"/>
        <v/>
      </c>
      <c r="U18" s="39" t="str">
        <f t="shared" si="15"/>
        <v/>
      </c>
      <c r="V18" s="39" t="str">
        <f t="shared" si="15"/>
        <v/>
      </c>
      <c r="W18" s="39" t="str">
        <f t="shared" si="15"/>
        <v/>
      </c>
      <c r="X18" s="39" t="str">
        <f t="shared" si="15"/>
        <v>RH</v>
      </c>
      <c r="Y18" s="39" t="str">
        <f t="shared" si="15"/>
        <v>RH</v>
      </c>
      <c r="Z18" s="39" t="str">
        <f t="shared" si="15"/>
        <v>RH</v>
      </c>
      <c r="AA18" s="39" t="str">
        <f t="shared" si="15"/>
        <v/>
      </c>
      <c r="AB18" s="39" t="str">
        <f t="shared" si="15"/>
        <v/>
      </c>
      <c r="AC18" s="39" t="str">
        <f t="shared" si="15"/>
        <v/>
      </c>
      <c r="AD18" s="39" t="str">
        <f t="shared" si="15"/>
        <v/>
      </c>
      <c r="AE18" s="39" t="str">
        <f t="shared" si="15"/>
        <v>RH</v>
      </c>
      <c r="AF18" s="39" t="str">
        <f t="shared" si="15"/>
        <v>RH</v>
      </c>
      <c r="AG18" s="39" t="str">
        <f>IF(OR(WEEKDAY(AG3,2)=6,WEEKDAY(AG3,2)=7,WEEKDAY(AG3,2)=1),"RH","")</f>
        <v>RH</v>
      </c>
      <c r="AH18" s="132" t="str">
        <f>IF(OR(WEEKDAY(AH3,2)=6,WEEKDAY(AH3,2)=7,WEEKDAY(AH3,2)=1),"RH","")</f>
        <v/>
      </c>
      <c r="AI18" s="111"/>
      <c r="AJ18" s="77">
        <f>COUNTIF(D18:AH18,"RTT")+'Fevrier 2020'!AH18</f>
        <v>0</v>
      </c>
      <c r="AK18" s="183">
        <f t="shared" si="3"/>
        <v>15</v>
      </c>
      <c r="AL18" s="225">
        <f>COUNTIF(D18:AH18,"CA")+'Fevrier 2020'!AJ18</f>
        <v>0</v>
      </c>
      <c r="AM18" s="186">
        <f t="shared" si="4"/>
        <v>25</v>
      </c>
      <c r="AN18" s="362"/>
      <c r="AO18" s="88">
        <f t="shared" si="5"/>
        <v>0</v>
      </c>
      <c r="AP18" s="80">
        <f t="shared" si="6"/>
        <v>0</v>
      </c>
      <c r="AQ18" s="80">
        <f>COUNTIF(D18:AH18,"HS")+'Fevrier 2020'!AO18</f>
        <v>0</v>
      </c>
      <c r="AR18" s="186">
        <f t="shared" si="7"/>
        <v>0</v>
      </c>
      <c r="AS18" s="77">
        <f>COUNT(K18,R18,Y18,AF18,D18)+'Fevrier 2020'!AQ18</f>
        <v>0</v>
      </c>
      <c r="AT18" s="64">
        <f t="shared" si="8"/>
        <v>0</v>
      </c>
      <c r="AU18" s="64">
        <f>COUNTIF(D18:AH18,"jdf")+'Fevrier 2020'!AS18</f>
        <v>0</v>
      </c>
      <c r="AV18" s="183">
        <f t="shared" si="9"/>
        <v>0</v>
      </c>
      <c r="AW18" s="77">
        <f ca="1">jaunesNum(D18:AH18)+'Fevrier 2020'!AU18</f>
        <v>0</v>
      </c>
      <c r="AX18" s="108">
        <f>COUNTIF(D18:AH18,"RF")+'Fevrier 2020'!AV18</f>
        <v>0</v>
      </c>
      <c r="AY18" s="190">
        <f t="shared" ca="1" si="10"/>
        <v>0</v>
      </c>
      <c r="AZ18" s="88">
        <f>IF(COUNTIF(D18:AH18,"CA")&gt;=5,"1",IF(COUNTIF(D18:AH18,"CA")&lt;=4,"0"))+'Fevrier 2020'!AX18</f>
        <v>0</v>
      </c>
      <c r="BA18" s="80">
        <f t="shared" si="11"/>
        <v>0</v>
      </c>
      <c r="BB18" s="80">
        <f>COUNTIF(D18:AH18,"FR")+'Fevrier 2020'!AZ18</f>
        <v>0</v>
      </c>
      <c r="BC18" s="186">
        <f t="shared" si="12"/>
        <v>0</v>
      </c>
    </row>
    <row r="19" spans="1:55" ht="12" customHeight="1" x14ac:dyDescent="0.25">
      <c r="A19" s="274" t="s">
        <v>41</v>
      </c>
      <c r="B19" s="122"/>
      <c r="C19" s="133"/>
      <c r="D19" s="39" t="str">
        <f t="shared" ref="D19:AF19" si="16">IF(OR(WEEKDAY(D3,2)=6,WEEKDAY(D3,2)=7,WEEKDAY(D3,2)=1),"RH","")</f>
        <v>RH</v>
      </c>
      <c r="E19" s="39" t="str">
        <f t="shared" si="16"/>
        <v>RH</v>
      </c>
      <c r="F19" s="39" t="str">
        <f t="shared" si="16"/>
        <v/>
      </c>
      <c r="G19" s="39" t="str">
        <f t="shared" si="16"/>
        <v/>
      </c>
      <c r="H19" s="39" t="str">
        <f t="shared" si="16"/>
        <v/>
      </c>
      <c r="I19" s="39" t="str">
        <f t="shared" si="16"/>
        <v/>
      </c>
      <c r="J19" s="39" t="str">
        <f t="shared" si="16"/>
        <v>RH</v>
      </c>
      <c r="K19" s="39" t="str">
        <f t="shared" si="16"/>
        <v>RH</v>
      </c>
      <c r="L19" s="39" t="str">
        <f t="shared" si="16"/>
        <v>RH</v>
      </c>
      <c r="M19" s="39" t="str">
        <f t="shared" si="16"/>
        <v/>
      </c>
      <c r="N19" s="39" t="str">
        <f t="shared" si="16"/>
        <v/>
      </c>
      <c r="O19" s="39" t="str">
        <f t="shared" si="16"/>
        <v/>
      </c>
      <c r="P19" s="39" t="str">
        <f t="shared" si="16"/>
        <v/>
      </c>
      <c r="Q19" s="39" t="str">
        <f t="shared" si="16"/>
        <v>RH</v>
      </c>
      <c r="R19" s="39" t="str">
        <f t="shared" si="16"/>
        <v>RH</v>
      </c>
      <c r="S19" s="39" t="str">
        <f t="shared" si="16"/>
        <v>RH</v>
      </c>
      <c r="T19" s="39" t="str">
        <f t="shared" si="16"/>
        <v/>
      </c>
      <c r="U19" s="39" t="str">
        <f t="shared" si="16"/>
        <v/>
      </c>
      <c r="V19" s="39" t="str">
        <f t="shared" si="16"/>
        <v/>
      </c>
      <c r="W19" s="39" t="str">
        <f t="shared" si="16"/>
        <v/>
      </c>
      <c r="X19" s="39" t="str">
        <f t="shared" si="16"/>
        <v>RH</v>
      </c>
      <c r="Y19" s="39" t="str">
        <f t="shared" si="16"/>
        <v>RH</v>
      </c>
      <c r="Z19" s="39" t="str">
        <f t="shared" si="16"/>
        <v>RH</v>
      </c>
      <c r="AA19" s="39" t="str">
        <f t="shared" si="16"/>
        <v/>
      </c>
      <c r="AB19" s="39" t="str">
        <f t="shared" si="16"/>
        <v/>
      </c>
      <c r="AC19" s="39" t="str">
        <f t="shared" si="16"/>
        <v/>
      </c>
      <c r="AD19" s="39" t="str">
        <f t="shared" si="16"/>
        <v/>
      </c>
      <c r="AE19" s="39" t="str">
        <f t="shared" si="16"/>
        <v>RH</v>
      </c>
      <c r="AF19" s="39" t="str">
        <f t="shared" si="16"/>
        <v>RH</v>
      </c>
      <c r="AG19" s="39" t="str">
        <f>IF(OR(WEEKDAY(AG3,2)=6,WEEKDAY(AG3,2)=7,WEEKDAY(AG3,2)=1),"RH","")</f>
        <v>RH</v>
      </c>
      <c r="AH19" s="132" t="str">
        <f>IF(OR(WEEKDAY(AH3,2)=6,WEEKDAY(AH3,2)=7,WEEKDAY(AH3,2)=1),"RH","")</f>
        <v/>
      </c>
      <c r="AI19" s="111"/>
      <c r="AJ19" s="77">
        <f>COUNTIF(D19:AH19,"RTT")+'Fevrier 2020'!AH19</f>
        <v>0</v>
      </c>
      <c r="AK19" s="183">
        <f t="shared" si="3"/>
        <v>15</v>
      </c>
      <c r="AL19" s="225">
        <f>COUNTIF(D19:AH19,"CA")+'Fevrier 2020'!AJ19</f>
        <v>0</v>
      </c>
      <c r="AM19" s="186">
        <f t="shared" si="4"/>
        <v>25</v>
      </c>
      <c r="AN19" s="362"/>
      <c r="AO19" s="88">
        <f t="shared" si="5"/>
        <v>0</v>
      </c>
      <c r="AP19" s="80">
        <f t="shared" si="6"/>
        <v>0</v>
      </c>
      <c r="AQ19" s="80">
        <f>COUNTIF(D19:AH19,"HS")+'Fevrier 2020'!AO19</f>
        <v>0</v>
      </c>
      <c r="AR19" s="186">
        <f t="shared" si="7"/>
        <v>0</v>
      </c>
      <c r="AS19" s="77">
        <f>COUNT(K19,R19,Y19,AF19,D19)+'Fevrier 2020'!AQ19</f>
        <v>0</v>
      </c>
      <c r="AT19" s="64">
        <f t="shared" si="8"/>
        <v>0</v>
      </c>
      <c r="AU19" s="64">
        <f>COUNTIF(D19:AH19,"jdf")+'Fevrier 2020'!AS19</f>
        <v>0</v>
      </c>
      <c r="AV19" s="183">
        <f t="shared" si="9"/>
        <v>0</v>
      </c>
      <c r="AW19" s="77">
        <f ca="1">jaunesNum(D19:AH19)+'Fevrier 2020'!AU19</f>
        <v>0</v>
      </c>
      <c r="AX19" s="108">
        <f>COUNTIF(D19:AH19,"RF")+'Fevrier 2020'!AV19</f>
        <v>0</v>
      </c>
      <c r="AY19" s="190">
        <f t="shared" ca="1" si="10"/>
        <v>0</v>
      </c>
      <c r="AZ19" s="88">
        <f>IF(COUNTIF(D19:AH19,"CA")&gt;=5,"1",IF(COUNTIF(D19:AH19,"CA")&lt;=4,"0"))+'Fevrier 2020'!AX19</f>
        <v>0</v>
      </c>
      <c r="BA19" s="80">
        <f t="shared" si="11"/>
        <v>0</v>
      </c>
      <c r="BB19" s="80">
        <f>COUNTIF(D19:AH19,"FR")+'Fevrier 2020'!AZ19</f>
        <v>0</v>
      </c>
      <c r="BC19" s="186">
        <f t="shared" si="12"/>
        <v>0</v>
      </c>
    </row>
    <row r="20" spans="1:55" ht="12" customHeight="1" x14ac:dyDescent="0.25">
      <c r="A20" s="275"/>
      <c r="B20" s="122"/>
      <c r="C20" s="137"/>
      <c r="D20" s="39" t="s">
        <v>55</v>
      </c>
      <c r="E20" s="39" t="str">
        <f t="shared" ref="E20:AF20" si="17">IF(OR(WEEKDAY(E3,2)=6,WEEKDAY(E3,2)=7,WEEKDAY(E3,2)=3),"RH","")</f>
        <v/>
      </c>
      <c r="F20" s="39" t="str">
        <f t="shared" si="17"/>
        <v/>
      </c>
      <c r="G20" s="39" t="s">
        <v>87</v>
      </c>
      <c r="H20" s="39" t="str">
        <f t="shared" si="17"/>
        <v/>
      </c>
      <c r="I20" s="39" t="str">
        <f t="shared" si="17"/>
        <v/>
      </c>
      <c r="J20" s="39" t="str">
        <f t="shared" si="17"/>
        <v>RH</v>
      </c>
      <c r="K20" s="39" t="str">
        <f t="shared" si="17"/>
        <v>RH</v>
      </c>
      <c r="L20" s="39" t="str">
        <f t="shared" si="17"/>
        <v/>
      </c>
      <c r="M20" s="39" t="str">
        <f t="shared" si="17"/>
        <v/>
      </c>
      <c r="N20" s="39" t="s">
        <v>87</v>
      </c>
      <c r="O20" s="39" t="str">
        <f t="shared" si="17"/>
        <v/>
      </c>
      <c r="P20" s="39" t="str">
        <f t="shared" si="17"/>
        <v/>
      </c>
      <c r="Q20" s="39" t="str">
        <f t="shared" si="17"/>
        <v>RH</v>
      </c>
      <c r="R20" s="39" t="str">
        <f t="shared" si="17"/>
        <v>RH</v>
      </c>
      <c r="S20" s="39" t="str">
        <f t="shared" si="17"/>
        <v/>
      </c>
      <c r="T20" s="39" t="str">
        <f t="shared" si="17"/>
        <v/>
      </c>
      <c r="U20" s="39" t="s">
        <v>87</v>
      </c>
      <c r="V20" s="39" t="str">
        <f t="shared" si="17"/>
        <v/>
      </c>
      <c r="W20" s="39" t="str">
        <f t="shared" si="17"/>
        <v/>
      </c>
      <c r="X20" s="39" t="str">
        <f t="shared" si="17"/>
        <v>RH</v>
      </c>
      <c r="Y20" s="39" t="str">
        <f t="shared" si="17"/>
        <v>RH</v>
      </c>
      <c r="Z20" s="39" t="str">
        <f t="shared" si="17"/>
        <v/>
      </c>
      <c r="AA20" s="39" t="str">
        <f t="shared" si="17"/>
        <v/>
      </c>
      <c r="AB20" s="39" t="s">
        <v>87</v>
      </c>
      <c r="AC20" s="39" t="str">
        <f t="shared" si="17"/>
        <v/>
      </c>
      <c r="AD20" s="39" t="str">
        <f t="shared" si="17"/>
        <v/>
      </c>
      <c r="AE20" s="39" t="str">
        <f t="shared" si="17"/>
        <v>RH</v>
      </c>
      <c r="AF20" s="39" t="str">
        <f t="shared" si="17"/>
        <v>RH</v>
      </c>
      <c r="AG20" s="39" t="str">
        <f>IF(OR(WEEKDAY(AG3,2)=6,WEEKDAY(AG3,2)=7,WEEKDAY(AG3,2)=3),"RH","")</f>
        <v/>
      </c>
      <c r="AH20" s="132" t="str">
        <f>IF(OR(WEEKDAY(AH3,2)=6,WEEKDAY(AH3,2)=7,WEEKDAY(AH3,2)=3),"RH","")</f>
        <v/>
      </c>
      <c r="AI20" s="111"/>
      <c r="AJ20" s="77">
        <f>COUNTIF(D20:AH20,"RTT")+'Fevrier 2020'!AH20</f>
        <v>0</v>
      </c>
      <c r="AK20" s="183">
        <f t="shared" si="3"/>
        <v>15</v>
      </c>
      <c r="AL20" s="225">
        <f>COUNTIF(D20:AH20,"CA")+'Fevrier 2020'!AJ20</f>
        <v>0</v>
      </c>
      <c r="AM20" s="186">
        <f t="shared" si="4"/>
        <v>25</v>
      </c>
      <c r="AN20" s="362"/>
      <c r="AO20" s="88">
        <f t="shared" si="5"/>
        <v>0</v>
      </c>
      <c r="AP20" s="80">
        <f t="shared" si="6"/>
        <v>0</v>
      </c>
      <c r="AQ20" s="80">
        <f>COUNTIF(D20:AH20,"HS")+'Fevrier 2020'!AO20</f>
        <v>0</v>
      </c>
      <c r="AR20" s="186">
        <f t="shared" si="7"/>
        <v>0</v>
      </c>
      <c r="AS20" s="77">
        <f>COUNT(K20,R20,Y20,AF20,D20)+'Fevrier 2020'!AQ20</f>
        <v>0</v>
      </c>
      <c r="AT20" s="64">
        <f t="shared" si="8"/>
        <v>0</v>
      </c>
      <c r="AU20" s="64">
        <f>COUNTIF(D20:AH20,"jdf")+'Fevrier 2020'!AS20</f>
        <v>0</v>
      </c>
      <c r="AV20" s="183">
        <f t="shared" si="9"/>
        <v>0</v>
      </c>
      <c r="AW20" s="177">
        <f ca="1">jaunesNum(D20:AH20)+'Fevrier 2020'!AU20</f>
        <v>1</v>
      </c>
      <c r="AX20" s="108">
        <f>COUNTIF(D20:AH20,"RF")+'Fevrier 2020'!AV20</f>
        <v>1</v>
      </c>
      <c r="AY20" s="190">
        <f t="shared" ca="1" si="10"/>
        <v>0</v>
      </c>
      <c r="AZ20" s="88">
        <f>IF(COUNTIF(D20:AH20,"CA")&gt;=5,"1",IF(COUNTIF(D20:AH20,"CA")&lt;=4,"0"))+'Fevrier 2020'!AX20</f>
        <v>0</v>
      </c>
      <c r="BA20" s="80">
        <f t="shared" si="11"/>
        <v>0</v>
      </c>
      <c r="BB20" s="80">
        <f>COUNTIF(D20:AH20,"FR")+'Fevrier 2020'!AZ20</f>
        <v>0</v>
      </c>
      <c r="BC20" s="186">
        <f t="shared" si="12"/>
        <v>0</v>
      </c>
    </row>
    <row r="21" spans="1:55" ht="12" customHeight="1" x14ac:dyDescent="0.25">
      <c r="A21" s="276" t="s">
        <v>42</v>
      </c>
      <c r="B21" s="122"/>
      <c r="C21" s="133"/>
      <c r="D21" s="39" t="str">
        <f t="shared" ref="D21:AF21" si="18">IF(OR(WEEKDAY(D3,2)=6,WEEKDAY(D3,2)=7,WEEKDAY(D3,2)=1),"RH","")</f>
        <v>RH</v>
      </c>
      <c r="E21" s="39" t="str">
        <f t="shared" si="18"/>
        <v>RH</v>
      </c>
      <c r="F21" s="39" t="str">
        <f t="shared" si="18"/>
        <v/>
      </c>
      <c r="G21" s="39" t="str">
        <f t="shared" si="18"/>
        <v/>
      </c>
      <c r="H21" s="39" t="str">
        <f t="shared" si="18"/>
        <v/>
      </c>
      <c r="I21" s="39" t="str">
        <f t="shared" si="18"/>
        <v/>
      </c>
      <c r="J21" s="39" t="str">
        <f t="shared" si="18"/>
        <v>RH</v>
      </c>
      <c r="K21" s="39" t="str">
        <f t="shared" si="18"/>
        <v>RH</v>
      </c>
      <c r="L21" s="39" t="str">
        <f t="shared" si="18"/>
        <v>RH</v>
      </c>
      <c r="M21" s="39" t="str">
        <f t="shared" si="18"/>
        <v/>
      </c>
      <c r="N21" s="39" t="str">
        <f t="shared" si="18"/>
        <v/>
      </c>
      <c r="O21" s="39" t="str">
        <f t="shared" si="18"/>
        <v/>
      </c>
      <c r="P21" s="39" t="str">
        <f t="shared" si="18"/>
        <v/>
      </c>
      <c r="Q21" s="39" t="str">
        <f t="shared" si="18"/>
        <v>RH</v>
      </c>
      <c r="R21" s="39" t="str">
        <f t="shared" si="18"/>
        <v>RH</v>
      </c>
      <c r="S21" s="39" t="str">
        <f t="shared" si="18"/>
        <v>RH</v>
      </c>
      <c r="T21" s="39" t="str">
        <f t="shared" si="18"/>
        <v/>
      </c>
      <c r="U21" s="39" t="str">
        <f t="shared" si="18"/>
        <v/>
      </c>
      <c r="V21" s="39" t="str">
        <f t="shared" si="18"/>
        <v/>
      </c>
      <c r="W21" s="39" t="str">
        <f t="shared" si="18"/>
        <v/>
      </c>
      <c r="X21" s="39" t="str">
        <f t="shared" si="18"/>
        <v>RH</v>
      </c>
      <c r="Y21" s="39" t="str">
        <f t="shared" si="18"/>
        <v>RH</v>
      </c>
      <c r="Z21" s="39" t="str">
        <f t="shared" si="18"/>
        <v>RH</v>
      </c>
      <c r="AA21" s="39" t="str">
        <f t="shared" si="18"/>
        <v/>
      </c>
      <c r="AB21" s="39" t="str">
        <f t="shared" si="18"/>
        <v/>
      </c>
      <c r="AC21" s="39" t="str">
        <f t="shared" si="18"/>
        <v/>
      </c>
      <c r="AD21" s="39" t="str">
        <f t="shared" si="18"/>
        <v/>
      </c>
      <c r="AE21" s="39" t="str">
        <f t="shared" si="18"/>
        <v>RH</v>
      </c>
      <c r="AF21" s="39" t="str">
        <f t="shared" si="18"/>
        <v>RH</v>
      </c>
      <c r="AG21" s="39" t="str">
        <f>IF(OR(WEEKDAY(AG3,2)=6,WEEKDAY(AG3,2)=7,WEEKDAY(AG3,2)=1),"RH","")</f>
        <v>RH</v>
      </c>
      <c r="AH21" s="132" t="str">
        <f>IF(OR(WEEKDAY(AH3,2)=6,WEEKDAY(AH3,2)=7,WEEKDAY(AH3,2)=1),"RH","")</f>
        <v/>
      </c>
      <c r="AI21" s="111"/>
      <c r="AJ21" s="77">
        <f>COUNTIF(D21:AH21,"RTT")+'Fevrier 2020'!AH21</f>
        <v>0</v>
      </c>
      <c r="AK21" s="183">
        <f t="shared" si="3"/>
        <v>15</v>
      </c>
      <c r="AL21" s="225">
        <f>COUNTIF(D21:AH21,"CA")+'Fevrier 2020'!AJ21</f>
        <v>0</v>
      </c>
      <c r="AM21" s="186">
        <f t="shared" si="4"/>
        <v>25</v>
      </c>
      <c r="AN21" s="362"/>
      <c r="AO21" s="88">
        <f t="shared" si="5"/>
        <v>0</v>
      </c>
      <c r="AP21" s="80">
        <f t="shared" si="6"/>
        <v>0</v>
      </c>
      <c r="AQ21" s="80">
        <f>COUNTIF(D21:AH21,"HS")+'Fevrier 2020'!AO21</f>
        <v>0</v>
      </c>
      <c r="AR21" s="186">
        <f t="shared" si="7"/>
        <v>0</v>
      </c>
      <c r="AS21" s="77">
        <f>COUNT(K21,R21,Y21,AF21,D21)+'Fevrier 2020'!AQ21</f>
        <v>0</v>
      </c>
      <c r="AT21" s="64">
        <f t="shared" si="8"/>
        <v>0</v>
      </c>
      <c r="AU21" s="64">
        <f>COUNTIF(D21:AH21,"jdf")+'Fevrier 2020'!AS21</f>
        <v>0</v>
      </c>
      <c r="AV21" s="183">
        <f t="shared" si="9"/>
        <v>0</v>
      </c>
      <c r="AW21" s="77">
        <f ca="1">jaunesNum(D21:AH21)+'Fevrier 2020'!AU21</f>
        <v>0</v>
      </c>
      <c r="AX21" s="108">
        <f>COUNTIF(D21:AH21,"RF")+'Fevrier 2020'!AV21</f>
        <v>0</v>
      </c>
      <c r="AY21" s="190">
        <f t="shared" ca="1" si="10"/>
        <v>0</v>
      </c>
      <c r="AZ21" s="88">
        <f>IF(COUNTIF(D21:AH21,"CA")&gt;=5,"1",IF(COUNTIF(D21:AH21,"CA")&lt;=4,"0"))+'Fevrier 2020'!AX21</f>
        <v>0</v>
      </c>
      <c r="BA21" s="80">
        <f t="shared" si="11"/>
        <v>0</v>
      </c>
      <c r="BB21" s="80">
        <f>COUNTIF(D21:AH21,"FR")+'Fevrier 2020'!AZ21</f>
        <v>0</v>
      </c>
      <c r="BC21" s="186">
        <f t="shared" si="12"/>
        <v>0</v>
      </c>
    </row>
    <row r="22" spans="1:55" ht="12" customHeight="1" x14ac:dyDescent="0.25">
      <c r="A22" s="273"/>
      <c r="B22" s="122">
        <v>12</v>
      </c>
      <c r="C22" s="133"/>
      <c r="D22" s="39" t="str">
        <f t="shared" ref="D22:AF22" si="19">IF(OR(WEEKDAY(D3,2)=6,WEEKDAY(D3,2)=7,WEEKDAY(D3,2)=5),"RH","")</f>
        <v>RH</v>
      </c>
      <c r="E22" s="39" t="str">
        <f t="shared" si="19"/>
        <v/>
      </c>
      <c r="F22" s="39" t="str">
        <f t="shared" si="19"/>
        <v/>
      </c>
      <c r="G22" s="39" t="str">
        <f t="shared" si="19"/>
        <v/>
      </c>
      <c r="H22" s="39" t="str">
        <f t="shared" si="19"/>
        <v/>
      </c>
      <c r="I22" s="39" t="str">
        <f t="shared" si="19"/>
        <v>RH</v>
      </c>
      <c r="J22" s="39" t="str">
        <f t="shared" si="19"/>
        <v>RH</v>
      </c>
      <c r="K22" s="39" t="str">
        <f t="shared" si="19"/>
        <v>RH</v>
      </c>
      <c r="L22" s="39" t="str">
        <f t="shared" si="19"/>
        <v/>
      </c>
      <c r="M22" s="39" t="str">
        <f t="shared" si="19"/>
        <v/>
      </c>
      <c r="N22" s="39" t="str">
        <f t="shared" si="19"/>
        <v/>
      </c>
      <c r="O22" s="39" t="str">
        <f t="shared" si="19"/>
        <v/>
      </c>
      <c r="P22" s="39" t="str">
        <f t="shared" si="19"/>
        <v>RH</v>
      </c>
      <c r="Q22" s="39" t="str">
        <f t="shared" si="19"/>
        <v>RH</v>
      </c>
      <c r="R22" s="39" t="str">
        <f t="shared" si="19"/>
        <v>RH</v>
      </c>
      <c r="S22" s="39" t="str">
        <f t="shared" si="19"/>
        <v/>
      </c>
      <c r="T22" s="39" t="str">
        <f t="shared" si="19"/>
        <v/>
      </c>
      <c r="U22" s="39" t="str">
        <f t="shared" si="19"/>
        <v/>
      </c>
      <c r="V22" s="39" t="str">
        <f t="shared" si="19"/>
        <v/>
      </c>
      <c r="W22" s="39" t="str">
        <f t="shared" si="19"/>
        <v>RH</v>
      </c>
      <c r="X22" s="39" t="str">
        <f t="shared" si="19"/>
        <v>RH</v>
      </c>
      <c r="Y22" s="39" t="str">
        <f t="shared" si="19"/>
        <v>RH</v>
      </c>
      <c r="Z22" s="39" t="str">
        <f t="shared" si="19"/>
        <v/>
      </c>
      <c r="AA22" s="39" t="str">
        <f t="shared" si="19"/>
        <v/>
      </c>
      <c r="AB22" s="39" t="str">
        <f t="shared" si="19"/>
        <v/>
      </c>
      <c r="AC22" s="39" t="str">
        <f t="shared" si="19"/>
        <v/>
      </c>
      <c r="AD22" s="39" t="str">
        <f t="shared" si="19"/>
        <v>RH</v>
      </c>
      <c r="AE22" s="39" t="str">
        <f t="shared" si="19"/>
        <v>RH</v>
      </c>
      <c r="AF22" s="39" t="str">
        <f t="shared" si="19"/>
        <v>RH</v>
      </c>
      <c r="AG22" s="39" t="str">
        <f>IF(OR(WEEKDAY(AG3,2)=6,WEEKDAY(AG3,2)=7,WEEKDAY(AG3,2)=5),"RH","")</f>
        <v/>
      </c>
      <c r="AH22" s="132" t="str">
        <f>IF(OR(WEEKDAY(AH3,2)=6,WEEKDAY(AH3,2)=7,WEEKDAY(AH3,2)=5),"RH","")</f>
        <v/>
      </c>
      <c r="AI22" s="111"/>
      <c r="AJ22" s="77">
        <f>COUNTIF(D22:AH22,"RTT")+'Fevrier 2020'!AH22</f>
        <v>0</v>
      </c>
      <c r="AK22" s="183">
        <f t="shared" si="3"/>
        <v>15</v>
      </c>
      <c r="AL22" s="225">
        <f>COUNTIF(D22:AH22,"CA")+'Fevrier 2020'!AJ22</f>
        <v>0</v>
      </c>
      <c r="AM22" s="186">
        <f t="shared" si="4"/>
        <v>25</v>
      </c>
      <c r="AN22" s="362"/>
      <c r="AO22" s="88">
        <f t="shared" si="5"/>
        <v>0</v>
      </c>
      <c r="AP22" s="80">
        <f t="shared" si="6"/>
        <v>0</v>
      </c>
      <c r="AQ22" s="80">
        <f>COUNTIF(D22:AH22,"HS")+'Fevrier 2020'!AO22</f>
        <v>0</v>
      </c>
      <c r="AR22" s="186">
        <f t="shared" si="7"/>
        <v>0</v>
      </c>
      <c r="AS22" s="77">
        <f>COUNT(K22,R22,Y22,AF22,D22)+'Fevrier 2020'!AQ22</f>
        <v>0</v>
      </c>
      <c r="AT22" s="64">
        <f t="shared" si="8"/>
        <v>0</v>
      </c>
      <c r="AU22" s="64">
        <f>COUNTIF(D22:AH22,"jdf")+'Fevrier 2020'!AS22</f>
        <v>0</v>
      </c>
      <c r="AV22" s="183">
        <f t="shared" si="9"/>
        <v>0</v>
      </c>
      <c r="AW22" s="77">
        <f ca="1">jaunesNum(D22:AH22)+'Fevrier 2020'!AU22</f>
        <v>0</v>
      </c>
      <c r="AX22" s="108">
        <f>COUNTIF(D22:AH22,"RF")+'Fevrier 2020'!AV22</f>
        <v>0</v>
      </c>
      <c r="AY22" s="190">
        <f t="shared" ca="1" si="10"/>
        <v>0</v>
      </c>
      <c r="AZ22" s="88">
        <f>IF(COUNTIF(D22:AH22,"CA")&gt;=5,"1",IF(COUNTIF(D22:AH22,"CA")&lt;=4,"0"))+'Fevrier 2020'!AX22</f>
        <v>0</v>
      </c>
      <c r="BA22" s="80">
        <f t="shared" si="11"/>
        <v>0</v>
      </c>
      <c r="BB22" s="80">
        <f>COUNTIF(D22:AH22,"FR")+'Fevrier 2020'!AZ22</f>
        <v>0</v>
      </c>
      <c r="BC22" s="186">
        <f t="shared" si="12"/>
        <v>0</v>
      </c>
    </row>
    <row r="23" spans="1:55" ht="12" customHeight="1" x14ac:dyDescent="0.25">
      <c r="A23" s="273"/>
      <c r="B23" s="122"/>
      <c r="C23" s="133"/>
      <c r="D23" s="39" t="str">
        <f t="shared" ref="D23:AF23" si="20">IF(OR(WEEKDAY(D3,2)=6,WEEKDAY(D3,2)=7,WEEKDAY(D3,2)=1),"RH","")</f>
        <v>RH</v>
      </c>
      <c r="E23" s="39" t="str">
        <f t="shared" si="20"/>
        <v>RH</v>
      </c>
      <c r="F23" s="39" t="str">
        <f t="shared" si="20"/>
        <v/>
      </c>
      <c r="G23" s="39" t="str">
        <f t="shared" si="20"/>
        <v/>
      </c>
      <c r="H23" s="39" t="str">
        <f t="shared" si="20"/>
        <v/>
      </c>
      <c r="I23" s="39" t="str">
        <f t="shared" si="20"/>
        <v/>
      </c>
      <c r="J23" s="39" t="str">
        <f t="shared" si="20"/>
        <v>RH</v>
      </c>
      <c r="K23" s="39" t="str">
        <f t="shared" si="20"/>
        <v>RH</v>
      </c>
      <c r="L23" s="39" t="str">
        <f t="shared" si="20"/>
        <v>RH</v>
      </c>
      <c r="M23" s="39" t="str">
        <f t="shared" si="20"/>
        <v/>
      </c>
      <c r="N23" s="39" t="str">
        <f t="shared" si="20"/>
        <v/>
      </c>
      <c r="O23" s="39" t="str">
        <f t="shared" si="20"/>
        <v/>
      </c>
      <c r="P23" s="39" t="str">
        <f t="shared" si="20"/>
        <v/>
      </c>
      <c r="Q23" s="39" t="str">
        <f t="shared" si="20"/>
        <v>RH</v>
      </c>
      <c r="R23" s="39" t="str">
        <f t="shared" si="20"/>
        <v>RH</v>
      </c>
      <c r="S23" s="39" t="str">
        <f t="shared" si="20"/>
        <v>RH</v>
      </c>
      <c r="T23" s="39" t="str">
        <f t="shared" si="20"/>
        <v/>
      </c>
      <c r="U23" s="39" t="str">
        <f t="shared" si="20"/>
        <v/>
      </c>
      <c r="V23" s="39" t="str">
        <f t="shared" si="20"/>
        <v/>
      </c>
      <c r="W23" s="39" t="str">
        <f t="shared" si="20"/>
        <v/>
      </c>
      <c r="X23" s="39" t="str">
        <f t="shared" si="20"/>
        <v>RH</v>
      </c>
      <c r="Y23" s="39" t="str">
        <f t="shared" si="20"/>
        <v>RH</v>
      </c>
      <c r="Z23" s="39" t="str">
        <f t="shared" si="20"/>
        <v>RH</v>
      </c>
      <c r="AA23" s="39" t="str">
        <f t="shared" si="20"/>
        <v/>
      </c>
      <c r="AB23" s="39" t="str">
        <f t="shared" si="20"/>
        <v/>
      </c>
      <c r="AC23" s="39" t="str">
        <f t="shared" si="20"/>
        <v/>
      </c>
      <c r="AD23" s="39" t="str">
        <f t="shared" si="20"/>
        <v/>
      </c>
      <c r="AE23" s="39" t="str">
        <f t="shared" si="20"/>
        <v>RH</v>
      </c>
      <c r="AF23" s="39" t="str">
        <f t="shared" si="20"/>
        <v>RH</v>
      </c>
      <c r="AG23" s="39" t="str">
        <f>IF(OR(WEEKDAY(AG3,2)=6,WEEKDAY(AG3,2)=7,WEEKDAY(AG3,2)=1),"RH","")</f>
        <v>RH</v>
      </c>
      <c r="AH23" s="132" t="str">
        <f>IF(OR(WEEKDAY(AH3,2)=6,WEEKDAY(AH3,2)=7,WEEKDAY(AH3,2)=1),"RH","")</f>
        <v/>
      </c>
      <c r="AI23" s="111"/>
      <c r="AJ23" s="77">
        <f>COUNTIF(D23:AH23,"RTT")+'Fevrier 2020'!AH23</f>
        <v>0</v>
      </c>
      <c r="AK23" s="183">
        <f t="shared" si="3"/>
        <v>15</v>
      </c>
      <c r="AL23" s="225">
        <f>COUNTIF(D23:AH23,"CA")+'Fevrier 2020'!AJ23</f>
        <v>0</v>
      </c>
      <c r="AM23" s="186">
        <f t="shared" si="4"/>
        <v>25</v>
      </c>
      <c r="AN23" s="362"/>
      <c r="AO23" s="88">
        <f t="shared" si="5"/>
        <v>0</v>
      </c>
      <c r="AP23" s="80">
        <f t="shared" si="6"/>
        <v>0</v>
      </c>
      <c r="AQ23" s="80">
        <f>COUNTIF(D23:AH23,"HS")+'Fevrier 2020'!AO23</f>
        <v>0</v>
      </c>
      <c r="AR23" s="186">
        <f t="shared" si="7"/>
        <v>0</v>
      </c>
      <c r="AS23" s="77">
        <f>COUNT(K23,R23,Y23,AF23,D23)+'Fevrier 2020'!AQ23</f>
        <v>0</v>
      </c>
      <c r="AT23" s="64">
        <f t="shared" si="8"/>
        <v>0</v>
      </c>
      <c r="AU23" s="64">
        <f>COUNTIF(D23:AH23,"jdf")+'Fevrier 2020'!AS23</f>
        <v>0</v>
      </c>
      <c r="AV23" s="183">
        <f t="shared" si="9"/>
        <v>0</v>
      </c>
      <c r="AW23" s="77">
        <f ca="1">jaunesNum(D23:AH23)+'Fevrier 2020'!AU23</f>
        <v>0</v>
      </c>
      <c r="AX23" s="108">
        <f>COUNTIF(D23:AH23,"RF")+'Fevrier 2020'!AV23</f>
        <v>0</v>
      </c>
      <c r="AY23" s="190">
        <f t="shared" ca="1" si="10"/>
        <v>0</v>
      </c>
      <c r="AZ23" s="88">
        <f>IF(COUNTIF(D23:AH23,"CA")&gt;=5,"1",IF(COUNTIF(D23:AH23,"CA")&lt;=4,"0"))+'Fevrier 2020'!AX23</f>
        <v>0</v>
      </c>
      <c r="BA23" s="80">
        <f t="shared" si="11"/>
        <v>0</v>
      </c>
      <c r="BB23" s="80">
        <f>COUNTIF(D23:AH23,"FR")+'Fevrier 2020'!AZ23</f>
        <v>0</v>
      </c>
      <c r="BC23" s="186">
        <f t="shared" si="12"/>
        <v>0</v>
      </c>
    </row>
    <row r="24" spans="1:55" s="6" customFormat="1" ht="12" customHeight="1" thickBot="1" x14ac:dyDescent="0.3">
      <c r="A24" s="277"/>
      <c r="B24" s="122"/>
      <c r="C24" s="133"/>
      <c r="D24" s="39" t="str">
        <f t="shared" ref="D24:AF24" si="21">IF(OR(WEEKDAY(D3,2)=6,WEEKDAY(D3,2)=7,WEEKDAY(D3,2)=2),"RH","")</f>
        <v>RH</v>
      </c>
      <c r="E24" s="39" t="str">
        <f t="shared" si="21"/>
        <v/>
      </c>
      <c r="F24" s="39" t="str">
        <f t="shared" si="21"/>
        <v>RH</v>
      </c>
      <c r="G24" s="39" t="str">
        <f t="shared" si="21"/>
        <v/>
      </c>
      <c r="H24" s="39" t="str">
        <f t="shared" si="21"/>
        <v/>
      </c>
      <c r="I24" s="39" t="str">
        <f t="shared" si="21"/>
        <v/>
      </c>
      <c r="J24" s="39" t="str">
        <f t="shared" si="21"/>
        <v>RH</v>
      </c>
      <c r="K24" s="39" t="str">
        <f t="shared" si="21"/>
        <v>RH</v>
      </c>
      <c r="L24" s="39" t="str">
        <f t="shared" si="21"/>
        <v/>
      </c>
      <c r="M24" s="39" t="str">
        <f t="shared" si="21"/>
        <v>RH</v>
      </c>
      <c r="N24" s="39" t="str">
        <f t="shared" si="21"/>
        <v/>
      </c>
      <c r="O24" s="39" t="str">
        <f t="shared" si="21"/>
        <v/>
      </c>
      <c r="P24" s="39" t="str">
        <f t="shared" si="21"/>
        <v/>
      </c>
      <c r="Q24" s="39" t="str">
        <f t="shared" si="21"/>
        <v>RH</v>
      </c>
      <c r="R24" s="39" t="str">
        <f t="shared" si="21"/>
        <v>RH</v>
      </c>
      <c r="S24" s="39" t="str">
        <f t="shared" si="21"/>
        <v/>
      </c>
      <c r="T24" s="39" t="str">
        <f t="shared" si="21"/>
        <v>RH</v>
      </c>
      <c r="U24" s="39" t="str">
        <f t="shared" si="21"/>
        <v/>
      </c>
      <c r="V24" s="39" t="str">
        <f t="shared" si="21"/>
        <v/>
      </c>
      <c r="W24" s="39" t="str">
        <f t="shared" si="21"/>
        <v/>
      </c>
      <c r="X24" s="39" t="str">
        <f t="shared" si="21"/>
        <v>RH</v>
      </c>
      <c r="Y24" s="39" t="str">
        <f t="shared" si="21"/>
        <v>RH</v>
      </c>
      <c r="Z24" s="39" t="str">
        <f t="shared" si="21"/>
        <v/>
      </c>
      <c r="AA24" s="39" t="str">
        <f t="shared" si="21"/>
        <v>RH</v>
      </c>
      <c r="AB24" s="39" t="str">
        <f t="shared" si="21"/>
        <v/>
      </c>
      <c r="AC24" s="39" t="str">
        <f t="shared" si="21"/>
        <v/>
      </c>
      <c r="AD24" s="39" t="str">
        <f t="shared" si="21"/>
        <v/>
      </c>
      <c r="AE24" s="39" t="str">
        <f t="shared" si="21"/>
        <v>RH</v>
      </c>
      <c r="AF24" s="39" t="str">
        <f t="shared" si="21"/>
        <v>RH</v>
      </c>
      <c r="AG24" s="39" t="str">
        <f>IF(OR(WEEKDAY(AG3,2)=6,WEEKDAY(AG3,2)=7,WEEKDAY(AG3,2)=2),"RH","")</f>
        <v/>
      </c>
      <c r="AH24" s="132" t="str">
        <f>IF(OR(WEEKDAY(AH3,2)=6,WEEKDAY(AH3,2)=7,WEEKDAY(AH3,2)=2),"RH","")</f>
        <v>RH</v>
      </c>
      <c r="AI24" s="111"/>
      <c r="AJ24" s="77">
        <f>COUNTIF(D24:AH24,"RTT")+'Fevrier 2020'!AH24</f>
        <v>0</v>
      </c>
      <c r="AK24" s="183">
        <f>0 -(AJ24)</f>
        <v>0</v>
      </c>
      <c r="AL24" s="225">
        <f>COUNTIF(D24:AH24,"CA")+'Fevrier 2020'!AJ24</f>
        <v>0</v>
      </c>
      <c r="AM24" s="186">
        <f t="shared" si="4"/>
        <v>25</v>
      </c>
      <c r="AN24" s="362"/>
      <c r="AO24" s="88">
        <f t="shared" si="5"/>
        <v>0</v>
      </c>
      <c r="AP24" s="80">
        <f t="shared" si="6"/>
        <v>0</v>
      </c>
      <c r="AQ24" s="80">
        <f>COUNTIF(D24:AH24,"HS")+'Fevrier 2020'!AO24</f>
        <v>0</v>
      </c>
      <c r="AR24" s="186">
        <f t="shared" si="7"/>
        <v>0</v>
      </c>
      <c r="AS24" s="77">
        <f>COUNT(K24,R24,Y24,AF24,D24)+'Fevrier 2020'!AQ24</f>
        <v>0</v>
      </c>
      <c r="AT24" s="64">
        <f t="shared" si="8"/>
        <v>0</v>
      </c>
      <c r="AU24" s="64">
        <f>COUNTIF(D24:AH24,"jdf")+'Fevrier 2020'!AS24</f>
        <v>0</v>
      </c>
      <c r="AV24" s="183">
        <f t="shared" si="9"/>
        <v>0</v>
      </c>
      <c r="AW24" s="77">
        <f ca="1">jaunesNum(D24:AH24)+'Fevrier 2020'!AU24</f>
        <v>0</v>
      </c>
      <c r="AX24" s="108">
        <f>COUNTIF(D24:AH24,"RF")+'Fevrier 2020'!AV24</f>
        <v>0</v>
      </c>
      <c r="AY24" s="190">
        <f t="shared" ca="1" si="10"/>
        <v>0</v>
      </c>
      <c r="AZ24" s="88">
        <f>IF(COUNTIF(D24:AH24,"CA")&gt;=5,"1",IF(COUNTIF(D24:AH24,"CA")&lt;=4,"0"))+'Fevrier 2020'!AX24</f>
        <v>0</v>
      </c>
      <c r="BA24" s="80">
        <f t="shared" si="11"/>
        <v>0</v>
      </c>
      <c r="BB24" s="80">
        <f>COUNTIF(D24:AH24,"FR")+'Fevrier 2020'!AZ24</f>
        <v>0</v>
      </c>
      <c r="BC24" s="186">
        <f t="shared" si="12"/>
        <v>0</v>
      </c>
    </row>
    <row r="25" spans="1:55" ht="2.25" customHeight="1" thickBot="1" x14ac:dyDescent="0.3">
      <c r="A25" s="14"/>
      <c r="B25" s="122"/>
      <c r="C25" s="133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32"/>
      <c r="AI25" s="111"/>
      <c r="AJ25" s="77"/>
      <c r="AK25" s="183"/>
      <c r="AL25" s="225"/>
      <c r="AM25" s="186"/>
      <c r="AN25" s="362"/>
      <c r="AO25" s="88">
        <f t="shared" si="5"/>
        <v>0</v>
      </c>
      <c r="AP25" s="80">
        <f t="shared" si="6"/>
        <v>0</v>
      </c>
      <c r="AQ25" s="80">
        <f>COUNTIF(D25:AH25,"HS")+'Fevrier 2020'!AO25</f>
        <v>0</v>
      </c>
      <c r="AR25" s="186">
        <f t="shared" si="7"/>
        <v>0</v>
      </c>
      <c r="AS25" s="77">
        <f>COUNT(K25,R25,Y25,AF25,D25)+'Fevrier 2020'!AQ25</f>
        <v>0</v>
      </c>
      <c r="AT25" s="64">
        <f t="shared" si="8"/>
        <v>0</v>
      </c>
      <c r="AU25" s="64">
        <f>COUNTIF(D25:AH25,"jdf")+'Fevrier 2020'!AS25</f>
        <v>0</v>
      </c>
      <c r="AV25" s="183">
        <f t="shared" si="9"/>
        <v>0</v>
      </c>
      <c r="AW25" s="77">
        <f ca="1">jaunesNum(D25:AH25)+'Fevrier 2020'!AU25</f>
        <v>0</v>
      </c>
      <c r="AX25" s="108">
        <f>COUNTIF(D25:AH25,"RF")+'Fevrier 2020'!AV25</f>
        <v>0</v>
      </c>
      <c r="AY25" s="191"/>
      <c r="AZ25" s="88">
        <f>IF(COUNTIF(D25:AH25,"CA")&gt;=5,"1",IF(COUNTIF(D25:AH25,"CA")&lt;=4,"0"))+'Fevrier 2020'!AX25</f>
        <v>0</v>
      </c>
      <c r="BA25" s="80">
        <f t="shared" si="11"/>
        <v>0</v>
      </c>
      <c r="BB25" s="80">
        <f>COUNTIF(D25:AH25,"FR")+'Fevrier 2020'!AZ25</f>
        <v>0</v>
      </c>
      <c r="BC25" s="186">
        <f t="shared" si="12"/>
        <v>0</v>
      </c>
    </row>
    <row r="26" spans="1:55" ht="12" customHeight="1" x14ac:dyDescent="0.25">
      <c r="A26" s="278" t="s">
        <v>43</v>
      </c>
      <c r="B26" s="123">
        <v>13</v>
      </c>
      <c r="C26" s="137"/>
      <c r="D26" s="39" t="str">
        <f t="shared" ref="D26:AF26" si="22">IF(OR(WEEKDAY(D3,2)=6,WEEKDAY(D3,2)=7,WEEKDAY(D3,2)=3),"RH","")</f>
        <v>RH</v>
      </c>
      <c r="E26" s="39" t="str">
        <f t="shared" si="22"/>
        <v/>
      </c>
      <c r="F26" s="39" t="str">
        <f t="shared" si="22"/>
        <v/>
      </c>
      <c r="G26" s="39" t="str">
        <f t="shared" si="22"/>
        <v>RH</v>
      </c>
      <c r="H26" s="39" t="str">
        <f t="shared" si="22"/>
        <v/>
      </c>
      <c r="I26" s="39" t="str">
        <f t="shared" si="22"/>
        <v/>
      </c>
      <c r="J26" s="39" t="str">
        <f t="shared" si="22"/>
        <v>RH</v>
      </c>
      <c r="K26" s="39" t="str">
        <f t="shared" si="22"/>
        <v>RH</v>
      </c>
      <c r="L26" s="39" t="str">
        <f t="shared" si="22"/>
        <v/>
      </c>
      <c r="M26" s="39" t="str">
        <f t="shared" si="22"/>
        <v/>
      </c>
      <c r="N26" s="39" t="str">
        <f t="shared" si="22"/>
        <v>RH</v>
      </c>
      <c r="O26" s="39" t="str">
        <f t="shared" si="22"/>
        <v/>
      </c>
      <c r="P26" s="39" t="str">
        <f t="shared" si="22"/>
        <v/>
      </c>
      <c r="Q26" s="39" t="str">
        <f t="shared" si="22"/>
        <v>RH</v>
      </c>
      <c r="R26" s="39" t="str">
        <f t="shared" si="22"/>
        <v>RH</v>
      </c>
      <c r="S26" s="39" t="str">
        <f t="shared" si="22"/>
        <v/>
      </c>
      <c r="T26" s="39" t="str">
        <f t="shared" si="22"/>
        <v/>
      </c>
      <c r="U26" s="39" t="str">
        <f t="shared" si="22"/>
        <v>RH</v>
      </c>
      <c r="V26" s="39" t="str">
        <f t="shared" si="22"/>
        <v/>
      </c>
      <c r="W26" s="39" t="str">
        <f t="shared" si="22"/>
        <v/>
      </c>
      <c r="X26" s="39" t="str">
        <f t="shared" si="22"/>
        <v>RH</v>
      </c>
      <c r="Y26" s="39" t="str">
        <f t="shared" si="22"/>
        <v>RH</v>
      </c>
      <c r="Z26" s="39" t="str">
        <f t="shared" si="22"/>
        <v/>
      </c>
      <c r="AA26" s="39" t="str">
        <f t="shared" si="22"/>
        <v/>
      </c>
      <c r="AB26" s="39" t="str">
        <f t="shared" si="22"/>
        <v>RH</v>
      </c>
      <c r="AC26" s="39" t="str">
        <f t="shared" si="22"/>
        <v/>
      </c>
      <c r="AD26" s="39" t="str">
        <f t="shared" si="22"/>
        <v/>
      </c>
      <c r="AE26" s="39" t="str">
        <f t="shared" si="22"/>
        <v>RH</v>
      </c>
      <c r="AF26" s="39" t="str">
        <f t="shared" si="22"/>
        <v>RH</v>
      </c>
      <c r="AG26" s="39" t="str">
        <f>IF(OR(WEEKDAY(AG3,2)=6,WEEKDAY(AG3,2)=7,WEEKDAY(AG3,2)=3),"RH","")</f>
        <v/>
      </c>
      <c r="AH26" s="132" t="str">
        <f>IF(OR(WEEKDAY(AH3,2)=6,WEEKDAY(AH3,2)=7,WEEKDAY(AH3,2)=3),"RH","")</f>
        <v/>
      </c>
      <c r="AI26" s="111"/>
      <c r="AJ26" s="77">
        <f>COUNTIF(D26:AH26,"RTT")+'Fevrier 2020'!AH26</f>
        <v>0</v>
      </c>
      <c r="AK26" s="183">
        <f>0 -(AJ26)</f>
        <v>0</v>
      </c>
      <c r="AL26" s="225">
        <f>COUNTIF(D26:AH26,"CA")+'Fevrier 2020'!AJ26</f>
        <v>0</v>
      </c>
      <c r="AM26" s="186">
        <f t="shared" si="4"/>
        <v>25</v>
      </c>
      <c r="AN26" s="362"/>
      <c r="AO26" s="88">
        <f t="shared" si="5"/>
        <v>0</v>
      </c>
      <c r="AP26" s="80">
        <f t="shared" si="6"/>
        <v>0</v>
      </c>
      <c r="AQ26" s="80">
        <f>COUNTIF(D26:AH26,"HS")+'Fevrier 2020'!AO26</f>
        <v>0</v>
      </c>
      <c r="AR26" s="186">
        <f t="shared" si="7"/>
        <v>0</v>
      </c>
      <c r="AS26" s="77">
        <f>COUNT(K26,R26,Y26,AF26,D26)+'Fevrier 2020'!AQ26</f>
        <v>0</v>
      </c>
      <c r="AT26" s="64">
        <f t="shared" si="8"/>
        <v>0</v>
      </c>
      <c r="AU26" s="64">
        <f>COUNTIF(D26:AH26,"jdf")+'Fevrier 2020'!AS26</f>
        <v>0</v>
      </c>
      <c r="AV26" s="183">
        <f t="shared" si="9"/>
        <v>0</v>
      </c>
      <c r="AW26" s="77">
        <f ca="1">jaunesNum(D26:AH26)+'Fevrier 2020'!AU26</f>
        <v>0</v>
      </c>
      <c r="AX26" s="108">
        <f>COUNTIF(D26:AH26,"RF")+'Fevrier 2020'!AV26</f>
        <v>0</v>
      </c>
      <c r="AY26" s="190">
        <f t="shared" ca="1" si="10"/>
        <v>0</v>
      </c>
      <c r="AZ26" s="88">
        <f>IF(COUNTIF(D26:AH26,"CA")&gt;=5,"1",IF(COUNTIF(D26:AH26,"CA")&lt;=4,"0"))+'Fevrier 2020'!AX26</f>
        <v>0</v>
      </c>
      <c r="BA26" s="80">
        <f t="shared" si="11"/>
        <v>0</v>
      </c>
      <c r="BB26" s="80">
        <f>COUNTIF(D26:AH26,"FR")+'Fevrier 2020'!AZ26</f>
        <v>0</v>
      </c>
      <c r="BC26" s="186">
        <f t="shared" si="12"/>
        <v>0</v>
      </c>
    </row>
    <row r="27" spans="1:55" ht="12" customHeight="1" x14ac:dyDescent="0.25">
      <c r="A27" s="279"/>
      <c r="B27" s="123"/>
      <c r="C27" s="133"/>
      <c r="D27" s="39" t="str">
        <f>IF(OR(WEEKDAY(D3,2)=6,WEEKDAY(D3,2)=7,WEEKDAY(D3,2)=3),"RH","")</f>
        <v>RH</v>
      </c>
      <c r="E27" s="39" t="str">
        <f t="shared" ref="E27:AF27" si="23">IF(OR(WEEKDAY(E3,2)=6,WEEKDAY(E3,2)=7,WEEKDAY(E3,2)=3),"RH","")</f>
        <v/>
      </c>
      <c r="F27" s="39" t="str">
        <f t="shared" si="23"/>
        <v/>
      </c>
      <c r="G27" s="39" t="str">
        <f t="shared" si="23"/>
        <v>RH</v>
      </c>
      <c r="H27" s="39" t="str">
        <f t="shared" si="23"/>
        <v/>
      </c>
      <c r="I27" s="39" t="str">
        <f t="shared" si="23"/>
        <v/>
      </c>
      <c r="J27" s="39" t="str">
        <f t="shared" si="23"/>
        <v>RH</v>
      </c>
      <c r="K27" s="39" t="str">
        <f t="shared" si="23"/>
        <v>RH</v>
      </c>
      <c r="L27" s="39" t="str">
        <f t="shared" si="23"/>
        <v/>
      </c>
      <c r="M27" s="39" t="str">
        <f t="shared" si="23"/>
        <v/>
      </c>
      <c r="N27" s="39" t="str">
        <f t="shared" si="23"/>
        <v>RH</v>
      </c>
      <c r="O27" s="39" t="str">
        <f t="shared" si="23"/>
        <v/>
      </c>
      <c r="P27" s="39" t="str">
        <f t="shared" si="23"/>
        <v/>
      </c>
      <c r="Q27" s="39" t="str">
        <f t="shared" si="23"/>
        <v>RH</v>
      </c>
      <c r="R27" s="39" t="str">
        <f t="shared" si="23"/>
        <v>RH</v>
      </c>
      <c r="S27" s="39" t="str">
        <f t="shared" si="23"/>
        <v/>
      </c>
      <c r="T27" s="39" t="str">
        <f t="shared" si="23"/>
        <v/>
      </c>
      <c r="U27" s="39" t="str">
        <f t="shared" si="23"/>
        <v>RH</v>
      </c>
      <c r="V27" s="39" t="str">
        <f t="shared" si="23"/>
        <v/>
      </c>
      <c r="W27" s="39" t="str">
        <f t="shared" si="23"/>
        <v/>
      </c>
      <c r="X27" s="39" t="str">
        <f t="shared" si="23"/>
        <v>RH</v>
      </c>
      <c r="Y27" s="39" t="str">
        <f t="shared" si="23"/>
        <v>RH</v>
      </c>
      <c r="Z27" s="39" t="str">
        <f t="shared" si="23"/>
        <v/>
      </c>
      <c r="AA27" s="39" t="str">
        <f t="shared" si="23"/>
        <v/>
      </c>
      <c r="AB27" s="39" t="str">
        <f t="shared" si="23"/>
        <v>RH</v>
      </c>
      <c r="AC27" s="39" t="str">
        <f t="shared" si="23"/>
        <v/>
      </c>
      <c r="AD27" s="39" t="str">
        <f t="shared" si="23"/>
        <v/>
      </c>
      <c r="AE27" s="39" t="str">
        <f t="shared" si="23"/>
        <v>RH</v>
      </c>
      <c r="AF27" s="39" t="str">
        <f t="shared" si="23"/>
        <v>RH</v>
      </c>
      <c r="AG27" s="39" t="str">
        <f>IF(OR(WEEKDAY(AG3,2)=6,WEEKDAY(AG3,2)=7,WEEKDAY(AG3,2)=3),"RH","")</f>
        <v/>
      </c>
      <c r="AH27" s="132" t="str">
        <f>IF(OR(WEEKDAY(AH3,2)=6,WEEKDAY(AH3,2)=7,WEEKDAY(AH3,2)=3),"RH","")</f>
        <v/>
      </c>
      <c r="AI27" s="111"/>
      <c r="AJ27" s="77">
        <f>COUNTIF(D27:AH27,"RTT")+'Fevrier 2020'!AH27</f>
        <v>0</v>
      </c>
      <c r="AK27" s="183">
        <f t="shared" si="3"/>
        <v>15</v>
      </c>
      <c r="AL27" s="225">
        <f>COUNTIF(D27:AH27,"CA")+'Fevrier 2020'!AJ27</f>
        <v>0</v>
      </c>
      <c r="AM27" s="186">
        <f t="shared" si="4"/>
        <v>25</v>
      </c>
      <c r="AN27" s="362"/>
      <c r="AO27" s="88">
        <f t="shared" si="5"/>
        <v>0</v>
      </c>
      <c r="AP27" s="80">
        <f t="shared" si="6"/>
        <v>0</v>
      </c>
      <c r="AQ27" s="80">
        <f>COUNTIF(D27:AH27,"HS")+'Fevrier 2020'!AO27</f>
        <v>0</v>
      </c>
      <c r="AR27" s="186">
        <f t="shared" si="7"/>
        <v>0</v>
      </c>
      <c r="AS27" s="77">
        <f>COUNT(K27,R27,Y27,AF27,D27)+'Fevrier 2020'!AQ27</f>
        <v>0</v>
      </c>
      <c r="AT27" s="64">
        <f t="shared" si="8"/>
        <v>0</v>
      </c>
      <c r="AU27" s="64">
        <f>COUNTIF(D27:AH27,"jdf")+'Fevrier 2020'!AS27</f>
        <v>0</v>
      </c>
      <c r="AV27" s="183">
        <f t="shared" si="9"/>
        <v>0</v>
      </c>
      <c r="AW27" s="77">
        <f ca="1">jaunesNum(D27:AH27)+'Fevrier 2020'!AU27</f>
        <v>0</v>
      </c>
      <c r="AX27" s="108">
        <f>COUNTIF(D27:AH27,"RF")+'Fevrier 2020'!AV27</f>
        <v>0</v>
      </c>
      <c r="AY27" s="190">
        <f t="shared" ca="1" si="10"/>
        <v>0</v>
      </c>
      <c r="AZ27" s="88">
        <f>IF(COUNTIF(D27:AH27,"CA")&gt;=5,"1",IF(COUNTIF(D27:AH27,"CA")&lt;=4,"0"))+'Fevrier 2020'!AX27</f>
        <v>0</v>
      </c>
      <c r="BA27" s="80">
        <f t="shared" si="11"/>
        <v>0</v>
      </c>
      <c r="BB27" s="80">
        <f>COUNTIF(D27:AH27,"FR")+'Fevrier 2020'!AZ27</f>
        <v>0</v>
      </c>
      <c r="BC27" s="186">
        <f t="shared" si="12"/>
        <v>0</v>
      </c>
    </row>
    <row r="28" spans="1:55" ht="12" customHeight="1" x14ac:dyDescent="0.25">
      <c r="A28" s="279"/>
      <c r="B28" s="123"/>
      <c r="C28" s="137"/>
      <c r="D28" s="39" t="str">
        <f t="shared" ref="D28:AF28" si="24">IF(OR(WEEKDAY(D3,2)=6,WEEKDAY(D3,2)=7,WEEKDAY(D3,2)=4),"RH","")</f>
        <v>RH</v>
      </c>
      <c r="E28" s="39" t="str">
        <f t="shared" si="24"/>
        <v/>
      </c>
      <c r="F28" s="39" t="str">
        <f t="shared" si="24"/>
        <v/>
      </c>
      <c r="G28" s="39" t="str">
        <f t="shared" si="24"/>
        <v/>
      </c>
      <c r="H28" s="39" t="str">
        <f t="shared" si="24"/>
        <v>RH</v>
      </c>
      <c r="I28" s="39" t="str">
        <f t="shared" si="24"/>
        <v/>
      </c>
      <c r="J28" s="39" t="str">
        <f t="shared" si="24"/>
        <v>RH</v>
      </c>
      <c r="K28" s="39" t="str">
        <f t="shared" si="24"/>
        <v>RH</v>
      </c>
      <c r="L28" s="39" t="str">
        <f t="shared" si="24"/>
        <v/>
      </c>
      <c r="M28" s="39" t="str">
        <f t="shared" si="24"/>
        <v/>
      </c>
      <c r="N28" s="39" t="str">
        <f t="shared" si="24"/>
        <v/>
      </c>
      <c r="O28" s="39" t="str">
        <f t="shared" si="24"/>
        <v>RH</v>
      </c>
      <c r="P28" s="39" t="str">
        <f t="shared" si="24"/>
        <v/>
      </c>
      <c r="Q28" s="39" t="str">
        <f t="shared" si="24"/>
        <v>RH</v>
      </c>
      <c r="R28" s="39" t="str">
        <f t="shared" si="24"/>
        <v>RH</v>
      </c>
      <c r="S28" s="39" t="str">
        <f t="shared" si="24"/>
        <v/>
      </c>
      <c r="T28" s="39" t="str">
        <f t="shared" si="24"/>
        <v/>
      </c>
      <c r="U28" s="39" t="str">
        <f t="shared" si="24"/>
        <v/>
      </c>
      <c r="V28" s="39" t="str">
        <f t="shared" si="24"/>
        <v>RH</v>
      </c>
      <c r="W28" s="39" t="str">
        <f t="shared" si="24"/>
        <v/>
      </c>
      <c r="X28" s="39" t="str">
        <f t="shared" si="24"/>
        <v>RH</v>
      </c>
      <c r="Y28" s="39" t="str">
        <f t="shared" si="24"/>
        <v>RH</v>
      </c>
      <c r="Z28" s="39" t="str">
        <f t="shared" si="24"/>
        <v/>
      </c>
      <c r="AA28" s="39" t="str">
        <f t="shared" si="24"/>
        <v/>
      </c>
      <c r="AB28" s="39" t="str">
        <f t="shared" si="24"/>
        <v/>
      </c>
      <c r="AC28" s="39" t="str">
        <f t="shared" si="24"/>
        <v>RH</v>
      </c>
      <c r="AD28" s="39" t="str">
        <f t="shared" si="24"/>
        <v/>
      </c>
      <c r="AE28" s="39" t="str">
        <f t="shared" si="24"/>
        <v>RH</v>
      </c>
      <c r="AF28" s="39" t="str">
        <f t="shared" si="24"/>
        <v>RH</v>
      </c>
      <c r="AG28" s="39" t="str">
        <f>IF(OR(WEEKDAY(AG3,2)=6,WEEKDAY(AG3,2)=7,WEEKDAY(AG3,2)=4),"RH","")</f>
        <v/>
      </c>
      <c r="AH28" s="132" t="str">
        <f>IF(OR(WEEKDAY(AH3,2)=6,WEEKDAY(AH3,2)=7,WEEKDAY(AH3,2)=4),"RH","")</f>
        <v/>
      </c>
      <c r="AI28" s="111"/>
      <c r="AJ28" s="77">
        <f>COUNTIF(D28:AH28,"RTT")+'Fevrier 2020'!AH28</f>
        <v>0</v>
      </c>
      <c r="AK28" s="183">
        <f t="shared" si="3"/>
        <v>15</v>
      </c>
      <c r="AL28" s="225">
        <f>COUNTIF(D28:AH28,"CA")+'Fevrier 2020'!AJ28</f>
        <v>0</v>
      </c>
      <c r="AM28" s="186">
        <f t="shared" si="4"/>
        <v>25</v>
      </c>
      <c r="AN28" s="362"/>
      <c r="AO28" s="88">
        <f t="shared" si="5"/>
        <v>0</v>
      </c>
      <c r="AP28" s="80">
        <f t="shared" si="6"/>
        <v>0</v>
      </c>
      <c r="AQ28" s="80">
        <f>COUNTIF(D28:AH28,"HS")+'Fevrier 2020'!AO28</f>
        <v>0</v>
      </c>
      <c r="AR28" s="186">
        <f t="shared" si="7"/>
        <v>0</v>
      </c>
      <c r="AS28" s="77">
        <f>COUNT(K28,R28,Y28,AF28,D28)+'Fevrier 2020'!AQ28</f>
        <v>0</v>
      </c>
      <c r="AT28" s="64">
        <f t="shared" si="8"/>
        <v>0</v>
      </c>
      <c r="AU28" s="64">
        <f>COUNTIF(D28:AH28,"jdf")+'Fevrier 2020'!AS28</f>
        <v>0</v>
      </c>
      <c r="AV28" s="183">
        <f t="shared" si="9"/>
        <v>0</v>
      </c>
      <c r="AW28" s="77">
        <f ca="1">jaunesNum(D28:AH28)+'Fevrier 2020'!AU28</f>
        <v>0</v>
      </c>
      <c r="AX28" s="108">
        <f>COUNTIF(D28:AH28,"RF")+'Fevrier 2020'!AV28</f>
        <v>0</v>
      </c>
      <c r="AY28" s="190">
        <f t="shared" ca="1" si="10"/>
        <v>0</v>
      </c>
      <c r="AZ28" s="88">
        <f>IF(COUNTIF(D28:AH28,"CA")&gt;=5,"1",IF(COUNTIF(D28:AH28,"CA")&lt;=4,"0"))+'Fevrier 2020'!AX28</f>
        <v>0</v>
      </c>
      <c r="BA28" s="80">
        <f t="shared" si="11"/>
        <v>0</v>
      </c>
      <c r="BB28" s="80">
        <f>COUNTIF(D28:AH28,"FR")+'Fevrier 2020'!AZ28</f>
        <v>0</v>
      </c>
      <c r="BC28" s="186">
        <f t="shared" si="12"/>
        <v>0</v>
      </c>
    </row>
    <row r="29" spans="1:55" ht="12" customHeight="1" thickBot="1" x14ac:dyDescent="0.3">
      <c r="A29" s="280"/>
      <c r="B29" s="123"/>
      <c r="C29" s="137"/>
      <c r="D29" s="39" t="str">
        <f t="shared" ref="D29:AF29" si="25">IF(OR(WEEKDAY(D3,2)=6,WEEKDAY(D3,2)=7,WEEKDAY(D3,2)=5),"RH","")</f>
        <v>RH</v>
      </c>
      <c r="E29" s="39" t="str">
        <f t="shared" si="25"/>
        <v/>
      </c>
      <c r="F29" s="39" t="str">
        <f t="shared" si="25"/>
        <v/>
      </c>
      <c r="G29" s="39" t="str">
        <f t="shared" si="25"/>
        <v/>
      </c>
      <c r="H29" s="39" t="str">
        <f t="shared" si="25"/>
        <v/>
      </c>
      <c r="I29" s="39" t="str">
        <f t="shared" si="25"/>
        <v>RH</v>
      </c>
      <c r="J29" s="39" t="str">
        <f t="shared" si="25"/>
        <v>RH</v>
      </c>
      <c r="K29" s="39" t="str">
        <f t="shared" si="25"/>
        <v>RH</v>
      </c>
      <c r="L29" s="39" t="str">
        <f t="shared" si="25"/>
        <v/>
      </c>
      <c r="M29" s="39" t="str">
        <f t="shared" si="25"/>
        <v/>
      </c>
      <c r="N29" s="39" t="str">
        <f t="shared" si="25"/>
        <v/>
      </c>
      <c r="O29" s="39" t="str">
        <f t="shared" si="25"/>
        <v/>
      </c>
      <c r="P29" s="39" t="str">
        <f t="shared" si="25"/>
        <v>RH</v>
      </c>
      <c r="Q29" s="39" t="str">
        <f t="shared" si="25"/>
        <v>RH</v>
      </c>
      <c r="R29" s="39" t="str">
        <f t="shared" si="25"/>
        <v>RH</v>
      </c>
      <c r="S29" s="39" t="str">
        <f t="shared" si="25"/>
        <v/>
      </c>
      <c r="T29" s="39" t="str">
        <f t="shared" si="25"/>
        <v/>
      </c>
      <c r="U29" s="39" t="str">
        <f t="shared" si="25"/>
        <v/>
      </c>
      <c r="V29" s="39" t="str">
        <f t="shared" si="25"/>
        <v/>
      </c>
      <c r="W29" s="39" t="str">
        <f t="shared" si="25"/>
        <v>RH</v>
      </c>
      <c r="X29" s="39" t="str">
        <f t="shared" si="25"/>
        <v>RH</v>
      </c>
      <c r="Y29" s="39" t="str">
        <f t="shared" si="25"/>
        <v>RH</v>
      </c>
      <c r="Z29" s="39" t="str">
        <f t="shared" si="25"/>
        <v/>
      </c>
      <c r="AA29" s="39" t="str">
        <f t="shared" si="25"/>
        <v/>
      </c>
      <c r="AB29" s="39" t="str">
        <f t="shared" si="25"/>
        <v/>
      </c>
      <c r="AC29" s="39" t="str">
        <f t="shared" si="25"/>
        <v/>
      </c>
      <c r="AD29" s="39" t="str">
        <f t="shared" si="25"/>
        <v>RH</v>
      </c>
      <c r="AE29" s="39" t="str">
        <f t="shared" si="25"/>
        <v>RH</v>
      </c>
      <c r="AF29" s="39" t="str">
        <f t="shared" si="25"/>
        <v>RH</v>
      </c>
      <c r="AG29" s="39" t="str">
        <f>IF(OR(WEEKDAY(AG3,2)=6,WEEKDAY(AG3,2)=7,WEEKDAY(AG3,2)=5),"RH","")</f>
        <v/>
      </c>
      <c r="AH29" s="132" t="str">
        <f>IF(OR(WEEKDAY(AH3,2)=6,WEEKDAY(AH3,2)=7,WEEKDAY(AH3,2)=5),"RH","")</f>
        <v/>
      </c>
      <c r="AI29" s="111"/>
      <c r="AJ29" s="77">
        <f>COUNTIF(D29:AH29,"RTT")+'Fevrier 2020'!AH29</f>
        <v>0</v>
      </c>
      <c r="AK29" s="183">
        <f t="shared" si="3"/>
        <v>15</v>
      </c>
      <c r="AL29" s="225">
        <f>COUNTIF(D29:AH29,"CA")+'Fevrier 2020'!AJ29</f>
        <v>0</v>
      </c>
      <c r="AM29" s="186">
        <f t="shared" si="4"/>
        <v>25</v>
      </c>
      <c r="AN29" s="362"/>
      <c r="AO29" s="88">
        <f t="shared" si="5"/>
        <v>0</v>
      </c>
      <c r="AP29" s="80">
        <f t="shared" si="6"/>
        <v>0</v>
      </c>
      <c r="AQ29" s="80">
        <f>COUNTIF(D29:AH29,"HS")+'Fevrier 2020'!AO29</f>
        <v>0</v>
      </c>
      <c r="AR29" s="186">
        <f t="shared" si="7"/>
        <v>0</v>
      </c>
      <c r="AS29" s="77">
        <f>COUNT(K29,R29,Y29,AF29,D29)+'Fevrier 2020'!AQ29</f>
        <v>0</v>
      </c>
      <c r="AT29" s="64">
        <f t="shared" si="8"/>
        <v>0</v>
      </c>
      <c r="AU29" s="64">
        <f>COUNTIF(D29:AH29,"jdf")+'Fevrier 2020'!AS29</f>
        <v>0</v>
      </c>
      <c r="AV29" s="183">
        <f t="shared" si="9"/>
        <v>0</v>
      </c>
      <c r="AW29" s="77">
        <f ca="1">jaunesNum(D29:AH29)+'Fevrier 2020'!AU29</f>
        <v>0</v>
      </c>
      <c r="AX29" s="108">
        <f>COUNTIF(D29:AH29,"RF")+'Fevrier 2020'!AV29</f>
        <v>0</v>
      </c>
      <c r="AY29" s="190">
        <f t="shared" ca="1" si="10"/>
        <v>0</v>
      </c>
      <c r="AZ29" s="88">
        <f>IF(COUNTIF(D29:AH29,"CA")&gt;=5,"1",IF(COUNTIF(D29:AH29,"CA")&lt;=4,"0"))+'Fevrier 2020'!AX29</f>
        <v>0</v>
      </c>
      <c r="BA29" s="80">
        <f t="shared" si="11"/>
        <v>0</v>
      </c>
      <c r="BB29" s="80">
        <f>COUNTIF(D29:AH29,"FR")+'Fevrier 2020'!AZ29</f>
        <v>0</v>
      </c>
      <c r="BC29" s="186">
        <f t="shared" si="12"/>
        <v>0</v>
      </c>
    </row>
    <row r="30" spans="1:55" ht="12" customHeight="1" x14ac:dyDescent="0.25">
      <c r="A30" s="281" t="s">
        <v>44</v>
      </c>
      <c r="B30" s="123">
        <v>14</v>
      </c>
      <c r="C30" s="137"/>
      <c r="D30" s="39" t="str">
        <f t="shared" ref="D30:AF30" si="26">IF(OR(WEEKDAY(D3,2)=6,WEEKDAY(D3,2)=7,WEEKDAY(D3,2)=2),"RH","")</f>
        <v>RH</v>
      </c>
      <c r="E30" s="39" t="str">
        <f t="shared" si="26"/>
        <v/>
      </c>
      <c r="F30" s="39" t="str">
        <f t="shared" si="26"/>
        <v>RH</v>
      </c>
      <c r="G30" s="39" t="str">
        <f t="shared" si="26"/>
        <v/>
      </c>
      <c r="H30" s="39" t="str">
        <f t="shared" si="26"/>
        <v/>
      </c>
      <c r="I30" s="39" t="str">
        <f t="shared" si="26"/>
        <v/>
      </c>
      <c r="J30" s="39" t="str">
        <f t="shared" si="26"/>
        <v>RH</v>
      </c>
      <c r="K30" s="39" t="str">
        <f t="shared" si="26"/>
        <v>RH</v>
      </c>
      <c r="L30" s="39" t="str">
        <f t="shared" si="26"/>
        <v/>
      </c>
      <c r="M30" s="39" t="str">
        <f t="shared" si="26"/>
        <v>RH</v>
      </c>
      <c r="N30" s="39" t="str">
        <f t="shared" si="26"/>
        <v/>
      </c>
      <c r="O30" s="39" t="str">
        <f t="shared" si="26"/>
        <v/>
      </c>
      <c r="P30" s="39" t="str">
        <f t="shared" si="26"/>
        <v/>
      </c>
      <c r="Q30" s="39" t="str">
        <f t="shared" si="26"/>
        <v>RH</v>
      </c>
      <c r="R30" s="39" t="str">
        <f t="shared" si="26"/>
        <v>RH</v>
      </c>
      <c r="S30" s="39" t="str">
        <f t="shared" si="26"/>
        <v/>
      </c>
      <c r="T30" s="39" t="str">
        <f t="shared" si="26"/>
        <v>RH</v>
      </c>
      <c r="U30" s="39" t="str">
        <f t="shared" si="26"/>
        <v/>
      </c>
      <c r="V30" s="39" t="str">
        <f t="shared" si="26"/>
        <v/>
      </c>
      <c r="W30" s="39" t="str">
        <f t="shared" si="26"/>
        <v/>
      </c>
      <c r="X30" s="39" t="str">
        <f t="shared" si="26"/>
        <v>RH</v>
      </c>
      <c r="Y30" s="39" t="str">
        <f t="shared" si="26"/>
        <v>RH</v>
      </c>
      <c r="Z30" s="39" t="str">
        <f t="shared" si="26"/>
        <v/>
      </c>
      <c r="AA30" s="39" t="str">
        <f t="shared" si="26"/>
        <v>RH</v>
      </c>
      <c r="AB30" s="39" t="str">
        <f t="shared" si="26"/>
        <v/>
      </c>
      <c r="AC30" s="39" t="str">
        <f t="shared" si="26"/>
        <v/>
      </c>
      <c r="AD30" s="39" t="str">
        <f t="shared" si="26"/>
        <v/>
      </c>
      <c r="AE30" s="39" t="str">
        <f t="shared" si="26"/>
        <v>RH</v>
      </c>
      <c r="AF30" s="39" t="str">
        <f t="shared" si="26"/>
        <v>RH</v>
      </c>
      <c r="AG30" s="39" t="str">
        <f>IF(OR(WEEKDAY(AG3,2)=6,WEEKDAY(AG3,2)=7,WEEKDAY(AG3,2)=2),"RH","")</f>
        <v/>
      </c>
      <c r="AH30" s="132" t="str">
        <f>IF(OR(WEEKDAY(AH3,2)=6,WEEKDAY(AH3,2)=7,WEEKDAY(AH3,2)=2),"RH","")</f>
        <v>RH</v>
      </c>
      <c r="AI30" s="111"/>
      <c r="AJ30" s="77">
        <f>COUNTIF(D30:AH30,"RTT")+'Fevrier 2020'!AH30</f>
        <v>0</v>
      </c>
      <c r="AK30" s="183">
        <f t="shared" si="3"/>
        <v>15</v>
      </c>
      <c r="AL30" s="225">
        <f>COUNTIF(D30:AH30,"CA")+'Fevrier 2020'!AJ30</f>
        <v>0</v>
      </c>
      <c r="AM30" s="186">
        <f t="shared" si="4"/>
        <v>25</v>
      </c>
      <c r="AN30" s="362"/>
      <c r="AO30" s="88">
        <f t="shared" si="5"/>
        <v>0</v>
      </c>
      <c r="AP30" s="80">
        <f t="shared" si="6"/>
        <v>0</v>
      </c>
      <c r="AQ30" s="80">
        <f>COUNTIF(D30:AH30,"HS")+'Fevrier 2020'!AO30</f>
        <v>0</v>
      </c>
      <c r="AR30" s="186">
        <f t="shared" si="7"/>
        <v>0</v>
      </c>
      <c r="AS30" s="77">
        <f>COUNT(K30,R30,Y30,AF30,D30)+'Fevrier 2020'!AQ30</f>
        <v>0</v>
      </c>
      <c r="AT30" s="64">
        <f t="shared" si="8"/>
        <v>0</v>
      </c>
      <c r="AU30" s="64">
        <f>COUNTIF(D30:AH30,"jdf")+'Fevrier 2020'!AS30</f>
        <v>0</v>
      </c>
      <c r="AV30" s="183">
        <f t="shared" si="9"/>
        <v>0</v>
      </c>
      <c r="AW30" s="77">
        <f ca="1">jaunesNum(D30:AH30)+'Fevrier 2020'!AU30</f>
        <v>0</v>
      </c>
      <c r="AX30" s="108">
        <f>COUNTIF(D30:AH30,"RF")+'Fevrier 2020'!AV30</f>
        <v>0</v>
      </c>
      <c r="AY30" s="190">
        <f t="shared" ca="1" si="10"/>
        <v>0</v>
      </c>
      <c r="AZ30" s="88">
        <f>IF(COUNTIF(D30:AH30,"CA")&gt;=5,"1",IF(COUNTIF(D30:AH30,"CA")&lt;=4,"0"))+'Fevrier 2020'!AX30</f>
        <v>0</v>
      </c>
      <c r="BA30" s="80">
        <f t="shared" si="11"/>
        <v>0</v>
      </c>
      <c r="BB30" s="80">
        <f>COUNTIF(D30:AH30,"FR")+'Fevrier 2020'!AZ30</f>
        <v>0</v>
      </c>
      <c r="BC30" s="186">
        <f t="shared" si="12"/>
        <v>0</v>
      </c>
    </row>
    <row r="31" spans="1:55" ht="12" customHeight="1" x14ac:dyDescent="0.25">
      <c r="A31" s="281"/>
      <c r="B31" s="123">
        <v>15</v>
      </c>
      <c r="C31" s="133"/>
      <c r="D31" s="39" t="str">
        <f t="shared" ref="D31:AF31" si="27">IF(OR(WEEKDAY(D3,2)=6,WEEKDAY(D3,2)=7,WEEKDAY(D3,2)=5),"RH","")</f>
        <v>RH</v>
      </c>
      <c r="E31" s="39" t="str">
        <f t="shared" si="27"/>
        <v/>
      </c>
      <c r="F31" s="39" t="str">
        <f t="shared" si="27"/>
        <v/>
      </c>
      <c r="G31" s="39" t="str">
        <f t="shared" si="27"/>
        <v/>
      </c>
      <c r="H31" s="39" t="str">
        <f t="shared" si="27"/>
        <v/>
      </c>
      <c r="I31" s="39" t="str">
        <f t="shared" si="27"/>
        <v>RH</v>
      </c>
      <c r="J31" s="39" t="str">
        <f t="shared" si="27"/>
        <v>RH</v>
      </c>
      <c r="K31" s="39" t="str">
        <f t="shared" si="27"/>
        <v>RH</v>
      </c>
      <c r="L31" s="39" t="str">
        <f t="shared" si="27"/>
        <v/>
      </c>
      <c r="M31" s="39" t="str">
        <f t="shared" si="27"/>
        <v/>
      </c>
      <c r="N31" s="39" t="str">
        <f t="shared" si="27"/>
        <v/>
      </c>
      <c r="O31" s="39" t="str">
        <f t="shared" si="27"/>
        <v/>
      </c>
      <c r="P31" s="39" t="str">
        <f t="shared" si="27"/>
        <v>RH</v>
      </c>
      <c r="Q31" s="39" t="str">
        <f t="shared" si="27"/>
        <v>RH</v>
      </c>
      <c r="R31" s="39" t="str">
        <f t="shared" si="27"/>
        <v>RH</v>
      </c>
      <c r="S31" s="39" t="str">
        <f t="shared" si="27"/>
        <v/>
      </c>
      <c r="T31" s="39" t="str">
        <f t="shared" si="27"/>
        <v/>
      </c>
      <c r="U31" s="39" t="str">
        <f t="shared" si="27"/>
        <v/>
      </c>
      <c r="V31" s="39" t="str">
        <f t="shared" si="27"/>
        <v/>
      </c>
      <c r="W31" s="39" t="str">
        <f t="shared" si="27"/>
        <v>RH</v>
      </c>
      <c r="X31" s="39" t="str">
        <f t="shared" si="27"/>
        <v>RH</v>
      </c>
      <c r="Y31" s="39" t="str">
        <f t="shared" si="27"/>
        <v>RH</v>
      </c>
      <c r="Z31" s="39" t="str">
        <f t="shared" si="27"/>
        <v/>
      </c>
      <c r="AA31" s="39" t="str">
        <f t="shared" si="27"/>
        <v/>
      </c>
      <c r="AB31" s="39" t="str">
        <f t="shared" si="27"/>
        <v/>
      </c>
      <c r="AC31" s="39" t="str">
        <f t="shared" si="27"/>
        <v/>
      </c>
      <c r="AD31" s="39" t="str">
        <f t="shared" si="27"/>
        <v>RH</v>
      </c>
      <c r="AE31" s="39" t="str">
        <f t="shared" si="27"/>
        <v>RH</v>
      </c>
      <c r="AF31" s="39" t="str">
        <f t="shared" si="27"/>
        <v>RH</v>
      </c>
      <c r="AG31" s="39" t="str">
        <f>IF(OR(WEEKDAY(AG3,2)=6,WEEKDAY(AG3,2)=7,WEEKDAY(AG3,2)=5),"RH","")</f>
        <v/>
      </c>
      <c r="AH31" s="132" t="str">
        <f>IF(OR(WEEKDAY(AH3,2)=6,WEEKDAY(AH3,2)=7,WEEKDAY(AH3,2)=5),"RH","")</f>
        <v/>
      </c>
      <c r="AI31" s="111"/>
      <c r="AJ31" s="77">
        <f>COUNTIF(D31:AH31,"RTT")+'Fevrier 2020'!AH31</f>
        <v>0</v>
      </c>
      <c r="AK31" s="183">
        <f t="shared" si="3"/>
        <v>15</v>
      </c>
      <c r="AL31" s="225">
        <f>COUNTIF(D31:AH31,"CA")+'Fevrier 2020'!AJ31</f>
        <v>0</v>
      </c>
      <c r="AM31" s="186">
        <f t="shared" si="4"/>
        <v>25</v>
      </c>
      <c r="AN31" s="362"/>
      <c r="AO31" s="88">
        <f t="shared" si="5"/>
        <v>0</v>
      </c>
      <c r="AP31" s="80">
        <f t="shared" si="6"/>
        <v>0</v>
      </c>
      <c r="AQ31" s="80">
        <f>COUNTIF(D31:AH31,"HS")+'Fevrier 2020'!AO31</f>
        <v>0</v>
      </c>
      <c r="AR31" s="186">
        <f t="shared" si="7"/>
        <v>0</v>
      </c>
      <c r="AS31" s="77">
        <f>COUNT(K31,R31,Y31,AF31,D31)+'Fevrier 2020'!AQ31</f>
        <v>0</v>
      </c>
      <c r="AT31" s="64">
        <f t="shared" si="8"/>
        <v>0</v>
      </c>
      <c r="AU31" s="64">
        <f>COUNTIF(D31:AH31,"jdf")+'Fevrier 2020'!AS31</f>
        <v>0</v>
      </c>
      <c r="AV31" s="183">
        <f t="shared" si="9"/>
        <v>0</v>
      </c>
      <c r="AW31" s="77">
        <f ca="1">jaunesNum(D31:AH31)+'Fevrier 2020'!AU31</f>
        <v>0</v>
      </c>
      <c r="AX31" s="108">
        <f>COUNTIF(D31:AH31,"RF")+'Fevrier 2020'!AV31</f>
        <v>0</v>
      </c>
      <c r="AY31" s="190">
        <f t="shared" ca="1" si="10"/>
        <v>0</v>
      </c>
      <c r="AZ31" s="88">
        <f>IF(COUNTIF(D31:AH31,"CA")&gt;=5,"1",IF(COUNTIF(D31:AH31,"CA")&lt;=4,"0"))+'Fevrier 2020'!AX31</f>
        <v>0</v>
      </c>
      <c r="BA31" s="80">
        <f t="shared" si="11"/>
        <v>0</v>
      </c>
      <c r="BB31" s="80">
        <f>COUNTIF(D31:AH31,"FR")+'Fevrier 2020'!AZ31</f>
        <v>0</v>
      </c>
      <c r="BC31" s="186">
        <f t="shared" si="12"/>
        <v>0</v>
      </c>
    </row>
    <row r="32" spans="1:55" ht="12" customHeight="1" x14ac:dyDescent="0.25">
      <c r="A32" s="281"/>
      <c r="B32" s="123">
        <v>16</v>
      </c>
      <c r="C32" s="133"/>
      <c r="D32" s="39" t="str">
        <f t="shared" ref="D32:AF32" si="28">IF(OR(WEEKDAY(D3,2)=6,WEEKDAY(D3,2)=7,WEEKDAY(D3,2)=4),"RH","")</f>
        <v>RH</v>
      </c>
      <c r="E32" s="39" t="str">
        <f t="shared" si="28"/>
        <v/>
      </c>
      <c r="F32" s="39" t="str">
        <f t="shared" si="28"/>
        <v/>
      </c>
      <c r="G32" s="39" t="str">
        <f t="shared" si="28"/>
        <v/>
      </c>
      <c r="H32" s="39" t="str">
        <f t="shared" si="28"/>
        <v>RH</v>
      </c>
      <c r="I32" s="39" t="str">
        <f t="shared" si="28"/>
        <v/>
      </c>
      <c r="J32" s="39" t="str">
        <f t="shared" si="28"/>
        <v>RH</v>
      </c>
      <c r="K32" s="39" t="str">
        <f t="shared" si="28"/>
        <v>RH</v>
      </c>
      <c r="L32" s="39" t="str">
        <f t="shared" si="28"/>
        <v/>
      </c>
      <c r="M32" s="39" t="str">
        <f t="shared" si="28"/>
        <v/>
      </c>
      <c r="N32" s="39" t="str">
        <f t="shared" si="28"/>
        <v/>
      </c>
      <c r="O32" s="39" t="str">
        <f t="shared" si="28"/>
        <v>RH</v>
      </c>
      <c r="P32" s="39" t="str">
        <f t="shared" si="28"/>
        <v/>
      </c>
      <c r="Q32" s="39" t="str">
        <f t="shared" si="28"/>
        <v>RH</v>
      </c>
      <c r="R32" s="39" t="str">
        <f t="shared" si="28"/>
        <v>RH</v>
      </c>
      <c r="S32" s="39" t="str">
        <f t="shared" si="28"/>
        <v/>
      </c>
      <c r="T32" s="39" t="str">
        <f t="shared" si="28"/>
        <v/>
      </c>
      <c r="U32" s="39" t="str">
        <f t="shared" si="28"/>
        <v/>
      </c>
      <c r="V32" s="39" t="str">
        <f t="shared" si="28"/>
        <v>RH</v>
      </c>
      <c r="W32" s="39" t="str">
        <f t="shared" si="28"/>
        <v/>
      </c>
      <c r="X32" s="39" t="str">
        <f t="shared" si="28"/>
        <v>RH</v>
      </c>
      <c r="Y32" s="39" t="str">
        <f t="shared" si="28"/>
        <v>RH</v>
      </c>
      <c r="Z32" s="39" t="str">
        <f t="shared" si="28"/>
        <v/>
      </c>
      <c r="AA32" s="39" t="str">
        <f t="shared" si="28"/>
        <v/>
      </c>
      <c r="AB32" s="39" t="str">
        <f t="shared" si="28"/>
        <v/>
      </c>
      <c r="AC32" s="39" t="str">
        <f t="shared" si="28"/>
        <v>RH</v>
      </c>
      <c r="AD32" s="39" t="str">
        <f t="shared" si="28"/>
        <v/>
      </c>
      <c r="AE32" s="39" t="str">
        <f t="shared" si="28"/>
        <v>RH</v>
      </c>
      <c r="AF32" s="39" t="str">
        <f t="shared" si="28"/>
        <v>RH</v>
      </c>
      <c r="AG32" s="39" t="str">
        <f>IF(OR(WEEKDAY(AG3,2)=6,WEEKDAY(AG3,2)=7,WEEKDAY(AG3,2)=4),"RH","")</f>
        <v/>
      </c>
      <c r="AH32" s="132" t="str">
        <f>IF(OR(WEEKDAY(AH3,2)=6,WEEKDAY(AH3,2)=7,WEEKDAY(AH3,2)=4),"RH","")</f>
        <v/>
      </c>
      <c r="AI32" s="111"/>
      <c r="AJ32" s="77">
        <f>COUNTIF(D32:AH32,"RTT")+'Fevrier 2020'!AH32</f>
        <v>0</v>
      </c>
      <c r="AK32" s="183">
        <f t="shared" si="3"/>
        <v>15</v>
      </c>
      <c r="AL32" s="225">
        <f>COUNTIF(D32:AH32,"CA")+'Fevrier 2020'!AJ32</f>
        <v>0</v>
      </c>
      <c r="AM32" s="186">
        <f t="shared" si="4"/>
        <v>25</v>
      </c>
      <c r="AN32" s="362"/>
      <c r="AO32" s="88">
        <f t="shared" si="5"/>
        <v>0</v>
      </c>
      <c r="AP32" s="80">
        <f t="shared" si="6"/>
        <v>0</v>
      </c>
      <c r="AQ32" s="80">
        <f>COUNTIF(D32:AH32,"HS")+'Fevrier 2020'!AO32</f>
        <v>0</v>
      </c>
      <c r="AR32" s="186">
        <f t="shared" si="7"/>
        <v>0</v>
      </c>
      <c r="AS32" s="77">
        <f>COUNT(K32,R32,Y32,AF32,D32)+'Fevrier 2020'!AQ32</f>
        <v>0</v>
      </c>
      <c r="AT32" s="64">
        <f t="shared" si="8"/>
        <v>0</v>
      </c>
      <c r="AU32" s="64">
        <f>COUNTIF(D32:AH32,"jdf")+'Fevrier 2020'!AS32</f>
        <v>0</v>
      </c>
      <c r="AV32" s="183">
        <f t="shared" si="9"/>
        <v>0</v>
      </c>
      <c r="AW32" s="77">
        <f ca="1">jaunesNum(D32:AH32)+'Fevrier 2020'!AU32</f>
        <v>0</v>
      </c>
      <c r="AX32" s="108">
        <f>COUNTIF(D32:AH32,"RF")+'Fevrier 2020'!AV32</f>
        <v>0</v>
      </c>
      <c r="AY32" s="190">
        <f t="shared" ca="1" si="10"/>
        <v>0</v>
      </c>
      <c r="AZ32" s="88">
        <f>IF(COUNTIF(D32:AH32,"CA")&gt;=5,"1",IF(COUNTIF(D32:AH32,"CA")&lt;=4,"0"))+'Fevrier 2020'!AX32</f>
        <v>0</v>
      </c>
      <c r="BA32" s="80">
        <f t="shared" si="11"/>
        <v>0</v>
      </c>
      <c r="BB32" s="80">
        <f>COUNTIF(D32:AH32,"FR")+'Fevrier 2020'!AZ32</f>
        <v>0</v>
      </c>
      <c r="BC32" s="186">
        <f t="shared" si="12"/>
        <v>0</v>
      </c>
    </row>
    <row r="33" spans="1:55" s="6" customFormat="1" ht="12" customHeight="1" thickBot="1" x14ac:dyDescent="0.3">
      <c r="A33" s="282"/>
      <c r="B33" s="123">
        <v>17</v>
      </c>
      <c r="C33" s="133"/>
      <c r="D33" s="39" t="str">
        <f t="shared" ref="D33:AF33" si="29">IF(OR(WEEKDAY(D3,2)=6,WEEKDAY(D3,2)=7,WEEKDAY(D3,2)=2),"RH","")</f>
        <v>RH</v>
      </c>
      <c r="E33" s="39" t="str">
        <f t="shared" si="29"/>
        <v/>
      </c>
      <c r="F33" s="39" t="str">
        <f t="shared" si="29"/>
        <v>RH</v>
      </c>
      <c r="G33" s="39" t="str">
        <f t="shared" si="29"/>
        <v/>
      </c>
      <c r="H33" s="39" t="str">
        <f t="shared" si="29"/>
        <v/>
      </c>
      <c r="I33" s="39" t="str">
        <f t="shared" si="29"/>
        <v/>
      </c>
      <c r="J33" s="39" t="str">
        <f t="shared" si="29"/>
        <v>RH</v>
      </c>
      <c r="K33" s="39" t="str">
        <f t="shared" si="29"/>
        <v>RH</v>
      </c>
      <c r="L33" s="39" t="str">
        <f t="shared" si="29"/>
        <v/>
      </c>
      <c r="M33" s="39" t="str">
        <f t="shared" si="29"/>
        <v>RH</v>
      </c>
      <c r="N33" s="39" t="str">
        <f t="shared" si="29"/>
        <v/>
      </c>
      <c r="O33" s="39" t="str">
        <f t="shared" si="29"/>
        <v/>
      </c>
      <c r="P33" s="39" t="str">
        <f t="shared" si="29"/>
        <v/>
      </c>
      <c r="Q33" s="39" t="str">
        <f t="shared" si="29"/>
        <v>RH</v>
      </c>
      <c r="R33" s="39" t="str">
        <f t="shared" si="29"/>
        <v>RH</v>
      </c>
      <c r="S33" s="39" t="str">
        <f t="shared" si="29"/>
        <v/>
      </c>
      <c r="T33" s="39" t="str">
        <f t="shared" si="29"/>
        <v>RH</v>
      </c>
      <c r="U33" s="39" t="str">
        <f t="shared" si="29"/>
        <v/>
      </c>
      <c r="V33" s="39" t="str">
        <f t="shared" si="29"/>
        <v/>
      </c>
      <c r="W33" s="39" t="str">
        <f t="shared" si="29"/>
        <v/>
      </c>
      <c r="X33" s="39" t="str">
        <f t="shared" si="29"/>
        <v>RH</v>
      </c>
      <c r="Y33" s="39" t="str">
        <f t="shared" si="29"/>
        <v>RH</v>
      </c>
      <c r="Z33" s="39" t="str">
        <f t="shared" si="29"/>
        <v/>
      </c>
      <c r="AA33" s="39" t="str">
        <f t="shared" si="29"/>
        <v>RH</v>
      </c>
      <c r="AB33" s="39" t="str">
        <f t="shared" si="29"/>
        <v/>
      </c>
      <c r="AC33" s="39" t="str">
        <f t="shared" si="29"/>
        <v/>
      </c>
      <c r="AD33" s="39" t="str">
        <f t="shared" si="29"/>
        <v/>
      </c>
      <c r="AE33" s="39" t="str">
        <f t="shared" si="29"/>
        <v>RH</v>
      </c>
      <c r="AF33" s="39" t="str">
        <f t="shared" si="29"/>
        <v>RH</v>
      </c>
      <c r="AG33" s="39" t="str">
        <f>IF(OR(WEEKDAY(AG3,2)=6,WEEKDAY(AG3,2)=7,WEEKDAY(AG3,2)=2),"RH","")</f>
        <v/>
      </c>
      <c r="AH33" s="132" t="str">
        <f>IF(OR(WEEKDAY(AH3,2)=6,WEEKDAY(AH3,2)=7,WEEKDAY(AH3,2)=2),"RH","")</f>
        <v>RH</v>
      </c>
      <c r="AI33" s="111"/>
      <c r="AJ33" s="77">
        <f>COUNTIF(D33:AH33,"RTT")+'Fevrier 2020'!AH33</f>
        <v>0</v>
      </c>
      <c r="AK33" s="183">
        <f t="shared" si="3"/>
        <v>15</v>
      </c>
      <c r="AL33" s="225">
        <f>COUNTIF(D33:AH33,"CA")+'Fevrier 2020'!AJ33</f>
        <v>0</v>
      </c>
      <c r="AM33" s="186">
        <f t="shared" si="4"/>
        <v>25</v>
      </c>
      <c r="AN33" s="362"/>
      <c r="AO33" s="88">
        <f t="shared" si="5"/>
        <v>0</v>
      </c>
      <c r="AP33" s="80">
        <f t="shared" si="6"/>
        <v>0</v>
      </c>
      <c r="AQ33" s="80">
        <f>COUNTIF(D33:AH33,"HS")+'Fevrier 2020'!AO33</f>
        <v>0</v>
      </c>
      <c r="AR33" s="186">
        <f t="shared" si="7"/>
        <v>0</v>
      </c>
      <c r="AS33" s="77">
        <f>COUNT(K33,R33,Y33,AF33,D33)+'Fevrier 2020'!AQ33</f>
        <v>0</v>
      </c>
      <c r="AT33" s="64">
        <f t="shared" si="8"/>
        <v>0</v>
      </c>
      <c r="AU33" s="64">
        <f>COUNTIF(D33:AH33,"jdf")+'Fevrier 2020'!AS33</f>
        <v>0</v>
      </c>
      <c r="AV33" s="183">
        <f t="shared" si="9"/>
        <v>0</v>
      </c>
      <c r="AW33" s="77">
        <f ca="1">jaunesNum(D33:AH33)+'Fevrier 2020'!AU33</f>
        <v>0</v>
      </c>
      <c r="AX33" s="108">
        <f>COUNTIF(D33:AH33,"RF")+'Fevrier 2020'!AV33</f>
        <v>0</v>
      </c>
      <c r="AY33" s="190">
        <f t="shared" ca="1" si="10"/>
        <v>0</v>
      </c>
      <c r="AZ33" s="88">
        <f>IF(COUNTIF(D33:AH33,"CA")&gt;=5,"1",IF(COUNTIF(D33:AH33,"CA")&lt;=4,"0"))+'Fevrier 2020'!AX33</f>
        <v>0</v>
      </c>
      <c r="BA33" s="80">
        <f t="shared" si="11"/>
        <v>0</v>
      </c>
      <c r="BB33" s="80">
        <f>COUNTIF(D33:AH33,"FR")+'Fevrier 2020'!AZ33</f>
        <v>0</v>
      </c>
      <c r="BC33" s="186">
        <f t="shared" si="12"/>
        <v>0</v>
      </c>
    </row>
    <row r="34" spans="1:55" ht="1.5" customHeight="1" x14ac:dyDescent="0.25">
      <c r="A34" s="34"/>
      <c r="B34" s="123"/>
      <c r="C34" s="133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32"/>
      <c r="AI34" s="111"/>
      <c r="AJ34" s="77"/>
      <c r="AK34" s="183"/>
      <c r="AL34" s="225"/>
      <c r="AM34" s="186"/>
      <c r="AN34" s="362"/>
      <c r="AO34" s="88">
        <f t="shared" si="5"/>
        <v>0</v>
      </c>
      <c r="AP34" s="80">
        <f t="shared" si="6"/>
        <v>0</v>
      </c>
      <c r="AQ34" s="80">
        <f>COUNTIF(D34:AH34,"HS")+'Fevrier 2020'!AO34</f>
        <v>0</v>
      </c>
      <c r="AR34" s="186">
        <f t="shared" si="7"/>
        <v>0</v>
      </c>
      <c r="AS34" s="77">
        <f>COUNT(K34,R34,Y34,AF34,D34)+'Fevrier 2020'!AQ34</f>
        <v>0</v>
      </c>
      <c r="AT34" s="64">
        <f t="shared" si="8"/>
        <v>0</v>
      </c>
      <c r="AU34" s="64">
        <f>COUNTIF(D34:AH34,"jdf")+'Fevrier 2020'!AS34</f>
        <v>0</v>
      </c>
      <c r="AV34" s="183">
        <f t="shared" si="9"/>
        <v>0</v>
      </c>
      <c r="AW34" s="77">
        <f ca="1">jaunesNum(D34:AH34)+'Fevrier 2020'!AU34</f>
        <v>0</v>
      </c>
      <c r="AX34" s="108">
        <f>COUNTIF(D34:AH34,"RF")+'Fevrier 2020'!AV34</f>
        <v>0</v>
      </c>
      <c r="AY34" s="191"/>
      <c r="AZ34" s="88">
        <f>IF(COUNTIF(D34:AH34,"CA")&gt;=5,"1",IF(COUNTIF(D34:AH34,"CA")&lt;=4,"0"))+'Fevrier 2020'!AX34</f>
        <v>0</v>
      </c>
      <c r="BA34" s="80">
        <f t="shared" si="11"/>
        <v>0</v>
      </c>
      <c r="BB34" s="80">
        <f>COUNTIF(D34:AH34,"FR")+'Fevrier 2020'!AZ34</f>
        <v>0</v>
      </c>
      <c r="BC34" s="186">
        <f t="shared" si="12"/>
        <v>0</v>
      </c>
    </row>
    <row r="35" spans="1:55" ht="12" customHeight="1" x14ac:dyDescent="0.25">
      <c r="A35" s="283" t="s">
        <v>45</v>
      </c>
      <c r="B35" s="120">
        <v>18</v>
      </c>
      <c r="C35" s="133"/>
      <c r="D35" s="39" t="str">
        <f>IF(OR(WEEKDAY(D3,2)=6,WEEKDAY(D3,2)=7,WEEKDAY(D3,2)=3),"RH","")</f>
        <v>RH</v>
      </c>
      <c r="E35" s="39" t="str">
        <f t="shared" ref="E35:AF35" si="30">IF(OR(WEEKDAY(E3,2)=6,WEEKDAY(E3,2)=7,WEEKDAY(E3,2)=3),"RH","")</f>
        <v/>
      </c>
      <c r="F35" s="39" t="str">
        <f t="shared" si="30"/>
        <v/>
      </c>
      <c r="G35" s="39" t="str">
        <f t="shared" si="30"/>
        <v>RH</v>
      </c>
      <c r="H35" s="39" t="str">
        <f t="shared" si="30"/>
        <v/>
      </c>
      <c r="I35" s="39" t="str">
        <f t="shared" si="30"/>
        <v/>
      </c>
      <c r="J35" s="39" t="str">
        <f t="shared" si="30"/>
        <v>RH</v>
      </c>
      <c r="K35" s="39" t="str">
        <f t="shared" si="30"/>
        <v>RH</v>
      </c>
      <c r="L35" s="39" t="str">
        <f t="shared" si="30"/>
        <v/>
      </c>
      <c r="M35" s="39" t="str">
        <f t="shared" si="30"/>
        <v/>
      </c>
      <c r="N35" s="39" t="str">
        <f t="shared" si="30"/>
        <v>RH</v>
      </c>
      <c r="O35" s="39" t="str">
        <f t="shared" si="30"/>
        <v/>
      </c>
      <c r="P35" s="39" t="str">
        <f t="shared" si="30"/>
        <v/>
      </c>
      <c r="Q35" s="39" t="str">
        <f t="shared" si="30"/>
        <v>RH</v>
      </c>
      <c r="R35" s="39" t="str">
        <f t="shared" si="30"/>
        <v>RH</v>
      </c>
      <c r="S35" s="39" t="str">
        <f t="shared" si="30"/>
        <v/>
      </c>
      <c r="T35" s="39" t="str">
        <f t="shared" si="30"/>
        <v/>
      </c>
      <c r="U35" s="39" t="str">
        <f t="shared" si="30"/>
        <v>RH</v>
      </c>
      <c r="V35" s="39" t="str">
        <f t="shared" si="30"/>
        <v/>
      </c>
      <c r="W35" s="39" t="str">
        <f t="shared" si="30"/>
        <v/>
      </c>
      <c r="X35" s="39" t="str">
        <f t="shared" si="30"/>
        <v>RH</v>
      </c>
      <c r="Y35" s="39" t="str">
        <f t="shared" si="30"/>
        <v>RH</v>
      </c>
      <c r="Z35" s="39" t="str">
        <f t="shared" si="30"/>
        <v/>
      </c>
      <c r="AA35" s="39" t="str">
        <f t="shared" si="30"/>
        <v/>
      </c>
      <c r="AB35" s="39" t="str">
        <f t="shared" si="30"/>
        <v>RH</v>
      </c>
      <c r="AC35" s="39" t="str">
        <f t="shared" si="30"/>
        <v/>
      </c>
      <c r="AD35" s="39" t="str">
        <f t="shared" si="30"/>
        <v/>
      </c>
      <c r="AE35" s="39" t="str">
        <f t="shared" si="30"/>
        <v>RH</v>
      </c>
      <c r="AF35" s="39" t="str">
        <f t="shared" si="30"/>
        <v>RH</v>
      </c>
      <c r="AG35" s="39" t="str">
        <f>IF(OR(WEEKDAY(AG3,2)=6,WEEKDAY(AG3,2)=7,WEEKDAY(AG3,2)=3),"RH","")</f>
        <v/>
      </c>
      <c r="AH35" s="132" t="str">
        <f>IF(OR(WEEKDAY(AH3,2)=6,WEEKDAY(AH3,2)=7,WEEKDAY(AH3,2)=3),"RH","")</f>
        <v/>
      </c>
      <c r="AI35" s="111"/>
      <c r="AJ35" s="77">
        <f>COUNTIF(D35:AH35,"RTT")+'Fevrier 2020'!AH35</f>
        <v>0</v>
      </c>
      <c r="AK35" s="183">
        <f>0 -(AJ35)</f>
        <v>0</v>
      </c>
      <c r="AL35" s="225">
        <f>COUNTIF(D35:AH35,"CA")+'Fevrier 2020'!AJ35</f>
        <v>0</v>
      </c>
      <c r="AM35" s="186">
        <f t="shared" si="4"/>
        <v>25</v>
      </c>
      <c r="AN35" s="362"/>
      <c r="AO35" s="88">
        <f t="shared" si="5"/>
        <v>0</v>
      </c>
      <c r="AP35" s="80">
        <f t="shared" si="6"/>
        <v>0</v>
      </c>
      <c r="AQ35" s="80">
        <f>COUNTIF(D35:AH35,"HS")+'Fevrier 2020'!AO35</f>
        <v>0</v>
      </c>
      <c r="AR35" s="186">
        <f t="shared" si="7"/>
        <v>0</v>
      </c>
      <c r="AS35" s="77">
        <f>COUNT(K35,R35,Y35,AF35,D35)+'Fevrier 2020'!AQ35</f>
        <v>0</v>
      </c>
      <c r="AT35" s="64">
        <f t="shared" si="8"/>
        <v>0</v>
      </c>
      <c r="AU35" s="64">
        <f>COUNTIF(D35:AH35,"jdf")+'Fevrier 2020'!AS35</f>
        <v>0</v>
      </c>
      <c r="AV35" s="183">
        <f t="shared" si="9"/>
        <v>0</v>
      </c>
      <c r="AW35" s="77">
        <f ca="1">jaunesNum(D35:AH35)+'Fevrier 2020'!AU35</f>
        <v>0</v>
      </c>
      <c r="AX35" s="108">
        <f>COUNTIF(D35:AH35,"RF")+'Fevrier 2020'!AV35</f>
        <v>0</v>
      </c>
      <c r="AY35" s="190">
        <f t="shared" ca="1" si="10"/>
        <v>0</v>
      </c>
      <c r="AZ35" s="88">
        <f>IF(COUNTIF(D35:AH35,"CA")&gt;=5,"1",IF(COUNTIF(D35:AH35,"CA")&lt;=4,"0"))+'Fevrier 2020'!AX35</f>
        <v>0</v>
      </c>
      <c r="BA35" s="80">
        <f t="shared" si="11"/>
        <v>0</v>
      </c>
      <c r="BB35" s="80">
        <f>COUNTIF(D35:AH35,"FR")+'Fevrier 2020'!AZ35</f>
        <v>0</v>
      </c>
      <c r="BC35" s="186">
        <f t="shared" si="12"/>
        <v>0</v>
      </c>
    </row>
    <row r="36" spans="1:55" ht="12" customHeight="1" x14ac:dyDescent="0.25">
      <c r="A36" s="283"/>
      <c r="B36" s="124">
        <v>19</v>
      </c>
      <c r="C36" s="139"/>
      <c r="D36" s="39" t="str">
        <f t="shared" ref="D36:AF36" si="31">IF(OR(WEEKDAY(D3,2)=6,WEEKDAY(D3,2)=7,WEEKDAY(D3,2)=5),"RH","")</f>
        <v>RH</v>
      </c>
      <c r="E36" s="39" t="str">
        <f t="shared" si="31"/>
        <v/>
      </c>
      <c r="F36" s="39" t="str">
        <f t="shared" si="31"/>
        <v/>
      </c>
      <c r="G36" s="39" t="str">
        <f t="shared" si="31"/>
        <v/>
      </c>
      <c r="H36" s="39" t="str">
        <f t="shared" si="31"/>
        <v/>
      </c>
      <c r="I36" s="39" t="str">
        <f t="shared" si="31"/>
        <v>RH</v>
      </c>
      <c r="J36" s="39" t="str">
        <f t="shared" si="31"/>
        <v>RH</v>
      </c>
      <c r="K36" s="39" t="str">
        <f t="shared" si="31"/>
        <v>RH</v>
      </c>
      <c r="L36" s="39" t="str">
        <f t="shared" si="31"/>
        <v/>
      </c>
      <c r="M36" s="39" t="str">
        <f t="shared" si="31"/>
        <v/>
      </c>
      <c r="N36" s="39" t="str">
        <f t="shared" si="31"/>
        <v/>
      </c>
      <c r="O36" s="39" t="str">
        <f t="shared" si="31"/>
        <v/>
      </c>
      <c r="P36" s="39" t="str">
        <f t="shared" si="31"/>
        <v>RH</v>
      </c>
      <c r="Q36" s="39" t="str">
        <f t="shared" si="31"/>
        <v>RH</v>
      </c>
      <c r="R36" s="39" t="str">
        <f t="shared" si="31"/>
        <v>RH</v>
      </c>
      <c r="S36" s="39" t="str">
        <f t="shared" si="31"/>
        <v/>
      </c>
      <c r="T36" s="39" t="str">
        <f t="shared" si="31"/>
        <v/>
      </c>
      <c r="U36" s="39" t="str">
        <f t="shared" si="31"/>
        <v/>
      </c>
      <c r="V36" s="39" t="str">
        <f t="shared" si="31"/>
        <v/>
      </c>
      <c r="W36" s="39" t="str">
        <f t="shared" si="31"/>
        <v>RH</v>
      </c>
      <c r="X36" s="39" t="str">
        <f t="shared" si="31"/>
        <v>RH</v>
      </c>
      <c r="Y36" s="39" t="str">
        <f t="shared" si="31"/>
        <v>RH</v>
      </c>
      <c r="Z36" s="39" t="str">
        <f t="shared" si="31"/>
        <v/>
      </c>
      <c r="AA36" s="39" t="str">
        <f t="shared" si="31"/>
        <v/>
      </c>
      <c r="AB36" s="39" t="str">
        <f t="shared" si="31"/>
        <v/>
      </c>
      <c r="AC36" s="39" t="str">
        <f t="shared" si="31"/>
        <v/>
      </c>
      <c r="AD36" s="39" t="str">
        <f t="shared" si="31"/>
        <v>RH</v>
      </c>
      <c r="AE36" s="39" t="str">
        <f t="shared" si="31"/>
        <v>RH</v>
      </c>
      <c r="AF36" s="39" t="str">
        <f t="shared" si="31"/>
        <v>RH</v>
      </c>
      <c r="AG36" s="39" t="str">
        <f>IF(OR(WEEKDAY(AG3,2)=6,WEEKDAY(AG3,2)=7,WEEKDAY(AG3,2)=5),"RH","")</f>
        <v/>
      </c>
      <c r="AH36" s="132" t="str">
        <f>IF(OR(WEEKDAY(AH3,2)=6,WEEKDAY(AH3,2)=7,WEEKDAY(AH3,2)=5),"RH","")</f>
        <v/>
      </c>
      <c r="AI36" s="111"/>
      <c r="AJ36" s="77">
        <f>COUNTIF(D36:AH36,"RTT")+'Fevrier 2020'!AH36</f>
        <v>0</v>
      </c>
      <c r="AK36" s="183">
        <f t="shared" si="3"/>
        <v>15</v>
      </c>
      <c r="AL36" s="225">
        <f>COUNTIF(D36:AH36,"CA")+'Fevrier 2020'!AJ36</f>
        <v>0</v>
      </c>
      <c r="AM36" s="186">
        <f t="shared" si="4"/>
        <v>25</v>
      </c>
      <c r="AN36" s="362"/>
      <c r="AO36" s="88">
        <f t="shared" si="5"/>
        <v>0</v>
      </c>
      <c r="AP36" s="80">
        <f t="shared" si="6"/>
        <v>0</v>
      </c>
      <c r="AQ36" s="80">
        <f>COUNTIF(D36:AH36,"HS")+'Fevrier 2020'!AO36</f>
        <v>0</v>
      </c>
      <c r="AR36" s="186">
        <f t="shared" si="7"/>
        <v>0</v>
      </c>
      <c r="AS36" s="77">
        <f>COUNT(K36,R36,Y36,AF36,D36)+'Fevrier 2020'!AQ36</f>
        <v>0</v>
      </c>
      <c r="AT36" s="64">
        <f t="shared" si="8"/>
        <v>0</v>
      </c>
      <c r="AU36" s="64">
        <f>COUNTIF(D36:AH36,"jdf")+'Fevrier 2020'!AS36</f>
        <v>0</v>
      </c>
      <c r="AV36" s="183">
        <f t="shared" si="9"/>
        <v>0</v>
      </c>
      <c r="AW36" s="77">
        <f ca="1">jaunesNum(D36:AH36)+'Fevrier 2020'!AU36</f>
        <v>0</v>
      </c>
      <c r="AX36" s="108">
        <f>COUNTIF(D36:AH36,"RF")+'Fevrier 2020'!AV36</f>
        <v>0</v>
      </c>
      <c r="AY36" s="190">
        <f t="shared" ca="1" si="10"/>
        <v>0</v>
      </c>
      <c r="AZ36" s="88">
        <f>IF(COUNTIF(D36:AH36,"CA")&gt;=5,"1",IF(COUNTIF(D36:AH36,"CA")&lt;=4,"0"))+'Fevrier 2020'!AX36</f>
        <v>0</v>
      </c>
      <c r="BA36" s="80">
        <f t="shared" si="11"/>
        <v>0</v>
      </c>
      <c r="BB36" s="80">
        <f>COUNTIF(D36:AH36,"FR")+'Fevrier 2020'!AZ36</f>
        <v>0</v>
      </c>
      <c r="BC36" s="186">
        <f t="shared" si="12"/>
        <v>0</v>
      </c>
    </row>
    <row r="37" spans="1:55" s="6" customFormat="1" ht="12" customHeight="1" x14ac:dyDescent="0.25">
      <c r="A37" s="283"/>
      <c r="B37" s="124"/>
      <c r="C37" s="133"/>
      <c r="D37" s="39" t="str">
        <f t="shared" ref="D37:AF37" si="32">IF(OR(WEEKDAY(D3,2)=6,WEEKDAY(D3,2)=7,WEEKDAY(D3,2)=1),"RH","")</f>
        <v>RH</v>
      </c>
      <c r="E37" s="39" t="str">
        <f t="shared" si="32"/>
        <v>RH</v>
      </c>
      <c r="F37" s="39" t="str">
        <f t="shared" si="32"/>
        <v/>
      </c>
      <c r="G37" s="39" t="str">
        <f t="shared" si="32"/>
        <v/>
      </c>
      <c r="H37" s="39" t="str">
        <f t="shared" si="32"/>
        <v/>
      </c>
      <c r="I37" s="39" t="str">
        <f t="shared" si="32"/>
        <v/>
      </c>
      <c r="J37" s="39" t="str">
        <f t="shared" si="32"/>
        <v>RH</v>
      </c>
      <c r="K37" s="39" t="str">
        <f t="shared" si="32"/>
        <v>RH</v>
      </c>
      <c r="L37" s="39" t="str">
        <f t="shared" si="32"/>
        <v>RH</v>
      </c>
      <c r="M37" s="39" t="str">
        <f t="shared" si="32"/>
        <v/>
      </c>
      <c r="N37" s="39" t="str">
        <f t="shared" si="32"/>
        <v/>
      </c>
      <c r="O37" s="39" t="str">
        <f t="shared" si="32"/>
        <v/>
      </c>
      <c r="P37" s="39" t="str">
        <f t="shared" si="32"/>
        <v/>
      </c>
      <c r="Q37" s="39" t="str">
        <f t="shared" si="32"/>
        <v>RH</v>
      </c>
      <c r="R37" s="39" t="str">
        <f t="shared" si="32"/>
        <v>RH</v>
      </c>
      <c r="S37" s="39" t="str">
        <f t="shared" si="32"/>
        <v>RH</v>
      </c>
      <c r="T37" s="39" t="str">
        <f t="shared" si="32"/>
        <v/>
      </c>
      <c r="U37" s="39" t="str">
        <f t="shared" si="32"/>
        <v/>
      </c>
      <c r="V37" s="39" t="str">
        <f t="shared" si="32"/>
        <v/>
      </c>
      <c r="W37" s="39" t="str">
        <f t="shared" si="32"/>
        <v/>
      </c>
      <c r="X37" s="39" t="str">
        <f t="shared" si="32"/>
        <v>RH</v>
      </c>
      <c r="Y37" s="39" t="str">
        <f t="shared" si="32"/>
        <v>RH</v>
      </c>
      <c r="Z37" s="39" t="str">
        <f t="shared" si="32"/>
        <v>RH</v>
      </c>
      <c r="AA37" s="39" t="str">
        <f t="shared" si="32"/>
        <v/>
      </c>
      <c r="AB37" s="39" t="str">
        <f t="shared" si="32"/>
        <v/>
      </c>
      <c r="AC37" s="39" t="str">
        <f t="shared" si="32"/>
        <v/>
      </c>
      <c r="AD37" s="39" t="str">
        <f t="shared" si="32"/>
        <v/>
      </c>
      <c r="AE37" s="39" t="str">
        <f t="shared" si="32"/>
        <v>RH</v>
      </c>
      <c r="AF37" s="39" t="str">
        <f t="shared" si="32"/>
        <v>RH</v>
      </c>
      <c r="AG37" s="39" t="str">
        <f>IF(OR(WEEKDAY(AG3,2)=6,WEEKDAY(AG3,2)=7,WEEKDAY(AG3,2)=1),"RH","")</f>
        <v>RH</v>
      </c>
      <c r="AH37" s="132" t="str">
        <f>IF(OR(WEEKDAY(AH3,2)=6,WEEKDAY(AH3,2)=7,WEEKDAY(AH3,2)=1),"RH","")</f>
        <v/>
      </c>
      <c r="AI37" s="111"/>
      <c r="AJ37" s="77">
        <f>COUNTIF(D37:AH37,"RTT")+'Fevrier 2020'!AH37</f>
        <v>0</v>
      </c>
      <c r="AK37" s="183">
        <f t="shared" si="3"/>
        <v>15</v>
      </c>
      <c r="AL37" s="225">
        <f>COUNTIF(D37:AH37,"CA")+'Fevrier 2020'!AJ37</f>
        <v>0</v>
      </c>
      <c r="AM37" s="186">
        <f t="shared" si="4"/>
        <v>25</v>
      </c>
      <c r="AN37" s="362"/>
      <c r="AO37" s="88">
        <f t="shared" si="5"/>
        <v>0</v>
      </c>
      <c r="AP37" s="80">
        <f t="shared" si="6"/>
        <v>0</v>
      </c>
      <c r="AQ37" s="80">
        <f>COUNTIF(D37:AH37,"HS")+'Fevrier 2020'!AO37</f>
        <v>0</v>
      </c>
      <c r="AR37" s="186">
        <f t="shared" si="7"/>
        <v>0</v>
      </c>
      <c r="AS37" s="77">
        <f>COUNT(K37,R37,Y37,AF37,D37)+'Fevrier 2020'!AQ37</f>
        <v>0</v>
      </c>
      <c r="AT37" s="64">
        <f t="shared" si="8"/>
        <v>0</v>
      </c>
      <c r="AU37" s="64">
        <f>COUNTIF(D37:AH37,"jdf")+'Fevrier 2020'!AS37</f>
        <v>0</v>
      </c>
      <c r="AV37" s="183">
        <f t="shared" si="9"/>
        <v>0</v>
      </c>
      <c r="AW37" s="77">
        <f ca="1">jaunesNum(D37:AH37)+'Fevrier 2020'!AU37</f>
        <v>0</v>
      </c>
      <c r="AX37" s="108">
        <f>COUNTIF(D37:AH37,"RF")+'Fevrier 2020'!AV37</f>
        <v>0</v>
      </c>
      <c r="AY37" s="190">
        <f t="shared" ca="1" si="10"/>
        <v>0</v>
      </c>
      <c r="AZ37" s="88">
        <f>IF(COUNTIF(D37:AH37,"CA")&gt;=5,"1",IF(COUNTIF(D37:AH37,"CA")&lt;=4,"0"))+'Fevrier 2020'!AX37</f>
        <v>0</v>
      </c>
      <c r="BA37" s="80">
        <f t="shared" si="11"/>
        <v>0</v>
      </c>
      <c r="BB37" s="80">
        <f>COUNTIF(D37:AH37,"FR")+'Fevrier 2020'!AZ37</f>
        <v>0</v>
      </c>
      <c r="BC37" s="186">
        <f t="shared" si="12"/>
        <v>0</v>
      </c>
    </row>
    <row r="38" spans="1:55" s="6" customFormat="1" ht="12" customHeight="1" thickBot="1" x14ac:dyDescent="0.3">
      <c r="A38" s="284"/>
      <c r="B38" s="120"/>
      <c r="C38" s="133"/>
      <c r="D38" s="39" t="str">
        <f t="shared" ref="D38:AF38" si="33">IF(OR(WEEKDAY(D3,2)=6,WEEKDAY(D3,2)=7,WEEKDAY(D3,2)=1),"RH","")</f>
        <v>RH</v>
      </c>
      <c r="E38" s="39" t="str">
        <f t="shared" si="33"/>
        <v>RH</v>
      </c>
      <c r="F38" s="39" t="str">
        <f t="shared" si="33"/>
        <v/>
      </c>
      <c r="G38" s="39" t="str">
        <f t="shared" si="33"/>
        <v/>
      </c>
      <c r="H38" s="39" t="str">
        <f t="shared" si="33"/>
        <v/>
      </c>
      <c r="I38" s="39" t="str">
        <f t="shared" si="33"/>
        <v/>
      </c>
      <c r="J38" s="39" t="str">
        <f t="shared" si="33"/>
        <v>RH</v>
      </c>
      <c r="K38" s="39" t="str">
        <f t="shared" si="33"/>
        <v>RH</v>
      </c>
      <c r="L38" s="39" t="str">
        <f t="shared" si="33"/>
        <v>RH</v>
      </c>
      <c r="M38" s="39" t="str">
        <f t="shared" si="33"/>
        <v/>
      </c>
      <c r="N38" s="39" t="str">
        <f t="shared" si="33"/>
        <v/>
      </c>
      <c r="O38" s="39" t="str">
        <f t="shared" si="33"/>
        <v/>
      </c>
      <c r="P38" s="39" t="str">
        <f t="shared" si="33"/>
        <v/>
      </c>
      <c r="Q38" s="39" t="str">
        <f t="shared" si="33"/>
        <v>RH</v>
      </c>
      <c r="R38" s="39" t="str">
        <f t="shared" si="33"/>
        <v>RH</v>
      </c>
      <c r="S38" s="39" t="str">
        <f t="shared" si="33"/>
        <v>RH</v>
      </c>
      <c r="T38" s="39" t="str">
        <f t="shared" si="33"/>
        <v/>
      </c>
      <c r="U38" s="39" t="str">
        <f t="shared" si="33"/>
        <v/>
      </c>
      <c r="V38" s="39" t="str">
        <f t="shared" si="33"/>
        <v/>
      </c>
      <c r="W38" s="39" t="str">
        <f t="shared" si="33"/>
        <v/>
      </c>
      <c r="X38" s="39" t="str">
        <f t="shared" si="33"/>
        <v>RH</v>
      </c>
      <c r="Y38" s="39" t="str">
        <f t="shared" si="33"/>
        <v>RH</v>
      </c>
      <c r="Z38" s="39" t="str">
        <f t="shared" si="33"/>
        <v>RH</v>
      </c>
      <c r="AA38" s="39" t="str">
        <f t="shared" si="33"/>
        <v/>
      </c>
      <c r="AB38" s="39" t="str">
        <f t="shared" si="33"/>
        <v/>
      </c>
      <c r="AC38" s="39" t="str">
        <f t="shared" si="33"/>
        <v/>
      </c>
      <c r="AD38" s="39" t="str">
        <f t="shared" si="33"/>
        <v/>
      </c>
      <c r="AE38" s="39" t="str">
        <f t="shared" si="33"/>
        <v>RH</v>
      </c>
      <c r="AF38" s="39" t="str">
        <f t="shared" si="33"/>
        <v>RH</v>
      </c>
      <c r="AG38" s="39" t="str">
        <f>IF(OR(WEEKDAY(AG3,2)=6,WEEKDAY(AG3,2)=7,WEEKDAY(AG3,2)=1),"RH","")</f>
        <v>RH</v>
      </c>
      <c r="AH38" s="132" t="str">
        <f>IF(OR(WEEKDAY(AH3,2)=6,WEEKDAY(AH3,2)=7,WEEKDAY(AH3,2)=1),"RH","")</f>
        <v/>
      </c>
      <c r="AI38" s="111"/>
      <c r="AJ38" s="77">
        <f>COUNTIF(D38:AH38,"RTT")+'Fevrier 2020'!AH38</f>
        <v>0</v>
      </c>
      <c r="AK38" s="183">
        <f t="shared" si="3"/>
        <v>15</v>
      </c>
      <c r="AL38" s="225">
        <f>COUNTIF(D38:AH38,"CA")+'Fevrier 2020'!AJ38</f>
        <v>0</v>
      </c>
      <c r="AM38" s="186">
        <f t="shared" si="4"/>
        <v>25</v>
      </c>
      <c r="AN38" s="362"/>
      <c r="AO38" s="88">
        <f t="shared" si="5"/>
        <v>0</v>
      </c>
      <c r="AP38" s="80">
        <f t="shared" si="6"/>
        <v>0</v>
      </c>
      <c r="AQ38" s="80">
        <f>COUNTIF(D38:AH38,"HS")+'Fevrier 2020'!AO38</f>
        <v>0</v>
      </c>
      <c r="AR38" s="186">
        <f t="shared" si="7"/>
        <v>0</v>
      </c>
      <c r="AS38" s="77">
        <f>COUNT(K38,R38,Y38,AF38,D38)+'Fevrier 2020'!AQ38</f>
        <v>0</v>
      </c>
      <c r="AT38" s="64">
        <f t="shared" si="8"/>
        <v>0</v>
      </c>
      <c r="AU38" s="64">
        <f>COUNTIF(D38:AH38,"jdf")+'Fevrier 2020'!AS38</f>
        <v>0</v>
      </c>
      <c r="AV38" s="183">
        <f t="shared" si="9"/>
        <v>0</v>
      </c>
      <c r="AW38" s="77">
        <f ca="1">jaunesNum(D38:AH38)+'Fevrier 2020'!AU38</f>
        <v>0</v>
      </c>
      <c r="AX38" s="108">
        <f>COUNTIF(D38:AH38,"RF")+'Fevrier 2020'!AV38</f>
        <v>0</v>
      </c>
      <c r="AY38" s="190">
        <f t="shared" ca="1" si="10"/>
        <v>0</v>
      </c>
      <c r="AZ38" s="88">
        <f>IF(COUNTIF(D38:AH38,"CA")&gt;=5,"1",IF(COUNTIF(D38:AH38,"CA")&lt;=4,"0"))+'Fevrier 2020'!AX38</f>
        <v>0</v>
      </c>
      <c r="BA38" s="80">
        <f t="shared" si="11"/>
        <v>0</v>
      </c>
      <c r="BB38" s="80">
        <f>COUNTIF(D38:AH38,"FR")+'Fevrier 2020'!AZ38</f>
        <v>0</v>
      </c>
      <c r="BC38" s="186">
        <f t="shared" si="12"/>
        <v>0</v>
      </c>
    </row>
    <row r="39" spans="1:55" ht="2.25" customHeight="1" x14ac:dyDescent="0.25">
      <c r="A39" s="109"/>
      <c r="B39" s="120"/>
      <c r="C39" s="133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32"/>
      <c r="AI39" s="111"/>
      <c r="AJ39" s="77"/>
      <c r="AK39" s="183"/>
      <c r="AL39" s="225"/>
      <c r="AM39" s="186"/>
      <c r="AN39" s="362"/>
      <c r="AO39" s="88">
        <f t="shared" si="5"/>
        <v>0</v>
      </c>
      <c r="AP39" s="80">
        <f t="shared" si="6"/>
        <v>0</v>
      </c>
      <c r="AQ39" s="80">
        <f>COUNTIF(D39:AH39,"HS")+'Fevrier 2020'!AO39</f>
        <v>0</v>
      </c>
      <c r="AR39" s="186">
        <f t="shared" si="7"/>
        <v>0</v>
      </c>
      <c r="AS39" s="77">
        <f>COUNT(K39,R39,Y39,AF39,D39)+'Fevrier 2020'!AQ39</f>
        <v>0</v>
      </c>
      <c r="AT39" s="64">
        <f t="shared" si="8"/>
        <v>0</v>
      </c>
      <c r="AU39" s="64">
        <f>COUNTIF(D39:AH39,"jdf")+'Fevrier 2020'!AS39</f>
        <v>0</v>
      </c>
      <c r="AV39" s="183">
        <f t="shared" si="9"/>
        <v>0</v>
      </c>
      <c r="AW39" s="77">
        <f ca="1">jaunesNum(D39:AH39)+'Fevrier 2020'!AU39</f>
        <v>0</v>
      </c>
      <c r="AX39" s="108">
        <f>COUNTIF(D39:AH39,"RF")+'Fevrier 2020'!AV39</f>
        <v>0</v>
      </c>
      <c r="AY39" s="191"/>
      <c r="AZ39" s="88">
        <f>IF(COUNTIF(D39:AH39,"CA")&gt;=5,"1",IF(COUNTIF(D39:AH39,"CA")&lt;=4,"0"))+'Fevrier 2020'!AX39</f>
        <v>0</v>
      </c>
      <c r="BA39" s="80">
        <f t="shared" si="11"/>
        <v>0</v>
      </c>
      <c r="BB39" s="80">
        <f>COUNTIF(D39:AH39,"FR")+'Fevrier 2020'!AZ39</f>
        <v>0</v>
      </c>
      <c r="BC39" s="186">
        <f t="shared" si="12"/>
        <v>0</v>
      </c>
    </row>
    <row r="40" spans="1:55" ht="12" customHeight="1" thickBot="1" x14ac:dyDescent="0.3">
      <c r="A40" s="35" t="s">
        <v>46</v>
      </c>
      <c r="B40" s="43">
        <v>20</v>
      </c>
      <c r="C40" s="133"/>
      <c r="D40" s="39" t="s">
        <v>55</v>
      </c>
      <c r="E40" s="39">
        <v>20</v>
      </c>
      <c r="F40" s="39">
        <v>20</v>
      </c>
      <c r="G40" s="39">
        <v>20</v>
      </c>
      <c r="H40" s="39">
        <v>20</v>
      </c>
      <c r="I40" s="39">
        <v>20</v>
      </c>
      <c r="J40" s="39" t="s">
        <v>55</v>
      </c>
      <c r="K40" s="39" t="s">
        <v>55</v>
      </c>
      <c r="L40" s="39">
        <v>20</v>
      </c>
      <c r="M40" s="39">
        <v>20</v>
      </c>
      <c r="N40" s="39">
        <v>20</v>
      </c>
      <c r="O40" s="39">
        <v>20</v>
      </c>
      <c r="P40" s="39">
        <v>20</v>
      </c>
      <c r="Q40" s="39" t="s">
        <v>55</v>
      </c>
      <c r="R40" s="39" t="s">
        <v>55</v>
      </c>
      <c r="S40" s="39">
        <v>20</v>
      </c>
      <c r="T40" s="39">
        <v>20</v>
      </c>
      <c r="U40" s="39">
        <v>20</v>
      </c>
      <c r="V40" s="39">
        <v>20</v>
      </c>
      <c r="W40" s="39">
        <v>20</v>
      </c>
      <c r="X40" s="39" t="s">
        <v>55</v>
      </c>
      <c r="Y40" s="39" t="s">
        <v>55</v>
      </c>
      <c r="Z40" s="39">
        <v>20</v>
      </c>
      <c r="AA40" s="39">
        <v>20</v>
      </c>
      <c r="AB40" s="39">
        <v>20</v>
      </c>
      <c r="AC40" s="39">
        <v>20</v>
      </c>
      <c r="AD40" s="39">
        <v>20</v>
      </c>
      <c r="AE40" s="39" t="s">
        <v>55</v>
      </c>
      <c r="AF40" s="39" t="s">
        <v>55</v>
      </c>
      <c r="AG40" s="39">
        <v>20</v>
      </c>
      <c r="AH40" s="39">
        <v>20</v>
      </c>
      <c r="AI40" s="111"/>
      <c r="AJ40" s="77">
        <f>COUNTIF(D40:AH40,"RTT")+'Fevrier 2020'!AH40</f>
        <v>0</v>
      </c>
      <c r="AK40" s="183">
        <f t="shared" si="3"/>
        <v>15</v>
      </c>
      <c r="AL40" s="225">
        <f>COUNTIF(D40:AH40,"CA")+'Fevrier 2020'!AJ40</f>
        <v>0</v>
      </c>
      <c r="AM40" s="186">
        <f t="shared" si="4"/>
        <v>25</v>
      </c>
      <c r="AN40" s="362"/>
      <c r="AO40" s="88">
        <f t="shared" si="5"/>
        <v>0</v>
      </c>
      <c r="AP40" s="80">
        <f t="shared" si="6"/>
        <v>0</v>
      </c>
      <c r="AQ40" s="80">
        <f>COUNTIF(D40:AH40,"HS")+'Fevrier 2020'!AO40</f>
        <v>0</v>
      </c>
      <c r="AR40" s="186">
        <f t="shared" si="7"/>
        <v>0</v>
      </c>
      <c r="AS40" s="77">
        <f>COUNT(K40,R40,Y40,AF40,D40)+'Fevrier 2020'!AQ40</f>
        <v>0</v>
      </c>
      <c r="AT40" s="64">
        <f t="shared" si="8"/>
        <v>0</v>
      </c>
      <c r="AU40" s="64">
        <f>COUNTIF(D40:AH40,"jdf")+'Fevrier 2020'!AS40</f>
        <v>0</v>
      </c>
      <c r="AV40" s="183">
        <f t="shared" si="9"/>
        <v>0</v>
      </c>
      <c r="AW40" s="177">
        <f ca="1">jaunesNum(D40:AH40)+'Fevrier 2020'!AU40</f>
        <v>1</v>
      </c>
      <c r="AX40" s="108">
        <f>COUNTIF(D40:AH40,"RF")+'Fevrier 2020'!AV40</f>
        <v>1</v>
      </c>
      <c r="AY40" s="190">
        <f t="shared" ca="1" si="10"/>
        <v>0</v>
      </c>
      <c r="AZ40" s="88">
        <f>IF(COUNTIF(D40:AH40,"CA")&gt;=5,"1",IF(COUNTIF(D40:AH40,"CA")&lt;=4,"0"))+'Fevrier 2020'!AX40</f>
        <v>0</v>
      </c>
      <c r="BA40" s="80">
        <f t="shared" si="11"/>
        <v>0</v>
      </c>
      <c r="BB40" s="80">
        <f>COUNTIF(D40:AH40,"FR")+'Fevrier 2020'!AZ40</f>
        <v>0</v>
      </c>
      <c r="BC40" s="186">
        <f t="shared" si="12"/>
        <v>0</v>
      </c>
    </row>
    <row r="41" spans="1:55" ht="12" customHeight="1" x14ac:dyDescent="0.25">
      <c r="A41" s="285" t="s">
        <v>47</v>
      </c>
      <c r="B41" s="120">
        <v>21</v>
      </c>
      <c r="C41" s="133"/>
      <c r="D41" s="39" t="s">
        <v>55</v>
      </c>
      <c r="E41" s="39">
        <v>21</v>
      </c>
      <c r="F41" s="39">
        <v>21</v>
      </c>
      <c r="G41" s="39">
        <v>21</v>
      </c>
      <c r="H41" s="39">
        <v>21</v>
      </c>
      <c r="I41" s="39">
        <v>21</v>
      </c>
      <c r="J41" s="39" t="s">
        <v>55</v>
      </c>
      <c r="K41" s="39" t="s">
        <v>55</v>
      </c>
      <c r="L41" s="39">
        <v>21</v>
      </c>
      <c r="M41" s="39">
        <v>21</v>
      </c>
      <c r="N41" s="39">
        <v>21</v>
      </c>
      <c r="O41" s="39">
        <v>21</v>
      </c>
      <c r="P41" s="39">
        <v>21</v>
      </c>
      <c r="Q41" s="39" t="s">
        <v>55</v>
      </c>
      <c r="R41" s="39" t="s">
        <v>55</v>
      </c>
      <c r="S41" s="39">
        <v>21</v>
      </c>
      <c r="T41" s="39">
        <v>21</v>
      </c>
      <c r="U41" s="39">
        <v>21</v>
      </c>
      <c r="V41" s="39">
        <v>21</v>
      </c>
      <c r="W41" s="39">
        <v>21</v>
      </c>
      <c r="X41" s="39" t="s">
        <v>55</v>
      </c>
      <c r="Y41" s="39" t="s">
        <v>55</v>
      </c>
      <c r="Z41" s="39">
        <v>21</v>
      </c>
      <c r="AA41" s="39">
        <v>21</v>
      </c>
      <c r="AB41" s="39">
        <v>21</v>
      </c>
      <c r="AC41" s="39">
        <v>21</v>
      </c>
      <c r="AD41" s="39">
        <v>21</v>
      </c>
      <c r="AE41" s="39" t="s">
        <v>55</v>
      </c>
      <c r="AF41" s="39" t="s">
        <v>55</v>
      </c>
      <c r="AG41" s="39">
        <v>21</v>
      </c>
      <c r="AH41" s="39">
        <v>21</v>
      </c>
      <c r="AI41" s="111"/>
      <c r="AJ41" s="77">
        <f>COUNTIF(D41:AH41,"RTT")+'Fevrier 2020'!AH41</f>
        <v>0</v>
      </c>
      <c r="AK41" s="183">
        <f t="shared" si="3"/>
        <v>15</v>
      </c>
      <c r="AL41" s="225">
        <f>COUNTIF(D41:AH41,"CA")+'Fevrier 2020'!AJ41</f>
        <v>0</v>
      </c>
      <c r="AM41" s="186">
        <f t="shared" si="4"/>
        <v>25</v>
      </c>
      <c r="AN41" s="362"/>
      <c r="AO41" s="88">
        <f t="shared" si="5"/>
        <v>0</v>
      </c>
      <c r="AP41" s="80">
        <f t="shared" si="6"/>
        <v>0</v>
      </c>
      <c r="AQ41" s="80">
        <f>COUNTIF(D41:AH41,"HS")+'Fevrier 2020'!AO41</f>
        <v>0</v>
      </c>
      <c r="AR41" s="186">
        <f t="shared" si="7"/>
        <v>0</v>
      </c>
      <c r="AS41" s="77">
        <f>COUNT(K41,R41,Y41,AF41,D41)+'Fevrier 2020'!AQ41</f>
        <v>0</v>
      </c>
      <c r="AT41" s="64">
        <f t="shared" si="8"/>
        <v>0</v>
      </c>
      <c r="AU41" s="64">
        <f>COUNTIF(D41:AH41,"jdf")+'Fevrier 2020'!AS41</f>
        <v>0</v>
      </c>
      <c r="AV41" s="183">
        <f t="shared" si="9"/>
        <v>0</v>
      </c>
      <c r="AW41" s="177">
        <f ca="1">jaunesNum(D41:AH41)+'Fevrier 2020'!AU41</f>
        <v>1</v>
      </c>
      <c r="AX41" s="108">
        <f>COUNTIF(D41:AH41,"RF")+'Fevrier 2020'!AV41</f>
        <v>1</v>
      </c>
      <c r="AY41" s="190">
        <f t="shared" ca="1" si="10"/>
        <v>0</v>
      </c>
      <c r="AZ41" s="88">
        <f>IF(COUNTIF(D41:AH41,"CA")&gt;=5,"1",IF(COUNTIF(D41:AH41,"CA")&lt;=4,"0"))+'Fevrier 2020'!AX41</f>
        <v>0</v>
      </c>
      <c r="BA41" s="80">
        <f t="shared" si="11"/>
        <v>0</v>
      </c>
      <c r="BB41" s="80">
        <f>COUNTIF(D41:AH41,"FR")+'Fevrier 2020'!AZ41</f>
        <v>0</v>
      </c>
      <c r="BC41" s="186">
        <f t="shared" si="12"/>
        <v>0</v>
      </c>
    </row>
    <row r="42" spans="1:55" s="6" customFormat="1" ht="12" customHeight="1" x14ac:dyDescent="0.25">
      <c r="A42" s="286"/>
      <c r="B42" s="120">
        <v>22</v>
      </c>
      <c r="C42" s="133"/>
      <c r="D42" s="39" t="s">
        <v>55</v>
      </c>
      <c r="E42" s="39">
        <v>22</v>
      </c>
      <c r="F42" s="39">
        <v>22</v>
      </c>
      <c r="G42" s="39">
        <v>22</v>
      </c>
      <c r="H42" s="39">
        <v>22</v>
      </c>
      <c r="I42" s="39">
        <v>22</v>
      </c>
      <c r="J42" s="39" t="s">
        <v>55</v>
      </c>
      <c r="K42" s="39" t="s">
        <v>55</v>
      </c>
      <c r="L42" s="39">
        <v>22</v>
      </c>
      <c r="M42" s="39">
        <v>22</v>
      </c>
      <c r="N42" s="39">
        <v>22</v>
      </c>
      <c r="O42" s="39">
        <v>22</v>
      </c>
      <c r="P42" s="39">
        <v>22</v>
      </c>
      <c r="Q42" s="39" t="s">
        <v>55</v>
      </c>
      <c r="R42" s="39" t="s">
        <v>55</v>
      </c>
      <c r="S42" s="39">
        <v>22</v>
      </c>
      <c r="T42" s="39">
        <v>22</v>
      </c>
      <c r="U42" s="39">
        <v>22</v>
      </c>
      <c r="V42" s="39">
        <v>22</v>
      </c>
      <c r="W42" s="39">
        <v>22</v>
      </c>
      <c r="X42" s="39" t="s">
        <v>55</v>
      </c>
      <c r="Y42" s="39" t="s">
        <v>55</v>
      </c>
      <c r="Z42" s="39">
        <v>22</v>
      </c>
      <c r="AA42" s="39">
        <v>22</v>
      </c>
      <c r="AB42" s="39">
        <v>22</v>
      </c>
      <c r="AC42" s="39">
        <v>22</v>
      </c>
      <c r="AD42" s="39">
        <v>22</v>
      </c>
      <c r="AE42" s="39" t="s">
        <v>55</v>
      </c>
      <c r="AF42" s="39" t="s">
        <v>55</v>
      </c>
      <c r="AG42" s="39">
        <v>22</v>
      </c>
      <c r="AH42" s="39">
        <v>22</v>
      </c>
      <c r="AI42" s="111"/>
      <c r="AJ42" s="77">
        <f>COUNTIF(D42:AH42,"RTT")+'Fevrier 2020'!AH42</f>
        <v>0</v>
      </c>
      <c r="AK42" s="183">
        <f t="shared" si="3"/>
        <v>15</v>
      </c>
      <c r="AL42" s="225">
        <f>COUNTIF(D42:AH42,"CA")+'Fevrier 2020'!AJ42</f>
        <v>0</v>
      </c>
      <c r="AM42" s="186">
        <f t="shared" si="4"/>
        <v>25</v>
      </c>
      <c r="AN42" s="362"/>
      <c r="AO42" s="88">
        <f t="shared" si="5"/>
        <v>0</v>
      </c>
      <c r="AP42" s="80">
        <f t="shared" si="6"/>
        <v>0</v>
      </c>
      <c r="AQ42" s="80">
        <f>COUNTIF(D42:AH42,"HS")+'Fevrier 2020'!AO42</f>
        <v>0</v>
      </c>
      <c r="AR42" s="186">
        <f t="shared" si="7"/>
        <v>0</v>
      </c>
      <c r="AS42" s="77">
        <f>COUNT(K42,R42,Y42,AF42,D42)+'Fevrier 2020'!AQ42</f>
        <v>0</v>
      </c>
      <c r="AT42" s="64">
        <f t="shared" si="8"/>
        <v>0</v>
      </c>
      <c r="AU42" s="64">
        <f>COUNTIF(D42:AH42,"jdf")+'Fevrier 2020'!AS42</f>
        <v>0</v>
      </c>
      <c r="AV42" s="183">
        <f t="shared" si="9"/>
        <v>0</v>
      </c>
      <c r="AW42" s="177">
        <f ca="1">jaunesNum(D42:AH42)+'Fevrier 2020'!AU42</f>
        <v>1</v>
      </c>
      <c r="AX42" s="108">
        <f>COUNTIF(D42:AH42,"RF")+'Fevrier 2020'!AV42</f>
        <v>1</v>
      </c>
      <c r="AY42" s="190">
        <f t="shared" ca="1" si="10"/>
        <v>0</v>
      </c>
      <c r="AZ42" s="88">
        <f>IF(COUNTIF(D42:AH42,"CA")&gt;=5,"1",IF(COUNTIF(D42:AH42,"CA")&lt;=4,"0"))+'Fevrier 2020'!AX42</f>
        <v>0</v>
      </c>
      <c r="BA42" s="80">
        <f t="shared" si="11"/>
        <v>0</v>
      </c>
      <c r="BB42" s="80">
        <f>COUNTIF(D42:AH42,"FR")+'Fevrier 2020'!AZ42</f>
        <v>0</v>
      </c>
      <c r="BC42" s="186">
        <f t="shared" si="12"/>
        <v>0</v>
      </c>
    </row>
    <row r="43" spans="1:55" ht="1.5" customHeight="1" x14ac:dyDescent="0.25">
      <c r="A43" s="14"/>
      <c r="B43" s="120"/>
      <c r="C43" s="133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111"/>
      <c r="AJ43" s="77"/>
      <c r="AK43" s="183">
        <f t="shared" si="3"/>
        <v>15</v>
      </c>
      <c r="AL43" s="225">
        <f>COUNTIF(E43:AF43,"CA")</f>
        <v>0</v>
      </c>
      <c r="AM43" s="186">
        <f t="shared" si="4"/>
        <v>25</v>
      </c>
      <c r="AN43" s="362"/>
      <c r="AO43" s="88">
        <f t="shared" si="5"/>
        <v>0</v>
      </c>
      <c r="AP43" s="80">
        <f t="shared" si="6"/>
        <v>0</v>
      </c>
      <c r="AQ43" s="80">
        <f>COUNTIF(D43:AH43,"HS")+'Fevrier 2020'!AO43</f>
        <v>0</v>
      </c>
      <c r="AR43" s="186">
        <f t="shared" si="7"/>
        <v>0</v>
      </c>
      <c r="AS43" s="77">
        <f>COUNT(K43,R43,Y43,AF43,D43)+'Fevrier 2020'!AQ43</f>
        <v>0</v>
      </c>
      <c r="AT43" s="64">
        <f t="shared" si="8"/>
        <v>0</v>
      </c>
      <c r="AU43" s="64">
        <f>COUNTIF(D43:AH43,"jdf")+'Fevrier 2020'!AS43</f>
        <v>0</v>
      </c>
      <c r="AV43" s="183">
        <f t="shared" si="9"/>
        <v>0</v>
      </c>
      <c r="AW43" s="77">
        <f ca="1">jaunesNum(D43:AH43)+'Fevrier 2020'!AU43</f>
        <v>0</v>
      </c>
      <c r="AX43" s="108">
        <f>COUNTIF(D43:AH43,"RF")+'Fevrier 2020'!AV43</f>
        <v>0</v>
      </c>
      <c r="AY43" s="191"/>
      <c r="AZ43" s="88">
        <f>IF(COUNTIF(D43:AH43,"CA")&gt;=5,"1",IF(COUNTIF(D43:AH43,"CA")&lt;=4,"0"))+'Fevrier 2020'!AX43</f>
        <v>0</v>
      </c>
      <c r="BA43" s="80">
        <f t="shared" si="11"/>
        <v>0</v>
      </c>
      <c r="BB43" s="80">
        <f>COUNTIF(D43:AH43,"FR")+'Fevrier 2020'!AZ43</f>
        <v>0</v>
      </c>
      <c r="BC43" s="186">
        <f t="shared" si="12"/>
        <v>0</v>
      </c>
    </row>
    <row r="44" spans="1:55" ht="12" customHeight="1" x14ac:dyDescent="0.25">
      <c r="A44" s="36" t="s">
        <v>48</v>
      </c>
      <c r="B44" s="121">
        <v>23</v>
      </c>
      <c r="C44" s="133"/>
      <c r="D44" s="39" t="s">
        <v>55</v>
      </c>
      <c r="E44" s="39">
        <v>23</v>
      </c>
      <c r="F44" s="39">
        <v>23</v>
      </c>
      <c r="G44" s="39">
        <v>23</v>
      </c>
      <c r="H44" s="39">
        <v>23</v>
      </c>
      <c r="I44" s="39">
        <v>23</v>
      </c>
      <c r="J44" s="39" t="s">
        <v>55</v>
      </c>
      <c r="K44" s="39" t="s">
        <v>55</v>
      </c>
      <c r="L44" s="39">
        <v>23</v>
      </c>
      <c r="M44" s="39">
        <v>23</v>
      </c>
      <c r="N44" s="39">
        <v>23</v>
      </c>
      <c r="O44" s="39">
        <v>23</v>
      </c>
      <c r="P44" s="39">
        <v>23</v>
      </c>
      <c r="Q44" s="39" t="s">
        <v>55</v>
      </c>
      <c r="R44" s="39" t="s">
        <v>55</v>
      </c>
      <c r="S44" s="39">
        <v>23</v>
      </c>
      <c r="T44" s="39">
        <v>23</v>
      </c>
      <c r="U44" s="39">
        <v>23</v>
      </c>
      <c r="V44" s="39">
        <v>23</v>
      </c>
      <c r="W44" s="39">
        <v>23</v>
      </c>
      <c r="X44" s="39" t="s">
        <v>55</v>
      </c>
      <c r="Y44" s="39" t="s">
        <v>55</v>
      </c>
      <c r="Z44" s="39">
        <v>23</v>
      </c>
      <c r="AA44" s="39">
        <v>23</v>
      </c>
      <c r="AB44" s="39">
        <v>23</v>
      </c>
      <c r="AC44" s="39">
        <v>23</v>
      </c>
      <c r="AD44" s="39">
        <v>23</v>
      </c>
      <c r="AE44" s="39" t="s">
        <v>55</v>
      </c>
      <c r="AF44" s="39" t="s">
        <v>55</v>
      </c>
      <c r="AG44" s="39">
        <v>23</v>
      </c>
      <c r="AH44" s="39">
        <v>23</v>
      </c>
      <c r="AI44" s="111"/>
      <c r="AJ44" s="77">
        <f>COUNTIF(D44:AH44,"RTT")+'Fevrier 2020'!AH44</f>
        <v>0</v>
      </c>
      <c r="AK44" s="183">
        <f t="shared" si="3"/>
        <v>15</v>
      </c>
      <c r="AL44" s="225">
        <f>COUNTIF(D44:AH44,"CA")+'Fevrier 2020'!AJ44</f>
        <v>0</v>
      </c>
      <c r="AM44" s="186">
        <f t="shared" si="4"/>
        <v>25</v>
      </c>
      <c r="AN44" s="362"/>
      <c r="AO44" s="88">
        <f t="shared" si="5"/>
        <v>0</v>
      </c>
      <c r="AP44" s="80">
        <f t="shared" si="6"/>
        <v>0</v>
      </c>
      <c r="AQ44" s="80">
        <f>COUNTIF(D44:AH44,"HS")+'Fevrier 2020'!AO44</f>
        <v>0</v>
      </c>
      <c r="AR44" s="186">
        <f t="shared" si="7"/>
        <v>0</v>
      </c>
      <c r="AS44" s="77">
        <f>COUNT(K44,R44,Y44,AF44,D44)+'Fevrier 2020'!AQ44</f>
        <v>0</v>
      </c>
      <c r="AT44" s="64">
        <f t="shared" si="8"/>
        <v>0</v>
      </c>
      <c r="AU44" s="64">
        <f>COUNTIF(D44:AH44,"jdf")+'Fevrier 2020'!AS44</f>
        <v>0</v>
      </c>
      <c r="AV44" s="183">
        <f t="shared" si="9"/>
        <v>0</v>
      </c>
      <c r="AW44" s="177">
        <f ca="1">jaunesNum(D44:AH44)+'Fevrier 2020'!AU44</f>
        <v>1</v>
      </c>
      <c r="AX44" s="108">
        <f>COUNTIF(D44:AH44,"RF")+'Fevrier 2020'!AV44</f>
        <v>1</v>
      </c>
      <c r="AY44" s="190">
        <f t="shared" ca="1" si="10"/>
        <v>0</v>
      </c>
      <c r="AZ44" s="88">
        <f>IF(COUNTIF(D44:AH44,"CA")&gt;=5,"1",IF(COUNTIF(D44:AH44,"CA")&lt;=4,"0"))+'Fevrier 2020'!AX44</f>
        <v>0</v>
      </c>
      <c r="BA44" s="80">
        <f t="shared" si="11"/>
        <v>0</v>
      </c>
      <c r="BB44" s="80">
        <f>COUNTIF(D44:AH44,"FR")+'Fevrier 2020'!AZ44</f>
        <v>0</v>
      </c>
      <c r="BC44" s="186">
        <f t="shared" si="12"/>
        <v>0</v>
      </c>
    </row>
    <row r="45" spans="1:55" s="6" customFormat="1" ht="12" customHeight="1" x14ac:dyDescent="0.25">
      <c r="A45" s="37" t="s">
        <v>49</v>
      </c>
      <c r="B45" s="125">
        <v>24</v>
      </c>
      <c r="C45" s="133"/>
      <c r="D45" s="39" t="str">
        <f t="shared" ref="D45:AF45" si="34">IF(OR(WEEKDAY(D3,2)=6,WEEKDAY(D3,2)=7),"RH","")</f>
        <v>RH</v>
      </c>
      <c r="E45" s="39" t="str">
        <f t="shared" si="34"/>
        <v/>
      </c>
      <c r="F45" s="39" t="str">
        <f t="shared" si="34"/>
        <v/>
      </c>
      <c r="G45" s="39" t="str">
        <f t="shared" si="34"/>
        <v/>
      </c>
      <c r="H45" s="39" t="str">
        <f t="shared" si="34"/>
        <v/>
      </c>
      <c r="I45" s="39" t="str">
        <f t="shared" si="34"/>
        <v/>
      </c>
      <c r="J45" s="39" t="str">
        <f>IF(OR(WEEKDAY(J3,2)=6,WEEKDAY(J3,2)=7),"RH","")</f>
        <v>RH</v>
      </c>
      <c r="K45" s="39" t="str">
        <f t="shared" si="34"/>
        <v>RH</v>
      </c>
      <c r="L45" s="39" t="str">
        <f>IF(OR(WEEKDAY(L3,2)=6,WEEKDAY(L3,2)=7),"RH","")</f>
        <v/>
      </c>
      <c r="M45" s="39" t="str">
        <f t="shared" si="34"/>
        <v/>
      </c>
      <c r="N45" s="39" t="str">
        <f t="shared" si="34"/>
        <v/>
      </c>
      <c r="O45" s="39" t="str">
        <f t="shared" si="34"/>
        <v/>
      </c>
      <c r="P45" s="39" t="str">
        <f t="shared" si="34"/>
        <v/>
      </c>
      <c r="Q45" s="39" t="str">
        <f>IF(OR(WEEKDAY(Q3,2)=6,WEEKDAY(Q3,2)=7),"RH","")</f>
        <v>RH</v>
      </c>
      <c r="R45" s="39" t="str">
        <f t="shared" si="34"/>
        <v>RH</v>
      </c>
      <c r="S45" s="39" t="str">
        <f>IF(OR(WEEKDAY(S3,2)=6,WEEKDAY(S3,2)=7),"RH","")</f>
        <v/>
      </c>
      <c r="T45" s="39" t="str">
        <f t="shared" si="34"/>
        <v/>
      </c>
      <c r="U45" s="39" t="str">
        <f t="shared" si="34"/>
        <v/>
      </c>
      <c r="V45" s="39" t="str">
        <f t="shared" si="34"/>
        <v/>
      </c>
      <c r="W45" s="39" t="str">
        <f t="shared" si="34"/>
        <v/>
      </c>
      <c r="X45" s="39" t="str">
        <f>IF(OR(WEEKDAY(X3,2)=6,WEEKDAY(X3,2)=7),"RH","")</f>
        <v>RH</v>
      </c>
      <c r="Y45" s="39" t="str">
        <f t="shared" si="34"/>
        <v>RH</v>
      </c>
      <c r="Z45" s="39" t="str">
        <f>IF(OR(WEEKDAY(Z3,2)=6,WEEKDAY(Z3,2)=7),"RH","")</f>
        <v/>
      </c>
      <c r="AA45" s="39" t="str">
        <f t="shared" si="34"/>
        <v/>
      </c>
      <c r="AB45" s="39" t="str">
        <f t="shared" si="34"/>
        <v/>
      </c>
      <c r="AC45" s="39" t="str">
        <f t="shared" si="34"/>
        <v/>
      </c>
      <c r="AD45" s="39" t="str">
        <f t="shared" si="34"/>
        <v/>
      </c>
      <c r="AE45" s="39" t="str">
        <f>IF(OR(WEEKDAY(AE3,2)=6,WEEKDAY(AE3,2)=7),"RH","")</f>
        <v>RH</v>
      </c>
      <c r="AF45" s="39" t="str">
        <f t="shared" si="34"/>
        <v>RH</v>
      </c>
      <c r="AG45" s="39" t="str">
        <f>IF(OR(WEEKDAY(AG3,2)=6,WEEKDAY(AG3,2)=7),"RH","")</f>
        <v/>
      </c>
      <c r="AH45" s="39" t="str">
        <f>IF(OR(WEEKDAY(AH3,2)=6,WEEKDAY(AH3,2)=7),"RH","")</f>
        <v/>
      </c>
      <c r="AI45" s="111"/>
      <c r="AJ45" s="77">
        <f>COUNTIF(D45:AH45,"RTT")+'Fevrier 2020'!AH45</f>
        <v>0</v>
      </c>
      <c r="AK45" s="183">
        <f t="shared" si="3"/>
        <v>15</v>
      </c>
      <c r="AL45" s="225">
        <f>COUNTIF(D45:AH45,"CA")+'Fevrier 2020'!AJ45</f>
        <v>0</v>
      </c>
      <c r="AM45" s="186">
        <f t="shared" si="4"/>
        <v>25</v>
      </c>
      <c r="AN45" s="362"/>
      <c r="AO45" s="88">
        <f t="shared" si="5"/>
        <v>0</v>
      </c>
      <c r="AP45" s="80">
        <f t="shared" si="6"/>
        <v>0</v>
      </c>
      <c r="AQ45" s="80">
        <f>COUNTIF(D45:AH45,"HS")+'Fevrier 2020'!AO45</f>
        <v>0</v>
      </c>
      <c r="AR45" s="186">
        <f t="shared" si="7"/>
        <v>0</v>
      </c>
      <c r="AS45" s="77">
        <f>COUNT(K45,R45,Y45,AF45,D45)+'Fevrier 2020'!AQ45</f>
        <v>0</v>
      </c>
      <c r="AT45" s="64">
        <f t="shared" si="8"/>
        <v>0</v>
      </c>
      <c r="AU45" s="64">
        <f>COUNTIF(D45:AH45,"jdf")+'Fevrier 2020'!AS45</f>
        <v>0</v>
      </c>
      <c r="AV45" s="183">
        <f t="shared" si="9"/>
        <v>0</v>
      </c>
      <c r="AW45" s="77">
        <f ca="1">jaunesNum(D45:AH45)+'Fevrier 2020'!AU45</f>
        <v>0</v>
      </c>
      <c r="AX45" s="108">
        <f>COUNTIF(D45:AH45,"RF")+'Fevrier 2020'!AV45</f>
        <v>0</v>
      </c>
      <c r="AY45" s="190">
        <f t="shared" ca="1" si="10"/>
        <v>0</v>
      </c>
      <c r="AZ45" s="88">
        <f>IF(COUNTIF(D45:AH45,"CA")&gt;=5,"1",IF(COUNTIF(D45:AH45,"CA")&lt;=4,"0"))+'Fevrier 2020'!AX45</f>
        <v>0</v>
      </c>
      <c r="BA45" s="80">
        <f t="shared" si="11"/>
        <v>0</v>
      </c>
      <c r="BB45" s="80">
        <f>COUNTIF(D45:AH45,"FR")+'Fevrier 2020'!AZ45</f>
        <v>0</v>
      </c>
      <c r="BC45" s="186">
        <f t="shared" si="12"/>
        <v>0</v>
      </c>
    </row>
    <row r="46" spans="1:55" s="5" customFormat="1" ht="2.25" customHeight="1" x14ac:dyDescent="0.25">
      <c r="A46" s="15"/>
      <c r="B46" s="126"/>
      <c r="C46" s="133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111"/>
      <c r="AJ46" s="77"/>
      <c r="AK46" s="183"/>
      <c r="AL46" s="225"/>
      <c r="AM46" s="186"/>
      <c r="AN46" s="362"/>
      <c r="AO46" s="88">
        <f t="shared" si="5"/>
        <v>0</v>
      </c>
      <c r="AP46" s="80">
        <f t="shared" si="6"/>
        <v>0</v>
      </c>
      <c r="AQ46" s="80">
        <f>COUNTIF(D46:AH46,"HS")+'Fevrier 2020'!AO46</f>
        <v>0</v>
      </c>
      <c r="AR46" s="186">
        <f t="shared" si="7"/>
        <v>0</v>
      </c>
      <c r="AS46" s="77">
        <f>COUNT(K46,R46,Y46,AF46,D46)+'Fevrier 2020'!AQ46</f>
        <v>0</v>
      </c>
      <c r="AT46" s="64">
        <f t="shared" si="8"/>
        <v>0</v>
      </c>
      <c r="AU46" s="64">
        <f>COUNTIF(D46:AH46,"jdf")+'Fevrier 2020'!AS46</f>
        <v>0</v>
      </c>
      <c r="AV46" s="183">
        <f t="shared" si="9"/>
        <v>0</v>
      </c>
      <c r="AW46" s="77">
        <f ca="1">jaunesNum(D46:AH46)+'Fevrier 2020'!AU46</f>
        <v>0</v>
      </c>
      <c r="AX46" s="108">
        <f>COUNTIF(D46:AH46,"RF")+'Fevrier 2020'!AV46</f>
        <v>0</v>
      </c>
      <c r="AY46" s="191"/>
      <c r="AZ46" s="88">
        <f>IF(COUNTIF(D46:AH46,"CA")&gt;=5,"1",IF(COUNTIF(D46:AH46,"CA")&lt;=4,"0"))+'Fevrier 2020'!AX46</f>
        <v>0</v>
      </c>
      <c r="BA46" s="80">
        <f t="shared" si="11"/>
        <v>0</v>
      </c>
      <c r="BB46" s="80">
        <f>COUNTIF(D46:AH46,"FR")+'Fevrier 2020'!AZ46</f>
        <v>0</v>
      </c>
      <c r="BC46" s="186">
        <f t="shared" si="12"/>
        <v>0</v>
      </c>
    </row>
    <row r="47" spans="1:55" ht="12" customHeight="1" x14ac:dyDescent="0.25">
      <c r="A47" s="287" t="s">
        <v>50</v>
      </c>
      <c r="B47" s="127">
        <v>25</v>
      </c>
      <c r="C47" s="140"/>
      <c r="D47" s="39" t="s">
        <v>55</v>
      </c>
      <c r="E47" s="39">
        <v>25</v>
      </c>
      <c r="F47" s="39">
        <v>25</v>
      </c>
      <c r="G47" s="39">
        <v>25</v>
      </c>
      <c r="H47" s="39">
        <v>25</v>
      </c>
      <c r="I47" s="39">
        <v>25</v>
      </c>
      <c r="J47" s="39" t="s">
        <v>55</v>
      </c>
      <c r="K47" s="39" t="s">
        <v>55</v>
      </c>
      <c r="L47" s="39">
        <v>25</v>
      </c>
      <c r="M47" s="39">
        <v>25</v>
      </c>
      <c r="N47" s="39">
        <v>25</v>
      </c>
      <c r="O47" s="39">
        <v>25</v>
      </c>
      <c r="P47" s="39">
        <v>25</v>
      </c>
      <c r="Q47" s="39" t="s">
        <v>55</v>
      </c>
      <c r="R47" s="39" t="s">
        <v>55</v>
      </c>
      <c r="S47" s="39">
        <v>25</v>
      </c>
      <c r="T47" s="39">
        <v>25</v>
      </c>
      <c r="U47" s="39">
        <v>25</v>
      </c>
      <c r="V47" s="39">
        <v>25</v>
      </c>
      <c r="W47" s="39">
        <v>25</v>
      </c>
      <c r="X47" s="39" t="s">
        <v>55</v>
      </c>
      <c r="Y47" s="39" t="s">
        <v>55</v>
      </c>
      <c r="Z47" s="39">
        <v>25</v>
      </c>
      <c r="AA47" s="39">
        <v>25</v>
      </c>
      <c r="AB47" s="39">
        <v>25</v>
      </c>
      <c r="AC47" s="39">
        <v>25</v>
      </c>
      <c r="AD47" s="39">
        <v>25</v>
      </c>
      <c r="AE47" s="39" t="s">
        <v>55</v>
      </c>
      <c r="AF47" s="39" t="s">
        <v>55</v>
      </c>
      <c r="AG47" s="39">
        <v>25</v>
      </c>
      <c r="AH47" s="39">
        <v>25</v>
      </c>
      <c r="AI47" s="111"/>
      <c r="AJ47" s="77">
        <f>COUNTIF(D47:AH47,"RTT")+'Fevrier 2020'!AH47</f>
        <v>0</v>
      </c>
      <c r="AK47" s="183">
        <f>0 -(AJ47)</f>
        <v>0</v>
      </c>
      <c r="AL47" s="225">
        <f>COUNTIF(D47:AH47,"CA")+'Fevrier 2020'!AJ47</f>
        <v>0</v>
      </c>
      <c r="AM47" s="186">
        <f t="shared" si="4"/>
        <v>25</v>
      </c>
      <c r="AN47" s="362"/>
      <c r="AO47" s="88">
        <f t="shared" si="5"/>
        <v>0</v>
      </c>
      <c r="AP47" s="80">
        <f t="shared" si="6"/>
        <v>0</v>
      </c>
      <c r="AQ47" s="80">
        <f>COUNTIF(D47:AH47,"HS")+'Fevrier 2020'!AO47</f>
        <v>0</v>
      </c>
      <c r="AR47" s="186">
        <f t="shared" si="7"/>
        <v>0</v>
      </c>
      <c r="AS47" s="77">
        <f>COUNT(K47,R47,Y47,AF47,D47)+'Fevrier 2020'!AQ47</f>
        <v>0</v>
      </c>
      <c r="AT47" s="64">
        <f t="shared" si="8"/>
        <v>0</v>
      </c>
      <c r="AU47" s="64">
        <f>COUNTIF(D47:AH47,"jdf")+'Fevrier 2020'!AS47</f>
        <v>0</v>
      </c>
      <c r="AV47" s="183">
        <f t="shared" si="9"/>
        <v>0</v>
      </c>
      <c r="AW47" s="177">
        <f ca="1">jaunesNum(D47:AH47)+'Fevrier 2020'!AU47</f>
        <v>1</v>
      </c>
      <c r="AX47" s="108">
        <f>COUNTIF(D47:AH47,"RF")+'Fevrier 2020'!AV47</f>
        <v>1</v>
      </c>
      <c r="AY47" s="190">
        <f t="shared" ca="1" si="10"/>
        <v>0</v>
      </c>
      <c r="AZ47" s="88">
        <f>IF(COUNTIF(D47:AH47,"CA")&gt;=5,"1",IF(COUNTIF(D47:AH47,"CA")&lt;=4,"0"))+'Fevrier 2020'!AX47</f>
        <v>0</v>
      </c>
      <c r="BA47" s="80">
        <f t="shared" si="11"/>
        <v>0</v>
      </c>
      <c r="BB47" s="80">
        <f>COUNTIF(D47:AH47,"FR")+'Fevrier 2020'!AZ47</f>
        <v>0</v>
      </c>
      <c r="BC47" s="186">
        <f t="shared" si="12"/>
        <v>0</v>
      </c>
    </row>
    <row r="48" spans="1:55" ht="12" customHeight="1" x14ac:dyDescent="0.25">
      <c r="A48" s="288"/>
      <c r="B48" s="127">
        <v>26</v>
      </c>
      <c r="C48" s="141"/>
      <c r="D48" s="39" t="s">
        <v>55</v>
      </c>
      <c r="E48" s="39">
        <v>26</v>
      </c>
      <c r="F48" s="39">
        <v>26</v>
      </c>
      <c r="G48" s="39">
        <v>26</v>
      </c>
      <c r="H48" s="39">
        <v>26</v>
      </c>
      <c r="I48" s="39">
        <v>26</v>
      </c>
      <c r="J48" s="39" t="s">
        <v>55</v>
      </c>
      <c r="K48" s="39" t="s">
        <v>55</v>
      </c>
      <c r="L48" s="39">
        <v>26</v>
      </c>
      <c r="M48" s="39">
        <v>26</v>
      </c>
      <c r="N48" s="39">
        <v>26</v>
      </c>
      <c r="O48" s="39">
        <v>26</v>
      </c>
      <c r="P48" s="39">
        <v>26</v>
      </c>
      <c r="Q48" s="39" t="s">
        <v>55</v>
      </c>
      <c r="R48" s="39" t="s">
        <v>55</v>
      </c>
      <c r="S48" s="39">
        <v>26</v>
      </c>
      <c r="T48" s="39">
        <v>26</v>
      </c>
      <c r="U48" s="39">
        <v>26</v>
      </c>
      <c r="V48" s="39">
        <v>26</v>
      </c>
      <c r="W48" s="39">
        <v>26</v>
      </c>
      <c r="X48" s="39" t="s">
        <v>55</v>
      </c>
      <c r="Y48" s="39" t="s">
        <v>55</v>
      </c>
      <c r="Z48" s="39">
        <v>26</v>
      </c>
      <c r="AA48" s="39">
        <v>26</v>
      </c>
      <c r="AB48" s="39">
        <v>26</v>
      </c>
      <c r="AC48" s="39">
        <v>26</v>
      </c>
      <c r="AD48" s="39">
        <v>26</v>
      </c>
      <c r="AE48" s="39" t="s">
        <v>55</v>
      </c>
      <c r="AF48" s="39" t="s">
        <v>55</v>
      </c>
      <c r="AG48" s="39">
        <v>26</v>
      </c>
      <c r="AH48" s="39">
        <v>26</v>
      </c>
      <c r="AI48" s="111"/>
      <c r="AJ48" s="77">
        <f>COUNTIF(D48:AH48,"RTT")+'Fevrier 2020'!AH48</f>
        <v>0</v>
      </c>
      <c r="AK48" s="183">
        <f>0 -(AJ48)</f>
        <v>0</v>
      </c>
      <c r="AL48" s="225">
        <f>COUNTIF(D48:AH48,"CA")+'Fevrier 2020'!AJ48</f>
        <v>0</v>
      </c>
      <c r="AM48" s="186">
        <f t="shared" si="4"/>
        <v>25</v>
      </c>
      <c r="AN48" s="362"/>
      <c r="AO48" s="88">
        <f t="shared" si="5"/>
        <v>0</v>
      </c>
      <c r="AP48" s="80">
        <f t="shared" si="6"/>
        <v>0</v>
      </c>
      <c r="AQ48" s="80">
        <f>COUNTIF(D48:AH48,"HS")+'Fevrier 2020'!AO48</f>
        <v>0</v>
      </c>
      <c r="AR48" s="186">
        <f t="shared" si="7"/>
        <v>0</v>
      </c>
      <c r="AS48" s="77">
        <f>COUNT(K48,R48,Y48,AF48,D48)+'Fevrier 2020'!AQ48</f>
        <v>0</v>
      </c>
      <c r="AT48" s="64">
        <f t="shared" si="8"/>
        <v>0</v>
      </c>
      <c r="AU48" s="64">
        <f>COUNTIF(D48:AH48,"jdf")+'Fevrier 2020'!AS48</f>
        <v>0</v>
      </c>
      <c r="AV48" s="183">
        <f t="shared" si="9"/>
        <v>0</v>
      </c>
      <c r="AW48" s="177">
        <f ca="1">jaunesNum(D48:AH48)+'Fevrier 2020'!AU48</f>
        <v>1</v>
      </c>
      <c r="AX48" s="108">
        <f>COUNTIF(D48:AH48,"RF")+'Fevrier 2020'!AV48</f>
        <v>1</v>
      </c>
      <c r="AY48" s="190">
        <f t="shared" ca="1" si="10"/>
        <v>0</v>
      </c>
      <c r="AZ48" s="88">
        <f>IF(COUNTIF(D48:AH48,"CA")&gt;=5,"1",IF(COUNTIF(D48:AH48,"CA")&lt;=4,"0"))+'Fevrier 2020'!AX48</f>
        <v>0</v>
      </c>
      <c r="BA48" s="80">
        <f t="shared" si="11"/>
        <v>0</v>
      </c>
      <c r="BB48" s="80">
        <f>COUNTIF(D48:AH48,"FR")+'Fevrier 2020'!AZ48</f>
        <v>0</v>
      </c>
      <c r="BC48" s="186">
        <f t="shared" si="12"/>
        <v>0</v>
      </c>
    </row>
    <row r="49" spans="1:55" ht="12" customHeight="1" x14ac:dyDescent="0.25">
      <c r="A49" s="288"/>
      <c r="B49" s="127">
        <v>27</v>
      </c>
      <c r="C49" s="138"/>
      <c r="D49" s="39" t="str">
        <f t="shared" ref="D49:AF49" si="35">IF(OR(WEEKDAY(D3,2)=6,WEEKDAY(D3,2)=7,WEEKDAY(D3,2)=3),"RH","")</f>
        <v>RH</v>
      </c>
      <c r="E49" s="39" t="str">
        <f t="shared" si="35"/>
        <v/>
      </c>
      <c r="F49" s="39" t="str">
        <f t="shared" si="35"/>
        <v/>
      </c>
      <c r="G49" s="39" t="str">
        <f t="shared" si="35"/>
        <v>RH</v>
      </c>
      <c r="H49" s="39" t="str">
        <f t="shared" si="35"/>
        <v/>
      </c>
      <c r="I49" s="39" t="str">
        <f t="shared" si="35"/>
        <v/>
      </c>
      <c r="J49" s="39" t="str">
        <f t="shared" si="35"/>
        <v>RH</v>
      </c>
      <c r="K49" s="39" t="str">
        <f t="shared" si="35"/>
        <v>RH</v>
      </c>
      <c r="L49" s="39" t="str">
        <f t="shared" si="35"/>
        <v/>
      </c>
      <c r="M49" s="39" t="str">
        <f t="shared" si="35"/>
        <v/>
      </c>
      <c r="N49" s="39" t="str">
        <f t="shared" si="35"/>
        <v>RH</v>
      </c>
      <c r="O49" s="39" t="str">
        <f t="shared" si="35"/>
        <v/>
      </c>
      <c r="P49" s="39" t="str">
        <f t="shared" si="35"/>
        <v/>
      </c>
      <c r="Q49" s="39" t="str">
        <f>IF(OR(WEEKDAY(Q3,2)=6,WEEKDAY(Q3,2)=7,WEEKDAY(Q3,2)=3),"RH","")</f>
        <v>RH</v>
      </c>
      <c r="R49" s="39" t="str">
        <f t="shared" si="35"/>
        <v>RH</v>
      </c>
      <c r="S49" s="39" t="str">
        <f t="shared" si="35"/>
        <v/>
      </c>
      <c r="T49" s="39" t="str">
        <f t="shared" si="35"/>
        <v/>
      </c>
      <c r="U49" s="39" t="str">
        <f t="shared" si="35"/>
        <v>RH</v>
      </c>
      <c r="V49" s="39" t="str">
        <f t="shared" si="35"/>
        <v/>
      </c>
      <c r="W49" s="39" t="str">
        <f t="shared" si="35"/>
        <v/>
      </c>
      <c r="X49" s="39" t="str">
        <f>IF(OR(WEEKDAY(X3,2)=6,WEEKDAY(X3,2)=7,WEEKDAY(X3,2)=3),"RH","")</f>
        <v>RH</v>
      </c>
      <c r="Y49" s="39" t="str">
        <f t="shared" si="35"/>
        <v>RH</v>
      </c>
      <c r="Z49" s="39" t="str">
        <f t="shared" si="35"/>
        <v/>
      </c>
      <c r="AA49" s="39" t="str">
        <f t="shared" si="35"/>
        <v/>
      </c>
      <c r="AB49" s="39" t="str">
        <f t="shared" si="35"/>
        <v>RH</v>
      </c>
      <c r="AC49" s="39" t="str">
        <f t="shared" si="35"/>
        <v/>
      </c>
      <c r="AD49" s="39" t="str">
        <f t="shared" si="35"/>
        <v/>
      </c>
      <c r="AE49" s="39" t="str">
        <f t="shared" si="35"/>
        <v>RH</v>
      </c>
      <c r="AF49" s="39" t="str">
        <f t="shared" si="35"/>
        <v>RH</v>
      </c>
      <c r="AG49" s="39" t="str">
        <f>IF(OR(WEEKDAY(AG3,2)=6,WEEKDAY(AG3,2)=7,WEEKDAY(AG3,2)=3),"RH","")</f>
        <v/>
      </c>
      <c r="AH49" s="132" t="str">
        <f>IF(OR(WEEKDAY(AH3,2)=6,WEEKDAY(AH3,2)=7,WEEKDAY(AH3,2)=3),"RH","")</f>
        <v/>
      </c>
      <c r="AI49" s="111"/>
      <c r="AJ49" s="77">
        <f>COUNTIF(D49:AH49,"RTT")+'Fevrier 2020'!AH49</f>
        <v>0</v>
      </c>
      <c r="AK49" s="183">
        <f t="shared" si="3"/>
        <v>15</v>
      </c>
      <c r="AL49" s="225">
        <f>COUNTIF(D49:AH49,"CA")+'Fevrier 2020'!AJ49</f>
        <v>0</v>
      </c>
      <c r="AM49" s="186">
        <f t="shared" si="4"/>
        <v>25</v>
      </c>
      <c r="AN49" s="362"/>
      <c r="AO49" s="88">
        <f t="shared" si="5"/>
        <v>0</v>
      </c>
      <c r="AP49" s="80">
        <f t="shared" si="6"/>
        <v>0</v>
      </c>
      <c r="AQ49" s="80">
        <f>COUNTIF(D49:AH49,"HS")+'Fevrier 2020'!AO49</f>
        <v>0</v>
      </c>
      <c r="AR49" s="186">
        <f t="shared" si="7"/>
        <v>0</v>
      </c>
      <c r="AS49" s="77">
        <f>COUNT(K49,R49,Y49,AF49,D49)+'Fevrier 2020'!AQ49</f>
        <v>0</v>
      </c>
      <c r="AT49" s="64">
        <f t="shared" si="8"/>
        <v>0</v>
      </c>
      <c r="AU49" s="64">
        <f>COUNTIF(D49:AH49,"jdf")+'Fevrier 2020'!AS49</f>
        <v>0</v>
      </c>
      <c r="AV49" s="183">
        <f t="shared" si="9"/>
        <v>0</v>
      </c>
      <c r="AW49" s="77">
        <f ca="1">jaunesNum(D49:AH49)+'Fevrier 2020'!AU49</f>
        <v>0</v>
      </c>
      <c r="AX49" s="108">
        <f>COUNTIF(D49:AH49,"RF")+'Fevrier 2020'!AV49</f>
        <v>0</v>
      </c>
      <c r="AY49" s="190">
        <f t="shared" ca="1" si="10"/>
        <v>0</v>
      </c>
      <c r="AZ49" s="88">
        <f>IF(COUNTIF(D49:AH49,"CA")&gt;=5,"1",IF(COUNTIF(D49:AH49,"CA")&lt;=4,"0"))+'Fevrier 2020'!AX49</f>
        <v>0</v>
      </c>
      <c r="BA49" s="80">
        <f t="shared" si="11"/>
        <v>0</v>
      </c>
      <c r="BB49" s="80">
        <f>COUNTIF(D49:AH49,"FR")+'Fevrier 2020'!AZ49</f>
        <v>0</v>
      </c>
      <c r="BC49" s="186">
        <f t="shared" si="12"/>
        <v>0</v>
      </c>
    </row>
    <row r="50" spans="1:55" ht="12" customHeight="1" thickBot="1" x14ac:dyDescent="0.3">
      <c r="A50" s="288"/>
      <c r="B50" s="127"/>
      <c r="C50" s="138"/>
      <c r="D50" s="39" t="str">
        <f t="shared" ref="D50:AF50" si="36">IF(OR(WEEKDAY(D3,2)=6,WEEKDAY(D3,2)=7,WEEKDAY(D3,2)=4),"RH","")</f>
        <v>RH</v>
      </c>
      <c r="E50" s="39" t="str">
        <f t="shared" si="36"/>
        <v/>
      </c>
      <c r="F50" s="39" t="str">
        <f t="shared" si="36"/>
        <v/>
      </c>
      <c r="G50" s="39" t="str">
        <f t="shared" si="36"/>
        <v/>
      </c>
      <c r="H50" s="39" t="str">
        <f t="shared" si="36"/>
        <v>RH</v>
      </c>
      <c r="I50" s="39" t="str">
        <f t="shared" si="36"/>
        <v/>
      </c>
      <c r="J50" s="39" t="str">
        <f t="shared" si="36"/>
        <v>RH</v>
      </c>
      <c r="K50" s="39" t="str">
        <f t="shared" si="36"/>
        <v>RH</v>
      </c>
      <c r="L50" s="39" t="str">
        <f t="shared" si="36"/>
        <v/>
      </c>
      <c r="M50" s="39" t="str">
        <f t="shared" si="36"/>
        <v/>
      </c>
      <c r="N50" s="39" t="str">
        <f t="shared" si="36"/>
        <v/>
      </c>
      <c r="O50" s="39" t="str">
        <f t="shared" si="36"/>
        <v>RH</v>
      </c>
      <c r="P50" s="39" t="str">
        <f t="shared" si="36"/>
        <v/>
      </c>
      <c r="Q50" s="39" t="str">
        <f>IF(OR(WEEKDAY(Q3,2)=6,WEEKDAY(Q3,2)=7,WEEKDAY(Q3,2)=4),"RH","")</f>
        <v>RH</v>
      </c>
      <c r="R50" s="39" t="str">
        <f t="shared" si="36"/>
        <v>RH</v>
      </c>
      <c r="S50" s="39" t="str">
        <f t="shared" si="36"/>
        <v/>
      </c>
      <c r="T50" s="39" t="str">
        <f t="shared" si="36"/>
        <v/>
      </c>
      <c r="U50" s="39" t="str">
        <f t="shared" si="36"/>
        <v/>
      </c>
      <c r="V50" s="39" t="str">
        <f t="shared" si="36"/>
        <v>RH</v>
      </c>
      <c r="W50" s="39" t="str">
        <f t="shared" si="36"/>
        <v/>
      </c>
      <c r="X50" s="39" t="str">
        <f>IF(OR(WEEKDAY(X3,2)=6,WEEKDAY(X3,2)=7,WEEKDAY(X3,2)=4),"RH","")</f>
        <v>RH</v>
      </c>
      <c r="Y50" s="39" t="str">
        <f t="shared" si="36"/>
        <v>RH</v>
      </c>
      <c r="Z50" s="39" t="str">
        <f t="shared" si="36"/>
        <v/>
      </c>
      <c r="AA50" s="39" t="str">
        <f t="shared" si="36"/>
        <v/>
      </c>
      <c r="AB50" s="39" t="str">
        <f t="shared" si="36"/>
        <v/>
      </c>
      <c r="AC50" s="39" t="str">
        <f t="shared" si="36"/>
        <v>RH</v>
      </c>
      <c r="AD50" s="39" t="str">
        <f t="shared" si="36"/>
        <v/>
      </c>
      <c r="AE50" s="39" t="str">
        <f t="shared" si="36"/>
        <v>RH</v>
      </c>
      <c r="AF50" s="39" t="str">
        <f t="shared" si="36"/>
        <v>RH</v>
      </c>
      <c r="AG50" s="39" t="str">
        <f>IF(OR(WEEKDAY(AG3,2)=6,WEEKDAY(AG3,2)=7,WEEKDAY(AG3,2)=4),"RH","")</f>
        <v/>
      </c>
      <c r="AH50" s="132" t="str">
        <f>IF(OR(WEEKDAY(AH3,2)=6,WEEKDAY(AH3,2)=7,WEEKDAY(AH3,2)=4),"RH","")</f>
        <v/>
      </c>
      <c r="AI50" s="111"/>
      <c r="AJ50" s="150">
        <f>COUNTIF(D50:AH50,"RTT")+'Fevrier 2020'!AH50</f>
        <v>0</v>
      </c>
      <c r="AK50" s="184">
        <f t="shared" si="3"/>
        <v>15</v>
      </c>
      <c r="AL50" s="226">
        <f>COUNTIF(D50:AH50,"CA")+'Fevrier 2020'!AJ50</f>
        <v>0</v>
      </c>
      <c r="AM50" s="187">
        <f t="shared" si="4"/>
        <v>25</v>
      </c>
      <c r="AN50" s="363"/>
      <c r="AO50" s="82">
        <f t="shared" si="5"/>
        <v>0</v>
      </c>
      <c r="AP50" s="84">
        <f t="shared" si="6"/>
        <v>0</v>
      </c>
      <c r="AQ50" s="84">
        <f>COUNTIF(D50:AH50,"HS")+'Fevrier 2020'!AO50</f>
        <v>0</v>
      </c>
      <c r="AR50" s="188">
        <f t="shared" si="7"/>
        <v>0</v>
      </c>
      <c r="AS50" s="67">
        <f>COUNT(K50,R50,Y50,AF50,D50)+'Fevrier 2020'!AQ50</f>
        <v>0</v>
      </c>
      <c r="AT50" s="68">
        <f t="shared" si="8"/>
        <v>0</v>
      </c>
      <c r="AU50" s="68">
        <f>COUNTIF(D50:AH50,"jdf")+'Fevrier 2020'!AS50</f>
        <v>0</v>
      </c>
      <c r="AV50" s="202">
        <f t="shared" si="9"/>
        <v>0</v>
      </c>
      <c r="AW50" s="77">
        <f ca="1">jaunesNum(D50:AH50)+'Fevrier 2020'!AU50</f>
        <v>0</v>
      </c>
      <c r="AX50" s="151">
        <f>COUNTIF(D50:AH50,"RF")+'Fevrier 2020'!AV50</f>
        <v>0</v>
      </c>
      <c r="AY50" s="192">
        <f t="shared" ca="1" si="10"/>
        <v>0</v>
      </c>
      <c r="AZ50" s="82">
        <f>IF(COUNTIF(D50:AH50,"CA")&gt;=5,"1",IF(COUNTIF(D50:AH50,"CA")&lt;=4,"0"))+'Fevrier 2020'!AX50</f>
        <v>0</v>
      </c>
      <c r="BA50" s="84">
        <f t="shared" si="11"/>
        <v>0</v>
      </c>
      <c r="BB50" s="84">
        <f>COUNTIF(D50:AH50,"FR")+'Fevrier 2020'!AZ50</f>
        <v>0</v>
      </c>
      <c r="BC50" s="188">
        <f t="shared" si="12"/>
        <v>0</v>
      </c>
    </row>
    <row r="51" spans="1:55" ht="17.25" customHeight="1" thickBot="1" x14ac:dyDescent="0.3">
      <c r="A51" s="264" t="s">
        <v>0</v>
      </c>
      <c r="B51" s="364"/>
      <c r="C51" s="142"/>
      <c r="D51" s="56">
        <f>COUNT(D5:D50)</f>
        <v>0</v>
      </c>
      <c r="E51" s="56">
        <f t="shared" ref="E51:AF51" si="37">COUNT(E5:E50)</f>
        <v>14</v>
      </c>
      <c r="F51" s="56">
        <f t="shared" si="37"/>
        <v>14</v>
      </c>
      <c r="G51" s="56">
        <f t="shared" si="37"/>
        <v>14</v>
      </c>
      <c r="H51" s="56">
        <f t="shared" si="37"/>
        <v>14</v>
      </c>
      <c r="I51" s="56">
        <f t="shared" si="37"/>
        <v>14</v>
      </c>
      <c r="J51" s="56">
        <f t="shared" si="37"/>
        <v>0</v>
      </c>
      <c r="K51" s="56">
        <f t="shared" si="37"/>
        <v>0</v>
      </c>
      <c r="L51" s="56">
        <f t="shared" si="37"/>
        <v>14</v>
      </c>
      <c r="M51" s="56">
        <f t="shared" si="37"/>
        <v>14</v>
      </c>
      <c r="N51" s="56">
        <f t="shared" si="37"/>
        <v>14</v>
      </c>
      <c r="O51" s="56">
        <f t="shared" si="37"/>
        <v>14</v>
      </c>
      <c r="P51" s="56">
        <f t="shared" si="37"/>
        <v>14</v>
      </c>
      <c r="Q51" s="56">
        <f t="shared" si="37"/>
        <v>0</v>
      </c>
      <c r="R51" s="56">
        <f t="shared" si="37"/>
        <v>0</v>
      </c>
      <c r="S51" s="56">
        <f t="shared" si="37"/>
        <v>14</v>
      </c>
      <c r="T51" s="56">
        <f t="shared" si="37"/>
        <v>14</v>
      </c>
      <c r="U51" s="56">
        <f t="shared" si="37"/>
        <v>14</v>
      </c>
      <c r="V51" s="56">
        <f t="shared" si="37"/>
        <v>14</v>
      </c>
      <c r="W51" s="56">
        <f t="shared" si="37"/>
        <v>14</v>
      </c>
      <c r="X51" s="56">
        <f t="shared" si="37"/>
        <v>0</v>
      </c>
      <c r="Y51" s="56">
        <f t="shared" si="37"/>
        <v>0</v>
      </c>
      <c r="Z51" s="56">
        <f t="shared" si="37"/>
        <v>14</v>
      </c>
      <c r="AA51" s="56">
        <f t="shared" si="37"/>
        <v>14</v>
      </c>
      <c r="AB51" s="56">
        <f t="shared" si="37"/>
        <v>14</v>
      </c>
      <c r="AC51" s="56">
        <f t="shared" si="37"/>
        <v>14</v>
      </c>
      <c r="AD51" s="56">
        <f t="shared" si="37"/>
        <v>14</v>
      </c>
      <c r="AE51" s="56">
        <f t="shared" si="37"/>
        <v>0</v>
      </c>
      <c r="AF51" s="56">
        <f t="shared" si="37"/>
        <v>0</v>
      </c>
      <c r="AG51" s="56">
        <f>COUNT(AG5:AG50)</f>
        <v>14</v>
      </c>
      <c r="AH51" s="143">
        <f>COUNT(AH5:AH50)</f>
        <v>14</v>
      </c>
      <c r="AI51" s="112"/>
      <c r="AJ51" s="365">
        <f>SUM(AK5:AK50)</f>
        <v>525</v>
      </c>
      <c r="AK51" s="366"/>
      <c r="AL51" s="256">
        <f>SUM(AM5:AM50)</f>
        <v>1000</v>
      </c>
      <c r="AM51" s="257"/>
      <c r="AN51" s="89"/>
      <c r="AO51" s="148"/>
      <c r="AP51" s="174"/>
      <c r="AQ51" s="314">
        <f>SUM(AR5:AR50)</f>
        <v>0</v>
      </c>
      <c r="AR51" s="315"/>
      <c r="AS51" s="258"/>
      <c r="AT51" s="259"/>
      <c r="AU51" s="258">
        <f>SUM(AV5:AV50)</f>
        <v>0</v>
      </c>
      <c r="AV51" s="259"/>
      <c r="AW51" s="144"/>
      <c r="AX51" s="316">
        <f ca="1">SUM(AY5:AY50)</f>
        <v>0</v>
      </c>
      <c r="AY51" s="317"/>
      <c r="AZ51" s="148"/>
      <c r="BA51" s="206"/>
      <c r="BB51" s="292">
        <f>SUM(BC5:BC50)</f>
        <v>0</v>
      </c>
      <c r="BC51" s="349"/>
    </row>
    <row r="52" spans="1:55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J52" s="305" t="s">
        <v>72</v>
      </c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6"/>
      <c r="AZ52" s="307"/>
      <c r="BA52" s="307"/>
      <c r="BB52" s="306"/>
      <c r="BC52" s="308"/>
    </row>
    <row r="53" spans="1:55" ht="21.75" thickBot="1" x14ac:dyDescent="0.4">
      <c r="A53" s="99">
        <v>1</v>
      </c>
      <c r="B53" s="254" t="str">
        <f>RecherchePostesManquants(D5:D50,26)</f>
        <v>1, 2, 3, 4, 5, 6, 7, 8, 9, 10, 11, 12, 13, 14, 15, 16, 17, 18, 19, 20, 21, 22, 23, 24, 25, 26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21"/>
      <c r="AJ53" s="309">
        <f ca="1">SUM(AM5:AM50,AR5:AR50,AV5:AV50,AY5:AY50,BC5:BC50,AK5:AK50)</f>
        <v>1525</v>
      </c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0"/>
      <c r="BC53" s="311"/>
    </row>
    <row r="54" spans="1:55" ht="15.75" thickBot="1" x14ac:dyDescent="0.3">
      <c r="A54" s="168">
        <v>2</v>
      </c>
      <c r="B54" s="244" t="str">
        <f>RecherchePostesManquants(E5:E50,26)</f>
        <v>9, 10, 11, 12, 13, 14, 15, 16, 17, 18, 19, 24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5" ht="15" customHeight="1" x14ac:dyDescent="0.25">
      <c r="A55" s="16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J55" s="318" t="s">
        <v>77</v>
      </c>
      <c r="AK55" s="319"/>
      <c r="AL55" s="319"/>
      <c r="AM55" s="319"/>
      <c r="AN55" s="319"/>
      <c r="AO55" s="319"/>
      <c r="AP55" s="320"/>
      <c r="AQ55" s="342" t="s">
        <v>73</v>
      </c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3"/>
      <c r="BC55" s="344"/>
    </row>
    <row r="56" spans="1:55" ht="15.75" thickBot="1" x14ac:dyDescent="0.3">
      <c r="A56" s="168">
        <v>4</v>
      </c>
      <c r="B56" s="244" t="str">
        <f>RecherchePostesManquants(G5:G50,26)</f>
        <v>9, 10, 11, 12, 13, 14, 15, 16, 17, 18, 19, 24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J56" s="321"/>
      <c r="AK56" s="322"/>
      <c r="AL56" s="322"/>
      <c r="AM56" s="322"/>
      <c r="AN56" s="322"/>
      <c r="AO56" s="322"/>
      <c r="AP56" s="323"/>
      <c r="AQ56" s="336">
        <v>10</v>
      </c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7"/>
      <c r="BC56" s="338"/>
    </row>
    <row r="57" spans="1:55" ht="31.5" customHeight="1" x14ac:dyDescent="0.25">
      <c r="A57" s="168">
        <v>5</v>
      </c>
      <c r="B57" s="244" t="str">
        <f>RecherchePostesManquants(H5:H50,26)</f>
        <v>9, 10, 11, 12, 13, 14, 15, 16, 17, 18, 19, 24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J57" s="330">
        <f>COUNTIF(D5:AF50,"27")</f>
        <v>0</v>
      </c>
      <c r="AK57" s="331"/>
      <c r="AL57" s="331"/>
      <c r="AM57" s="331"/>
      <c r="AN57" s="331"/>
      <c r="AO57" s="331"/>
      <c r="AP57" s="332"/>
      <c r="AQ57" s="336" t="s">
        <v>74</v>
      </c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7"/>
      <c r="BC57" s="338"/>
    </row>
    <row r="58" spans="1:55" ht="15.75" thickBot="1" x14ac:dyDescent="0.3">
      <c r="A58" s="168">
        <v>6</v>
      </c>
      <c r="B58" s="244" t="str">
        <f>RecherchePostesManquants(I5:I50,26)</f>
        <v>9, 10, 11, 12, 13, 14, 15, 16, 17, 18, 19, 24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J58" s="333"/>
      <c r="AK58" s="334"/>
      <c r="AL58" s="334"/>
      <c r="AM58" s="334"/>
      <c r="AN58" s="334"/>
      <c r="AO58" s="334"/>
      <c r="AP58" s="335"/>
      <c r="AQ58" s="339">
        <v>2</v>
      </c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0"/>
      <c r="BC58" s="341"/>
    </row>
    <row r="59" spans="1:55" ht="15.75" thickBot="1" x14ac:dyDescent="0.3">
      <c r="A59" s="100">
        <v>7</v>
      </c>
      <c r="B59" s="244" t="str">
        <f>RecherchePostesManquants(J5:J50,26)</f>
        <v>1, 2, 3, 4, 5, 6, 7, 8, 9, 10, 11, 12, 13, 14, 15, 16, 17, 18, 19, 20, 21, 22, 23, 24, 25, 26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J59" s="324" t="s">
        <v>78</v>
      </c>
      <c r="AK59" s="325"/>
      <c r="AL59" s="325"/>
      <c r="AM59" s="325"/>
      <c r="AN59" s="325"/>
      <c r="AO59" s="325"/>
      <c r="AP59" s="326"/>
      <c r="AQ59" s="345" t="s">
        <v>75</v>
      </c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6"/>
      <c r="BC59" s="347"/>
    </row>
    <row r="60" spans="1:55" ht="19.5" thickBot="1" x14ac:dyDescent="0.35">
      <c r="A60" s="100">
        <v>8</v>
      </c>
      <c r="B60" s="244" t="str">
        <f>RecherchePostesManquants(K5:K50,26)</f>
        <v>1, 2, 3, 4, 5, 6, 7, 8, 9, 10, 11, 12, 13, 14, 15, 16, 17, 18, 19, 20, 21, 22, 23, 24, 25, 26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J60" s="327"/>
      <c r="AK60" s="328"/>
      <c r="AL60" s="328"/>
      <c r="AM60" s="328"/>
      <c r="AN60" s="328"/>
      <c r="AO60" s="328"/>
      <c r="AP60" s="329"/>
      <c r="AQ60" s="302">
        <f>IF(AQ58&gt;AQ56,-(AQ58-AQ56)/AQ58,(AQ56-AQ58)/AQ56)</f>
        <v>0.8</v>
      </c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3"/>
      <c r="BC60" s="304"/>
    </row>
    <row r="61" spans="1:55" x14ac:dyDescent="0.25">
      <c r="A61" s="168">
        <v>9</v>
      </c>
      <c r="B61" s="244" t="str">
        <f>RecherchePostesManquants(L5:L50,26)</f>
        <v>9, 10, 11, 12, 13, 14, 15, 16, 17, 18, 19, 24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5" x14ac:dyDescent="0.25">
      <c r="A62" s="16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5" x14ac:dyDescent="0.25">
      <c r="A63" s="168">
        <v>11</v>
      </c>
      <c r="B63" s="244" t="str">
        <f>RecherchePostesManquants(N5:N50,26)</f>
        <v>9, 10, 11, 12, 13, 14, 15, 16, 17, 18, 19, 24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5" x14ac:dyDescent="0.25">
      <c r="A64" s="168">
        <v>12</v>
      </c>
      <c r="B64" s="244" t="str">
        <f>RecherchePostesManquants(O5:O50,26)</f>
        <v>9, 10, 11, 12, 13, 14, 15, 16, 17, 18, 19, 24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7" x14ac:dyDescent="0.25">
      <c r="A65" s="168">
        <v>13</v>
      </c>
      <c r="B65" s="244" t="str">
        <f>RecherchePostesManquants(P5:P50,26)</f>
        <v>9, 10, 11, 12, 13, 14, 15, 16, 17, 18, 19, 24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7" x14ac:dyDescent="0.25">
      <c r="A66" s="100">
        <v>14</v>
      </c>
      <c r="B66" s="244" t="str">
        <f>RecherchePostesManquants(Q5:Q50,26)</f>
        <v>1, 2, 3, 4, 5, 6, 7, 8, 9, 10, 11, 12, 13, 14, 15, 16, 17, 18, 19, 20, 21, 22, 23, 24, 25, 26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7" x14ac:dyDescent="0.25">
      <c r="A67" s="100">
        <v>15</v>
      </c>
      <c r="B67" s="244" t="str">
        <f>RecherchePostesManquants(R5:R50,26)</f>
        <v>1, 2, 3, 4, 5, 6, 7, 8, 9, 10, 11, 12, 13, 14, 15, 16, 17, 18, 19, 20, 21, 22, 23, 24, 25, 26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J67" s="1"/>
      <c r="AK67" s="1"/>
    </row>
    <row r="68" spans="1:37" x14ac:dyDescent="0.25">
      <c r="A68" s="168">
        <v>16</v>
      </c>
      <c r="B68" s="244" t="str">
        <f>RecherchePostesManquants(S5:S50,26)</f>
        <v>9, 10, 11, 12, 13, 14, 15, 16, 17, 18, 19, 24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J68" s="1"/>
      <c r="AK68" s="1"/>
    </row>
    <row r="69" spans="1:37" x14ac:dyDescent="0.25">
      <c r="A69" s="16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J69" s="1"/>
      <c r="AK69" s="1"/>
    </row>
    <row r="70" spans="1:37" x14ac:dyDescent="0.25">
      <c r="A70" s="168">
        <v>18</v>
      </c>
      <c r="B70" s="244" t="str">
        <f>RecherchePostesManquants(U5:U50,26)</f>
        <v>9, 10, 11, 12, 13, 14, 15, 16, 17, 18, 19, 24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J70" s="1"/>
      <c r="AK70" s="1"/>
    </row>
    <row r="71" spans="1:37" x14ac:dyDescent="0.25">
      <c r="A71" s="168">
        <v>19</v>
      </c>
      <c r="B71" s="244" t="str">
        <f>RecherchePostesManquants(V5:V50,26)</f>
        <v>9, 10, 11, 12, 13, 14, 15, 16, 17, 18, 19, 24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J71" s="1"/>
      <c r="AK71" s="1"/>
    </row>
    <row r="72" spans="1:37" x14ac:dyDescent="0.25">
      <c r="A72" s="168">
        <v>20</v>
      </c>
      <c r="B72" s="244" t="str">
        <f>RecherchePostesManquants(W5:W50,26)</f>
        <v>9, 10, 11, 12, 13, 14, 15, 16, 17, 18, 19, 24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J72" s="1"/>
      <c r="AK72" s="1"/>
    </row>
    <row r="73" spans="1:37" x14ac:dyDescent="0.25">
      <c r="A73" s="100">
        <v>21</v>
      </c>
      <c r="B73" s="244" t="str">
        <f>RecherchePostesManquants(X5:X50,26)</f>
        <v>1, 2, 3, 4, 5, 6, 7, 8, 9, 10, 11, 12, 13, 14, 15, 16, 17, 18, 19, 20, 21, 22, 23, 24, 25, 26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J73" s="1"/>
      <c r="AK73" s="1"/>
    </row>
    <row r="74" spans="1:37" x14ac:dyDescent="0.25">
      <c r="A74" s="100">
        <v>22</v>
      </c>
      <c r="B74" s="244" t="str">
        <f>RecherchePostesManquants(Y5:Y50,26)</f>
        <v>1, 2, 3, 4, 5, 6, 7, 8, 9, 10, 11, 12, 13, 14, 15, 16, 17, 18, 19, 20, 21, 22, 23, 24, 25, 26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J74" s="1"/>
      <c r="AK74" s="1"/>
    </row>
    <row r="75" spans="1:37" x14ac:dyDescent="0.25">
      <c r="A75" s="168">
        <v>23</v>
      </c>
      <c r="B75" s="244" t="str">
        <f>RecherchePostesManquants(Z5:Z50,26)</f>
        <v>9, 10, 11, 12, 13, 14, 15, 16, 17, 18, 19, 24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J75" s="1"/>
      <c r="AK75" s="1"/>
    </row>
    <row r="76" spans="1:37" x14ac:dyDescent="0.25">
      <c r="A76" s="168">
        <v>24</v>
      </c>
      <c r="B76" s="244" t="str">
        <f>RecherchePostesManquants(AA5:AA50,26)</f>
        <v>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J76" s="1"/>
      <c r="AK76" s="1"/>
    </row>
    <row r="77" spans="1:37" x14ac:dyDescent="0.25">
      <c r="A77" s="168">
        <v>25</v>
      </c>
      <c r="B77" s="244" t="str">
        <f>RecherchePostesManquants(AB5:AB50,26)</f>
        <v>9, 10, 11, 12, 13, 14, 15, 16, 17, 18, 19, 24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J77" s="1"/>
      <c r="AK77" s="1"/>
    </row>
    <row r="78" spans="1:37" x14ac:dyDescent="0.25">
      <c r="A78" s="168">
        <v>26</v>
      </c>
      <c r="B78" s="244" t="str">
        <f>RecherchePostesManquants(AC5:AC50,26)</f>
        <v>9, 10, 11, 12, 13, 14, 15, 16, 17, 18, 19, 24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J78" s="1"/>
      <c r="AK78" s="1"/>
    </row>
    <row r="79" spans="1:37" x14ac:dyDescent="0.25">
      <c r="A79" s="168">
        <v>27</v>
      </c>
      <c r="B79" s="244" t="str">
        <f>RecherchePostesManquants(AD5:AD50,26)</f>
        <v>9, 10, 11, 12, 13, 14, 15, 16, 17, 18, 19, 24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J79" s="1"/>
      <c r="AK79" s="1"/>
    </row>
    <row r="80" spans="1:37" x14ac:dyDescent="0.25">
      <c r="A80" s="100">
        <v>28</v>
      </c>
      <c r="B80" s="244" t="str">
        <f>RecherchePostesManquants(AE5:AE50,26)</f>
        <v>1, 2, 3, 4, 5, 6, 7, 8, 9, 10, 11, 12, 13, 14, 15, 16, 17, 18, 19, 20, 21, 22, 23, 24, 25, 26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J80" s="1"/>
      <c r="AK80" s="1"/>
    </row>
    <row r="81" spans="1:37" x14ac:dyDescent="0.25">
      <c r="A81" s="100">
        <v>29</v>
      </c>
      <c r="B81" s="244" t="str">
        <f>RecherchePostesManquants(AF5:AF50,26)</f>
        <v>1, 2, 3, 4, 5, 6, 7, 8, 9, 10, 11, 12, 13, 14, 15, 16, 17, 18, 19, 20, 21, 22, 23, 24, 25, 26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J81" s="1"/>
      <c r="AK81" s="1"/>
    </row>
    <row r="82" spans="1:37" x14ac:dyDescent="0.25">
      <c r="A82" s="168">
        <v>30</v>
      </c>
      <c r="B82" s="244" t="str">
        <f>RecherchePostesManquants(AG5:AG50,26)</f>
        <v>9, 10, 11, 12, 13, 14, 15, 16, 17, 18, 19, 24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J82" s="1"/>
      <c r="AK82" s="1"/>
    </row>
    <row r="83" spans="1:37" x14ac:dyDescent="0.25">
      <c r="A83" s="168">
        <v>31</v>
      </c>
      <c r="B83" s="244" t="str">
        <f>RecherchePostesManquants(AH5:AH50,26)</f>
        <v>9, 10, 11, 12, 13, 14, 15, 16, 17, 18, 19, 24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5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6">
    <mergeCell ref="B77:U77"/>
    <mergeCell ref="B82:U82"/>
    <mergeCell ref="B83:U83"/>
    <mergeCell ref="B79:U79"/>
    <mergeCell ref="B80:U80"/>
    <mergeCell ref="B81:U81"/>
    <mergeCell ref="B78:U78"/>
    <mergeCell ref="B69:U69"/>
    <mergeCell ref="B70:U70"/>
    <mergeCell ref="B71:U71"/>
    <mergeCell ref="B76:U76"/>
    <mergeCell ref="B73:U73"/>
    <mergeCell ref="B74:U74"/>
    <mergeCell ref="B75:U75"/>
    <mergeCell ref="B72:U72"/>
    <mergeCell ref="B64:U64"/>
    <mergeCell ref="B65:U65"/>
    <mergeCell ref="B66:U66"/>
    <mergeCell ref="B67:U67"/>
    <mergeCell ref="B68:U68"/>
    <mergeCell ref="B60:U60"/>
    <mergeCell ref="AQ60:BC60"/>
    <mergeCell ref="B57:U57"/>
    <mergeCell ref="AJ57:AP58"/>
    <mergeCell ref="B63:U63"/>
    <mergeCell ref="B61:U61"/>
    <mergeCell ref="B62:U62"/>
    <mergeCell ref="AQ57:BC57"/>
    <mergeCell ref="B58:U58"/>
    <mergeCell ref="AQ58:BC58"/>
    <mergeCell ref="B59:U59"/>
    <mergeCell ref="AJ59:AP60"/>
    <mergeCell ref="AQ59:BC59"/>
    <mergeCell ref="B53:U53"/>
    <mergeCell ref="AJ53:BC53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AQ51:AR51"/>
    <mergeCell ref="A51:B51"/>
    <mergeCell ref="AJ51:AK51"/>
    <mergeCell ref="AL51:AM51"/>
    <mergeCell ref="AS51:AT51"/>
    <mergeCell ref="AU51:AV51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Z3:BC3"/>
    <mergeCell ref="AJ4:AM4"/>
    <mergeCell ref="AO4:AR4"/>
    <mergeCell ref="AS4:AV4"/>
    <mergeCell ref="AW4:AY4"/>
    <mergeCell ref="AZ4:BC4"/>
  </mergeCells>
  <conditionalFormatting sqref="C2:AD3 C51 C4:AC4">
    <cfRule type="expression" dxfId="2823" priority="285">
      <formula>WEEKDAY(E$2,2)=2</formula>
    </cfRule>
  </conditionalFormatting>
  <conditionalFormatting sqref="D2:AE3 D4:AC4">
    <cfRule type="expression" dxfId="2822" priority="286">
      <formula>WEEKDAY(E$2,2)=7</formula>
    </cfRule>
  </conditionalFormatting>
  <conditionalFormatting sqref="D2:AF3 D4:AD4">
    <cfRule type="containsText" dxfId="2821" priority="288" operator="containsText" text="CF">
      <formula>NOT(ISERROR(SEARCH("CF",#REF!)))</formula>
    </cfRule>
    <cfRule type="containsText" dxfId="2820" priority="289" operator="containsText" text="RC">
      <formula>NOT(ISERROR(SEARCH("RC",#REF!)))</formula>
    </cfRule>
    <cfRule type="containsText" dxfId="2819" priority="290" operator="containsText" text="RTT">
      <formula>NOT(ISERROR(SEARCH("RTT",#REF!)))</formula>
    </cfRule>
    <cfRule type="containsText" dxfId="2818" priority="291" operator="containsText" text="RF">
      <formula>NOT(ISERROR(SEARCH("RF",#REF!)))</formula>
    </cfRule>
    <cfRule type="containsText" dxfId="2817" priority="292" operator="containsText" text="FR">
      <formula>NOT(ISERROR(SEARCH("FR",#REF!)))</formula>
    </cfRule>
    <cfRule type="containsText" dxfId="2816" priority="293" operator="containsText" text="HS">
      <formula>NOT(ISERROR(SEARCH("HS",#REF!)))</formula>
    </cfRule>
    <cfRule type="containsText" dxfId="2815" priority="294" operator="containsText" text="CA">
      <formula>NOT(ISERROR(SEARCH("CA",#REF!)))</formula>
    </cfRule>
    <cfRule type="containsText" dxfId="2814" priority="295" operator="containsText" text="RH">
      <formula>NOT(ISERROR(SEARCH("RH",#REF!)))</formula>
    </cfRule>
  </conditionalFormatting>
  <conditionalFormatting sqref="D2:AF3 D4:AD4">
    <cfRule type="containsText" dxfId="2813" priority="287" operator="containsText" text="JDF">
      <formula>NOT(ISERROR(SEARCH("JDF",#REF!)))</formula>
    </cfRule>
  </conditionalFormatting>
  <conditionalFormatting sqref="D52:AG81 D84:AG89 V82:AG83">
    <cfRule type="containsText" dxfId="2812" priority="296" operator="containsText" text="CF">
      <formula>NOT(ISERROR(SEARCH("CF",#REF!)))</formula>
    </cfRule>
    <cfRule type="containsText" dxfId="2811" priority="297" operator="containsText" text="RC">
      <formula>NOT(ISERROR(SEARCH("RC",#REF!)))</formula>
    </cfRule>
    <cfRule type="containsText" dxfId="2810" priority="298" operator="containsText" text="RTT">
      <formula>NOT(ISERROR(SEARCH("RTT",#REF!)))</formula>
    </cfRule>
    <cfRule type="containsText" dxfId="2809" priority="299" operator="containsText" text="RF">
      <formula>NOT(ISERROR(SEARCH("RF",#REF!)))</formula>
    </cfRule>
    <cfRule type="containsText" dxfId="2808" priority="300" operator="containsText" text="FR">
      <formula>NOT(ISERROR(SEARCH("FR",#REF!)))</formula>
    </cfRule>
    <cfRule type="containsText" dxfId="2807" priority="301" operator="containsText" text="HS">
      <formula>NOT(ISERROR(SEARCH("HS",#REF!)))</formula>
    </cfRule>
    <cfRule type="containsText" dxfId="2806" priority="302" operator="containsText" text="CA">
      <formula>NOT(ISERROR(SEARCH("CA",#REF!)))</formula>
    </cfRule>
    <cfRule type="containsText" dxfId="2805" priority="303" operator="containsText" text="RH">
      <formula>NOT(ISERROR(SEARCH("RH",#REF!)))</formula>
    </cfRule>
  </conditionalFormatting>
  <conditionalFormatting sqref="D52:AG81 D84:AG89 V82:AG83">
    <cfRule type="containsText" dxfId="2804" priority="304" operator="containsText" text="JDF">
      <formula>NOT(ISERROR(SEARCH("JDF",#REF!)))</formula>
    </cfRule>
  </conditionalFormatting>
  <conditionalFormatting sqref="D2 H2 J2 L2 N2 P2 R2 T2 V2 X2 Z2 AB2 AD2 AF2 F2">
    <cfRule type="duplicateValues" dxfId="2803" priority="323"/>
  </conditionalFormatting>
  <conditionalFormatting sqref="AE2:AF3 AD4">
    <cfRule type="expression" dxfId="2802" priority="324">
      <formula>WEEKDAY(#REF!,2)=2</formula>
    </cfRule>
  </conditionalFormatting>
  <conditionalFormatting sqref="AF2:AF3">
    <cfRule type="expression" dxfId="2801" priority="325">
      <formula>WEEKDAY(#REF!,2)=7</formula>
    </cfRule>
  </conditionalFormatting>
  <conditionalFormatting sqref="D5:AF50">
    <cfRule type="cellIs" dxfId="2800" priority="265" operator="equal">
      <formula>27</formula>
    </cfRule>
    <cfRule type="containsText" dxfId="2799" priority="266" operator="containsText" text="JSR">
      <formula>NOT(ISERROR(SEARCH("JSR",D5)))</formula>
    </cfRule>
    <cfRule type="containsText" dxfId="2798" priority="267" operator="containsText" text="JS">
      <formula>NOT(ISERROR(SEARCH("JS",D5)))</formula>
    </cfRule>
    <cfRule type="containsText" dxfId="2797" priority="268" operator="containsText" text="RTP">
      <formula>NOT(ISERROR(SEARCH("RTP",D5)))</formula>
    </cfRule>
    <cfRule type="containsText" dxfId="2796" priority="269" operator="containsText" text="RTJ">
      <formula>NOT(ISERROR(SEARCH("RTJ",D5)))</formula>
    </cfRule>
    <cfRule type="containsText" dxfId="2795" priority="270" operator="containsText" text="RTT">
      <formula>NOT(ISERROR(SEARCH("RTT",D5)))</formula>
    </cfRule>
    <cfRule type="containsText" dxfId="2794" priority="271" operator="containsText" text="RF">
      <formula>NOT(ISERROR(SEARCH("RF",D5)))</formula>
    </cfRule>
    <cfRule type="containsText" dxfId="2793" priority="272" operator="containsText" text="RC">
      <formula>NOT(ISERROR(SEARCH("RC",D5)))</formula>
    </cfRule>
    <cfRule type="containsText" dxfId="2792" priority="273" operator="containsText" text="NM">
      <formula>NOT(ISERROR(SEARCH("NM",D5)))</formula>
    </cfRule>
    <cfRule type="containsText" dxfId="2791" priority="274" operator="containsText" text="JDF">
      <formula>NOT(ISERROR(SEARCH("JDF",D5)))</formula>
    </cfRule>
    <cfRule type="containsText" dxfId="2790" priority="275" operator="containsText" text="HSM">
      <formula>NOT(ISERROR(SEARCH("HSM",D5)))</formula>
    </cfRule>
    <cfRule type="containsText" dxfId="2789" priority="276" operator="containsText" text="HS">
      <formula>NOT(ISERROR(SEARCH("HS",D5)))</formula>
    </cfRule>
    <cfRule type="containsText" dxfId="2788" priority="277" operator="containsText" text="FR">
      <formula>NOT(ISERROR(SEARCH("FR",D5)))</formula>
    </cfRule>
    <cfRule type="containsText" dxfId="2787" priority="278" operator="containsText" text="CFS">
      <formula>NOT(ISERROR(SEARCH("CFS",D5)))</formula>
    </cfRule>
    <cfRule type="containsText" dxfId="2786" priority="279" operator="containsText" text="CFJ">
      <formula>NOT(ISERROR(SEARCH("CFJ",D5)))</formula>
    </cfRule>
    <cfRule type="containsText" dxfId="2785" priority="280" operator="containsText" text="CAR">
      <formula>NOT(ISERROR(SEARCH("CAR",D5)))</formula>
    </cfRule>
    <cfRule type="containsText" dxfId="2784" priority="281" operator="containsText" text="CAM">
      <formula>NOT(ISERROR(SEARCH("CAM",D5)))</formula>
    </cfRule>
    <cfRule type="containsText" dxfId="2783" priority="282" operator="containsText" text="CA">
      <formula>NOT(ISERROR(SEARCH("CA",D5)))</formula>
    </cfRule>
    <cfRule type="containsText" dxfId="2782" priority="283" operator="containsText" text="AAS">
      <formula>NOT(ISERROR(SEARCH("AAS",D5)))</formula>
    </cfRule>
    <cfRule type="containsText" dxfId="2781" priority="284" operator="containsText" text="RH">
      <formula>NOT(ISERROR(SEARCH("RH",D5)))</formula>
    </cfRule>
  </conditionalFormatting>
  <conditionalFormatting sqref="D90:AG1048571">
    <cfRule type="containsText" dxfId="2780" priority="305" operator="containsText" text="CF">
      <formula>NOT(ISERROR(SEARCH("CF",#REF!)))</formula>
    </cfRule>
    <cfRule type="containsText" dxfId="2779" priority="306" operator="containsText" text="RC">
      <formula>NOT(ISERROR(SEARCH("RC",#REF!)))</formula>
    </cfRule>
    <cfRule type="containsText" dxfId="2778" priority="307" operator="containsText" text="RTT">
      <formula>NOT(ISERROR(SEARCH("RTT",#REF!)))</formula>
    </cfRule>
    <cfRule type="containsText" dxfId="2777" priority="308" operator="containsText" text="RF">
      <formula>NOT(ISERROR(SEARCH("RF",#REF!)))</formula>
    </cfRule>
    <cfRule type="containsText" dxfId="2776" priority="309" operator="containsText" text="FR">
      <formula>NOT(ISERROR(SEARCH("FR",#REF!)))</formula>
    </cfRule>
    <cfRule type="containsText" dxfId="2775" priority="310" operator="containsText" text="HS">
      <formula>NOT(ISERROR(SEARCH("HS",#REF!)))</formula>
    </cfRule>
    <cfRule type="containsText" dxfId="2774" priority="311" operator="containsText" text="CA">
      <formula>NOT(ISERROR(SEARCH("CA",#REF!)))</formula>
    </cfRule>
    <cfRule type="containsText" dxfId="2773" priority="312" operator="containsText" text="RH">
      <formula>NOT(ISERROR(SEARCH("RH",#REF!)))</formula>
    </cfRule>
  </conditionalFormatting>
  <conditionalFormatting sqref="D90:AG1048571">
    <cfRule type="containsText" dxfId="2772" priority="313" operator="containsText" text="JDF">
      <formula>NOT(ISERROR(SEARCH("JDF",#REF!)))</formula>
    </cfRule>
  </conditionalFormatting>
  <conditionalFormatting sqref="D1048572:AG1048576">
    <cfRule type="containsText" dxfId="2771" priority="314" operator="containsText" text="CF">
      <formula>NOT(ISERROR(SEARCH("CF",#REF!)))</formula>
    </cfRule>
    <cfRule type="containsText" dxfId="2770" priority="315" operator="containsText" text="RC">
      <formula>NOT(ISERROR(SEARCH("RC",#REF!)))</formula>
    </cfRule>
    <cfRule type="containsText" dxfId="2769" priority="316" operator="containsText" text="RTT">
      <formula>NOT(ISERROR(SEARCH("RTT",#REF!)))</formula>
    </cfRule>
    <cfRule type="containsText" dxfId="2768" priority="317" operator="containsText" text="RF">
      <formula>NOT(ISERROR(SEARCH("RF",#REF!)))</formula>
    </cfRule>
    <cfRule type="containsText" dxfId="2767" priority="318" operator="containsText" text="FR">
      <formula>NOT(ISERROR(SEARCH("FR",#REF!)))</formula>
    </cfRule>
    <cfRule type="containsText" dxfId="2766" priority="319" operator="containsText" text="HS">
      <formula>NOT(ISERROR(SEARCH("HS",#REF!)))</formula>
    </cfRule>
    <cfRule type="containsText" dxfId="2765" priority="320" operator="containsText" text="CA">
      <formula>NOT(ISERROR(SEARCH("CA",#REF!)))</formula>
    </cfRule>
    <cfRule type="containsText" dxfId="2764" priority="321" operator="containsText" text="RH">
      <formula>NOT(ISERROR(SEARCH("RH",#REF!)))</formula>
    </cfRule>
  </conditionalFormatting>
  <conditionalFormatting sqref="D1048572:AG1048576">
    <cfRule type="containsText" dxfId="2763" priority="322" operator="containsText" text="JDF">
      <formula>NOT(ISERROR(SEARCH("JDF",#REF!)))</formula>
    </cfRule>
  </conditionalFormatting>
  <conditionalFormatting sqref="AQ51">
    <cfRule type="cellIs" dxfId="2762" priority="216" operator="equal">
      <formula>27</formula>
    </cfRule>
    <cfRule type="containsText" dxfId="2761" priority="217" operator="containsText" text="JSR">
      <formula>NOT(ISERROR(SEARCH("JSR",AQ51)))</formula>
    </cfRule>
    <cfRule type="containsText" dxfId="2760" priority="218" operator="containsText" text="JS">
      <formula>NOT(ISERROR(SEARCH("JS",AQ51)))</formula>
    </cfRule>
    <cfRule type="containsText" dxfId="2759" priority="219" operator="containsText" text="RTP">
      <formula>NOT(ISERROR(SEARCH("RTP",AQ51)))</formula>
    </cfRule>
    <cfRule type="containsText" dxfId="2758" priority="220" operator="containsText" text="RTJ">
      <formula>NOT(ISERROR(SEARCH("RTJ",AQ51)))</formula>
    </cfRule>
    <cfRule type="containsText" dxfId="2757" priority="221" operator="containsText" text="RTT">
      <formula>NOT(ISERROR(SEARCH("RTT",AQ51)))</formula>
    </cfRule>
    <cfRule type="containsText" dxfId="2756" priority="222" operator="containsText" text="RF">
      <formula>NOT(ISERROR(SEARCH("RF",AQ51)))</formula>
    </cfRule>
    <cfRule type="containsText" dxfId="2755" priority="223" operator="containsText" text="RC">
      <formula>NOT(ISERROR(SEARCH("RC",AQ51)))</formula>
    </cfRule>
    <cfRule type="containsText" dxfId="2754" priority="224" operator="containsText" text="NM">
      <formula>NOT(ISERROR(SEARCH("NM",AQ51)))</formula>
    </cfRule>
    <cfRule type="containsText" dxfId="2753" priority="225" operator="containsText" text="JDF">
      <formula>NOT(ISERROR(SEARCH("JDF",AQ51)))</formula>
    </cfRule>
    <cfRule type="containsText" dxfId="2752" priority="226" operator="containsText" text="HSM">
      <formula>NOT(ISERROR(SEARCH("HSM",AQ51)))</formula>
    </cfRule>
    <cfRule type="containsText" dxfId="2751" priority="227" operator="containsText" text="HS">
      <formula>NOT(ISERROR(SEARCH("HS",AQ51)))</formula>
    </cfRule>
    <cfRule type="containsText" dxfId="2750" priority="228" operator="containsText" text="FR">
      <formula>NOT(ISERROR(SEARCH("FR",AQ51)))</formula>
    </cfRule>
    <cfRule type="containsText" dxfId="2749" priority="229" operator="containsText" text="CFS">
      <formula>NOT(ISERROR(SEARCH("CFS",AQ51)))</formula>
    </cfRule>
    <cfRule type="containsText" dxfId="2748" priority="230" operator="containsText" text="CFJ">
      <formula>NOT(ISERROR(SEARCH("CFJ",AQ51)))</formula>
    </cfRule>
    <cfRule type="containsText" dxfId="2747" priority="231" operator="containsText" text="CAR">
      <formula>NOT(ISERROR(SEARCH("CAR",AQ51)))</formula>
    </cfRule>
    <cfRule type="containsText" dxfId="2746" priority="232" operator="containsText" text="CAM">
      <formula>NOT(ISERROR(SEARCH("CAM",AQ51)))</formula>
    </cfRule>
    <cfRule type="containsText" dxfId="2745" priority="233" operator="containsText" text="CA">
      <formula>NOT(ISERROR(SEARCH("CA",AQ51)))</formula>
    </cfRule>
    <cfRule type="containsText" dxfId="2744" priority="234" operator="containsText" text="AAS">
      <formula>NOT(ISERROR(SEARCH("AAS",AQ51)))</formula>
    </cfRule>
    <cfRule type="containsText" dxfId="2743" priority="235" operator="containsText" text="RH">
      <formula>NOT(ISERROR(SEARCH("RH",AQ51)))</formula>
    </cfRule>
  </conditionalFormatting>
  <conditionalFormatting sqref="AD4">
    <cfRule type="expression" dxfId="2742" priority="326">
      <formula>WEEKDAY(AF$2,2)=7</formula>
    </cfRule>
  </conditionalFormatting>
  <conditionalFormatting sqref="AH53:AI53">
    <cfRule type="expression" dxfId="2741" priority="327">
      <formula>WEEKDAY(#REF!,2)=2</formula>
    </cfRule>
  </conditionalFormatting>
  <conditionalFormatting sqref="AQ55:AQ60">
    <cfRule type="containsText" dxfId="2740" priority="256" operator="containsText" text="JDF">
      <formula>NOT(ISERROR(SEARCH("JDF",#REF!)))</formula>
    </cfRule>
  </conditionalFormatting>
  <conditionalFormatting sqref="AQ55:AQ60">
    <cfRule type="containsText" dxfId="2739" priority="257" operator="containsText" text="CF">
      <formula>NOT(ISERROR(SEARCH("CF",#REF!)))</formula>
    </cfRule>
    <cfRule type="containsText" dxfId="2738" priority="258" operator="containsText" text="RC">
      <formula>NOT(ISERROR(SEARCH("RC",#REF!)))</formula>
    </cfRule>
    <cfRule type="containsText" dxfId="2737" priority="259" operator="containsText" text="RTT">
      <formula>NOT(ISERROR(SEARCH("RTT",#REF!)))</formula>
    </cfRule>
    <cfRule type="containsText" dxfId="2736" priority="260" operator="containsText" text="RF">
      <formula>NOT(ISERROR(SEARCH("RF",#REF!)))</formula>
    </cfRule>
    <cfRule type="containsText" dxfId="2735" priority="261" operator="containsText" text="FR">
      <formula>NOT(ISERROR(SEARCH("FR",#REF!)))</formula>
    </cfRule>
    <cfRule type="containsText" dxfId="2734" priority="262" operator="containsText" text="HS">
      <formula>NOT(ISERROR(SEARCH("HS",#REF!)))</formula>
    </cfRule>
    <cfRule type="containsText" dxfId="2733" priority="263" operator="containsText" text="CA">
      <formula>NOT(ISERROR(SEARCH("CA",#REF!)))</formula>
    </cfRule>
    <cfRule type="containsText" dxfId="2732" priority="264" operator="containsText" text="RH">
      <formula>NOT(ISERROR(SEARCH("RH",#REF!)))</formula>
    </cfRule>
  </conditionalFormatting>
  <conditionalFormatting sqref="AL10:AM10 AL51 AM5:AN5 AL14:AM14 AM11:AM13 AL25:AM25 AM15:AM24 AL34:AM34 AM26:AM33 AL39:AM39 AM35:AM38 AL43:AM43 AM40:AM42 AL46:AM46 AM44:AM45 AM47:AM50 AM6:AM9">
    <cfRule type="cellIs" dxfId="2731" priority="236" operator="equal">
      <formula>27</formula>
    </cfRule>
    <cfRule type="containsText" dxfId="2730" priority="237" operator="containsText" text="JSR">
      <formula>NOT(ISERROR(SEARCH("JSR",AL5)))</formula>
    </cfRule>
    <cfRule type="containsText" dxfId="2729" priority="238" operator="containsText" text="JS">
      <formula>NOT(ISERROR(SEARCH("JS",AL5)))</formula>
    </cfRule>
    <cfRule type="containsText" dxfId="2728" priority="239" operator="containsText" text="RTP">
      <formula>NOT(ISERROR(SEARCH("RTP",AL5)))</formula>
    </cfRule>
    <cfRule type="containsText" dxfId="2727" priority="240" operator="containsText" text="RTJ">
      <formula>NOT(ISERROR(SEARCH("RTJ",AL5)))</formula>
    </cfRule>
    <cfRule type="containsText" dxfId="2726" priority="241" operator="containsText" text="RTT">
      <formula>NOT(ISERROR(SEARCH("RTT",AL5)))</formula>
    </cfRule>
    <cfRule type="containsText" dxfId="2725" priority="242" operator="containsText" text="RF">
      <formula>NOT(ISERROR(SEARCH("RF",AL5)))</formula>
    </cfRule>
    <cfRule type="containsText" dxfId="2724" priority="243" operator="containsText" text="RC">
      <formula>NOT(ISERROR(SEARCH("RC",AL5)))</formula>
    </cfRule>
    <cfRule type="containsText" dxfId="2723" priority="244" operator="containsText" text="NM">
      <formula>NOT(ISERROR(SEARCH("NM",AL5)))</formula>
    </cfRule>
    <cfRule type="containsText" dxfId="2722" priority="245" operator="containsText" text="JDF">
      <formula>NOT(ISERROR(SEARCH("JDF",AL5)))</formula>
    </cfRule>
    <cfRule type="containsText" dxfId="2721" priority="246" operator="containsText" text="HSM">
      <formula>NOT(ISERROR(SEARCH("HSM",AL5)))</formula>
    </cfRule>
    <cfRule type="containsText" dxfId="2720" priority="247" operator="containsText" text="HS">
      <formula>NOT(ISERROR(SEARCH("HS",AL5)))</formula>
    </cfRule>
    <cfRule type="containsText" dxfId="2719" priority="248" operator="containsText" text="FR">
      <formula>NOT(ISERROR(SEARCH("FR",AL5)))</formula>
    </cfRule>
    <cfRule type="containsText" dxfId="2718" priority="249" operator="containsText" text="CFS">
      <formula>NOT(ISERROR(SEARCH("CFS",AL5)))</formula>
    </cfRule>
    <cfRule type="containsText" dxfId="2717" priority="250" operator="containsText" text="CFJ">
      <formula>NOT(ISERROR(SEARCH("CFJ",AL5)))</formula>
    </cfRule>
    <cfRule type="containsText" dxfId="2716" priority="251" operator="containsText" text="CAR">
      <formula>NOT(ISERROR(SEARCH("CAR",AL5)))</formula>
    </cfRule>
    <cfRule type="containsText" dxfId="2715" priority="252" operator="containsText" text="CAM">
      <formula>NOT(ISERROR(SEARCH("CAM",AL5)))</formula>
    </cfRule>
    <cfRule type="containsText" dxfId="2714" priority="253" operator="containsText" text="CA">
      <formula>NOT(ISERROR(SEARCH("CA",AL5)))</formula>
    </cfRule>
    <cfRule type="containsText" dxfId="2713" priority="254" operator="containsText" text="AAS">
      <formula>NOT(ISERROR(SEARCH("AAS",AL5)))</formula>
    </cfRule>
    <cfRule type="containsText" dxfId="2712" priority="255" operator="containsText" text="RH">
      <formula>NOT(ISERROR(SEARCH("RH",AL5)))</formula>
    </cfRule>
  </conditionalFormatting>
  <conditionalFormatting sqref="C5:C28 C30:C50">
    <cfRule type="expression" dxfId="2711" priority="195">
      <formula>WEEKDAY(E$1,2)=2</formula>
    </cfRule>
  </conditionalFormatting>
  <conditionalFormatting sqref="C48">
    <cfRule type="expression" dxfId="2710" priority="194">
      <formula>WEEKDAY(E$1,2)=2</formula>
    </cfRule>
  </conditionalFormatting>
  <conditionalFormatting sqref="C50">
    <cfRule type="expression" dxfId="2709" priority="193">
      <formula>WEEKDAY(E$1,2)=2</formula>
    </cfRule>
  </conditionalFormatting>
  <conditionalFormatting sqref="C47">
    <cfRule type="expression" dxfId="2708" priority="192">
      <formula>WEEKDAY(E$1,2)=2</formula>
    </cfRule>
  </conditionalFormatting>
  <conditionalFormatting sqref="C49">
    <cfRule type="expression" dxfId="2707" priority="191">
      <formula>WEEKDAY(E$1,2)=2</formula>
    </cfRule>
  </conditionalFormatting>
  <conditionalFormatting sqref="C48">
    <cfRule type="expression" dxfId="2706" priority="190">
      <formula>WEEKDAY(E$1,2)=2</formula>
    </cfRule>
  </conditionalFormatting>
  <conditionalFormatting sqref="C49">
    <cfRule type="expression" dxfId="2705" priority="189">
      <formula>WEEKDAY(E$1,2)=2</formula>
    </cfRule>
  </conditionalFormatting>
  <conditionalFormatting sqref="C29">
    <cfRule type="expression" dxfId="2704" priority="188">
      <formula>WEEKDAY(E$1,2)=2</formula>
    </cfRule>
  </conditionalFormatting>
  <conditionalFormatting sqref="AG2:AG3">
    <cfRule type="expression" dxfId="2703" priority="175">
      <formula>WEEKDAY(AH$2,2)=7</formula>
    </cfRule>
  </conditionalFormatting>
  <conditionalFormatting sqref="AG2:AI3">
    <cfRule type="containsText" dxfId="2702" priority="177" operator="containsText" text="CF">
      <formula>NOT(ISERROR(SEARCH("CF",#REF!)))</formula>
    </cfRule>
    <cfRule type="containsText" dxfId="2701" priority="178" operator="containsText" text="RC">
      <formula>NOT(ISERROR(SEARCH("RC",#REF!)))</formula>
    </cfRule>
    <cfRule type="containsText" dxfId="2700" priority="179" operator="containsText" text="RTT">
      <formula>NOT(ISERROR(SEARCH("RTT",#REF!)))</formula>
    </cfRule>
    <cfRule type="containsText" dxfId="2699" priority="180" operator="containsText" text="RF">
      <formula>NOT(ISERROR(SEARCH("RF",#REF!)))</formula>
    </cfRule>
    <cfRule type="containsText" dxfId="2698" priority="181" operator="containsText" text="FR">
      <formula>NOT(ISERROR(SEARCH("FR",#REF!)))</formula>
    </cfRule>
    <cfRule type="containsText" dxfId="2697" priority="182" operator="containsText" text="HS">
      <formula>NOT(ISERROR(SEARCH("HS",#REF!)))</formula>
    </cfRule>
    <cfRule type="containsText" dxfId="2696" priority="183" operator="containsText" text="CA">
      <formula>NOT(ISERROR(SEARCH("CA",#REF!)))</formula>
    </cfRule>
    <cfRule type="containsText" dxfId="2695" priority="184" operator="containsText" text="RH">
      <formula>NOT(ISERROR(SEARCH("RH",#REF!)))</formula>
    </cfRule>
  </conditionalFormatting>
  <conditionalFormatting sqref="AG2:AI3">
    <cfRule type="containsText" dxfId="2694" priority="176" operator="containsText" text="JDF">
      <formula>NOT(ISERROR(SEARCH("JDF",#REF!)))</formula>
    </cfRule>
  </conditionalFormatting>
  <conditionalFormatting sqref="AH2:AI2">
    <cfRule type="duplicateValues" dxfId="2693" priority="185"/>
  </conditionalFormatting>
  <conditionalFormatting sqref="AG2:AI3">
    <cfRule type="expression" dxfId="2692" priority="186">
      <formula>WEEKDAY(#REF!,2)=2</formula>
    </cfRule>
  </conditionalFormatting>
  <conditionalFormatting sqref="AH2:AI3">
    <cfRule type="expression" dxfId="2691" priority="187">
      <formula>WEEKDAY(#REF!,2)=7</formula>
    </cfRule>
  </conditionalFormatting>
  <conditionalFormatting sqref="AG5:AI50">
    <cfRule type="cellIs" dxfId="2690" priority="155" operator="equal">
      <formula>27</formula>
    </cfRule>
    <cfRule type="containsText" dxfId="2689" priority="156" operator="containsText" text="JSR">
      <formula>NOT(ISERROR(SEARCH("JSR",AG5)))</formula>
    </cfRule>
    <cfRule type="containsText" dxfId="2688" priority="157" operator="containsText" text="JS">
      <formula>NOT(ISERROR(SEARCH("JS",AG5)))</formula>
    </cfRule>
    <cfRule type="containsText" dxfId="2687" priority="158" operator="containsText" text="RTP">
      <formula>NOT(ISERROR(SEARCH("RTP",AG5)))</formula>
    </cfRule>
    <cfRule type="containsText" dxfId="2686" priority="159" operator="containsText" text="RTJ">
      <formula>NOT(ISERROR(SEARCH("RTJ",AG5)))</formula>
    </cfRule>
    <cfRule type="containsText" dxfId="2685" priority="160" operator="containsText" text="RTT">
      <formula>NOT(ISERROR(SEARCH("RTT",AG5)))</formula>
    </cfRule>
    <cfRule type="containsText" dxfId="2684" priority="161" operator="containsText" text="RF">
      <formula>NOT(ISERROR(SEARCH("RF",AG5)))</formula>
    </cfRule>
    <cfRule type="containsText" dxfId="2683" priority="162" operator="containsText" text="RC">
      <formula>NOT(ISERROR(SEARCH("RC",AG5)))</formula>
    </cfRule>
    <cfRule type="containsText" dxfId="2682" priority="163" operator="containsText" text="NM">
      <formula>NOT(ISERROR(SEARCH("NM",AG5)))</formula>
    </cfRule>
    <cfRule type="containsText" dxfId="2681" priority="164" operator="containsText" text="JDF">
      <formula>NOT(ISERROR(SEARCH("JDF",AG5)))</formula>
    </cfRule>
    <cfRule type="containsText" dxfId="2680" priority="165" operator="containsText" text="HSM">
      <formula>NOT(ISERROR(SEARCH("HSM",AG5)))</formula>
    </cfRule>
    <cfRule type="containsText" dxfId="2679" priority="166" operator="containsText" text="HS">
      <formula>NOT(ISERROR(SEARCH("HS",AG5)))</formula>
    </cfRule>
    <cfRule type="containsText" dxfId="2678" priority="167" operator="containsText" text="FR">
      <formula>NOT(ISERROR(SEARCH("FR",AG5)))</formula>
    </cfRule>
    <cfRule type="containsText" dxfId="2677" priority="168" operator="containsText" text="CFS">
      <formula>NOT(ISERROR(SEARCH("CFS",AG5)))</formula>
    </cfRule>
    <cfRule type="containsText" dxfId="2676" priority="169" operator="containsText" text="CFJ">
      <formula>NOT(ISERROR(SEARCH("CFJ",AG5)))</formula>
    </cfRule>
    <cfRule type="containsText" dxfId="2675" priority="170" operator="containsText" text="CAR">
      <formula>NOT(ISERROR(SEARCH("CAR",AG5)))</formula>
    </cfRule>
    <cfRule type="containsText" dxfId="2674" priority="171" operator="containsText" text="CAM">
      <formula>NOT(ISERROR(SEARCH("CAM",AG5)))</formula>
    </cfRule>
    <cfRule type="containsText" dxfId="2673" priority="172" operator="containsText" text="CA">
      <formula>NOT(ISERROR(SEARCH("CA",AG5)))</formula>
    </cfRule>
    <cfRule type="containsText" dxfId="2672" priority="173" operator="containsText" text="AAS">
      <formula>NOT(ISERROR(SEARCH("AAS",AG5)))</formula>
    </cfRule>
    <cfRule type="containsText" dxfId="2671" priority="174" operator="containsText" text="RH">
      <formula>NOT(ISERROR(SEARCH("RH",AG5)))</formula>
    </cfRule>
  </conditionalFormatting>
  <conditionalFormatting sqref="AK5:AK50">
    <cfRule type="cellIs" dxfId="2670" priority="153" operator="lessThan">
      <formula>0</formula>
    </cfRule>
  </conditionalFormatting>
  <conditionalFormatting sqref="AM5">
    <cfRule type="cellIs" dxfId="2669" priority="152" operator="lessThan">
      <formula>0</formula>
    </cfRule>
  </conditionalFormatting>
  <conditionalFormatting sqref="AM6:AM50">
    <cfRule type="cellIs" dxfId="2668" priority="151" operator="lessThan">
      <formula>0</formula>
    </cfRule>
  </conditionalFormatting>
  <conditionalFormatting sqref="D82:U83">
    <cfRule type="containsText" dxfId="2667" priority="142" operator="containsText" text="CF">
      <formula>NOT(ISERROR(SEARCH("CF",#REF!)))</formula>
    </cfRule>
    <cfRule type="containsText" dxfId="2666" priority="143" operator="containsText" text="RC">
      <formula>NOT(ISERROR(SEARCH("RC",#REF!)))</formula>
    </cfRule>
    <cfRule type="containsText" dxfId="2665" priority="144" operator="containsText" text="RTT">
      <formula>NOT(ISERROR(SEARCH("RTT",#REF!)))</formula>
    </cfRule>
    <cfRule type="containsText" dxfId="2664" priority="145" operator="containsText" text="RF">
      <formula>NOT(ISERROR(SEARCH("RF",#REF!)))</formula>
    </cfRule>
    <cfRule type="containsText" dxfId="2663" priority="146" operator="containsText" text="FR">
      <formula>NOT(ISERROR(SEARCH("FR",#REF!)))</formula>
    </cfRule>
    <cfRule type="containsText" dxfId="2662" priority="147" operator="containsText" text="HS">
      <formula>NOT(ISERROR(SEARCH("HS",#REF!)))</formula>
    </cfRule>
    <cfRule type="containsText" dxfId="2661" priority="148" operator="containsText" text="CA">
      <formula>NOT(ISERROR(SEARCH("CA",#REF!)))</formula>
    </cfRule>
    <cfRule type="containsText" dxfId="2660" priority="149" operator="containsText" text="RH">
      <formula>NOT(ISERROR(SEARCH("RH",#REF!)))</formula>
    </cfRule>
  </conditionalFormatting>
  <conditionalFormatting sqref="D82:U83">
    <cfRule type="containsText" dxfId="2659" priority="150" operator="containsText" text="JDF">
      <formula>NOT(ISERROR(SEARCH("JDF",#REF!)))</formula>
    </cfRule>
  </conditionalFormatting>
  <conditionalFormatting sqref="AQ5:AR50">
    <cfRule type="cellIs" dxfId="2658" priority="122" operator="equal">
      <formula>27</formula>
    </cfRule>
    <cfRule type="containsText" dxfId="2657" priority="123" operator="containsText" text="JSR">
      <formula>NOT(ISERROR(SEARCH("JSR",AQ5)))</formula>
    </cfRule>
    <cfRule type="containsText" dxfId="2656" priority="124" operator="containsText" text="JS">
      <formula>NOT(ISERROR(SEARCH("JS",AQ5)))</formula>
    </cfRule>
    <cfRule type="containsText" dxfId="2655" priority="125" operator="containsText" text="RTP">
      <formula>NOT(ISERROR(SEARCH("RTP",AQ5)))</formula>
    </cfRule>
    <cfRule type="containsText" dxfId="2654" priority="126" operator="containsText" text="RTJ">
      <formula>NOT(ISERROR(SEARCH("RTJ",AQ5)))</formula>
    </cfRule>
    <cfRule type="containsText" dxfId="2653" priority="127" operator="containsText" text="RTT">
      <formula>NOT(ISERROR(SEARCH("RTT",AQ5)))</formula>
    </cfRule>
    <cfRule type="containsText" dxfId="2652" priority="128" operator="containsText" text="RF">
      <formula>NOT(ISERROR(SEARCH("RF",AQ5)))</formula>
    </cfRule>
    <cfRule type="containsText" dxfId="2651" priority="129" operator="containsText" text="RC">
      <formula>NOT(ISERROR(SEARCH("RC",AQ5)))</formula>
    </cfRule>
    <cfRule type="containsText" dxfId="2650" priority="130" operator="containsText" text="NM">
      <formula>NOT(ISERROR(SEARCH("NM",AQ5)))</formula>
    </cfRule>
    <cfRule type="containsText" dxfId="2649" priority="131" operator="containsText" text="JDF">
      <formula>NOT(ISERROR(SEARCH("JDF",AQ5)))</formula>
    </cfRule>
    <cfRule type="containsText" dxfId="2648" priority="132" operator="containsText" text="HSM">
      <formula>NOT(ISERROR(SEARCH("HSM",AQ5)))</formula>
    </cfRule>
    <cfRule type="containsText" dxfId="2647" priority="133" operator="containsText" text="HS">
      <formula>NOT(ISERROR(SEARCH("HS",AQ5)))</formula>
    </cfRule>
    <cfRule type="containsText" dxfId="2646" priority="134" operator="containsText" text="FR">
      <formula>NOT(ISERROR(SEARCH("FR",AQ5)))</formula>
    </cfRule>
    <cfRule type="containsText" dxfId="2645" priority="135" operator="containsText" text="CFS">
      <formula>NOT(ISERROR(SEARCH("CFS",AQ5)))</formula>
    </cfRule>
    <cfRule type="containsText" dxfId="2644" priority="136" operator="containsText" text="CFJ">
      <formula>NOT(ISERROR(SEARCH("CFJ",AQ5)))</formula>
    </cfRule>
    <cfRule type="containsText" dxfId="2643" priority="137" operator="containsText" text="CAR">
      <formula>NOT(ISERROR(SEARCH("CAR",AQ5)))</formula>
    </cfRule>
    <cfRule type="containsText" dxfId="2642" priority="138" operator="containsText" text="CAM">
      <formula>NOT(ISERROR(SEARCH("CAM",AQ5)))</formula>
    </cfRule>
    <cfRule type="containsText" dxfId="2641" priority="139" operator="containsText" text="CA">
      <formula>NOT(ISERROR(SEARCH("CA",AQ5)))</formula>
    </cfRule>
    <cfRule type="containsText" dxfId="2640" priority="140" operator="containsText" text="AAS">
      <formula>NOT(ISERROR(SEARCH("AAS",AQ5)))</formula>
    </cfRule>
    <cfRule type="containsText" dxfId="2639" priority="141" operator="containsText" text="RH">
      <formula>NOT(ISERROR(SEARCH("RH",AQ5)))</formula>
    </cfRule>
  </conditionalFormatting>
  <conditionalFormatting sqref="AP5">
    <cfRule type="cellIs" dxfId="2638" priority="102" operator="equal">
      <formula>27</formula>
    </cfRule>
    <cfRule type="containsText" dxfId="2637" priority="103" operator="containsText" text="JSR">
      <formula>NOT(ISERROR(SEARCH("JSR",AP5)))</formula>
    </cfRule>
    <cfRule type="containsText" dxfId="2636" priority="104" operator="containsText" text="JS">
      <formula>NOT(ISERROR(SEARCH("JS",AP5)))</formula>
    </cfRule>
    <cfRule type="containsText" dxfId="2635" priority="105" operator="containsText" text="RTP">
      <formula>NOT(ISERROR(SEARCH("RTP",AP5)))</formula>
    </cfRule>
    <cfRule type="containsText" dxfId="2634" priority="106" operator="containsText" text="RTJ">
      <formula>NOT(ISERROR(SEARCH("RTJ",AP5)))</formula>
    </cfRule>
    <cfRule type="containsText" dxfId="2633" priority="107" operator="containsText" text="RTT">
      <formula>NOT(ISERROR(SEARCH("RTT",AP5)))</formula>
    </cfRule>
    <cfRule type="containsText" dxfId="2632" priority="108" operator="containsText" text="RF">
      <formula>NOT(ISERROR(SEARCH("RF",AP5)))</formula>
    </cfRule>
    <cfRule type="containsText" dxfId="2631" priority="109" operator="containsText" text="RC">
      <formula>NOT(ISERROR(SEARCH("RC",AP5)))</formula>
    </cfRule>
    <cfRule type="containsText" dxfId="2630" priority="110" operator="containsText" text="NM">
      <formula>NOT(ISERROR(SEARCH("NM",AP5)))</formula>
    </cfRule>
    <cfRule type="containsText" dxfId="2629" priority="111" operator="containsText" text="JDF">
      <formula>NOT(ISERROR(SEARCH("JDF",AP5)))</formula>
    </cfRule>
    <cfRule type="containsText" dxfId="2628" priority="112" operator="containsText" text="HSM">
      <formula>NOT(ISERROR(SEARCH("HSM",AP5)))</formula>
    </cfRule>
    <cfRule type="containsText" dxfId="2627" priority="113" operator="containsText" text="HS">
      <formula>NOT(ISERROR(SEARCH("HS",AP5)))</formula>
    </cfRule>
    <cfRule type="containsText" dxfId="2626" priority="114" operator="containsText" text="FR">
      <formula>NOT(ISERROR(SEARCH("FR",AP5)))</formula>
    </cfRule>
    <cfRule type="containsText" dxfId="2625" priority="115" operator="containsText" text="CFS">
      <formula>NOT(ISERROR(SEARCH("CFS",AP5)))</formula>
    </cfRule>
    <cfRule type="containsText" dxfId="2624" priority="116" operator="containsText" text="CFJ">
      <formula>NOT(ISERROR(SEARCH("CFJ",AP5)))</formula>
    </cfRule>
    <cfRule type="containsText" dxfId="2623" priority="117" operator="containsText" text="CAR">
      <formula>NOT(ISERROR(SEARCH("CAR",AP5)))</formula>
    </cfRule>
    <cfRule type="containsText" dxfId="2622" priority="118" operator="containsText" text="CAM">
      <formula>NOT(ISERROR(SEARCH("CAM",AP5)))</formula>
    </cfRule>
    <cfRule type="containsText" dxfId="2621" priority="119" operator="containsText" text="CA">
      <formula>NOT(ISERROR(SEARCH("CA",AP5)))</formula>
    </cfRule>
    <cfRule type="containsText" dxfId="2620" priority="120" operator="containsText" text="AAS">
      <formula>NOT(ISERROR(SEARCH("AAS",AP5)))</formula>
    </cfRule>
    <cfRule type="containsText" dxfId="2619" priority="121" operator="containsText" text="RH">
      <formula>NOT(ISERROR(SEARCH("RH",AP5)))</formula>
    </cfRule>
  </conditionalFormatting>
  <conditionalFormatting sqref="AO6">
    <cfRule type="cellIs" dxfId="2618" priority="82" operator="equal">
      <formula>27</formula>
    </cfRule>
    <cfRule type="containsText" dxfId="2617" priority="83" operator="containsText" text="JSR">
      <formula>NOT(ISERROR(SEARCH("JSR",AO6)))</formula>
    </cfRule>
    <cfRule type="containsText" dxfId="2616" priority="84" operator="containsText" text="JS">
      <formula>NOT(ISERROR(SEARCH("JS",AO6)))</formula>
    </cfRule>
    <cfRule type="containsText" dxfId="2615" priority="85" operator="containsText" text="RTP">
      <formula>NOT(ISERROR(SEARCH("RTP",AO6)))</formula>
    </cfRule>
    <cfRule type="containsText" dxfId="2614" priority="86" operator="containsText" text="RTJ">
      <formula>NOT(ISERROR(SEARCH("RTJ",AO6)))</formula>
    </cfRule>
    <cfRule type="containsText" dxfId="2613" priority="87" operator="containsText" text="RTT">
      <formula>NOT(ISERROR(SEARCH("RTT",AO6)))</formula>
    </cfRule>
    <cfRule type="containsText" dxfId="2612" priority="88" operator="containsText" text="RF">
      <formula>NOT(ISERROR(SEARCH("RF",AO6)))</formula>
    </cfRule>
    <cfRule type="containsText" dxfId="2611" priority="89" operator="containsText" text="RC">
      <formula>NOT(ISERROR(SEARCH("RC",AO6)))</formula>
    </cfRule>
    <cfRule type="containsText" dxfId="2610" priority="90" operator="containsText" text="NM">
      <formula>NOT(ISERROR(SEARCH("NM",AO6)))</formula>
    </cfRule>
    <cfRule type="containsText" dxfId="2609" priority="91" operator="containsText" text="JDF">
      <formula>NOT(ISERROR(SEARCH("JDF",AO6)))</formula>
    </cfRule>
    <cfRule type="containsText" dxfId="2608" priority="92" operator="containsText" text="HSM">
      <formula>NOT(ISERROR(SEARCH("HSM",AO6)))</formula>
    </cfRule>
    <cfRule type="containsText" dxfId="2607" priority="93" operator="containsText" text="HS">
      <formula>NOT(ISERROR(SEARCH("HS",AO6)))</formula>
    </cfRule>
    <cfRule type="containsText" dxfId="2606" priority="94" operator="containsText" text="FR">
      <formula>NOT(ISERROR(SEARCH("FR",AO6)))</formula>
    </cfRule>
    <cfRule type="containsText" dxfId="2605" priority="95" operator="containsText" text="CFS">
      <formula>NOT(ISERROR(SEARCH("CFS",AO6)))</formula>
    </cfRule>
    <cfRule type="containsText" dxfId="2604" priority="96" operator="containsText" text="CFJ">
      <formula>NOT(ISERROR(SEARCH("CFJ",AO6)))</formula>
    </cfRule>
    <cfRule type="containsText" dxfId="2603" priority="97" operator="containsText" text="CAR">
      <formula>NOT(ISERROR(SEARCH("CAR",AO6)))</formula>
    </cfRule>
    <cfRule type="containsText" dxfId="2602" priority="98" operator="containsText" text="CAM">
      <formula>NOT(ISERROR(SEARCH("CAM",AO6)))</formula>
    </cfRule>
    <cfRule type="containsText" dxfId="2601" priority="99" operator="containsText" text="CA">
      <formula>NOT(ISERROR(SEARCH("CA",AO6)))</formula>
    </cfRule>
    <cfRule type="containsText" dxfId="2600" priority="100" operator="containsText" text="AAS">
      <formula>NOT(ISERROR(SEARCH("AAS",AO6)))</formula>
    </cfRule>
    <cfRule type="containsText" dxfId="2599" priority="101" operator="containsText" text="RH">
      <formula>NOT(ISERROR(SEARCH("RH",AO6)))</formula>
    </cfRule>
  </conditionalFormatting>
  <conditionalFormatting sqref="AO7:AO50">
    <cfRule type="cellIs" dxfId="2598" priority="62" operator="equal">
      <formula>27</formula>
    </cfRule>
    <cfRule type="containsText" dxfId="2597" priority="63" operator="containsText" text="JSR">
      <formula>NOT(ISERROR(SEARCH("JSR",AO7)))</formula>
    </cfRule>
    <cfRule type="containsText" dxfId="2596" priority="64" operator="containsText" text="JS">
      <formula>NOT(ISERROR(SEARCH("JS",AO7)))</formula>
    </cfRule>
    <cfRule type="containsText" dxfId="2595" priority="65" operator="containsText" text="RTP">
      <formula>NOT(ISERROR(SEARCH("RTP",AO7)))</formula>
    </cfRule>
    <cfRule type="containsText" dxfId="2594" priority="66" operator="containsText" text="RTJ">
      <formula>NOT(ISERROR(SEARCH("RTJ",AO7)))</formula>
    </cfRule>
    <cfRule type="containsText" dxfId="2593" priority="67" operator="containsText" text="RTT">
      <formula>NOT(ISERROR(SEARCH("RTT",AO7)))</formula>
    </cfRule>
    <cfRule type="containsText" dxfId="2592" priority="68" operator="containsText" text="RF">
      <formula>NOT(ISERROR(SEARCH("RF",AO7)))</formula>
    </cfRule>
    <cfRule type="containsText" dxfId="2591" priority="69" operator="containsText" text="RC">
      <formula>NOT(ISERROR(SEARCH("RC",AO7)))</formula>
    </cfRule>
    <cfRule type="containsText" dxfId="2590" priority="70" operator="containsText" text="NM">
      <formula>NOT(ISERROR(SEARCH("NM",AO7)))</formula>
    </cfRule>
    <cfRule type="containsText" dxfId="2589" priority="71" operator="containsText" text="JDF">
      <formula>NOT(ISERROR(SEARCH("JDF",AO7)))</formula>
    </cfRule>
    <cfRule type="containsText" dxfId="2588" priority="72" operator="containsText" text="HSM">
      <formula>NOT(ISERROR(SEARCH("HSM",AO7)))</formula>
    </cfRule>
    <cfRule type="containsText" dxfId="2587" priority="73" operator="containsText" text="HS">
      <formula>NOT(ISERROR(SEARCH("HS",AO7)))</formula>
    </cfRule>
    <cfRule type="containsText" dxfId="2586" priority="74" operator="containsText" text="FR">
      <formula>NOT(ISERROR(SEARCH("FR",AO7)))</formula>
    </cfRule>
    <cfRule type="containsText" dxfId="2585" priority="75" operator="containsText" text="CFS">
      <formula>NOT(ISERROR(SEARCH("CFS",AO7)))</formula>
    </cfRule>
    <cfRule type="containsText" dxfId="2584" priority="76" operator="containsText" text="CFJ">
      <formula>NOT(ISERROR(SEARCH("CFJ",AO7)))</formula>
    </cfRule>
    <cfRule type="containsText" dxfId="2583" priority="77" operator="containsText" text="CAR">
      <formula>NOT(ISERROR(SEARCH("CAR",AO7)))</formula>
    </cfRule>
    <cfRule type="containsText" dxfId="2582" priority="78" operator="containsText" text="CAM">
      <formula>NOT(ISERROR(SEARCH("CAM",AO7)))</formula>
    </cfRule>
    <cfRule type="containsText" dxfId="2581" priority="79" operator="containsText" text="CA">
      <formula>NOT(ISERROR(SEARCH("CA",AO7)))</formula>
    </cfRule>
    <cfRule type="containsText" dxfId="2580" priority="80" operator="containsText" text="AAS">
      <formula>NOT(ISERROR(SEARCH("AAS",AO7)))</formula>
    </cfRule>
    <cfRule type="containsText" dxfId="2579" priority="81" operator="containsText" text="RH">
      <formula>NOT(ISERROR(SEARCH("RH",AO7)))</formula>
    </cfRule>
  </conditionalFormatting>
  <conditionalFormatting sqref="AP6">
    <cfRule type="cellIs" dxfId="2578" priority="42" operator="equal">
      <formula>27</formula>
    </cfRule>
    <cfRule type="containsText" dxfId="2577" priority="43" operator="containsText" text="JSR">
      <formula>NOT(ISERROR(SEARCH("JSR",AP6)))</formula>
    </cfRule>
    <cfRule type="containsText" dxfId="2576" priority="44" operator="containsText" text="JS">
      <formula>NOT(ISERROR(SEARCH("JS",AP6)))</formula>
    </cfRule>
    <cfRule type="containsText" dxfId="2575" priority="45" operator="containsText" text="RTP">
      <formula>NOT(ISERROR(SEARCH("RTP",AP6)))</formula>
    </cfRule>
    <cfRule type="containsText" dxfId="2574" priority="46" operator="containsText" text="RTJ">
      <formula>NOT(ISERROR(SEARCH("RTJ",AP6)))</formula>
    </cfRule>
    <cfRule type="containsText" dxfId="2573" priority="47" operator="containsText" text="RTT">
      <formula>NOT(ISERROR(SEARCH("RTT",AP6)))</formula>
    </cfRule>
    <cfRule type="containsText" dxfId="2572" priority="48" operator="containsText" text="RF">
      <formula>NOT(ISERROR(SEARCH("RF",AP6)))</formula>
    </cfRule>
    <cfRule type="containsText" dxfId="2571" priority="49" operator="containsText" text="RC">
      <formula>NOT(ISERROR(SEARCH("RC",AP6)))</formula>
    </cfRule>
    <cfRule type="containsText" dxfId="2570" priority="50" operator="containsText" text="NM">
      <formula>NOT(ISERROR(SEARCH("NM",AP6)))</formula>
    </cfRule>
    <cfRule type="containsText" dxfId="2569" priority="51" operator="containsText" text="JDF">
      <formula>NOT(ISERROR(SEARCH("JDF",AP6)))</formula>
    </cfRule>
    <cfRule type="containsText" dxfId="2568" priority="52" operator="containsText" text="HSM">
      <formula>NOT(ISERROR(SEARCH("HSM",AP6)))</formula>
    </cfRule>
    <cfRule type="containsText" dxfId="2567" priority="53" operator="containsText" text="HS">
      <formula>NOT(ISERROR(SEARCH("HS",AP6)))</formula>
    </cfRule>
    <cfRule type="containsText" dxfId="2566" priority="54" operator="containsText" text="FR">
      <formula>NOT(ISERROR(SEARCH("FR",AP6)))</formula>
    </cfRule>
    <cfRule type="containsText" dxfId="2565" priority="55" operator="containsText" text="CFS">
      <formula>NOT(ISERROR(SEARCH("CFS",AP6)))</formula>
    </cfRule>
    <cfRule type="containsText" dxfId="2564" priority="56" operator="containsText" text="CFJ">
      <formula>NOT(ISERROR(SEARCH("CFJ",AP6)))</formula>
    </cfRule>
    <cfRule type="containsText" dxfId="2563" priority="57" operator="containsText" text="CAR">
      <formula>NOT(ISERROR(SEARCH("CAR",AP6)))</formula>
    </cfRule>
    <cfRule type="containsText" dxfId="2562" priority="58" operator="containsText" text="CAM">
      <formula>NOT(ISERROR(SEARCH("CAM",AP6)))</formula>
    </cfRule>
    <cfRule type="containsText" dxfId="2561" priority="59" operator="containsText" text="CA">
      <formula>NOT(ISERROR(SEARCH("CA",AP6)))</formula>
    </cfRule>
    <cfRule type="containsText" dxfId="2560" priority="60" operator="containsText" text="AAS">
      <formula>NOT(ISERROR(SEARCH("AAS",AP6)))</formula>
    </cfRule>
    <cfRule type="containsText" dxfId="2559" priority="61" operator="containsText" text="RH">
      <formula>NOT(ISERROR(SEARCH("RH",AP6)))</formula>
    </cfRule>
  </conditionalFormatting>
  <conditionalFormatting sqref="AP7:AP50">
    <cfRule type="cellIs" dxfId="2558" priority="22" operator="equal">
      <formula>27</formula>
    </cfRule>
    <cfRule type="containsText" dxfId="2557" priority="23" operator="containsText" text="JSR">
      <formula>NOT(ISERROR(SEARCH("JSR",AP7)))</formula>
    </cfRule>
    <cfRule type="containsText" dxfId="2556" priority="24" operator="containsText" text="JS">
      <formula>NOT(ISERROR(SEARCH("JS",AP7)))</formula>
    </cfRule>
    <cfRule type="containsText" dxfId="2555" priority="25" operator="containsText" text="RTP">
      <formula>NOT(ISERROR(SEARCH("RTP",AP7)))</formula>
    </cfRule>
    <cfRule type="containsText" dxfId="2554" priority="26" operator="containsText" text="RTJ">
      <formula>NOT(ISERROR(SEARCH("RTJ",AP7)))</formula>
    </cfRule>
    <cfRule type="containsText" dxfId="2553" priority="27" operator="containsText" text="RTT">
      <formula>NOT(ISERROR(SEARCH("RTT",AP7)))</formula>
    </cfRule>
    <cfRule type="containsText" dxfId="2552" priority="28" operator="containsText" text="RF">
      <formula>NOT(ISERROR(SEARCH("RF",AP7)))</formula>
    </cfRule>
    <cfRule type="containsText" dxfId="2551" priority="29" operator="containsText" text="RC">
      <formula>NOT(ISERROR(SEARCH("RC",AP7)))</formula>
    </cfRule>
    <cfRule type="containsText" dxfId="2550" priority="30" operator="containsText" text="NM">
      <formula>NOT(ISERROR(SEARCH("NM",AP7)))</formula>
    </cfRule>
    <cfRule type="containsText" dxfId="2549" priority="31" operator="containsText" text="JDF">
      <formula>NOT(ISERROR(SEARCH("JDF",AP7)))</formula>
    </cfRule>
    <cfRule type="containsText" dxfId="2548" priority="32" operator="containsText" text="HSM">
      <formula>NOT(ISERROR(SEARCH("HSM",AP7)))</formula>
    </cfRule>
    <cfRule type="containsText" dxfId="2547" priority="33" operator="containsText" text="HS">
      <formula>NOT(ISERROR(SEARCH("HS",AP7)))</formula>
    </cfRule>
    <cfRule type="containsText" dxfId="2546" priority="34" operator="containsText" text="FR">
      <formula>NOT(ISERROR(SEARCH("FR",AP7)))</formula>
    </cfRule>
    <cfRule type="containsText" dxfId="2545" priority="35" operator="containsText" text="CFS">
      <formula>NOT(ISERROR(SEARCH("CFS",AP7)))</formula>
    </cfRule>
    <cfRule type="containsText" dxfId="2544" priority="36" operator="containsText" text="CFJ">
      <formula>NOT(ISERROR(SEARCH("CFJ",AP7)))</formula>
    </cfRule>
    <cfRule type="containsText" dxfId="2543" priority="37" operator="containsText" text="CAR">
      <formula>NOT(ISERROR(SEARCH("CAR",AP7)))</formula>
    </cfRule>
    <cfRule type="containsText" dxfId="2542" priority="38" operator="containsText" text="CAM">
      <formula>NOT(ISERROR(SEARCH("CAM",AP7)))</formula>
    </cfRule>
    <cfRule type="containsText" dxfId="2541" priority="39" operator="containsText" text="CA">
      <formula>NOT(ISERROR(SEARCH("CA",AP7)))</formula>
    </cfRule>
    <cfRule type="containsText" dxfId="2540" priority="40" operator="containsText" text="AAS">
      <formula>NOT(ISERROR(SEARCH("AAS",AP7)))</formula>
    </cfRule>
    <cfRule type="containsText" dxfId="2539" priority="41" operator="containsText" text="RH">
      <formula>NOT(ISERROR(SEARCH("RH",AP7)))</formula>
    </cfRule>
  </conditionalFormatting>
  <conditionalFormatting sqref="AV5:AV50">
    <cfRule type="cellIs" dxfId="2538" priority="21" operator="lessThan">
      <formula>0</formula>
    </cfRule>
  </conditionalFormatting>
  <conditionalFormatting sqref="BB51">
    <cfRule type="cellIs" dxfId="2537" priority="1" operator="equal">
      <formula>27</formula>
    </cfRule>
    <cfRule type="containsText" dxfId="2536" priority="2" operator="containsText" text="JSR">
      <formula>NOT(ISERROR(SEARCH("JSR",BB51)))</formula>
    </cfRule>
    <cfRule type="containsText" dxfId="2535" priority="3" operator="containsText" text="JS">
      <formula>NOT(ISERROR(SEARCH("JS",BB51)))</formula>
    </cfRule>
    <cfRule type="containsText" dxfId="2534" priority="4" operator="containsText" text="RTP">
      <formula>NOT(ISERROR(SEARCH("RTP",BB51)))</formula>
    </cfRule>
    <cfRule type="containsText" dxfId="2533" priority="5" operator="containsText" text="RTJ">
      <formula>NOT(ISERROR(SEARCH("RTJ",BB51)))</formula>
    </cfRule>
    <cfRule type="containsText" dxfId="2532" priority="6" operator="containsText" text="RTT">
      <formula>NOT(ISERROR(SEARCH("RTT",BB51)))</formula>
    </cfRule>
    <cfRule type="containsText" dxfId="2531" priority="7" operator="containsText" text="RF">
      <formula>NOT(ISERROR(SEARCH("RF",BB51)))</formula>
    </cfRule>
    <cfRule type="containsText" dxfId="2530" priority="8" operator="containsText" text="RC">
      <formula>NOT(ISERROR(SEARCH("RC",BB51)))</formula>
    </cfRule>
    <cfRule type="containsText" dxfId="2529" priority="9" operator="containsText" text="NM">
      <formula>NOT(ISERROR(SEARCH("NM",BB51)))</formula>
    </cfRule>
    <cfRule type="containsText" dxfId="2528" priority="10" operator="containsText" text="JDF">
      <formula>NOT(ISERROR(SEARCH("JDF",BB51)))</formula>
    </cfRule>
    <cfRule type="containsText" dxfId="2527" priority="11" operator="containsText" text="HSM">
      <formula>NOT(ISERROR(SEARCH("HSM",BB51)))</formula>
    </cfRule>
    <cfRule type="containsText" dxfId="2526" priority="12" operator="containsText" text="HS">
      <formula>NOT(ISERROR(SEARCH("HS",BB51)))</formula>
    </cfRule>
    <cfRule type="containsText" dxfId="2525" priority="13" operator="containsText" text="FR">
      <formula>NOT(ISERROR(SEARCH("FR",BB51)))</formula>
    </cfRule>
    <cfRule type="containsText" dxfId="2524" priority="14" operator="containsText" text="CFS">
      <formula>NOT(ISERROR(SEARCH("CFS",BB51)))</formula>
    </cfRule>
    <cfRule type="containsText" dxfId="2523" priority="15" operator="containsText" text="CFJ">
      <formula>NOT(ISERROR(SEARCH("CFJ",BB51)))</formula>
    </cfRule>
    <cfRule type="containsText" dxfId="2522" priority="16" operator="containsText" text="CAR">
      <formula>NOT(ISERROR(SEARCH("CAR",BB51)))</formula>
    </cfRule>
    <cfRule type="containsText" dxfId="2521" priority="17" operator="containsText" text="CAM">
      <formula>NOT(ISERROR(SEARCH("CAM",BB51)))</formula>
    </cfRule>
    <cfRule type="containsText" dxfId="2520" priority="18" operator="containsText" text="CA">
      <formula>NOT(ISERROR(SEARCH("CA",BB51)))</formula>
    </cfRule>
    <cfRule type="containsText" dxfId="2519" priority="19" operator="containsText" text="AAS">
      <formula>NOT(ISERROR(SEARCH("AAS",BB51)))</formula>
    </cfRule>
    <cfRule type="containsText" dxfId="2518" priority="20" operator="containsText" text="RH">
      <formula>NOT(ISERROR(SEARCH("RH",BB51)))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AH89"/>
  <sheetViews>
    <sheetView zoomScale="80" zoomScaleNormal="80" workbookViewId="0">
      <selection activeCell="C5" sqref="C5:C5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4.28515625" style="1" customWidth="1"/>
    <col min="16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4.7109375" style="1" customWidth="1"/>
    <col min="23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4.5703125" style="1" customWidth="1"/>
    <col min="30" max="30" width="3.42578125" style="1" customWidth="1"/>
    <col min="31" max="33" width="4.42578125" customWidth="1"/>
    <col min="34" max="34" width="2" style="6" customWidth="1"/>
    <col min="35" max="38" width="7.42578125" customWidth="1"/>
    <col min="39" max="39" width="2.140625" customWidth="1"/>
    <col min="40" max="40" width="18.140625" customWidth="1"/>
    <col min="41" max="41" width="10.140625" customWidth="1"/>
    <col min="42" max="42" width="7.42578125" customWidth="1"/>
    <col min="43" max="43" width="10.42578125" customWidth="1"/>
    <col min="44" max="44" width="20.28515625" customWidth="1"/>
    <col min="45" max="50" width="7.42578125" customWidth="1"/>
    <col min="51" max="51" width="14" customWidth="1"/>
    <col min="52" max="62" width="7.42578125" customWidth="1"/>
  </cols>
  <sheetData>
    <row r="1" spans="1:710" ht="32.25" customHeight="1" thickBot="1" x14ac:dyDescent="0.3">
      <c r="A1" s="246" t="s">
        <v>76</v>
      </c>
      <c r="B1" s="247"/>
      <c r="C1" s="248"/>
      <c r="AI1" s="113" t="s">
        <v>84</v>
      </c>
      <c r="AJ1" s="93"/>
      <c r="AK1" s="93"/>
      <c r="AL1" s="95"/>
      <c r="AM1" s="299"/>
      <c r="AN1" s="260" t="s">
        <v>85</v>
      </c>
      <c r="AO1" s="261"/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2"/>
    </row>
    <row r="2" spans="1:710" ht="15" customHeight="1" thickBot="1" x14ac:dyDescent="0.3">
      <c r="A2" s="266"/>
      <c r="B2" s="268"/>
      <c r="C2" s="270">
        <v>43922</v>
      </c>
      <c r="D2" s="53">
        <f>C2</f>
        <v>43922</v>
      </c>
      <c r="E2" s="54">
        <f>D2+1</f>
        <v>43923</v>
      </c>
      <c r="F2" s="54">
        <f t="shared" ref="F2:AG2" si="0">E2+1</f>
        <v>43924</v>
      </c>
      <c r="G2" s="54">
        <f t="shared" si="0"/>
        <v>43925</v>
      </c>
      <c r="H2" s="54">
        <f t="shared" si="0"/>
        <v>43926</v>
      </c>
      <c r="I2" s="54">
        <f t="shared" si="0"/>
        <v>43927</v>
      </c>
      <c r="J2" s="54">
        <f t="shared" si="0"/>
        <v>43928</v>
      </c>
      <c r="K2" s="54">
        <f t="shared" si="0"/>
        <v>43929</v>
      </c>
      <c r="L2" s="54">
        <f t="shared" si="0"/>
        <v>43930</v>
      </c>
      <c r="M2" s="54">
        <f t="shared" si="0"/>
        <v>43931</v>
      </c>
      <c r="N2" s="54">
        <f t="shared" si="0"/>
        <v>43932</v>
      </c>
      <c r="O2" s="54">
        <f t="shared" si="0"/>
        <v>43933</v>
      </c>
      <c r="P2" s="97">
        <f t="shared" si="0"/>
        <v>43934</v>
      </c>
      <c r="Q2" s="54">
        <f t="shared" si="0"/>
        <v>43935</v>
      </c>
      <c r="R2" s="54">
        <f t="shared" si="0"/>
        <v>43936</v>
      </c>
      <c r="S2" s="54">
        <f t="shared" si="0"/>
        <v>43937</v>
      </c>
      <c r="T2" s="54">
        <f t="shared" si="0"/>
        <v>43938</v>
      </c>
      <c r="U2" s="54">
        <f t="shared" si="0"/>
        <v>43939</v>
      </c>
      <c r="V2" s="54">
        <f t="shared" si="0"/>
        <v>43940</v>
      </c>
      <c r="W2" s="54">
        <f t="shared" si="0"/>
        <v>43941</v>
      </c>
      <c r="X2" s="54">
        <f t="shared" si="0"/>
        <v>43942</v>
      </c>
      <c r="Y2" s="54">
        <f t="shared" si="0"/>
        <v>43943</v>
      </c>
      <c r="Z2" s="54">
        <f t="shared" si="0"/>
        <v>43944</v>
      </c>
      <c r="AA2" s="54">
        <f t="shared" si="0"/>
        <v>43945</v>
      </c>
      <c r="AB2" s="54">
        <f t="shared" si="0"/>
        <v>43946</v>
      </c>
      <c r="AC2" s="54">
        <f t="shared" si="0"/>
        <v>43947</v>
      </c>
      <c r="AD2" s="54">
        <f t="shared" si="0"/>
        <v>43948</v>
      </c>
      <c r="AE2" s="54">
        <f t="shared" si="0"/>
        <v>43949</v>
      </c>
      <c r="AF2" s="54">
        <f t="shared" si="0"/>
        <v>43950</v>
      </c>
      <c r="AG2" s="54">
        <f t="shared" si="0"/>
        <v>43951</v>
      </c>
      <c r="AH2" s="114"/>
      <c r="AI2" s="66" t="s">
        <v>54</v>
      </c>
      <c r="AJ2" s="70" t="s">
        <v>69</v>
      </c>
      <c r="AK2" s="71" t="s">
        <v>56</v>
      </c>
      <c r="AL2" s="72" t="s">
        <v>57</v>
      </c>
      <c r="AM2" s="300"/>
      <c r="AN2" s="96" t="s">
        <v>91</v>
      </c>
      <c r="AO2" s="90" t="s">
        <v>81</v>
      </c>
      <c r="AP2" s="90" t="s">
        <v>58</v>
      </c>
      <c r="AQ2" s="91" t="s">
        <v>59</v>
      </c>
      <c r="AR2" s="66" t="s">
        <v>93</v>
      </c>
      <c r="AS2" s="92" t="s">
        <v>82</v>
      </c>
      <c r="AT2" s="92" t="s">
        <v>60</v>
      </c>
      <c r="AU2" s="73" t="s">
        <v>61</v>
      </c>
      <c r="AV2" s="92" t="s">
        <v>83</v>
      </c>
      <c r="AW2" s="74" t="s">
        <v>62</v>
      </c>
      <c r="AX2" s="70" t="s">
        <v>63</v>
      </c>
      <c r="AY2" s="198" t="s">
        <v>80</v>
      </c>
      <c r="AZ2" s="83" t="s">
        <v>79</v>
      </c>
      <c r="BA2" s="81" t="s">
        <v>65</v>
      </c>
      <c r="BB2" s="72" t="s">
        <v>66</v>
      </c>
      <c r="AAG2" s="69"/>
      <c r="AAH2">
        <v>1</v>
      </c>
    </row>
    <row r="3" spans="1:710" ht="11.25" customHeight="1" thickBot="1" x14ac:dyDescent="0.3">
      <c r="A3" s="267"/>
      <c r="B3" s="269"/>
      <c r="C3" s="271"/>
      <c r="D3" s="117">
        <f>C2</f>
        <v>43922</v>
      </c>
      <c r="E3" s="52">
        <f>C2+1</f>
        <v>43923</v>
      </c>
      <c r="F3" s="52">
        <f>E2+1</f>
        <v>43924</v>
      </c>
      <c r="G3" s="62">
        <f>F2+1</f>
        <v>43925</v>
      </c>
      <c r="H3" s="62">
        <f>G2+1</f>
        <v>43926</v>
      </c>
      <c r="I3" s="52">
        <f t="shared" ref="I3:AG3" si="1">H2+1</f>
        <v>43927</v>
      </c>
      <c r="J3" s="52">
        <f t="shared" si="1"/>
        <v>43928</v>
      </c>
      <c r="K3" s="52">
        <f t="shared" si="1"/>
        <v>43929</v>
      </c>
      <c r="L3" s="52">
        <f t="shared" si="1"/>
        <v>43930</v>
      </c>
      <c r="M3" s="52">
        <f t="shared" si="1"/>
        <v>43931</v>
      </c>
      <c r="N3" s="52">
        <f t="shared" si="1"/>
        <v>43932</v>
      </c>
      <c r="O3" s="52">
        <f t="shared" si="1"/>
        <v>43933</v>
      </c>
      <c r="P3" s="98">
        <f t="shared" si="1"/>
        <v>43934</v>
      </c>
      <c r="Q3" s="52">
        <f t="shared" si="1"/>
        <v>43935</v>
      </c>
      <c r="R3" s="52">
        <f t="shared" si="1"/>
        <v>43936</v>
      </c>
      <c r="S3" s="52">
        <f t="shared" si="1"/>
        <v>43937</v>
      </c>
      <c r="T3" s="52">
        <f t="shared" si="1"/>
        <v>43938</v>
      </c>
      <c r="U3" s="52">
        <f t="shared" si="1"/>
        <v>43939</v>
      </c>
      <c r="V3" s="52">
        <f t="shared" si="1"/>
        <v>43940</v>
      </c>
      <c r="W3" s="52">
        <f t="shared" si="1"/>
        <v>43941</v>
      </c>
      <c r="X3" s="52">
        <f t="shared" si="1"/>
        <v>43942</v>
      </c>
      <c r="Y3" s="52">
        <f t="shared" si="1"/>
        <v>43943</v>
      </c>
      <c r="Z3" s="52">
        <f t="shared" si="1"/>
        <v>43944</v>
      </c>
      <c r="AA3" s="52">
        <f t="shared" si="1"/>
        <v>43945</v>
      </c>
      <c r="AB3" s="52">
        <f t="shared" si="1"/>
        <v>43946</v>
      </c>
      <c r="AC3" s="52">
        <f t="shared" si="1"/>
        <v>43947</v>
      </c>
      <c r="AD3" s="52">
        <f t="shared" si="1"/>
        <v>43948</v>
      </c>
      <c r="AE3" s="52">
        <f t="shared" si="1"/>
        <v>43949</v>
      </c>
      <c r="AF3" s="62">
        <f t="shared" si="1"/>
        <v>43950</v>
      </c>
      <c r="AG3" s="52">
        <f t="shared" si="1"/>
        <v>43951</v>
      </c>
      <c r="AH3" s="115"/>
      <c r="AI3" s="359" t="s">
        <v>68</v>
      </c>
      <c r="AJ3" s="360"/>
      <c r="AK3" s="289" t="s">
        <v>53</v>
      </c>
      <c r="AL3" s="290"/>
      <c r="AM3" s="301"/>
      <c r="AN3" s="292" t="s">
        <v>70</v>
      </c>
      <c r="AO3" s="292"/>
      <c r="AP3" s="292"/>
      <c r="AQ3" s="292"/>
      <c r="AR3" s="296" t="s">
        <v>71</v>
      </c>
      <c r="AS3" s="297"/>
      <c r="AT3" s="297"/>
      <c r="AU3" s="298"/>
      <c r="AV3" s="173" t="s">
        <v>64</v>
      </c>
      <c r="AW3" s="178" t="s">
        <v>88</v>
      </c>
      <c r="AX3" s="179"/>
      <c r="AY3" s="289" t="s">
        <v>67</v>
      </c>
      <c r="AZ3" s="291"/>
      <c r="BA3" s="291"/>
      <c r="BB3" s="290"/>
    </row>
    <row r="4" spans="1:710" s="163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66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61"/>
      <c r="AE4" s="161"/>
      <c r="AF4" s="161"/>
      <c r="AG4" s="161"/>
      <c r="AH4" s="4"/>
      <c r="AI4" s="353" t="s">
        <v>86</v>
      </c>
      <c r="AJ4" s="354"/>
      <c r="AK4" s="354"/>
      <c r="AL4" s="355"/>
      <c r="AM4" s="162"/>
      <c r="AN4" s="353" t="s">
        <v>86</v>
      </c>
      <c r="AO4" s="354"/>
      <c r="AP4" s="354"/>
      <c r="AQ4" s="355"/>
      <c r="AR4" s="353" t="s">
        <v>86</v>
      </c>
      <c r="AS4" s="354"/>
      <c r="AT4" s="354"/>
      <c r="AU4" s="355"/>
      <c r="AV4" s="356" t="s">
        <v>86</v>
      </c>
      <c r="AW4" s="357"/>
      <c r="AX4" s="358"/>
      <c r="AY4" s="353" t="s">
        <v>86</v>
      </c>
      <c r="AZ4" s="354"/>
      <c r="BA4" s="354"/>
      <c r="BB4" s="355"/>
    </row>
    <row r="5" spans="1:710" ht="12" customHeight="1" x14ac:dyDescent="0.25">
      <c r="A5" s="25" t="s">
        <v>52</v>
      </c>
      <c r="B5" s="119">
        <v>1</v>
      </c>
      <c r="C5" s="128"/>
      <c r="D5" s="129">
        <v>1</v>
      </c>
      <c r="E5" s="129">
        <v>1</v>
      </c>
      <c r="F5" s="129">
        <v>1</v>
      </c>
      <c r="G5" s="129" t="s">
        <v>55</v>
      </c>
      <c r="H5" s="129" t="s">
        <v>55</v>
      </c>
      <c r="I5" s="129">
        <v>1</v>
      </c>
      <c r="J5" s="129">
        <v>1</v>
      </c>
      <c r="K5" s="129">
        <v>1</v>
      </c>
      <c r="L5" s="129">
        <v>1</v>
      </c>
      <c r="M5" s="129">
        <v>1</v>
      </c>
      <c r="N5" s="129" t="s">
        <v>55</v>
      </c>
      <c r="O5" s="129" t="s">
        <v>55</v>
      </c>
      <c r="P5" s="165" t="s">
        <v>64</v>
      </c>
      <c r="Q5" s="129">
        <v>1</v>
      </c>
      <c r="R5" s="129">
        <v>1</v>
      </c>
      <c r="S5" s="129">
        <v>1</v>
      </c>
      <c r="T5" s="129">
        <v>1</v>
      </c>
      <c r="U5" s="129" t="s">
        <v>55</v>
      </c>
      <c r="V5" s="129" t="s">
        <v>55</v>
      </c>
      <c r="W5" s="129">
        <v>1</v>
      </c>
      <c r="X5" s="129">
        <v>1</v>
      </c>
      <c r="Y5" s="129">
        <v>1</v>
      </c>
      <c r="Z5" s="129">
        <v>1</v>
      </c>
      <c r="AA5" s="129">
        <v>1</v>
      </c>
      <c r="AB5" s="129" t="s">
        <v>55</v>
      </c>
      <c r="AC5" s="129" t="s">
        <v>55</v>
      </c>
      <c r="AD5" s="129">
        <v>1</v>
      </c>
      <c r="AE5" s="129">
        <v>1</v>
      </c>
      <c r="AF5" s="129">
        <v>1</v>
      </c>
      <c r="AG5" s="129">
        <v>1</v>
      </c>
      <c r="AH5" s="111"/>
      <c r="AI5" s="164">
        <f>COUNTIF(D5:AG5,"RTT")+'Mars 2020'!AJ5</f>
        <v>0</v>
      </c>
      <c r="AJ5" s="182">
        <f>15 -(AI5)</f>
        <v>15</v>
      </c>
      <c r="AK5" s="71">
        <f>COUNTIF(D5:AG5,"CA")+'Mars 2020'!AL5</f>
        <v>0</v>
      </c>
      <c r="AL5" s="185">
        <f>25 -(AK5)</f>
        <v>25</v>
      </c>
      <c r="AM5" s="361"/>
      <c r="AN5" s="71">
        <f>AK5</f>
        <v>0</v>
      </c>
      <c r="AO5" s="81">
        <f>(AN5&gt;5)*2+(AND(AN5&gt;2,AN5&lt;6)*1)</f>
        <v>0</v>
      </c>
      <c r="AP5" s="81">
        <f>COUNTIF(D5:AG5,"HS")+'Mars 2020'!AQ5</f>
        <v>0</v>
      </c>
      <c r="AQ5" s="185">
        <f>AO5-AP5</f>
        <v>0</v>
      </c>
      <c r="AR5" s="75">
        <f>COUNT(O5,P5,V5,AC5,H5)+'Mars 2020'!AS5</f>
        <v>0</v>
      </c>
      <c r="AS5" s="76">
        <f>(AR5&gt;=20)*2</f>
        <v>0</v>
      </c>
      <c r="AT5" s="76">
        <f>COUNTIF(F5:AH5,"jdf")+'Mars 2020'!AU5</f>
        <v>0</v>
      </c>
      <c r="AU5" s="201">
        <f>AS5-AT5</f>
        <v>0</v>
      </c>
      <c r="AV5" s="176">
        <f ca="1">jaunesNum($P4)+'Mars 2020'!AW5</f>
        <v>2</v>
      </c>
      <c r="AW5" s="110">
        <f>COUNTIF(D5:AG5,"RF")+'Mars 2020'!AX5</f>
        <v>2</v>
      </c>
      <c r="AX5" s="213">
        <f ca="1">AV5-(AW5)</f>
        <v>0</v>
      </c>
      <c r="AY5" s="71">
        <f>IF(COUNTIF(C5:AG5,"CA")&gt;=5,"1",IF(COUNTIF(C5:AG5,"CA")&lt;=4,"0"))+'Mars 2020'!AZ5</f>
        <v>0</v>
      </c>
      <c r="AZ5" s="81">
        <f>(AY5&gt;=3)*1</f>
        <v>0</v>
      </c>
      <c r="BA5" s="81">
        <f>COUNTIF(D5:AG5,"FR")+'Mars 2020'!BB5</f>
        <v>0</v>
      </c>
      <c r="BB5" s="185">
        <f>AZ5-BA5</f>
        <v>0</v>
      </c>
    </row>
    <row r="6" spans="1:710" ht="12" customHeight="1" x14ac:dyDescent="0.25">
      <c r="A6" s="26" t="s">
        <v>34</v>
      </c>
      <c r="B6" s="120">
        <v>2</v>
      </c>
      <c r="C6" s="131"/>
      <c r="D6" s="39">
        <v>2</v>
      </c>
      <c r="E6" s="39">
        <v>2</v>
      </c>
      <c r="F6" s="39">
        <v>2</v>
      </c>
      <c r="G6" s="39" t="s">
        <v>55</v>
      </c>
      <c r="H6" s="39" t="s">
        <v>55</v>
      </c>
      <c r="I6" s="39">
        <v>2</v>
      </c>
      <c r="J6" s="39">
        <v>2</v>
      </c>
      <c r="K6" s="39">
        <v>2</v>
      </c>
      <c r="L6" s="39">
        <v>2</v>
      </c>
      <c r="M6" s="39">
        <v>2</v>
      </c>
      <c r="N6" s="39" t="s">
        <v>55</v>
      </c>
      <c r="O6" s="39" t="s">
        <v>55</v>
      </c>
      <c r="P6" s="107" t="s">
        <v>64</v>
      </c>
      <c r="Q6" s="39">
        <v>2</v>
      </c>
      <c r="R6" s="39">
        <v>2</v>
      </c>
      <c r="S6" s="39">
        <v>2</v>
      </c>
      <c r="T6" s="39">
        <v>2</v>
      </c>
      <c r="U6" s="39" t="s">
        <v>55</v>
      </c>
      <c r="V6" s="39" t="s">
        <v>55</v>
      </c>
      <c r="W6" s="39">
        <v>2</v>
      </c>
      <c r="X6" s="39">
        <v>2</v>
      </c>
      <c r="Y6" s="39">
        <v>2</v>
      </c>
      <c r="Z6" s="39">
        <v>2</v>
      </c>
      <c r="AA6" s="39">
        <v>2</v>
      </c>
      <c r="AB6" s="39" t="s">
        <v>55</v>
      </c>
      <c r="AC6" s="39" t="s">
        <v>55</v>
      </c>
      <c r="AD6" s="39">
        <v>2</v>
      </c>
      <c r="AE6" s="39">
        <v>2</v>
      </c>
      <c r="AF6" s="39">
        <v>2</v>
      </c>
      <c r="AG6" s="39">
        <v>2</v>
      </c>
      <c r="AH6" s="111"/>
      <c r="AI6" s="164">
        <f>COUNTIF(D6:AG6,"RTT")+'Mars 2020'!AJ6</f>
        <v>0</v>
      </c>
      <c r="AJ6" s="183">
        <f>15 -(AI6)</f>
        <v>15</v>
      </c>
      <c r="AK6" s="88">
        <f>COUNTIF(D6:AG6,"CA")+'Mars 2020'!AL6</f>
        <v>0</v>
      </c>
      <c r="AL6" s="186">
        <f>25 -(AK6)</f>
        <v>25</v>
      </c>
      <c r="AM6" s="362"/>
      <c r="AN6" s="88">
        <f>AK6</f>
        <v>0</v>
      </c>
      <c r="AO6" s="80">
        <f>(AN6&gt;5)*2+(AND(AN6&gt;2,AN6&lt;6)*1)</f>
        <v>0</v>
      </c>
      <c r="AP6" s="80">
        <f>COUNTIF(D6:AG6,"HS")+'Mars 2020'!AQ6</f>
        <v>0</v>
      </c>
      <c r="AQ6" s="186">
        <f>AO6-AP6</f>
        <v>0</v>
      </c>
      <c r="AR6" s="77">
        <f>COUNT(O6,P6,V6,AC6,H6)+'Mars 2020'!AS6</f>
        <v>0</v>
      </c>
      <c r="AS6" s="64">
        <f>(AR6&gt;=20)*1</f>
        <v>0</v>
      </c>
      <c r="AT6" s="64">
        <f>COUNTIF(F6:AH6,"jdf")+'Mars 2020'!AU6</f>
        <v>0</v>
      </c>
      <c r="AU6" s="183">
        <f>AS6-AT6</f>
        <v>0</v>
      </c>
      <c r="AV6" s="177">
        <f ca="1">jaunesNum(P4)+'Mars 2020'!AW6</f>
        <v>2</v>
      </c>
      <c r="AW6" s="108">
        <f>COUNTIF(D6:AG6,"RF")+'Mars 2020'!AX6</f>
        <v>2</v>
      </c>
      <c r="AX6" s="214">
        <f ca="1">AV6-(AW6)</f>
        <v>0</v>
      </c>
      <c r="AY6" s="88">
        <f>IF(COUNTIF(C6:AG6,"CA")&gt;=5,"1",IF(COUNTIF(C6:AG6,"CA")&lt;=4,"0"))+'Mars 2020'!AZ6</f>
        <v>0</v>
      </c>
      <c r="AZ6" s="80">
        <f>(AY6&gt;=3)*1</f>
        <v>0</v>
      </c>
      <c r="BA6" s="80">
        <f>COUNTIF(D6:AG6,"FR")+'Mars 2020'!BB6</f>
        <v>0</v>
      </c>
      <c r="BB6" s="186">
        <f>AZ6-BA6</f>
        <v>0</v>
      </c>
    </row>
    <row r="7" spans="1:710" ht="14.25" customHeight="1" x14ac:dyDescent="0.25">
      <c r="A7" s="27"/>
      <c r="B7" s="42"/>
      <c r="C7" s="133"/>
      <c r="D7" s="39" t="str">
        <f t="shared" ref="D7:M7" si="2">IF(OR(WEEKDAY(D3,2)=6,WEEKDAY(D3,2)=7),"RH","")</f>
        <v/>
      </c>
      <c r="E7" s="39" t="str">
        <f t="shared" si="2"/>
        <v/>
      </c>
      <c r="F7" s="39" t="str">
        <f t="shared" si="2"/>
        <v/>
      </c>
      <c r="G7" s="39" t="str">
        <f t="shared" si="2"/>
        <v>RH</v>
      </c>
      <c r="H7" s="39" t="str">
        <f t="shared" si="2"/>
        <v>RH</v>
      </c>
      <c r="I7" s="39" t="str">
        <f t="shared" si="2"/>
        <v/>
      </c>
      <c r="J7" s="39" t="str">
        <f t="shared" si="2"/>
        <v/>
      </c>
      <c r="K7" s="39" t="str">
        <f t="shared" si="2"/>
        <v/>
      </c>
      <c r="L7" s="39" t="str">
        <f t="shared" si="2"/>
        <v/>
      </c>
      <c r="M7" s="39" t="str">
        <f t="shared" si="2"/>
        <v/>
      </c>
      <c r="N7" s="39" t="s">
        <v>55</v>
      </c>
      <c r="O7" s="39" t="s">
        <v>55</v>
      </c>
      <c r="P7" s="107" t="s">
        <v>64</v>
      </c>
      <c r="Q7" s="39" t="str">
        <f>IF(OR(WEEKDAY(Q3,2)=6,WEEKDAY(Q3,2)=7),"RH","")</f>
        <v/>
      </c>
      <c r="R7" s="39" t="str">
        <f>IF(OR(WEEKDAY(R3,2)=6,WEEKDAY(R3,2)=7),"RH","")</f>
        <v/>
      </c>
      <c r="S7" s="39" t="str">
        <f>IF(OR(WEEKDAY(S3,2)=6,WEEKDAY(S3,2)=7),"RH","")</f>
        <v/>
      </c>
      <c r="T7" s="39" t="str">
        <f>IF(OR(WEEKDAY(T3,2)=6,WEEKDAY(T3,2)=7),"RH","")</f>
        <v/>
      </c>
      <c r="U7" s="39" t="s">
        <v>55</v>
      </c>
      <c r="V7" s="39" t="s">
        <v>55</v>
      </c>
      <c r="W7" s="39" t="str">
        <f>IF(OR(WEEKDAY(W3,2)=6,WEEKDAY(W3,2)=7),"RH","")</f>
        <v/>
      </c>
      <c r="X7" s="39" t="str">
        <f>IF(OR(WEEKDAY(X3,2)=6,WEEKDAY(X3,2)=7),"RH","")</f>
        <v/>
      </c>
      <c r="Y7" s="39" t="str">
        <f>IF(OR(WEEKDAY(Y3,2)=6,WEEKDAY(Y3,2)=7),"RH","")</f>
        <v/>
      </c>
      <c r="Z7" s="39" t="str">
        <f>IF(OR(WEEKDAY(Z3,2)=6,WEEKDAY(Z3,2)=7),"RH","")</f>
        <v/>
      </c>
      <c r="AA7" s="39" t="str">
        <f>IF(OR(WEEKDAY(AA3,2)=6,WEEKDAY(AA3,2)=7),"RH","")</f>
        <v/>
      </c>
      <c r="AB7" s="39" t="s">
        <v>55</v>
      </c>
      <c r="AC7" s="39" t="s">
        <v>55</v>
      </c>
      <c r="AD7" s="39" t="str">
        <f>IF(OR(WEEKDAY(AD3,2)=6,WEEKDAY(AD3,2)=7),"RH","")</f>
        <v/>
      </c>
      <c r="AE7" s="39" t="str">
        <f>IF(OR(WEEKDAY(AE3,2)=6,WEEKDAY(AE3,2)=7),"RH","")</f>
        <v/>
      </c>
      <c r="AF7" s="39" t="str">
        <f>IF(OR(WEEKDAY(AF3,2)=6,WEEKDAY(AF3,2)=7),"RH","")</f>
        <v/>
      </c>
      <c r="AG7" s="39" t="str">
        <f>IF(OR(WEEKDAY(AG3,2)=6,WEEKDAY(AG3,2)=7),"RH","")</f>
        <v/>
      </c>
      <c r="AH7" s="111"/>
      <c r="AI7" s="164">
        <f>COUNTIF(D7:AG7,"RTT")+'Mars 2020'!AJ7</f>
        <v>0</v>
      </c>
      <c r="AJ7" s="183">
        <f t="shared" ref="AJ7:AJ50" si="3">15 -(AI7)</f>
        <v>15</v>
      </c>
      <c r="AK7" s="88">
        <f>COUNTIF(D7:AG7,"CA")+'Mars 2020'!AL7</f>
        <v>0</v>
      </c>
      <c r="AL7" s="186">
        <f t="shared" ref="AL7:AL50" si="4">25 -(AK7)</f>
        <v>25</v>
      </c>
      <c r="AM7" s="362"/>
      <c r="AN7" s="88">
        <f t="shared" ref="AN7:AN50" si="5">AK7</f>
        <v>0</v>
      </c>
      <c r="AO7" s="80">
        <f t="shared" ref="AO7:AO50" si="6">(AN7&gt;5)*2+(AND(AN7&gt;2,AN7&lt;6)*1)</f>
        <v>0</v>
      </c>
      <c r="AP7" s="80">
        <f>COUNTIF(D7:AG7,"HS")+'Mars 2020'!AQ7</f>
        <v>0</v>
      </c>
      <c r="AQ7" s="186">
        <f t="shared" ref="AQ7:AQ50" si="7">AO7-AP7</f>
        <v>0</v>
      </c>
      <c r="AR7" s="77">
        <f>COUNT(O7,P7,V7,AC7,H7)+'Mars 2020'!AS7</f>
        <v>0</v>
      </c>
      <c r="AS7" s="64">
        <f t="shared" ref="AS7:AS50" si="8">(AR7&gt;=20)*1</f>
        <v>0</v>
      </c>
      <c r="AT7" s="64">
        <f>COUNTIF(F7:AH7,"jdf")+'Mars 2020'!AU7</f>
        <v>0</v>
      </c>
      <c r="AU7" s="183">
        <f t="shared" ref="AU7:AU50" si="9">AS7-AT7</f>
        <v>0</v>
      </c>
      <c r="AV7" s="177">
        <f ca="1">jaunesNum(P4)+'Mars 2020'!AW7</f>
        <v>2</v>
      </c>
      <c r="AW7" s="108">
        <f>COUNTIF(D7:AG7,"RF")+'Mars 2020'!AX7</f>
        <v>2</v>
      </c>
      <c r="AX7" s="214">
        <f t="shared" ref="AX7:AX50" ca="1" si="10">AV7-(AW7)</f>
        <v>0</v>
      </c>
      <c r="AY7" s="88">
        <f>IF(COUNTIF(C7:AG7,"CA")&gt;=5,"1",IF(COUNTIF(C7:AG7,"CA")&lt;=4,"0"))+'Mars 2020'!AZ7</f>
        <v>0</v>
      </c>
      <c r="AZ7" s="80">
        <f t="shared" ref="AZ7:AZ50" si="11">(AY7&gt;=3)*1</f>
        <v>0</v>
      </c>
      <c r="BA7" s="80">
        <f>COUNTIF(D7:AG7,"FR")+'Mars 2020'!BB7</f>
        <v>0</v>
      </c>
      <c r="BB7" s="186">
        <f t="shared" ref="BB7:BB50" si="12">AZ7-BA7</f>
        <v>0</v>
      </c>
    </row>
    <row r="8" spans="1:710" ht="12" customHeight="1" x14ac:dyDescent="0.25">
      <c r="A8" s="28" t="s">
        <v>35</v>
      </c>
      <c r="B8" s="43">
        <v>3</v>
      </c>
      <c r="C8" s="133"/>
      <c r="D8" s="39">
        <v>3</v>
      </c>
      <c r="E8" s="39">
        <v>3</v>
      </c>
      <c r="F8" s="39">
        <v>3</v>
      </c>
      <c r="G8" s="39" t="str">
        <f>IF(OR(WEEKDAY(G4,2)=6,WEEKDAY(G4,2)=7),"RH","")</f>
        <v>RH</v>
      </c>
      <c r="H8" s="39" t="s">
        <v>55</v>
      </c>
      <c r="I8" s="39">
        <v>3</v>
      </c>
      <c r="J8" s="39">
        <v>3</v>
      </c>
      <c r="K8" s="39">
        <v>3</v>
      </c>
      <c r="L8" s="39">
        <v>3</v>
      </c>
      <c r="M8" s="39">
        <v>3</v>
      </c>
      <c r="N8" s="39" t="s">
        <v>55</v>
      </c>
      <c r="O8" s="39" t="s">
        <v>55</v>
      </c>
      <c r="P8" s="107" t="s">
        <v>64</v>
      </c>
      <c r="Q8" s="39">
        <v>3</v>
      </c>
      <c r="R8" s="39">
        <v>3</v>
      </c>
      <c r="S8" s="39">
        <v>3</v>
      </c>
      <c r="T8" s="39">
        <v>3</v>
      </c>
      <c r="U8" s="39" t="s">
        <v>55</v>
      </c>
      <c r="V8" s="39" t="s">
        <v>55</v>
      </c>
      <c r="W8" s="39">
        <v>3</v>
      </c>
      <c r="X8" s="39">
        <v>3</v>
      </c>
      <c r="Y8" s="39">
        <v>3</v>
      </c>
      <c r="Z8" s="39">
        <v>3</v>
      </c>
      <c r="AA8" s="39">
        <v>3</v>
      </c>
      <c r="AB8" s="39" t="s">
        <v>55</v>
      </c>
      <c r="AC8" s="39" t="s">
        <v>55</v>
      </c>
      <c r="AD8" s="39">
        <v>3</v>
      </c>
      <c r="AE8" s="39">
        <v>3</v>
      </c>
      <c r="AF8" s="39">
        <v>3</v>
      </c>
      <c r="AG8" s="39">
        <v>3</v>
      </c>
      <c r="AH8" s="111"/>
      <c r="AI8" s="164">
        <f>COUNTIF(D8:AG8,"RTT")+'Mars 2020'!AJ8</f>
        <v>0</v>
      </c>
      <c r="AJ8" s="183">
        <f t="shared" si="3"/>
        <v>15</v>
      </c>
      <c r="AK8" s="88">
        <f>COUNTIF(D8:AG8,"CA")+'Mars 2020'!AL8</f>
        <v>0</v>
      </c>
      <c r="AL8" s="186">
        <f t="shared" si="4"/>
        <v>25</v>
      </c>
      <c r="AM8" s="362"/>
      <c r="AN8" s="88">
        <f t="shared" si="5"/>
        <v>0</v>
      </c>
      <c r="AO8" s="80">
        <f t="shared" si="6"/>
        <v>0</v>
      </c>
      <c r="AP8" s="80">
        <f>COUNTIF(D8:AG8,"HS")+'Mars 2020'!AQ8</f>
        <v>0</v>
      </c>
      <c r="AQ8" s="186">
        <f t="shared" si="7"/>
        <v>0</v>
      </c>
      <c r="AR8" s="77">
        <f>COUNT(O8,P8,V8,AC8,H8)+'Mars 2020'!AS8</f>
        <v>0</v>
      </c>
      <c r="AS8" s="64">
        <f t="shared" si="8"/>
        <v>0</v>
      </c>
      <c r="AT8" s="64">
        <f>COUNTIF(F8:AH8,"jdf")+'Mars 2020'!AU8</f>
        <v>0</v>
      </c>
      <c r="AU8" s="183">
        <f t="shared" si="9"/>
        <v>0</v>
      </c>
      <c r="AV8" s="177">
        <f ca="1">jaunesNum(P4)+'Mars 2020'!AW8</f>
        <v>2</v>
      </c>
      <c r="AW8" s="108">
        <f>COUNTIF(D8:AG8,"RF")+'Mars 2020'!AX8</f>
        <v>2</v>
      </c>
      <c r="AX8" s="214">
        <f t="shared" ca="1" si="10"/>
        <v>0</v>
      </c>
      <c r="AY8" s="88">
        <f>IF(COUNTIF(C8:AG8,"CA")&gt;=5,"1",IF(COUNTIF(C8:AG8,"CA")&lt;=4,"0"))+'Mars 2020'!AZ8</f>
        <v>0</v>
      </c>
      <c r="AZ8" s="80">
        <f t="shared" si="11"/>
        <v>0</v>
      </c>
      <c r="BA8" s="80">
        <f>COUNTIF(D8:AG8,"FR")+'Mars 2020'!BB8</f>
        <v>0</v>
      </c>
      <c r="BB8" s="186">
        <f t="shared" si="12"/>
        <v>0</v>
      </c>
    </row>
    <row r="9" spans="1:710" ht="12" customHeight="1" thickBot="1" x14ac:dyDescent="0.3">
      <c r="A9" s="29" t="s">
        <v>51</v>
      </c>
      <c r="B9" s="43">
        <v>4</v>
      </c>
      <c r="C9" s="133"/>
      <c r="D9" s="39">
        <v>4</v>
      </c>
      <c r="E9" s="39">
        <v>4</v>
      </c>
      <c r="F9" s="39">
        <v>4</v>
      </c>
      <c r="G9" s="39" t="s">
        <v>55</v>
      </c>
      <c r="H9" s="39" t="s">
        <v>55</v>
      </c>
      <c r="I9" s="39">
        <v>4</v>
      </c>
      <c r="J9" s="39">
        <v>4</v>
      </c>
      <c r="K9" s="39">
        <v>4</v>
      </c>
      <c r="L9" s="39">
        <v>4</v>
      </c>
      <c r="M9" s="39">
        <v>4</v>
      </c>
      <c r="N9" s="39" t="s">
        <v>55</v>
      </c>
      <c r="O9" s="39" t="s">
        <v>55</v>
      </c>
      <c r="P9" s="107" t="s">
        <v>64</v>
      </c>
      <c r="Q9" s="39">
        <v>4</v>
      </c>
      <c r="R9" s="39">
        <v>4</v>
      </c>
      <c r="S9" s="39">
        <v>4</v>
      </c>
      <c r="T9" s="39">
        <v>4</v>
      </c>
      <c r="U9" s="39" t="s">
        <v>55</v>
      </c>
      <c r="V9" s="39" t="s">
        <v>55</v>
      </c>
      <c r="W9" s="39">
        <v>4</v>
      </c>
      <c r="X9" s="39">
        <v>4</v>
      </c>
      <c r="Y9" s="39">
        <v>4</v>
      </c>
      <c r="Z9" s="39">
        <v>4</v>
      </c>
      <c r="AA9" s="39">
        <v>4</v>
      </c>
      <c r="AB9" s="39" t="s">
        <v>55</v>
      </c>
      <c r="AC9" s="39" t="s">
        <v>55</v>
      </c>
      <c r="AD9" s="39">
        <v>4</v>
      </c>
      <c r="AE9" s="39">
        <v>4</v>
      </c>
      <c r="AF9" s="39">
        <v>4</v>
      </c>
      <c r="AG9" s="39">
        <v>4</v>
      </c>
      <c r="AH9" s="111"/>
      <c r="AI9" s="164">
        <f>COUNTIF(D9:AG9,"RTT")+'Mars 2020'!AJ9</f>
        <v>0</v>
      </c>
      <c r="AJ9" s="183">
        <f t="shared" si="3"/>
        <v>15</v>
      </c>
      <c r="AK9" s="88">
        <f>COUNTIF(D9:AG9,"CA")+'Mars 2020'!AL9</f>
        <v>0</v>
      </c>
      <c r="AL9" s="186">
        <f t="shared" si="4"/>
        <v>25</v>
      </c>
      <c r="AM9" s="362"/>
      <c r="AN9" s="88">
        <f t="shared" si="5"/>
        <v>0</v>
      </c>
      <c r="AO9" s="80">
        <f t="shared" si="6"/>
        <v>0</v>
      </c>
      <c r="AP9" s="80">
        <f>COUNTIF(D9:AG9,"HS")+'Mars 2020'!AQ9</f>
        <v>0</v>
      </c>
      <c r="AQ9" s="186">
        <f t="shared" si="7"/>
        <v>0</v>
      </c>
      <c r="AR9" s="77">
        <f>COUNT(O9,P9,V9,AC9,H9)+'Mars 2020'!AS9</f>
        <v>0</v>
      </c>
      <c r="AS9" s="64">
        <f t="shared" si="8"/>
        <v>0</v>
      </c>
      <c r="AT9" s="64">
        <f>COUNTIF(F9:AH9,"jdf")+'Mars 2020'!AU9</f>
        <v>0</v>
      </c>
      <c r="AU9" s="183">
        <f t="shared" si="9"/>
        <v>0</v>
      </c>
      <c r="AV9" s="177">
        <f ca="1">jaunesNum(P4)+'Mars 2020'!AW9</f>
        <v>2</v>
      </c>
      <c r="AW9" s="108">
        <f>COUNTIF(D9:AG9,"RF")+'Mars 2020'!AX9</f>
        <v>2</v>
      </c>
      <c r="AX9" s="214">
        <f t="shared" ca="1" si="10"/>
        <v>0</v>
      </c>
      <c r="AY9" s="88">
        <f>IF(COUNTIF(C9:AG9,"CA")&gt;=5,"1",IF(COUNTIF(C9:AG9,"CA")&lt;=4,"0"))+'Mars 2020'!AZ9</f>
        <v>0</v>
      </c>
      <c r="AZ9" s="80">
        <f t="shared" si="11"/>
        <v>0</v>
      </c>
      <c r="BA9" s="80">
        <f>COUNTIF(D9:AG9,"FR")+'Mars 2020'!BB9</f>
        <v>0</v>
      </c>
      <c r="BB9" s="186">
        <f t="shared" si="12"/>
        <v>0</v>
      </c>
    </row>
    <row r="10" spans="1:710" ht="2.25" customHeight="1" thickBot="1" x14ac:dyDescent="0.3">
      <c r="A10" s="12"/>
      <c r="B10" s="42"/>
      <c r="C10" s="134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107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11"/>
      <c r="AI10" s="164">
        <f>COUNTIF(D10:AG10,"RTT")+'Mars 2020'!AJ10</f>
        <v>0</v>
      </c>
      <c r="AJ10" s="183"/>
      <c r="AK10" s="88">
        <f>COUNTIF(D10:AG10,"CA")+'Mars 2020'!AL10</f>
        <v>0</v>
      </c>
      <c r="AL10" s="186"/>
      <c r="AM10" s="362"/>
      <c r="AN10" s="88">
        <f t="shared" si="5"/>
        <v>0</v>
      </c>
      <c r="AO10" s="80">
        <f t="shared" si="6"/>
        <v>0</v>
      </c>
      <c r="AP10" s="80">
        <f>COUNTIF(D10:AG10,"HS")+'Mars 2020'!AQ10</f>
        <v>0</v>
      </c>
      <c r="AQ10" s="186">
        <f t="shared" si="7"/>
        <v>0</v>
      </c>
      <c r="AR10" s="77">
        <f>COUNT(O10,P10,V10,AC10,H10)+'Mars 2020'!AS10</f>
        <v>0</v>
      </c>
      <c r="AS10" s="64">
        <f t="shared" si="8"/>
        <v>0</v>
      </c>
      <c r="AT10" s="64">
        <f>COUNTIF(F10:AH10,"jdf")+'Mars 2020'!AU10</f>
        <v>0</v>
      </c>
      <c r="AU10" s="183">
        <f t="shared" si="9"/>
        <v>0</v>
      </c>
      <c r="AV10" s="177">
        <f ca="1">jaunesNum(P8)+'Mars 2020'!AW10</f>
        <v>0</v>
      </c>
      <c r="AW10" s="108">
        <f>COUNTIF(D10:AG10,"RF")+'Mars 2020'!AX10</f>
        <v>0</v>
      </c>
      <c r="AX10" s="215"/>
      <c r="AY10" s="88">
        <f>IF(COUNTIF(C10:AG10,"CA")&gt;=5,"1",IF(COUNTIF(C10:AG10,"CA")&lt;=4,"0"))+'Mars 2020'!AZ10</f>
        <v>0</v>
      </c>
      <c r="AZ10" s="80">
        <f t="shared" si="11"/>
        <v>0</v>
      </c>
      <c r="BA10" s="80">
        <f>COUNTIF(D10:AG10,"FR")+'Mars 2020'!BB10</f>
        <v>0</v>
      </c>
      <c r="BB10" s="186">
        <f t="shared" si="12"/>
        <v>0</v>
      </c>
    </row>
    <row r="11" spans="1:710" s="1" customFormat="1" ht="12" customHeight="1" thickBot="1" x14ac:dyDescent="0.3">
      <c r="A11" s="30" t="s">
        <v>36</v>
      </c>
      <c r="B11" s="121">
        <v>5</v>
      </c>
      <c r="C11" s="135"/>
      <c r="D11" s="39">
        <v>5</v>
      </c>
      <c r="E11" s="39">
        <v>5</v>
      </c>
      <c r="F11" s="39">
        <v>5</v>
      </c>
      <c r="G11" s="39" t="s">
        <v>55</v>
      </c>
      <c r="H11" s="39" t="s">
        <v>55</v>
      </c>
      <c r="I11" s="39">
        <v>5</v>
      </c>
      <c r="J11" s="39">
        <v>5</v>
      </c>
      <c r="K11" s="39">
        <v>5</v>
      </c>
      <c r="L11" s="39">
        <v>5</v>
      </c>
      <c r="M11" s="39">
        <v>5</v>
      </c>
      <c r="N11" s="39" t="s">
        <v>55</v>
      </c>
      <c r="O11" s="39" t="s">
        <v>55</v>
      </c>
      <c r="P11" s="107" t="s">
        <v>64</v>
      </c>
      <c r="Q11" s="39">
        <v>5</v>
      </c>
      <c r="R11" s="39">
        <v>5</v>
      </c>
      <c r="S11" s="39">
        <v>5</v>
      </c>
      <c r="T11" s="39">
        <v>5</v>
      </c>
      <c r="U11" s="39" t="s">
        <v>55</v>
      </c>
      <c r="V11" s="39" t="s">
        <v>55</v>
      </c>
      <c r="W11" s="39">
        <v>5</v>
      </c>
      <c r="X11" s="39">
        <v>5</v>
      </c>
      <c r="Y11" s="39">
        <v>5</v>
      </c>
      <c r="Z11" s="39">
        <v>5</v>
      </c>
      <c r="AA11" s="39">
        <v>5</v>
      </c>
      <c r="AB11" s="39" t="s">
        <v>55</v>
      </c>
      <c r="AC11" s="39" t="s">
        <v>55</v>
      </c>
      <c r="AD11" s="39">
        <v>5</v>
      </c>
      <c r="AE11" s="39">
        <v>5</v>
      </c>
      <c r="AF11" s="39">
        <v>5</v>
      </c>
      <c r="AG11" s="39">
        <v>5</v>
      </c>
      <c r="AH11" s="111"/>
      <c r="AI11" s="164">
        <f>COUNTIF(D11:AG11,"RTT")+'Mars 2020'!AJ11</f>
        <v>0</v>
      </c>
      <c r="AJ11" s="183">
        <f t="shared" si="3"/>
        <v>15</v>
      </c>
      <c r="AK11" s="88">
        <f>COUNTIF(D11:AG11,"CA")+'Mars 2020'!AL11</f>
        <v>0</v>
      </c>
      <c r="AL11" s="186">
        <f t="shared" si="4"/>
        <v>25</v>
      </c>
      <c r="AM11" s="362"/>
      <c r="AN11" s="88">
        <f t="shared" si="5"/>
        <v>0</v>
      </c>
      <c r="AO11" s="80">
        <f t="shared" si="6"/>
        <v>0</v>
      </c>
      <c r="AP11" s="80">
        <f>COUNTIF(D11:AG11,"HS")+'Mars 2020'!AQ11</f>
        <v>0</v>
      </c>
      <c r="AQ11" s="186">
        <f t="shared" si="7"/>
        <v>0</v>
      </c>
      <c r="AR11" s="77">
        <f>COUNT(O11,P11,V11,AC11,H11)+'Mars 2020'!AS11</f>
        <v>0</v>
      </c>
      <c r="AS11" s="64">
        <f t="shared" si="8"/>
        <v>0</v>
      </c>
      <c r="AT11" s="64">
        <f>COUNTIF(F11:AH11,"jdf")+'Mars 2020'!AU11</f>
        <v>0</v>
      </c>
      <c r="AU11" s="183">
        <f t="shared" si="9"/>
        <v>0</v>
      </c>
      <c r="AV11" s="177">
        <f ca="1">jaunesNum(P4)+'Mars 2020'!AW11</f>
        <v>2</v>
      </c>
      <c r="AW11" s="108">
        <f>COUNTIF(D11:AG11,"RF")+'Mars 2020'!AX11</f>
        <v>2</v>
      </c>
      <c r="AX11" s="214">
        <f t="shared" ca="1" si="10"/>
        <v>0</v>
      </c>
      <c r="AY11" s="88">
        <f>IF(COUNTIF(C11:AG11,"CA")&gt;=5,"1",IF(COUNTIF(C11:AG11,"CA")&lt;=4,"0"))+'Mars 2020'!AZ11</f>
        <v>0</v>
      </c>
      <c r="AZ11" s="80">
        <f t="shared" si="11"/>
        <v>0</v>
      </c>
      <c r="BA11" s="80">
        <f>COUNTIF(D11:AG11,"FR")+'Mars 2020'!BB11</f>
        <v>0</v>
      </c>
      <c r="BB11" s="186">
        <f t="shared" si="12"/>
        <v>0</v>
      </c>
    </row>
    <row r="12" spans="1:710" s="5" customFormat="1" ht="12" customHeight="1" x14ac:dyDescent="0.25">
      <c r="A12" s="31" t="s">
        <v>37</v>
      </c>
      <c r="B12" s="43">
        <v>6</v>
      </c>
      <c r="C12" s="136"/>
      <c r="D12" s="39">
        <v>6</v>
      </c>
      <c r="E12" s="39">
        <v>6</v>
      </c>
      <c r="F12" s="39">
        <v>6</v>
      </c>
      <c r="G12" s="39" t="s">
        <v>55</v>
      </c>
      <c r="H12" s="39" t="s">
        <v>55</v>
      </c>
      <c r="I12" s="39">
        <v>6</v>
      </c>
      <c r="J12" s="39">
        <v>6</v>
      </c>
      <c r="K12" s="39">
        <v>6</v>
      </c>
      <c r="L12" s="39">
        <v>6</v>
      </c>
      <c r="M12" s="39">
        <v>6</v>
      </c>
      <c r="N12" s="39" t="s">
        <v>55</v>
      </c>
      <c r="O12" s="39" t="s">
        <v>55</v>
      </c>
      <c r="P12" s="107" t="s">
        <v>64</v>
      </c>
      <c r="Q12" s="39">
        <v>6</v>
      </c>
      <c r="R12" s="39">
        <v>6</v>
      </c>
      <c r="S12" s="39">
        <v>6</v>
      </c>
      <c r="T12" s="39">
        <v>6</v>
      </c>
      <c r="U12" s="39" t="s">
        <v>55</v>
      </c>
      <c r="V12" s="39" t="s">
        <v>55</v>
      </c>
      <c r="W12" s="39">
        <v>6</v>
      </c>
      <c r="X12" s="39">
        <v>6</v>
      </c>
      <c r="Y12" s="39">
        <v>6</v>
      </c>
      <c r="Z12" s="39">
        <v>6</v>
      </c>
      <c r="AA12" s="39">
        <v>6</v>
      </c>
      <c r="AB12" s="39" t="s">
        <v>55</v>
      </c>
      <c r="AC12" s="39" t="s">
        <v>55</v>
      </c>
      <c r="AD12" s="39">
        <v>6</v>
      </c>
      <c r="AE12" s="39">
        <v>6</v>
      </c>
      <c r="AF12" s="39">
        <v>6</v>
      </c>
      <c r="AG12" s="39">
        <v>6</v>
      </c>
      <c r="AH12" s="111"/>
      <c r="AI12" s="164">
        <f>COUNTIF(D12:AG12,"RTT")+'Mars 2020'!AJ12</f>
        <v>0</v>
      </c>
      <c r="AJ12" s="183">
        <f t="shared" si="3"/>
        <v>15</v>
      </c>
      <c r="AK12" s="88">
        <f>COUNTIF(D12:AG12,"CA")+'Mars 2020'!AL12</f>
        <v>0</v>
      </c>
      <c r="AL12" s="186">
        <f t="shared" si="4"/>
        <v>25</v>
      </c>
      <c r="AM12" s="362"/>
      <c r="AN12" s="88">
        <f t="shared" si="5"/>
        <v>0</v>
      </c>
      <c r="AO12" s="80">
        <f t="shared" si="6"/>
        <v>0</v>
      </c>
      <c r="AP12" s="80">
        <f>COUNTIF(D12:AG12,"HS")+'Mars 2020'!AQ12</f>
        <v>0</v>
      </c>
      <c r="AQ12" s="186">
        <f t="shared" si="7"/>
        <v>0</v>
      </c>
      <c r="AR12" s="77">
        <f>COUNT(O12,P12,V12,AC12,H12)+'Mars 2020'!AS12</f>
        <v>0</v>
      </c>
      <c r="AS12" s="64">
        <f t="shared" si="8"/>
        <v>0</v>
      </c>
      <c r="AT12" s="64">
        <f>COUNTIF(F12:AH12,"jdf")+'Mars 2020'!AU12</f>
        <v>0</v>
      </c>
      <c r="AU12" s="183">
        <f t="shared" si="9"/>
        <v>0</v>
      </c>
      <c r="AV12" s="177">
        <f ca="1">jaunesNum(P4)+'Mars 2020'!AW12</f>
        <v>2</v>
      </c>
      <c r="AW12" s="108">
        <f>COUNTIF(D12:AG12,"RF")+'Mars 2020'!AX12</f>
        <v>2</v>
      </c>
      <c r="AX12" s="214">
        <f t="shared" ca="1" si="10"/>
        <v>0</v>
      </c>
      <c r="AY12" s="88">
        <f>IF(COUNTIF(C12:AG12,"CA")&gt;=5,"1",IF(COUNTIF(C12:AG12,"CA")&lt;=4,"0"))+'Mars 2020'!AZ12</f>
        <v>0</v>
      </c>
      <c r="AZ12" s="80">
        <f t="shared" si="11"/>
        <v>0</v>
      </c>
      <c r="BA12" s="80">
        <f>COUNTIF(D12:AG12,"FR")+'Mars 2020'!BB12</f>
        <v>0</v>
      </c>
      <c r="BB12" s="186">
        <f t="shared" si="12"/>
        <v>0</v>
      </c>
    </row>
    <row r="13" spans="1:710" ht="12" customHeight="1" thickBot="1" x14ac:dyDescent="0.3">
      <c r="A13" s="32" t="s">
        <v>38</v>
      </c>
      <c r="B13" s="120">
        <v>7</v>
      </c>
      <c r="C13" s="137"/>
      <c r="D13" s="39">
        <v>7</v>
      </c>
      <c r="E13" s="39">
        <v>7</v>
      </c>
      <c r="F13" s="39">
        <v>7</v>
      </c>
      <c r="G13" s="39" t="s">
        <v>55</v>
      </c>
      <c r="H13" s="39" t="s">
        <v>55</v>
      </c>
      <c r="I13" s="39">
        <v>7</v>
      </c>
      <c r="J13" s="39">
        <v>7</v>
      </c>
      <c r="K13" s="39">
        <v>7</v>
      </c>
      <c r="L13" s="39">
        <v>7</v>
      </c>
      <c r="M13" s="39">
        <v>7</v>
      </c>
      <c r="N13" s="39" t="s">
        <v>55</v>
      </c>
      <c r="O13" s="39" t="s">
        <v>55</v>
      </c>
      <c r="P13" s="107" t="s">
        <v>64</v>
      </c>
      <c r="Q13" s="39">
        <v>7</v>
      </c>
      <c r="R13" s="39">
        <v>7</v>
      </c>
      <c r="S13" s="39">
        <v>7</v>
      </c>
      <c r="T13" s="39">
        <v>7</v>
      </c>
      <c r="U13" s="39" t="s">
        <v>55</v>
      </c>
      <c r="V13" s="39" t="s">
        <v>55</v>
      </c>
      <c r="W13" s="39">
        <v>7</v>
      </c>
      <c r="X13" s="39">
        <v>7</v>
      </c>
      <c r="Y13" s="39">
        <v>7</v>
      </c>
      <c r="Z13" s="39">
        <v>7</v>
      </c>
      <c r="AA13" s="39">
        <v>7</v>
      </c>
      <c r="AB13" s="39" t="s">
        <v>55</v>
      </c>
      <c r="AC13" s="39" t="s">
        <v>55</v>
      </c>
      <c r="AD13" s="39">
        <v>7</v>
      </c>
      <c r="AE13" s="39">
        <v>7</v>
      </c>
      <c r="AF13" s="39">
        <v>7</v>
      </c>
      <c r="AG13" s="39">
        <v>7</v>
      </c>
      <c r="AH13" s="111"/>
      <c r="AI13" s="164">
        <f>COUNTIF(D13:AG13,"RTT")+'Mars 2020'!AJ13</f>
        <v>0</v>
      </c>
      <c r="AJ13" s="183">
        <f t="shared" si="3"/>
        <v>15</v>
      </c>
      <c r="AK13" s="88">
        <f>COUNTIF(D13:AG13,"CA")+'Mars 2020'!AL13</f>
        <v>0</v>
      </c>
      <c r="AL13" s="186">
        <f t="shared" si="4"/>
        <v>25</v>
      </c>
      <c r="AM13" s="362"/>
      <c r="AN13" s="88">
        <f t="shared" si="5"/>
        <v>0</v>
      </c>
      <c r="AO13" s="80">
        <f t="shared" si="6"/>
        <v>0</v>
      </c>
      <c r="AP13" s="80">
        <f>COUNTIF(D13:AG13,"HS")+'Mars 2020'!AQ13</f>
        <v>0</v>
      </c>
      <c r="AQ13" s="186">
        <f t="shared" si="7"/>
        <v>0</v>
      </c>
      <c r="AR13" s="77">
        <f>COUNT(O13,P13,V13,AC13,H13)+'Mars 2020'!AS13</f>
        <v>0</v>
      </c>
      <c r="AS13" s="64">
        <f t="shared" si="8"/>
        <v>0</v>
      </c>
      <c r="AT13" s="64">
        <f>COUNTIF(F13:AH13,"jdf")+'Mars 2020'!AU13</f>
        <v>0</v>
      </c>
      <c r="AU13" s="183">
        <f t="shared" si="9"/>
        <v>0</v>
      </c>
      <c r="AV13" s="177">
        <f ca="1">jaunesNum(P4)+'Mars 2020'!AW13</f>
        <v>2</v>
      </c>
      <c r="AW13" s="108">
        <f>COUNTIF(D13:AG13,"RF")+'Mars 2020'!AX13</f>
        <v>2</v>
      </c>
      <c r="AX13" s="214">
        <f t="shared" ca="1" si="10"/>
        <v>0</v>
      </c>
      <c r="AY13" s="88">
        <f>IF(COUNTIF(C13:AG13,"CA")&gt;=5,"1",IF(COUNTIF(C13:AG13,"CA")&lt;=4,"0"))+'Mars 2020'!AZ13</f>
        <v>0</v>
      </c>
      <c r="AZ13" s="80">
        <f t="shared" si="11"/>
        <v>0</v>
      </c>
      <c r="BA13" s="80">
        <f>COUNTIF(D13:AG13,"FR")+'Mars 2020'!BB13</f>
        <v>0</v>
      </c>
      <c r="BB13" s="186">
        <f t="shared" si="12"/>
        <v>0</v>
      </c>
    </row>
    <row r="14" spans="1:710" ht="1.5" customHeight="1" thickBot="1" x14ac:dyDescent="0.3">
      <c r="A14" s="13"/>
      <c r="B14" s="46"/>
      <c r="C14" s="138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107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11"/>
      <c r="AI14" s="164">
        <f>COUNTIF(D14:AG14,"RTT")+'Mars 2020'!AJ14</f>
        <v>0</v>
      </c>
      <c r="AJ14" s="183"/>
      <c r="AK14" s="88">
        <f>COUNTIF(D14:AG14,"CA")+'Mars 2020'!AL14</f>
        <v>0</v>
      </c>
      <c r="AL14" s="186"/>
      <c r="AM14" s="362"/>
      <c r="AN14" s="88">
        <f t="shared" si="5"/>
        <v>0</v>
      </c>
      <c r="AO14" s="80">
        <f t="shared" si="6"/>
        <v>0</v>
      </c>
      <c r="AP14" s="80">
        <f>COUNTIF(D14:AG14,"HS")+'Mars 2020'!AQ14</f>
        <v>0</v>
      </c>
      <c r="AQ14" s="186">
        <f t="shared" si="7"/>
        <v>0</v>
      </c>
      <c r="AR14" s="77">
        <f>COUNT(O14,P14,V14,AC14,H14)+'Mars 2020'!AS14</f>
        <v>0</v>
      </c>
      <c r="AS14" s="64">
        <f t="shared" si="8"/>
        <v>0</v>
      </c>
      <c r="AT14" s="64">
        <f>COUNTIF(F14:AH14,"jdf")+'Mars 2020'!AU14</f>
        <v>0</v>
      </c>
      <c r="AU14" s="183">
        <f t="shared" si="9"/>
        <v>0</v>
      </c>
      <c r="AV14" s="77">
        <f ca="1">jaunesNum(P12)+'Janvier 2020'!AW14</f>
        <v>0</v>
      </c>
      <c r="AW14" s="108">
        <f>COUNTIF(D14:AG14,"RF")+'Mars 2020'!AX14</f>
        <v>0</v>
      </c>
      <c r="AX14" s="215"/>
      <c r="AY14" s="88">
        <f>IF(COUNTIF(C14:AG14,"CA")&gt;=5,"1",IF(COUNTIF(C14:AG14,"CA")&lt;=4,"0"))+'Mars 2020'!AZ14</f>
        <v>0</v>
      </c>
      <c r="AZ14" s="80">
        <f t="shared" si="11"/>
        <v>0</v>
      </c>
      <c r="BA14" s="80">
        <f>COUNTIF(D14:AG14,"FR")+'Mars 2020'!BB14</f>
        <v>0</v>
      </c>
      <c r="BB14" s="186">
        <f t="shared" si="12"/>
        <v>0</v>
      </c>
    </row>
    <row r="15" spans="1:710" ht="12" customHeight="1" thickBot="1" x14ac:dyDescent="0.3">
      <c r="A15" s="33" t="s">
        <v>39</v>
      </c>
      <c r="B15" s="122">
        <v>8</v>
      </c>
      <c r="C15" s="133"/>
      <c r="D15" s="39">
        <v>8</v>
      </c>
      <c r="E15" s="39">
        <v>8</v>
      </c>
      <c r="F15" s="39">
        <v>8</v>
      </c>
      <c r="G15" s="39" t="s">
        <v>55</v>
      </c>
      <c r="H15" s="39" t="s">
        <v>55</v>
      </c>
      <c r="I15" s="39">
        <v>8</v>
      </c>
      <c r="J15" s="39">
        <v>8</v>
      </c>
      <c r="K15" s="39">
        <v>8</v>
      </c>
      <c r="L15" s="39">
        <v>8</v>
      </c>
      <c r="M15" s="39">
        <v>8</v>
      </c>
      <c r="N15" s="39" t="s">
        <v>55</v>
      </c>
      <c r="O15" s="39" t="s">
        <v>55</v>
      </c>
      <c r="P15" s="107" t="s">
        <v>64</v>
      </c>
      <c r="Q15" s="39">
        <v>8</v>
      </c>
      <c r="R15" s="39">
        <v>8</v>
      </c>
      <c r="S15" s="39">
        <v>8</v>
      </c>
      <c r="T15" s="39">
        <v>8</v>
      </c>
      <c r="U15" s="39" t="s">
        <v>55</v>
      </c>
      <c r="V15" s="39" t="s">
        <v>55</v>
      </c>
      <c r="W15" s="39">
        <v>8</v>
      </c>
      <c r="X15" s="39">
        <v>8</v>
      </c>
      <c r="Y15" s="39">
        <v>8</v>
      </c>
      <c r="Z15" s="39">
        <v>8</v>
      </c>
      <c r="AA15" s="39">
        <v>8</v>
      </c>
      <c r="AB15" s="39" t="s">
        <v>55</v>
      </c>
      <c r="AC15" s="39" t="s">
        <v>55</v>
      </c>
      <c r="AD15" s="39">
        <v>8</v>
      </c>
      <c r="AE15" s="39">
        <v>8</v>
      </c>
      <c r="AF15" s="39">
        <v>8</v>
      </c>
      <c r="AG15" s="39">
        <v>8</v>
      </c>
      <c r="AH15" s="111"/>
      <c r="AI15" s="164">
        <f>COUNTIF(D15:AG15,"RTT")+'Mars 2020'!AJ15</f>
        <v>0</v>
      </c>
      <c r="AJ15" s="183">
        <f t="shared" si="3"/>
        <v>15</v>
      </c>
      <c r="AK15" s="88">
        <f>COUNTIF(D15:AG15,"CA")+'Mars 2020'!AL15</f>
        <v>0</v>
      </c>
      <c r="AL15" s="186">
        <f t="shared" si="4"/>
        <v>25</v>
      </c>
      <c r="AM15" s="362"/>
      <c r="AN15" s="88">
        <f t="shared" si="5"/>
        <v>0</v>
      </c>
      <c r="AO15" s="80">
        <f t="shared" si="6"/>
        <v>0</v>
      </c>
      <c r="AP15" s="80">
        <f>COUNTIF(D15:AG15,"HS")+'Mars 2020'!AQ15</f>
        <v>0</v>
      </c>
      <c r="AQ15" s="186">
        <f t="shared" si="7"/>
        <v>0</v>
      </c>
      <c r="AR15" s="77">
        <f>COUNT(O15,P15,V15,AC15,H15)+'Mars 2020'!AS15</f>
        <v>0</v>
      </c>
      <c r="AS15" s="64">
        <f t="shared" si="8"/>
        <v>0</v>
      </c>
      <c r="AT15" s="64">
        <f>COUNTIF(F15:AH15,"jdf")+'Mars 2020'!AU15</f>
        <v>0</v>
      </c>
      <c r="AU15" s="183">
        <f t="shared" si="9"/>
        <v>0</v>
      </c>
      <c r="AV15" s="177">
        <f ca="1">jaunesNum(P4)+'Mars 2020'!AW15</f>
        <v>2</v>
      </c>
      <c r="AW15" s="108">
        <f>COUNTIF(D15:AG15,"RF")+'Mars 2020'!AX15</f>
        <v>2</v>
      </c>
      <c r="AX15" s="214">
        <f t="shared" ca="1" si="10"/>
        <v>0</v>
      </c>
      <c r="AY15" s="88">
        <f>IF(COUNTIF(C15:AG15,"CA")&gt;=5,"1",IF(COUNTIF(C15:AG15,"CA")&lt;=4,"0"))+'Mars 2020'!AZ15</f>
        <v>0</v>
      </c>
      <c r="AZ15" s="80">
        <f t="shared" si="11"/>
        <v>0</v>
      </c>
      <c r="BA15" s="80">
        <f>COUNTIF(D15:AG15,"FR")+'Mars 2020'!BB15</f>
        <v>0</v>
      </c>
      <c r="BB15" s="186">
        <f t="shared" si="12"/>
        <v>0</v>
      </c>
    </row>
    <row r="16" spans="1:710" ht="12" customHeight="1" x14ac:dyDescent="0.25">
      <c r="A16" s="272" t="s">
        <v>40</v>
      </c>
      <c r="B16" s="122">
        <v>9</v>
      </c>
      <c r="C16" s="137"/>
      <c r="D16" s="39" t="str">
        <f t="shared" ref="D16:AG16" si="13">IF(OR(WEEKDAY(D3,2)=6,WEEKDAY(D3,2)=7,WEEKDAY(D3,2)=2),"RH","")</f>
        <v/>
      </c>
      <c r="E16" s="39" t="str">
        <f t="shared" si="13"/>
        <v/>
      </c>
      <c r="F16" s="39" t="str">
        <f t="shared" si="13"/>
        <v/>
      </c>
      <c r="G16" s="39" t="str">
        <f t="shared" si="13"/>
        <v>RH</v>
      </c>
      <c r="H16" s="39" t="str">
        <f t="shared" si="13"/>
        <v>RH</v>
      </c>
      <c r="I16" s="39" t="str">
        <f t="shared" si="13"/>
        <v/>
      </c>
      <c r="J16" s="39" t="str">
        <f t="shared" si="13"/>
        <v>RH</v>
      </c>
      <c r="K16" s="39" t="str">
        <f t="shared" si="13"/>
        <v/>
      </c>
      <c r="L16" s="39" t="str">
        <f t="shared" si="13"/>
        <v/>
      </c>
      <c r="M16" s="39" t="str">
        <f t="shared" si="13"/>
        <v/>
      </c>
      <c r="N16" s="39" t="str">
        <f t="shared" si="13"/>
        <v>RH</v>
      </c>
      <c r="O16" s="39" t="str">
        <f t="shared" si="13"/>
        <v>RH</v>
      </c>
      <c r="P16" s="107"/>
      <c r="Q16" s="39" t="str">
        <f t="shared" si="13"/>
        <v>RH</v>
      </c>
      <c r="R16" s="39" t="str">
        <f t="shared" si="13"/>
        <v/>
      </c>
      <c r="S16" s="39" t="str">
        <f t="shared" si="13"/>
        <v/>
      </c>
      <c r="T16" s="39" t="str">
        <f t="shared" si="13"/>
        <v/>
      </c>
      <c r="U16" s="39" t="str">
        <f t="shared" si="13"/>
        <v>RH</v>
      </c>
      <c r="V16" s="39" t="str">
        <f t="shared" si="13"/>
        <v>RH</v>
      </c>
      <c r="W16" s="39" t="str">
        <f t="shared" si="13"/>
        <v/>
      </c>
      <c r="X16" s="39" t="str">
        <f t="shared" si="13"/>
        <v>RH</v>
      </c>
      <c r="Y16" s="39" t="str">
        <f t="shared" si="13"/>
        <v/>
      </c>
      <c r="Z16" s="39" t="str">
        <f t="shared" si="13"/>
        <v/>
      </c>
      <c r="AA16" s="39" t="str">
        <f t="shared" si="13"/>
        <v/>
      </c>
      <c r="AB16" s="39" t="str">
        <f t="shared" si="13"/>
        <v>RH</v>
      </c>
      <c r="AC16" s="39" t="str">
        <f t="shared" si="13"/>
        <v>RH</v>
      </c>
      <c r="AD16" s="39" t="str">
        <f t="shared" si="13"/>
        <v/>
      </c>
      <c r="AE16" s="39" t="str">
        <f t="shared" si="13"/>
        <v>RH</v>
      </c>
      <c r="AF16" s="39" t="str">
        <f t="shared" si="13"/>
        <v/>
      </c>
      <c r="AG16" s="39" t="str">
        <f t="shared" si="13"/>
        <v/>
      </c>
      <c r="AH16" s="111"/>
      <c r="AI16" s="164">
        <f>COUNTIF(D16:AG16,"RTT")+'Mars 2020'!AJ16</f>
        <v>0</v>
      </c>
      <c r="AJ16" s="183">
        <f t="shared" si="3"/>
        <v>15</v>
      </c>
      <c r="AK16" s="88">
        <f>COUNTIF(D16:AG16,"CA")+'Mars 2020'!AL16</f>
        <v>0</v>
      </c>
      <c r="AL16" s="186">
        <f t="shared" si="4"/>
        <v>25</v>
      </c>
      <c r="AM16" s="362"/>
      <c r="AN16" s="88">
        <f t="shared" si="5"/>
        <v>0</v>
      </c>
      <c r="AO16" s="80">
        <f t="shared" si="6"/>
        <v>0</v>
      </c>
      <c r="AP16" s="80">
        <f>COUNTIF(D16:AG16,"HS")+'Mars 2020'!AQ16</f>
        <v>0</v>
      </c>
      <c r="AQ16" s="186">
        <f t="shared" si="7"/>
        <v>0</v>
      </c>
      <c r="AR16" s="77">
        <f>COUNT(O16,P16,V16,AC16,H16)+'Mars 2020'!AS16</f>
        <v>0</v>
      </c>
      <c r="AS16" s="64">
        <f t="shared" si="8"/>
        <v>0</v>
      </c>
      <c r="AT16" s="64">
        <f>COUNTIF(F16:AH16,"jdf")+'Mars 2020'!AU16</f>
        <v>0</v>
      </c>
      <c r="AU16" s="183">
        <f t="shared" si="9"/>
        <v>0</v>
      </c>
      <c r="AV16" s="77">
        <f t="shared" ref="AV16:AV50" ca="1" si="14">jaunesNum(C16:AG16)</f>
        <v>1</v>
      </c>
      <c r="AW16" s="108">
        <f>COUNTIF(D16:AG16,"RF")+'Mars 2020'!AX16</f>
        <v>0</v>
      </c>
      <c r="AX16" s="214">
        <f t="shared" ca="1" si="10"/>
        <v>1</v>
      </c>
      <c r="AY16" s="88">
        <f>IF(COUNTIF(C16:AG16,"CA")&gt;=5,"1",IF(COUNTIF(C16:AG16,"CA")&lt;=4,"0"))+'Mars 2020'!AZ16</f>
        <v>0</v>
      </c>
      <c r="AZ16" s="80">
        <f t="shared" si="11"/>
        <v>0</v>
      </c>
      <c r="BA16" s="80">
        <f>COUNTIF(D16:AG16,"FR")+'Mars 2020'!BB16</f>
        <v>0</v>
      </c>
      <c r="BB16" s="186">
        <f t="shared" si="12"/>
        <v>0</v>
      </c>
    </row>
    <row r="17" spans="1:54" ht="12" customHeight="1" x14ac:dyDescent="0.25">
      <c r="A17" s="273"/>
      <c r="B17" s="122">
        <v>10</v>
      </c>
      <c r="C17" s="133"/>
      <c r="D17" s="39" t="str">
        <f t="shared" ref="D17:AG17" si="15">IF(OR(WEEKDAY(D3,2)=6,WEEKDAY(D3,2)=7),"RH","")</f>
        <v/>
      </c>
      <c r="E17" s="39" t="str">
        <f t="shared" si="15"/>
        <v/>
      </c>
      <c r="F17" s="39" t="str">
        <f t="shared" si="15"/>
        <v/>
      </c>
      <c r="G17" s="39" t="str">
        <f t="shared" si="15"/>
        <v>RH</v>
      </c>
      <c r="H17" s="39" t="str">
        <f t="shared" si="15"/>
        <v>RH</v>
      </c>
      <c r="I17" s="39" t="str">
        <f t="shared" si="15"/>
        <v/>
      </c>
      <c r="J17" s="39" t="str">
        <f t="shared" si="15"/>
        <v/>
      </c>
      <c r="K17" s="39" t="str">
        <f t="shared" si="15"/>
        <v/>
      </c>
      <c r="L17" s="39" t="str">
        <f t="shared" si="15"/>
        <v/>
      </c>
      <c r="M17" s="39" t="str">
        <f t="shared" si="15"/>
        <v/>
      </c>
      <c r="N17" s="39" t="str">
        <f t="shared" si="15"/>
        <v>RH</v>
      </c>
      <c r="O17" s="39" t="str">
        <f t="shared" si="15"/>
        <v>RH</v>
      </c>
      <c r="P17" s="107" t="s">
        <v>64</v>
      </c>
      <c r="Q17" s="39" t="str">
        <f t="shared" si="15"/>
        <v/>
      </c>
      <c r="R17" s="39" t="str">
        <f t="shared" si="15"/>
        <v/>
      </c>
      <c r="S17" s="39" t="str">
        <f t="shared" si="15"/>
        <v/>
      </c>
      <c r="T17" s="39" t="str">
        <f t="shared" si="15"/>
        <v/>
      </c>
      <c r="U17" s="39" t="str">
        <f t="shared" si="15"/>
        <v>RH</v>
      </c>
      <c r="V17" s="39" t="str">
        <f t="shared" si="15"/>
        <v>RH</v>
      </c>
      <c r="W17" s="39" t="str">
        <f t="shared" si="15"/>
        <v/>
      </c>
      <c r="X17" s="39" t="str">
        <f t="shared" si="15"/>
        <v/>
      </c>
      <c r="Y17" s="39" t="str">
        <f t="shared" si="15"/>
        <v/>
      </c>
      <c r="Z17" s="39" t="str">
        <f t="shared" si="15"/>
        <v/>
      </c>
      <c r="AA17" s="39" t="str">
        <f t="shared" si="15"/>
        <v/>
      </c>
      <c r="AB17" s="39" t="str">
        <f t="shared" si="15"/>
        <v>RH</v>
      </c>
      <c r="AC17" s="39" t="str">
        <f t="shared" si="15"/>
        <v>RH</v>
      </c>
      <c r="AD17" s="39" t="str">
        <f t="shared" si="15"/>
        <v/>
      </c>
      <c r="AE17" s="39" t="str">
        <f t="shared" si="15"/>
        <v/>
      </c>
      <c r="AF17" s="39" t="str">
        <f t="shared" si="15"/>
        <v/>
      </c>
      <c r="AG17" s="39" t="str">
        <f t="shared" si="15"/>
        <v/>
      </c>
      <c r="AH17" s="111"/>
      <c r="AI17" s="164">
        <f>COUNTIF(D17:AG17,"RTT")+'Mars 2020'!AJ17</f>
        <v>0</v>
      </c>
      <c r="AJ17" s="183">
        <f t="shared" si="3"/>
        <v>15</v>
      </c>
      <c r="AK17" s="88">
        <f>COUNTIF(D17:AG17,"CA")+'Mars 2020'!AL17</f>
        <v>0</v>
      </c>
      <c r="AL17" s="186">
        <f t="shared" si="4"/>
        <v>25</v>
      </c>
      <c r="AM17" s="362"/>
      <c r="AN17" s="88">
        <f t="shared" si="5"/>
        <v>0</v>
      </c>
      <c r="AO17" s="80">
        <f t="shared" si="6"/>
        <v>0</v>
      </c>
      <c r="AP17" s="80">
        <f>COUNTIF(D17:AG17,"HS")+'Mars 2020'!AQ17</f>
        <v>0</v>
      </c>
      <c r="AQ17" s="186">
        <f t="shared" si="7"/>
        <v>0</v>
      </c>
      <c r="AR17" s="77">
        <f>COUNT(O17,P17,V17,AC17,H17)+'Mars 2020'!AS17</f>
        <v>0</v>
      </c>
      <c r="AS17" s="64">
        <f t="shared" si="8"/>
        <v>0</v>
      </c>
      <c r="AT17" s="64">
        <f>COUNTIF(F17:AH17,"jdf")+'Mars 2020'!AU17</f>
        <v>0</v>
      </c>
      <c r="AU17" s="183">
        <f t="shared" si="9"/>
        <v>0</v>
      </c>
      <c r="AV17" s="177">
        <f ca="1">jaunesNum(P4)+'Mars 2020'!AW17</f>
        <v>2</v>
      </c>
      <c r="AW17" s="108">
        <f>COUNTIF(D17:AG17,"RF")+'Mars 2020'!AX17</f>
        <v>2</v>
      </c>
      <c r="AX17" s="214">
        <f t="shared" ca="1" si="10"/>
        <v>0</v>
      </c>
      <c r="AY17" s="88">
        <f>IF(COUNTIF(C17:AG17,"CA")&gt;=5,"1",IF(COUNTIF(C17:AG17,"CA")&lt;=4,"0"))+'Mars 2020'!AZ17</f>
        <v>0</v>
      </c>
      <c r="AZ17" s="80">
        <f t="shared" si="11"/>
        <v>0</v>
      </c>
      <c r="BA17" s="80">
        <f>COUNTIF(D17:AG17,"FR")+'Mars 2020'!BB17</f>
        <v>0</v>
      </c>
      <c r="BB17" s="186">
        <f t="shared" si="12"/>
        <v>0</v>
      </c>
    </row>
    <row r="18" spans="1:54" ht="12" customHeight="1" x14ac:dyDescent="0.25">
      <c r="A18" s="273"/>
      <c r="B18" s="122">
        <v>11</v>
      </c>
      <c r="C18" s="133"/>
      <c r="D18" s="39" t="str">
        <f t="shared" ref="D18:AG18" si="16">IF(OR(WEEKDAY(D3,2)=6,WEEKDAY(D3,2)=7,WEEKDAY(D3,2)=1),"RH","")</f>
        <v/>
      </c>
      <c r="E18" s="39" t="str">
        <f t="shared" si="16"/>
        <v/>
      </c>
      <c r="F18" s="39" t="str">
        <f t="shared" si="16"/>
        <v/>
      </c>
      <c r="G18" s="39" t="str">
        <f t="shared" si="16"/>
        <v>RH</v>
      </c>
      <c r="H18" s="39" t="str">
        <f t="shared" si="16"/>
        <v>RH</v>
      </c>
      <c r="I18" s="39" t="str">
        <f t="shared" si="16"/>
        <v>RH</v>
      </c>
      <c r="J18" s="39" t="str">
        <f t="shared" si="16"/>
        <v/>
      </c>
      <c r="K18" s="39" t="str">
        <f t="shared" si="16"/>
        <v/>
      </c>
      <c r="L18" s="39" t="str">
        <f t="shared" si="16"/>
        <v/>
      </c>
      <c r="M18" s="39" t="str">
        <f t="shared" si="16"/>
        <v/>
      </c>
      <c r="N18" s="39" t="str">
        <f t="shared" si="16"/>
        <v>RH</v>
      </c>
      <c r="O18" s="39" t="str">
        <f t="shared" si="16"/>
        <v>RH</v>
      </c>
      <c r="P18" s="107" t="str">
        <f t="shared" si="16"/>
        <v>RH</v>
      </c>
      <c r="Q18" s="39" t="str">
        <f t="shared" si="16"/>
        <v/>
      </c>
      <c r="R18" s="39" t="str">
        <f t="shared" si="16"/>
        <v/>
      </c>
      <c r="S18" s="39" t="str">
        <f t="shared" si="16"/>
        <v/>
      </c>
      <c r="T18" s="39" t="str">
        <f t="shared" si="16"/>
        <v/>
      </c>
      <c r="U18" s="39" t="str">
        <f t="shared" si="16"/>
        <v>RH</v>
      </c>
      <c r="V18" s="39" t="str">
        <f t="shared" si="16"/>
        <v>RH</v>
      </c>
      <c r="W18" s="39" t="str">
        <f t="shared" si="16"/>
        <v>RH</v>
      </c>
      <c r="X18" s="39" t="str">
        <f t="shared" si="16"/>
        <v/>
      </c>
      <c r="Y18" s="39" t="str">
        <f t="shared" si="16"/>
        <v/>
      </c>
      <c r="Z18" s="39" t="str">
        <f t="shared" si="16"/>
        <v/>
      </c>
      <c r="AA18" s="39" t="str">
        <f t="shared" si="16"/>
        <v/>
      </c>
      <c r="AB18" s="39" t="str">
        <f t="shared" si="16"/>
        <v>RH</v>
      </c>
      <c r="AC18" s="39" t="str">
        <f t="shared" si="16"/>
        <v>RH</v>
      </c>
      <c r="AD18" s="39" t="str">
        <f t="shared" si="16"/>
        <v>RH</v>
      </c>
      <c r="AE18" s="39" t="str">
        <f t="shared" si="16"/>
        <v/>
      </c>
      <c r="AF18" s="39" t="str">
        <f t="shared" si="16"/>
        <v/>
      </c>
      <c r="AG18" s="39" t="str">
        <f t="shared" si="16"/>
        <v/>
      </c>
      <c r="AH18" s="111"/>
      <c r="AI18" s="164">
        <f>COUNTIF(D18:AG18,"RTT")+'Mars 2020'!AJ18</f>
        <v>0</v>
      </c>
      <c r="AJ18" s="183">
        <f t="shared" si="3"/>
        <v>15</v>
      </c>
      <c r="AK18" s="88">
        <f>COUNTIF(D18:AG18,"CA")+'Mars 2020'!AL18</f>
        <v>0</v>
      </c>
      <c r="AL18" s="186">
        <f t="shared" si="4"/>
        <v>25</v>
      </c>
      <c r="AM18" s="362"/>
      <c r="AN18" s="88">
        <f t="shared" si="5"/>
        <v>0</v>
      </c>
      <c r="AO18" s="80">
        <f t="shared" si="6"/>
        <v>0</v>
      </c>
      <c r="AP18" s="80">
        <f>COUNTIF(D18:AG18,"HS")+'Mars 2020'!AQ18</f>
        <v>0</v>
      </c>
      <c r="AQ18" s="186">
        <f t="shared" si="7"/>
        <v>0</v>
      </c>
      <c r="AR18" s="77">
        <f>COUNT(O18,P18,V18,AC18,H18)+'Mars 2020'!AS18</f>
        <v>0</v>
      </c>
      <c r="AS18" s="64">
        <f t="shared" si="8"/>
        <v>0</v>
      </c>
      <c r="AT18" s="64">
        <f>COUNTIF(F18:AH18,"jdf")+'Mars 2020'!AU18</f>
        <v>0</v>
      </c>
      <c r="AU18" s="183">
        <f t="shared" si="9"/>
        <v>0</v>
      </c>
      <c r="AV18" s="77">
        <f ca="1">jaunesNum(C18:AG18)</f>
        <v>0</v>
      </c>
      <c r="AW18" s="108">
        <f>COUNTIF(D18:AG18,"RF")+'Mars 2020'!AX18</f>
        <v>0</v>
      </c>
      <c r="AX18" s="214">
        <f t="shared" ca="1" si="10"/>
        <v>0</v>
      </c>
      <c r="AY18" s="88">
        <f>IF(COUNTIF(C18:AG18,"CA")&gt;=5,"1",IF(COUNTIF(C18:AG18,"CA")&lt;=4,"0"))+'Mars 2020'!AZ18</f>
        <v>0</v>
      </c>
      <c r="AZ18" s="80">
        <f t="shared" si="11"/>
        <v>0</v>
      </c>
      <c r="BA18" s="80">
        <f>COUNTIF(D18:AG18,"FR")+'Mars 2020'!BB18</f>
        <v>0</v>
      </c>
      <c r="BB18" s="186">
        <f t="shared" si="12"/>
        <v>0</v>
      </c>
    </row>
    <row r="19" spans="1:54" ht="12" customHeight="1" x14ac:dyDescent="0.25">
      <c r="A19" s="274" t="s">
        <v>41</v>
      </c>
      <c r="B19" s="122"/>
      <c r="C19" s="133"/>
      <c r="D19" s="39" t="str">
        <f t="shared" ref="D19:AG19" si="17">IF(OR(WEEKDAY(D3,2)=6,WEEKDAY(D3,2)=7,WEEKDAY(D3,2)=1),"RH","")</f>
        <v/>
      </c>
      <c r="E19" s="39" t="str">
        <f t="shared" si="17"/>
        <v/>
      </c>
      <c r="F19" s="39" t="str">
        <f t="shared" si="17"/>
        <v/>
      </c>
      <c r="G19" s="39" t="str">
        <f t="shared" si="17"/>
        <v>RH</v>
      </c>
      <c r="H19" s="39" t="str">
        <f t="shared" si="17"/>
        <v>RH</v>
      </c>
      <c r="I19" s="39" t="str">
        <f t="shared" si="17"/>
        <v>RH</v>
      </c>
      <c r="J19" s="39" t="str">
        <f t="shared" si="17"/>
        <v/>
      </c>
      <c r="K19" s="39" t="str">
        <f t="shared" si="17"/>
        <v/>
      </c>
      <c r="L19" s="39" t="str">
        <f t="shared" si="17"/>
        <v/>
      </c>
      <c r="M19" s="39" t="str">
        <f t="shared" si="17"/>
        <v/>
      </c>
      <c r="N19" s="39" t="str">
        <f t="shared" si="17"/>
        <v>RH</v>
      </c>
      <c r="O19" s="39" t="str">
        <f t="shared" si="17"/>
        <v>RH</v>
      </c>
      <c r="P19" s="107" t="str">
        <f t="shared" si="17"/>
        <v>RH</v>
      </c>
      <c r="Q19" s="39" t="str">
        <f t="shared" si="17"/>
        <v/>
      </c>
      <c r="R19" s="39" t="str">
        <f t="shared" si="17"/>
        <v/>
      </c>
      <c r="S19" s="39" t="str">
        <f t="shared" si="17"/>
        <v/>
      </c>
      <c r="T19" s="39" t="str">
        <f t="shared" si="17"/>
        <v/>
      </c>
      <c r="U19" s="39" t="str">
        <f t="shared" si="17"/>
        <v>RH</v>
      </c>
      <c r="V19" s="39" t="str">
        <f t="shared" si="17"/>
        <v>RH</v>
      </c>
      <c r="W19" s="39" t="str">
        <f t="shared" si="17"/>
        <v>RH</v>
      </c>
      <c r="X19" s="39" t="str">
        <f t="shared" si="17"/>
        <v/>
      </c>
      <c r="Y19" s="39" t="str">
        <f t="shared" si="17"/>
        <v/>
      </c>
      <c r="Z19" s="39" t="str">
        <f t="shared" si="17"/>
        <v/>
      </c>
      <c r="AA19" s="39" t="str">
        <f t="shared" si="17"/>
        <v/>
      </c>
      <c r="AB19" s="39" t="str">
        <f t="shared" si="17"/>
        <v>RH</v>
      </c>
      <c r="AC19" s="39" t="str">
        <f t="shared" si="17"/>
        <v>RH</v>
      </c>
      <c r="AD19" s="39" t="str">
        <f t="shared" si="17"/>
        <v>RH</v>
      </c>
      <c r="AE19" s="39" t="str">
        <f t="shared" si="17"/>
        <v/>
      </c>
      <c r="AF19" s="39" t="str">
        <f t="shared" si="17"/>
        <v/>
      </c>
      <c r="AG19" s="39" t="str">
        <f t="shared" si="17"/>
        <v/>
      </c>
      <c r="AH19" s="111"/>
      <c r="AI19" s="164">
        <f>COUNTIF(D19:AG19,"RTT")+'Mars 2020'!AJ19</f>
        <v>0</v>
      </c>
      <c r="AJ19" s="183">
        <f t="shared" si="3"/>
        <v>15</v>
      </c>
      <c r="AK19" s="88">
        <f>COUNTIF(D19:AG19,"CA")+'Mars 2020'!AL19</f>
        <v>0</v>
      </c>
      <c r="AL19" s="186">
        <f t="shared" si="4"/>
        <v>25</v>
      </c>
      <c r="AM19" s="362"/>
      <c r="AN19" s="88">
        <f t="shared" si="5"/>
        <v>0</v>
      </c>
      <c r="AO19" s="80">
        <f t="shared" si="6"/>
        <v>0</v>
      </c>
      <c r="AP19" s="80">
        <f>COUNTIF(D19:AG19,"HS")+'Mars 2020'!AQ19</f>
        <v>0</v>
      </c>
      <c r="AQ19" s="186">
        <f t="shared" si="7"/>
        <v>0</v>
      </c>
      <c r="AR19" s="77">
        <f>COUNT(O19,P19,V19,AC19,H19)+'Mars 2020'!AS19</f>
        <v>0</v>
      </c>
      <c r="AS19" s="64">
        <f t="shared" si="8"/>
        <v>0</v>
      </c>
      <c r="AT19" s="64">
        <f>COUNTIF(F19:AH19,"jdf")+'Mars 2020'!AU19</f>
        <v>0</v>
      </c>
      <c r="AU19" s="183">
        <f t="shared" si="9"/>
        <v>0</v>
      </c>
      <c r="AV19" s="77">
        <f t="shared" ca="1" si="14"/>
        <v>0</v>
      </c>
      <c r="AW19" s="108">
        <f>COUNTIF(D19:AG19,"RF")+'Mars 2020'!AX19</f>
        <v>0</v>
      </c>
      <c r="AX19" s="214">
        <f t="shared" ca="1" si="10"/>
        <v>0</v>
      </c>
      <c r="AY19" s="88">
        <f>IF(COUNTIF(C19:AG19,"CA")&gt;=5,"1",IF(COUNTIF(C19:AG19,"CA")&lt;=4,"0"))+'Mars 2020'!AZ19</f>
        <v>0</v>
      </c>
      <c r="AZ19" s="80">
        <f t="shared" si="11"/>
        <v>0</v>
      </c>
      <c r="BA19" s="80">
        <f>COUNTIF(D19:AG19,"FR")+'Mars 2020'!BB19</f>
        <v>0</v>
      </c>
      <c r="BB19" s="186">
        <f t="shared" si="12"/>
        <v>0</v>
      </c>
    </row>
    <row r="20" spans="1:54" ht="12" customHeight="1" x14ac:dyDescent="0.25">
      <c r="A20" s="275"/>
      <c r="B20" s="122"/>
      <c r="C20" s="137"/>
      <c r="D20" s="39" t="s">
        <v>87</v>
      </c>
      <c r="E20" s="39" t="str">
        <f t="shared" ref="E20:AG20" si="18">IF(OR(WEEKDAY(E3,2)=6,WEEKDAY(E3,2)=7,WEEKDAY(E3,2)=3),"RH","")</f>
        <v/>
      </c>
      <c r="F20" s="39" t="str">
        <f t="shared" si="18"/>
        <v/>
      </c>
      <c r="G20" s="39" t="str">
        <f t="shared" si="18"/>
        <v>RH</v>
      </c>
      <c r="H20" s="39" t="str">
        <f t="shared" si="18"/>
        <v>RH</v>
      </c>
      <c r="I20" s="39" t="str">
        <f t="shared" si="18"/>
        <v/>
      </c>
      <c r="J20" s="39" t="str">
        <f t="shared" si="18"/>
        <v/>
      </c>
      <c r="K20" s="39" t="s">
        <v>87</v>
      </c>
      <c r="L20" s="39" t="str">
        <f t="shared" si="18"/>
        <v/>
      </c>
      <c r="M20" s="39" t="str">
        <f t="shared" si="18"/>
        <v/>
      </c>
      <c r="N20" s="39" t="str">
        <f t="shared" si="18"/>
        <v>RH</v>
      </c>
      <c r="O20" s="39" t="str">
        <f t="shared" si="18"/>
        <v>RH</v>
      </c>
      <c r="P20" s="107" t="s">
        <v>64</v>
      </c>
      <c r="Q20" s="39" t="str">
        <f t="shared" si="18"/>
        <v/>
      </c>
      <c r="R20" s="39" t="s">
        <v>87</v>
      </c>
      <c r="S20" s="39" t="str">
        <f t="shared" si="18"/>
        <v/>
      </c>
      <c r="T20" s="39" t="str">
        <f t="shared" si="18"/>
        <v/>
      </c>
      <c r="U20" s="39" t="str">
        <f t="shared" si="18"/>
        <v>RH</v>
      </c>
      <c r="V20" s="39" t="str">
        <f t="shared" si="18"/>
        <v>RH</v>
      </c>
      <c r="W20" s="39" t="str">
        <f t="shared" si="18"/>
        <v/>
      </c>
      <c r="X20" s="39" t="str">
        <f t="shared" si="18"/>
        <v/>
      </c>
      <c r="Y20" s="39" t="s">
        <v>87</v>
      </c>
      <c r="Z20" s="39" t="str">
        <f t="shared" si="18"/>
        <v/>
      </c>
      <c r="AA20" s="39" t="str">
        <f t="shared" si="18"/>
        <v/>
      </c>
      <c r="AB20" s="39" t="str">
        <f t="shared" si="18"/>
        <v>RH</v>
      </c>
      <c r="AC20" s="39" t="str">
        <f t="shared" si="18"/>
        <v>RH</v>
      </c>
      <c r="AD20" s="39" t="str">
        <f t="shared" si="18"/>
        <v/>
      </c>
      <c r="AE20" s="39" t="str">
        <f t="shared" si="18"/>
        <v/>
      </c>
      <c r="AF20" s="39" t="s">
        <v>87</v>
      </c>
      <c r="AG20" s="39" t="str">
        <f t="shared" si="18"/>
        <v/>
      </c>
      <c r="AH20" s="111"/>
      <c r="AI20" s="164">
        <f>COUNTIF(D20:AG20,"RTT")+'Mars 2020'!AJ20</f>
        <v>0</v>
      </c>
      <c r="AJ20" s="183">
        <f t="shared" si="3"/>
        <v>15</v>
      </c>
      <c r="AK20" s="88">
        <f>COUNTIF(D20:AG20,"CA")+'Mars 2020'!AL20</f>
        <v>0</v>
      </c>
      <c r="AL20" s="186">
        <f t="shared" si="4"/>
        <v>25</v>
      </c>
      <c r="AM20" s="362"/>
      <c r="AN20" s="88">
        <f t="shared" si="5"/>
        <v>0</v>
      </c>
      <c r="AO20" s="80">
        <f t="shared" si="6"/>
        <v>0</v>
      </c>
      <c r="AP20" s="80">
        <f>COUNTIF(D20:AG20,"HS")+'Mars 2020'!AQ20</f>
        <v>0</v>
      </c>
      <c r="AQ20" s="186">
        <f t="shared" si="7"/>
        <v>0</v>
      </c>
      <c r="AR20" s="77">
        <f>COUNT(O20,P20,V20,AC20,H20)+'Mars 2020'!AS20</f>
        <v>0</v>
      </c>
      <c r="AS20" s="64">
        <f t="shared" si="8"/>
        <v>0</v>
      </c>
      <c r="AT20" s="64">
        <f>COUNTIF(F20:AH20,"jdf")+'Mars 2020'!AU20</f>
        <v>0</v>
      </c>
      <c r="AU20" s="183">
        <f t="shared" si="9"/>
        <v>0</v>
      </c>
      <c r="AV20" s="177">
        <f ca="1">jaunesNum(P4)+'Mars 2020'!AW20</f>
        <v>2</v>
      </c>
      <c r="AW20" s="108">
        <f>COUNTIF(D20:AG20,"RF")+'Mars 2020'!AX20</f>
        <v>2</v>
      </c>
      <c r="AX20" s="214">
        <f t="shared" ca="1" si="10"/>
        <v>0</v>
      </c>
      <c r="AY20" s="88">
        <f>IF(COUNTIF(C20:AG20,"CA")&gt;=5,"1",IF(COUNTIF(C20:AG20,"CA")&lt;=4,"0"))+'Mars 2020'!AZ20</f>
        <v>0</v>
      </c>
      <c r="AZ20" s="80">
        <f t="shared" si="11"/>
        <v>0</v>
      </c>
      <c r="BA20" s="80">
        <f>COUNTIF(D20:AG20,"FR")+'Mars 2020'!BB20</f>
        <v>0</v>
      </c>
      <c r="BB20" s="186">
        <f t="shared" si="12"/>
        <v>0</v>
      </c>
    </row>
    <row r="21" spans="1:54" ht="12" customHeight="1" x14ac:dyDescent="0.25">
      <c r="A21" s="276" t="s">
        <v>42</v>
      </c>
      <c r="B21" s="122"/>
      <c r="C21" s="133"/>
      <c r="D21" s="39" t="str">
        <f t="shared" ref="D21:AG21" si="19">IF(OR(WEEKDAY(D3,2)=6,WEEKDAY(D3,2)=7,WEEKDAY(D3,2)=1),"RH","")</f>
        <v/>
      </c>
      <c r="E21" s="39" t="str">
        <f t="shared" si="19"/>
        <v/>
      </c>
      <c r="F21" s="39" t="str">
        <f t="shared" si="19"/>
        <v/>
      </c>
      <c r="G21" s="39" t="str">
        <f t="shared" si="19"/>
        <v>RH</v>
      </c>
      <c r="H21" s="39" t="str">
        <f t="shared" si="19"/>
        <v>RH</v>
      </c>
      <c r="I21" s="39" t="str">
        <f t="shared" si="19"/>
        <v>RH</v>
      </c>
      <c r="J21" s="39" t="str">
        <f t="shared" si="19"/>
        <v/>
      </c>
      <c r="K21" s="39" t="str">
        <f t="shared" si="19"/>
        <v/>
      </c>
      <c r="L21" s="39" t="str">
        <f t="shared" si="19"/>
        <v/>
      </c>
      <c r="M21" s="39" t="str">
        <f t="shared" si="19"/>
        <v/>
      </c>
      <c r="N21" s="39" t="str">
        <f t="shared" si="19"/>
        <v>RH</v>
      </c>
      <c r="O21" s="39" t="str">
        <f t="shared" si="19"/>
        <v>RH</v>
      </c>
      <c r="P21" s="107" t="str">
        <f t="shared" si="19"/>
        <v>RH</v>
      </c>
      <c r="Q21" s="39" t="str">
        <f t="shared" si="19"/>
        <v/>
      </c>
      <c r="R21" s="39" t="str">
        <f t="shared" si="19"/>
        <v/>
      </c>
      <c r="S21" s="39" t="str">
        <f t="shared" si="19"/>
        <v/>
      </c>
      <c r="T21" s="39" t="str">
        <f t="shared" si="19"/>
        <v/>
      </c>
      <c r="U21" s="39" t="str">
        <f t="shared" si="19"/>
        <v>RH</v>
      </c>
      <c r="V21" s="39" t="str">
        <f t="shared" si="19"/>
        <v>RH</v>
      </c>
      <c r="W21" s="39" t="str">
        <f t="shared" si="19"/>
        <v>RH</v>
      </c>
      <c r="X21" s="39" t="str">
        <f t="shared" si="19"/>
        <v/>
      </c>
      <c r="Y21" s="39" t="str">
        <f t="shared" si="19"/>
        <v/>
      </c>
      <c r="Z21" s="39" t="str">
        <f t="shared" si="19"/>
        <v/>
      </c>
      <c r="AA21" s="39" t="str">
        <f t="shared" si="19"/>
        <v/>
      </c>
      <c r="AB21" s="39" t="str">
        <f t="shared" si="19"/>
        <v>RH</v>
      </c>
      <c r="AC21" s="39" t="str">
        <f t="shared" si="19"/>
        <v>RH</v>
      </c>
      <c r="AD21" s="39" t="str">
        <f t="shared" si="19"/>
        <v>RH</v>
      </c>
      <c r="AE21" s="39" t="str">
        <f t="shared" si="19"/>
        <v/>
      </c>
      <c r="AF21" s="39" t="str">
        <f t="shared" si="19"/>
        <v/>
      </c>
      <c r="AG21" s="39" t="str">
        <f t="shared" si="19"/>
        <v/>
      </c>
      <c r="AH21" s="111"/>
      <c r="AI21" s="164">
        <f>COUNTIF(D21:AG21,"RTT")+'Mars 2020'!AJ21</f>
        <v>0</v>
      </c>
      <c r="AJ21" s="183">
        <f t="shared" si="3"/>
        <v>15</v>
      </c>
      <c r="AK21" s="88">
        <f>COUNTIF(D21:AG21,"CA")+'Mars 2020'!AL21</f>
        <v>0</v>
      </c>
      <c r="AL21" s="186">
        <f t="shared" si="4"/>
        <v>25</v>
      </c>
      <c r="AM21" s="362"/>
      <c r="AN21" s="88">
        <f t="shared" si="5"/>
        <v>0</v>
      </c>
      <c r="AO21" s="80">
        <f t="shared" si="6"/>
        <v>0</v>
      </c>
      <c r="AP21" s="80">
        <f>COUNTIF(D21:AG21,"HS")+'Mars 2020'!AQ21</f>
        <v>0</v>
      </c>
      <c r="AQ21" s="186">
        <f t="shared" si="7"/>
        <v>0</v>
      </c>
      <c r="AR21" s="77">
        <f>COUNT(O21,P21,V21,AC21,H21)+'Mars 2020'!AS21</f>
        <v>0</v>
      </c>
      <c r="AS21" s="64">
        <f t="shared" si="8"/>
        <v>0</v>
      </c>
      <c r="AT21" s="64">
        <f>COUNTIF(F21:AH21,"jdf")+'Mars 2020'!AU21</f>
        <v>0</v>
      </c>
      <c r="AU21" s="183">
        <f t="shared" si="9"/>
        <v>0</v>
      </c>
      <c r="AV21" s="77">
        <f t="shared" ca="1" si="14"/>
        <v>0</v>
      </c>
      <c r="AW21" s="108">
        <f>COUNTIF(D21:AG21,"RF")+'Mars 2020'!AX21</f>
        <v>0</v>
      </c>
      <c r="AX21" s="214">
        <f t="shared" ca="1" si="10"/>
        <v>0</v>
      </c>
      <c r="AY21" s="88">
        <f>IF(COUNTIF(C21:AG21,"CA")&gt;=5,"1",IF(COUNTIF(C21:AG21,"CA")&lt;=4,"0"))+'Mars 2020'!AZ21</f>
        <v>0</v>
      </c>
      <c r="AZ21" s="80">
        <f t="shared" si="11"/>
        <v>0</v>
      </c>
      <c r="BA21" s="80">
        <f>COUNTIF(D21:AG21,"FR")+'Mars 2020'!BB21</f>
        <v>0</v>
      </c>
      <c r="BB21" s="186">
        <f t="shared" si="12"/>
        <v>0</v>
      </c>
    </row>
    <row r="22" spans="1:54" ht="12" customHeight="1" x14ac:dyDescent="0.25">
      <c r="A22" s="273"/>
      <c r="B22" s="122">
        <v>12</v>
      </c>
      <c r="C22" s="133"/>
      <c r="D22" s="39" t="str">
        <f t="shared" ref="D22:AG22" si="20">IF(OR(WEEKDAY(D3,2)=6,WEEKDAY(D3,2)=7,WEEKDAY(D3,2)=5),"RH","")</f>
        <v/>
      </c>
      <c r="E22" s="39" t="str">
        <f t="shared" si="20"/>
        <v/>
      </c>
      <c r="F22" s="39" t="str">
        <f t="shared" si="20"/>
        <v>RH</v>
      </c>
      <c r="G22" s="39" t="str">
        <f t="shared" si="20"/>
        <v>RH</v>
      </c>
      <c r="H22" s="39" t="str">
        <f t="shared" si="20"/>
        <v>RH</v>
      </c>
      <c r="I22" s="39" t="str">
        <f t="shared" si="20"/>
        <v/>
      </c>
      <c r="J22" s="39" t="str">
        <f t="shared" si="20"/>
        <v/>
      </c>
      <c r="K22" s="39" t="str">
        <f t="shared" si="20"/>
        <v/>
      </c>
      <c r="L22" s="39" t="str">
        <f t="shared" si="20"/>
        <v/>
      </c>
      <c r="M22" s="39" t="str">
        <f t="shared" si="20"/>
        <v>RH</v>
      </c>
      <c r="N22" s="39" t="str">
        <f t="shared" si="20"/>
        <v>RH</v>
      </c>
      <c r="O22" s="39" t="str">
        <f t="shared" si="20"/>
        <v>RH</v>
      </c>
      <c r="P22" s="107" t="str">
        <f t="shared" si="20"/>
        <v/>
      </c>
      <c r="Q22" s="39" t="str">
        <f t="shared" si="20"/>
        <v/>
      </c>
      <c r="R22" s="39" t="str">
        <f t="shared" si="20"/>
        <v/>
      </c>
      <c r="S22" s="39" t="str">
        <f t="shared" si="20"/>
        <v/>
      </c>
      <c r="T22" s="39" t="str">
        <f t="shared" si="20"/>
        <v>RH</v>
      </c>
      <c r="U22" s="39" t="str">
        <f t="shared" si="20"/>
        <v>RH</v>
      </c>
      <c r="V22" s="39" t="str">
        <f t="shared" si="20"/>
        <v>RH</v>
      </c>
      <c r="W22" s="39" t="str">
        <f t="shared" si="20"/>
        <v/>
      </c>
      <c r="X22" s="39" t="str">
        <f t="shared" si="20"/>
        <v/>
      </c>
      <c r="Y22" s="39" t="str">
        <f t="shared" si="20"/>
        <v/>
      </c>
      <c r="Z22" s="39" t="str">
        <f t="shared" si="20"/>
        <v/>
      </c>
      <c r="AA22" s="39" t="str">
        <f t="shared" si="20"/>
        <v>RH</v>
      </c>
      <c r="AB22" s="39" t="str">
        <f t="shared" si="20"/>
        <v>RH</v>
      </c>
      <c r="AC22" s="39" t="str">
        <f t="shared" si="20"/>
        <v>RH</v>
      </c>
      <c r="AD22" s="39" t="str">
        <f t="shared" si="20"/>
        <v/>
      </c>
      <c r="AE22" s="39" t="str">
        <f t="shared" si="20"/>
        <v/>
      </c>
      <c r="AF22" s="39" t="str">
        <f t="shared" si="20"/>
        <v/>
      </c>
      <c r="AG22" s="39" t="str">
        <f t="shared" si="20"/>
        <v/>
      </c>
      <c r="AH22" s="111"/>
      <c r="AI22" s="164">
        <f>COUNTIF(D22:AG22,"RTT")+'Mars 2020'!AJ22</f>
        <v>0</v>
      </c>
      <c r="AJ22" s="183">
        <f t="shared" si="3"/>
        <v>15</v>
      </c>
      <c r="AK22" s="88">
        <f>COUNTIF(D22:AG22,"CA")+'Mars 2020'!AL22</f>
        <v>0</v>
      </c>
      <c r="AL22" s="186">
        <f t="shared" si="4"/>
        <v>25</v>
      </c>
      <c r="AM22" s="362"/>
      <c r="AN22" s="88">
        <f t="shared" si="5"/>
        <v>0</v>
      </c>
      <c r="AO22" s="80">
        <f t="shared" si="6"/>
        <v>0</v>
      </c>
      <c r="AP22" s="80">
        <f>COUNTIF(D22:AG22,"HS")+'Mars 2020'!AQ22</f>
        <v>0</v>
      </c>
      <c r="AQ22" s="186">
        <f t="shared" si="7"/>
        <v>0</v>
      </c>
      <c r="AR22" s="77">
        <f>COUNT(O22,P22,V22,AC22,H22)+'Mars 2020'!AS22</f>
        <v>0</v>
      </c>
      <c r="AS22" s="64">
        <f t="shared" si="8"/>
        <v>0</v>
      </c>
      <c r="AT22" s="64">
        <f>COUNTIF(F22:AH22,"jdf")+'Mars 2020'!AU22</f>
        <v>0</v>
      </c>
      <c r="AU22" s="183">
        <f t="shared" si="9"/>
        <v>0</v>
      </c>
      <c r="AV22" s="77">
        <f t="shared" ca="1" si="14"/>
        <v>0</v>
      </c>
      <c r="AW22" s="108">
        <f>COUNTIF(D22:AG22,"RF")+'Mars 2020'!AX22</f>
        <v>0</v>
      </c>
      <c r="AX22" s="214">
        <f t="shared" ca="1" si="10"/>
        <v>0</v>
      </c>
      <c r="AY22" s="88">
        <f>IF(COUNTIF(C22:AG22,"CA")&gt;=5,"1",IF(COUNTIF(C22:AG22,"CA")&lt;=4,"0"))+'Mars 2020'!AZ22</f>
        <v>0</v>
      </c>
      <c r="AZ22" s="80">
        <f t="shared" si="11"/>
        <v>0</v>
      </c>
      <c r="BA22" s="80">
        <f>COUNTIF(D22:AG22,"FR")+'Mars 2020'!BB22</f>
        <v>0</v>
      </c>
      <c r="BB22" s="186">
        <f t="shared" si="12"/>
        <v>0</v>
      </c>
    </row>
    <row r="23" spans="1:54" ht="12" customHeight="1" x14ac:dyDescent="0.25">
      <c r="A23" s="273"/>
      <c r="B23" s="122"/>
      <c r="C23" s="133"/>
      <c r="D23" s="39" t="str">
        <f t="shared" ref="D23:AG23" si="21">IF(OR(WEEKDAY(D3,2)=6,WEEKDAY(D3,2)=7,WEEKDAY(D3,2)=1),"RH","")</f>
        <v/>
      </c>
      <c r="E23" s="39" t="str">
        <f t="shared" si="21"/>
        <v/>
      </c>
      <c r="F23" s="39" t="str">
        <f t="shared" si="21"/>
        <v/>
      </c>
      <c r="G23" s="39" t="str">
        <f t="shared" si="21"/>
        <v>RH</v>
      </c>
      <c r="H23" s="39" t="str">
        <f t="shared" si="21"/>
        <v>RH</v>
      </c>
      <c r="I23" s="39" t="str">
        <f t="shared" si="21"/>
        <v>RH</v>
      </c>
      <c r="J23" s="39" t="str">
        <f t="shared" si="21"/>
        <v/>
      </c>
      <c r="K23" s="39" t="str">
        <f t="shared" si="21"/>
        <v/>
      </c>
      <c r="L23" s="39" t="str">
        <f t="shared" si="21"/>
        <v/>
      </c>
      <c r="M23" s="39" t="str">
        <f t="shared" si="21"/>
        <v/>
      </c>
      <c r="N23" s="39" t="str">
        <f t="shared" si="21"/>
        <v>RH</v>
      </c>
      <c r="O23" s="39" t="str">
        <f t="shared" si="21"/>
        <v>RH</v>
      </c>
      <c r="P23" s="107" t="str">
        <f t="shared" si="21"/>
        <v>RH</v>
      </c>
      <c r="Q23" s="39" t="str">
        <f t="shared" si="21"/>
        <v/>
      </c>
      <c r="R23" s="39" t="str">
        <f t="shared" si="21"/>
        <v/>
      </c>
      <c r="S23" s="39" t="str">
        <f t="shared" si="21"/>
        <v/>
      </c>
      <c r="T23" s="39" t="str">
        <f t="shared" si="21"/>
        <v/>
      </c>
      <c r="U23" s="39" t="str">
        <f t="shared" si="21"/>
        <v>RH</v>
      </c>
      <c r="V23" s="39" t="str">
        <f t="shared" si="21"/>
        <v>RH</v>
      </c>
      <c r="W23" s="39" t="str">
        <f t="shared" si="21"/>
        <v>RH</v>
      </c>
      <c r="X23" s="39" t="str">
        <f t="shared" si="21"/>
        <v/>
      </c>
      <c r="Y23" s="39" t="str">
        <f t="shared" si="21"/>
        <v/>
      </c>
      <c r="Z23" s="39" t="str">
        <f t="shared" si="21"/>
        <v/>
      </c>
      <c r="AA23" s="39" t="str">
        <f t="shared" si="21"/>
        <v/>
      </c>
      <c r="AB23" s="39" t="str">
        <f t="shared" si="21"/>
        <v>RH</v>
      </c>
      <c r="AC23" s="39" t="str">
        <f t="shared" si="21"/>
        <v>RH</v>
      </c>
      <c r="AD23" s="39" t="str">
        <f t="shared" si="21"/>
        <v>RH</v>
      </c>
      <c r="AE23" s="39" t="str">
        <f t="shared" si="21"/>
        <v/>
      </c>
      <c r="AF23" s="39" t="str">
        <f t="shared" si="21"/>
        <v/>
      </c>
      <c r="AG23" s="39" t="str">
        <f t="shared" si="21"/>
        <v/>
      </c>
      <c r="AH23" s="111"/>
      <c r="AI23" s="164">
        <f>COUNTIF(D23:AG23,"RTT")+'Mars 2020'!AJ23</f>
        <v>0</v>
      </c>
      <c r="AJ23" s="183">
        <f t="shared" si="3"/>
        <v>15</v>
      </c>
      <c r="AK23" s="88">
        <f>COUNTIF(D23:AG23,"CA")+'Mars 2020'!AL23</f>
        <v>0</v>
      </c>
      <c r="AL23" s="186">
        <f t="shared" si="4"/>
        <v>25</v>
      </c>
      <c r="AM23" s="362"/>
      <c r="AN23" s="88">
        <f t="shared" si="5"/>
        <v>0</v>
      </c>
      <c r="AO23" s="80">
        <f t="shared" si="6"/>
        <v>0</v>
      </c>
      <c r="AP23" s="80">
        <f>COUNTIF(D23:AG23,"HS")+'Mars 2020'!AQ23</f>
        <v>0</v>
      </c>
      <c r="AQ23" s="186">
        <f t="shared" si="7"/>
        <v>0</v>
      </c>
      <c r="AR23" s="77">
        <f>COUNT(O23,P23,V23,AC23,H23)+'Mars 2020'!AS23</f>
        <v>0</v>
      </c>
      <c r="AS23" s="64">
        <f t="shared" si="8"/>
        <v>0</v>
      </c>
      <c r="AT23" s="64">
        <f>COUNTIF(F23:AH23,"jdf")+'Mars 2020'!AU23</f>
        <v>0</v>
      </c>
      <c r="AU23" s="183">
        <f t="shared" si="9"/>
        <v>0</v>
      </c>
      <c r="AV23" s="77">
        <f t="shared" ca="1" si="14"/>
        <v>0</v>
      </c>
      <c r="AW23" s="108">
        <f>COUNTIF(D23:AG23,"RF")+'Mars 2020'!AX23</f>
        <v>0</v>
      </c>
      <c r="AX23" s="214">
        <f t="shared" ca="1" si="10"/>
        <v>0</v>
      </c>
      <c r="AY23" s="88">
        <f>IF(COUNTIF(C23:AG23,"CA")&gt;=5,"1",IF(COUNTIF(C23:AG23,"CA")&lt;=4,"0"))+'Mars 2020'!AZ23</f>
        <v>0</v>
      </c>
      <c r="AZ23" s="80">
        <f t="shared" si="11"/>
        <v>0</v>
      </c>
      <c r="BA23" s="80">
        <f>COUNTIF(D23:AG23,"FR")+'Mars 2020'!BB23</f>
        <v>0</v>
      </c>
      <c r="BB23" s="186">
        <f t="shared" si="12"/>
        <v>0</v>
      </c>
    </row>
    <row r="24" spans="1:54" s="6" customFormat="1" ht="12" customHeight="1" thickBot="1" x14ac:dyDescent="0.3">
      <c r="A24" s="277"/>
      <c r="B24" s="122"/>
      <c r="C24" s="133"/>
      <c r="D24" s="39" t="str">
        <f t="shared" ref="D24:AG24" si="22">IF(OR(WEEKDAY(D3,2)=6,WEEKDAY(D3,2)=7,WEEKDAY(D3,2)=2),"RH","")</f>
        <v/>
      </c>
      <c r="E24" s="39" t="str">
        <f t="shared" si="22"/>
        <v/>
      </c>
      <c r="F24" s="39" t="str">
        <f t="shared" si="22"/>
        <v/>
      </c>
      <c r="G24" s="39" t="str">
        <f t="shared" si="22"/>
        <v>RH</v>
      </c>
      <c r="H24" s="39" t="str">
        <f t="shared" si="22"/>
        <v>RH</v>
      </c>
      <c r="I24" s="39" t="str">
        <f t="shared" si="22"/>
        <v/>
      </c>
      <c r="J24" s="39" t="str">
        <f t="shared" si="22"/>
        <v>RH</v>
      </c>
      <c r="K24" s="39" t="str">
        <f t="shared" si="22"/>
        <v/>
      </c>
      <c r="L24" s="39" t="str">
        <f t="shared" si="22"/>
        <v/>
      </c>
      <c r="M24" s="39" t="str">
        <f t="shared" si="22"/>
        <v/>
      </c>
      <c r="N24" s="39" t="str">
        <f t="shared" si="22"/>
        <v>RH</v>
      </c>
      <c r="O24" s="39" t="str">
        <f t="shared" si="22"/>
        <v>RH</v>
      </c>
      <c r="P24" s="107" t="str">
        <f t="shared" si="22"/>
        <v/>
      </c>
      <c r="Q24" s="39" t="str">
        <f t="shared" si="22"/>
        <v>RH</v>
      </c>
      <c r="R24" s="39" t="str">
        <f t="shared" si="22"/>
        <v/>
      </c>
      <c r="S24" s="39" t="str">
        <f t="shared" si="22"/>
        <v/>
      </c>
      <c r="T24" s="39" t="str">
        <f t="shared" si="22"/>
        <v/>
      </c>
      <c r="U24" s="39" t="str">
        <f t="shared" si="22"/>
        <v>RH</v>
      </c>
      <c r="V24" s="39" t="str">
        <f t="shared" si="22"/>
        <v>RH</v>
      </c>
      <c r="W24" s="39" t="str">
        <f t="shared" si="22"/>
        <v/>
      </c>
      <c r="X24" s="39" t="str">
        <f t="shared" si="22"/>
        <v>RH</v>
      </c>
      <c r="Y24" s="39" t="str">
        <f t="shared" si="22"/>
        <v/>
      </c>
      <c r="Z24" s="39" t="str">
        <f t="shared" si="22"/>
        <v/>
      </c>
      <c r="AA24" s="39" t="str">
        <f t="shared" si="22"/>
        <v/>
      </c>
      <c r="AB24" s="39" t="str">
        <f t="shared" si="22"/>
        <v>RH</v>
      </c>
      <c r="AC24" s="39" t="str">
        <f t="shared" si="22"/>
        <v>RH</v>
      </c>
      <c r="AD24" s="39" t="str">
        <f t="shared" si="22"/>
        <v/>
      </c>
      <c r="AE24" s="39" t="str">
        <f t="shared" si="22"/>
        <v>RH</v>
      </c>
      <c r="AF24" s="39" t="str">
        <f t="shared" si="22"/>
        <v/>
      </c>
      <c r="AG24" s="39" t="str">
        <f t="shared" si="22"/>
        <v/>
      </c>
      <c r="AH24" s="111"/>
      <c r="AI24" s="164">
        <f>COUNTIF(D24:AG24,"RTT")+'Mars 2020'!AJ24</f>
        <v>0</v>
      </c>
      <c r="AJ24" s="183">
        <f>0 -(AI24)</f>
        <v>0</v>
      </c>
      <c r="AK24" s="88">
        <f>COUNTIF(D24:AG24,"CA")+'Mars 2020'!AL24</f>
        <v>0</v>
      </c>
      <c r="AL24" s="186">
        <f t="shared" si="4"/>
        <v>25</v>
      </c>
      <c r="AM24" s="362"/>
      <c r="AN24" s="88">
        <f t="shared" si="5"/>
        <v>0</v>
      </c>
      <c r="AO24" s="80">
        <f t="shared" si="6"/>
        <v>0</v>
      </c>
      <c r="AP24" s="80">
        <f>COUNTIF(D24:AG24,"HS")+'Mars 2020'!AQ24</f>
        <v>0</v>
      </c>
      <c r="AQ24" s="186">
        <f t="shared" si="7"/>
        <v>0</v>
      </c>
      <c r="AR24" s="77">
        <f>COUNT(O24,P24,V24,AC24,H24)+'Mars 2020'!AS24</f>
        <v>0</v>
      </c>
      <c r="AS24" s="64">
        <f t="shared" si="8"/>
        <v>0</v>
      </c>
      <c r="AT24" s="64">
        <f>COUNTIF(F24:AH24,"jdf")+'Mars 2020'!AU24</f>
        <v>0</v>
      </c>
      <c r="AU24" s="183">
        <f t="shared" si="9"/>
        <v>0</v>
      </c>
      <c r="AV24" s="77">
        <f t="shared" ca="1" si="14"/>
        <v>0</v>
      </c>
      <c r="AW24" s="108">
        <f>COUNTIF(D24:AG24,"RF")+'Mars 2020'!AX24</f>
        <v>0</v>
      </c>
      <c r="AX24" s="214">
        <f t="shared" ca="1" si="10"/>
        <v>0</v>
      </c>
      <c r="AY24" s="88">
        <f>IF(COUNTIF(C24:AG24,"CA")&gt;=5,"1",IF(COUNTIF(C24:AG24,"CA")&lt;=4,"0"))+'Mars 2020'!AZ24</f>
        <v>0</v>
      </c>
      <c r="AZ24" s="80">
        <f t="shared" si="11"/>
        <v>0</v>
      </c>
      <c r="BA24" s="80">
        <f>COUNTIF(D24:AG24,"FR")+'Mars 2020'!BB24</f>
        <v>0</v>
      </c>
      <c r="BB24" s="186">
        <f t="shared" si="12"/>
        <v>0</v>
      </c>
    </row>
    <row r="25" spans="1:54" ht="2.25" customHeight="1" thickBot="1" x14ac:dyDescent="0.3">
      <c r="A25" s="14"/>
      <c r="B25" s="122"/>
      <c r="C25" s="133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107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11"/>
      <c r="AI25" s="164">
        <f>COUNTIF(D25:AG25,"RTT")+'Mars 2020'!AJ25</f>
        <v>0</v>
      </c>
      <c r="AJ25" s="183"/>
      <c r="AK25" s="88">
        <f>COUNTIF(D25:AG25,"CA")+'Mars 2020'!AL25</f>
        <v>0</v>
      </c>
      <c r="AL25" s="186"/>
      <c r="AM25" s="362"/>
      <c r="AN25" s="88">
        <f t="shared" si="5"/>
        <v>0</v>
      </c>
      <c r="AO25" s="80">
        <f t="shared" si="6"/>
        <v>0</v>
      </c>
      <c r="AP25" s="80">
        <f>COUNTIF(D25:AG25,"HS")+'Mars 2020'!AQ25</f>
        <v>0</v>
      </c>
      <c r="AQ25" s="186">
        <f t="shared" si="7"/>
        <v>0</v>
      </c>
      <c r="AR25" s="77">
        <f>COUNT(O25,P25,V25,AC25,H25)+'Mars 2020'!AS25</f>
        <v>0</v>
      </c>
      <c r="AS25" s="64">
        <f t="shared" si="8"/>
        <v>0</v>
      </c>
      <c r="AT25" s="64">
        <f>COUNTIF(F25:AH25,"jdf")+'Mars 2020'!AU25</f>
        <v>0</v>
      </c>
      <c r="AU25" s="183">
        <f t="shared" si="9"/>
        <v>0</v>
      </c>
      <c r="AV25" s="106"/>
      <c r="AW25" s="108">
        <f>COUNTIF(D25:AG25,"RF")+'Mars 2020'!AX25</f>
        <v>0</v>
      </c>
      <c r="AX25" s="215"/>
      <c r="AY25" s="88">
        <f>IF(COUNTIF(C25:AG25,"CA")&gt;=5,"1",IF(COUNTIF(C25:AG25,"CA")&lt;=4,"0"))+'Mars 2020'!AZ25</f>
        <v>0</v>
      </c>
      <c r="AZ25" s="80">
        <f t="shared" si="11"/>
        <v>0</v>
      </c>
      <c r="BA25" s="80">
        <f>COUNTIF(D25:AG25,"FR")+'Mars 2020'!BB25</f>
        <v>0</v>
      </c>
      <c r="BB25" s="186">
        <f t="shared" si="12"/>
        <v>0</v>
      </c>
    </row>
    <row r="26" spans="1:54" ht="12" customHeight="1" x14ac:dyDescent="0.25">
      <c r="A26" s="278" t="s">
        <v>43</v>
      </c>
      <c r="B26" s="123">
        <v>13</v>
      </c>
      <c r="C26" s="137"/>
      <c r="D26" s="39" t="str">
        <f t="shared" ref="D26:AG26" si="23">IF(OR(WEEKDAY(D3,2)=6,WEEKDAY(D3,2)=7,WEEKDAY(D3,2)=3),"RH","")</f>
        <v>RH</v>
      </c>
      <c r="E26" s="39" t="str">
        <f t="shared" si="23"/>
        <v/>
      </c>
      <c r="F26" s="39" t="str">
        <f t="shared" si="23"/>
        <v/>
      </c>
      <c r="G26" s="39" t="str">
        <f t="shared" si="23"/>
        <v>RH</v>
      </c>
      <c r="H26" s="39" t="str">
        <f t="shared" si="23"/>
        <v>RH</v>
      </c>
      <c r="I26" s="39" t="str">
        <f t="shared" si="23"/>
        <v/>
      </c>
      <c r="J26" s="39" t="str">
        <f t="shared" si="23"/>
        <v/>
      </c>
      <c r="K26" s="39" t="str">
        <f t="shared" si="23"/>
        <v>RH</v>
      </c>
      <c r="L26" s="39" t="str">
        <f t="shared" si="23"/>
        <v/>
      </c>
      <c r="M26" s="39" t="str">
        <f t="shared" si="23"/>
        <v/>
      </c>
      <c r="N26" s="39" t="str">
        <f t="shared" si="23"/>
        <v>RH</v>
      </c>
      <c r="O26" s="39" t="str">
        <f t="shared" si="23"/>
        <v>RH</v>
      </c>
      <c r="P26" s="107" t="str">
        <f t="shared" si="23"/>
        <v/>
      </c>
      <c r="Q26" s="39" t="str">
        <f t="shared" si="23"/>
        <v/>
      </c>
      <c r="R26" s="39" t="str">
        <f t="shared" si="23"/>
        <v>RH</v>
      </c>
      <c r="S26" s="39" t="str">
        <f t="shared" si="23"/>
        <v/>
      </c>
      <c r="T26" s="39" t="str">
        <f t="shared" si="23"/>
        <v/>
      </c>
      <c r="U26" s="39" t="str">
        <f t="shared" si="23"/>
        <v>RH</v>
      </c>
      <c r="V26" s="39" t="str">
        <f t="shared" si="23"/>
        <v>RH</v>
      </c>
      <c r="W26" s="39" t="str">
        <f t="shared" si="23"/>
        <v/>
      </c>
      <c r="X26" s="39" t="str">
        <f t="shared" si="23"/>
        <v/>
      </c>
      <c r="Y26" s="39" t="str">
        <f t="shared" si="23"/>
        <v>RH</v>
      </c>
      <c r="Z26" s="39" t="str">
        <f t="shared" si="23"/>
        <v/>
      </c>
      <c r="AA26" s="39" t="str">
        <f t="shared" si="23"/>
        <v/>
      </c>
      <c r="AB26" s="39" t="str">
        <f t="shared" si="23"/>
        <v>RH</v>
      </c>
      <c r="AC26" s="39" t="str">
        <f t="shared" si="23"/>
        <v>RH</v>
      </c>
      <c r="AD26" s="39" t="str">
        <f t="shared" si="23"/>
        <v/>
      </c>
      <c r="AE26" s="39" t="str">
        <f t="shared" si="23"/>
        <v/>
      </c>
      <c r="AF26" s="39" t="str">
        <f t="shared" si="23"/>
        <v>RH</v>
      </c>
      <c r="AG26" s="39" t="str">
        <f t="shared" si="23"/>
        <v/>
      </c>
      <c r="AH26" s="111"/>
      <c r="AI26" s="164">
        <f>COUNTIF(D26:AG26,"RTT")+'Mars 2020'!AJ26</f>
        <v>0</v>
      </c>
      <c r="AJ26" s="183">
        <f>0 -(AI26)</f>
        <v>0</v>
      </c>
      <c r="AK26" s="88">
        <f>COUNTIF(D26:AG26,"CA")+'Mars 2020'!AL26</f>
        <v>0</v>
      </c>
      <c r="AL26" s="186">
        <f t="shared" si="4"/>
        <v>25</v>
      </c>
      <c r="AM26" s="362"/>
      <c r="AN26" s="88">
        <f t="shared" si="5"/>
        <v>0</v>
      </c>
      <c r="AO26" s="80">
        <f t="shared" si="6"/>
        <v>0</v>
      </c>
      <c r="AP26" s="80">
        <f>COUNTIF(D26:AG26,"HS")+'Mars 2020'!AQ26</f>
        <v>0</v>
      </c>
      <c r="AQ26" s="186">
        <f t="shared" si="7"/>
        <v>0</v>
      </c>
      <c r="AR26" s="77">
        <f>COUNT(O26,P26,V26,AC26,H26)+'Mars 2020'!AS26</f>
        <v>0</v>
      </c>
      <c r="AS26" s="64">
        <f t="shared" si="8"/>
        <v>0</v>
      </c>
      <c r="AT26" s="64">
        <f>COUNTIF(F26:AH26,"jdf")+'Mars 2020'!AU26</f>
        <v>0</v>
      </c>
      <c r="AU26" s="183">
        <f t="shared" si="9"/>
        <v>0</v>
      </c>
      <c r="AV26" s="77">
        <f t="shared" ca="1" si="14"/>
        <v>0</v>
      </c>
      <c r="AW26" s="108">
        <f>COUNTIF(D26:AG26,"RF")+'Mars 2020'!AX26</f>
        <v>0</v>
      </c>
      <c r="AX26" s="214">
        <f t="shared" ca="1" si="10"/>
        <v>0</v>
      </c>
      <c r="AY26" s="88">
        <f>IF(COUNTIF(C26:AG26,"CA")&gt;=5,"1",IF(COUNTIF(C26:AG26,"CA")&lt;=4,"0"))+'Mars 2020'!AZ26</f>
        <v>0</v>
      </c>
      <c r="AZ26" s="80">
        <f t="shared" si="11"/>
        <v>0</v>
      </c>
      <c r="BA26" s="80">
        <f>COUNTIF(D26:AG26,"FR")+'Mars 2020'!BB26</f>
        <v>0</v>
      </c>
      <c r="BB26" s="186">
        <f t="shared" si="12"/>
        <v>0</v>
      </c>
    </row>
    <row r="27" spans="1:54" ht="12" customHeight="1" x14ac:dyDescent="0.25">
      <c r="A27" s="279"/>
      <c r="B27" s="123"/>
      <c r="C27" s="133"/>
      <c r="D27" s="39" t="str">
        <f>IF(OR(WEEKDAY(D3,2)=6,WEEKDAY(D3,2)=7,WEEKDAY(D3,2)=3),"RH","")</f>
        <v>RH</v>
      </c>
      <c r="E27" s="39" t="str">
        <f t="shared" ref="E27:AG27" si="24">IF(OR(WEEKDAY(E3,2)=6,WEEKDAY(E3,2)=7,WEEKDAY(E3,2)=3),"RH","")</f>
        <v/>
      </c>
      <c r="F27" s="39" t="str">
        <f t="shared" si="24"/>
        <v/>
      </c>
      <c r="G27" s="39" t="str">
        <f t="shared" si="24"/>
        <v>RH</v>
      </c>
      <c r="H27" s="39" t="str">
        <f t="shared" si="24"/>
        <v>RH</v>
      </c>
      <c r="I27" s="39" t="str">
        <f t="shared" si="24"/>
        <v/>
      </c>
      <c r="J27" s="39" t="str">
        <f t="shared" si="24"/>
        <v/>
      </c>
      <c r="K27" s="39" t="str">
        <f t="shared" si="24"/>
        <v>RH</v>
      </c>
      <c r="L27" s="39" t="str">
        <f t="shared" si="24"/>
        <v/>
      </c>
      <c r="M27" s="39" t="str">
        <f t="shared" si="24"/>
        <v/>
      </c>
      <c r="N27" s="39" t="str">
        <f t="shared" si="24"/>
        <v>RH</v>
      </c>
      <c r="O27" s="39" t="str">
        <f t="shared" si="24"/>
        <v>RH</v>
      </c>
      <c r="P27" s="107" t="str">
        <f t="shared" si="24"/>
        <v/>
      </c>
      <c r="Q27" s="39" t="str">
        <f t="shared" si="24"/>
        <v/>
      </c>
      <c r="R27" s="39" t="str">
        <f t="shared" si="24"/>
        <v>RH</v>
      </c>
      <c r="S27" s="39" t="str">
        <f t="shared" si="24"/>
        <v/>
      </c>
      <c r="T27" s="39" t="str">
        <f t="shared" si="24"/>
        <v/>
      </c>
      <c r="U27" s="39" t="str">
        <f t="shared" si="24"/>
        <v>RH</v>
      </c>
      <c r="V27" s="39" t="str">
        <f t="shared" si="24"/>
        <v>RH</v>
      </c>
      <c r="W27" s="39" t="str">
        <f t="shared" si="24"/>
        <v/>
      </c>
      <c r="X27" s="39" t="str">
        <f t="shared" si="24"/>
        <v/>
      </c>
      <c r="Y27" s="39" t="str">
        <f t="shared" si="24"/>
        <v>RH</v>
      </c>
      <c r="Z27" s="39" t="str">
        <f t="shared" si="24"/>
        <v/>
      </c>
      <c r="AA27" s="39" t="str">
        <f t="shared" si="24"/>
        <v/>
      </c>
      <c r="AB27" s="39" t="str">
        <f t="shared" si="24"/>
        <v>RH</v>
      </c>
      <c r="AC27" s="39" t="str">
        <f t="shared" si="24"/>
        <v>RH</v>
      </c>
      <c r="AD27" s="39" t="str">
        <f t="shared" si="24"/>
        <v/>
      </c>
      <c r="AE27" s="39" t="str">
        <f t="shared" si="24"/>
        <v/>
      </c>
      <c r="AF27" s="39" t="str">
        <f t="shared" si="24"/>
        <v>RH</v>
      </c>
      <c r="AG27" s="39" t="str">
        <f t="shared" si="24"/>
        <v/>
      </c>
      <c r="AH27" s="111"/>
      <c r="AI27" s="164">
        <f>COUNTIF(D27:AG27,"RTT")+'Mars 2020'!AJ27</f>
        <v>0</v>
      </c>
      <c r="AJ27" s="183">
        <f t="shared" si="3"/>
        <v>15</v>
      </c>
      <c r="AK27" s="88">
        <f>COUNTIF(D27:AG27,"CA")+'Mars 2020'!AL27</f>
        <v>0</v>
      </c>
      <c r="AL27" s="186">
        <f t="shared" si="4"/>
        <v>25</v>
      </c>
      <c r="AM27" s="362"/>
      <c r="AN27" s="88">
        <f t="shared" si="5"/>
        <v>0</v>
      </c>
      <c r="AO27" s="80">
        <f t="shared" si="6"/>
        <v>0</v>
      </c>
      <c r="AP27" s="80">
        <f>COUNTIF(D27:AG27,"HS")+'Mars 2020'!AQ27</f>
        <v>0</v>
      </c>
      <c r="AQ27" s="186">
        <f t="shared" si="7"/>
        <v>0</v>
      </c>
      <c r="AR27" s="77">
        <f>COUNT(O27,P27,V27,AC27,H27)+'Mars 2020'!AS27</f>
        <v>0</v>
      </c>
      <c r="AS27" s="64">
        <f t="shared" si="8"/>
        <v>0</v>
      </c>
      <c r="AT27" s="64">
        <f>COUNTIF(F27:AH27,"jdf")+'Mars 2020'!AU27</f>
        <v>0</v>
      </c>
      <c r="AU27" s="183">
        <f t="shared" si="9"/>
        <v>0</v>
      </c>
      <c r="AV27" s="77">
        <f t="shared" ca="1" si="14"/>
        <v>0</v>
      </c>
      <c r="AW27" s="108">
        <f>COUNTIF(D27:AG27,"RF")+'Mars 2020'!AX27</f>
        <v>0</v>
      </c>
      <c r="AX27" s="214">
        <f t="shared" ca="1" si="10"/>
        <v>0</v>
      </c>
      <c r="AY27" s="88">
        <f>IF(COUNTIF(C27:AG27,"CA")&gt;=5,"1",IF(COUNTIF(C27:AG27,"CA")&lt;=4,"0"))+'Mars 2020'!AZ27</f>
        <v>0</v>
      </c>
      <c r="AZ27" s="80">
        <f t="shared" si="11"/>
        <v>0</v>
      </c>
      <c r="BA27" s="80">
        <f>COUNTIF(D27:AG27,"FR")+'Mars 2020'!BB27</f>
        <v>0</v>
      </c>
      <c r="BB27" s="186">
        <f t="shared" si="12"/>
        <v>0</v>
      </c>
    </row>
    <row r="28" spans="1:54" ht="12" customHeight="1" x14ac:dyDescent="0.25">
      <c r="A28" s="279"/>
      <c r="B28" s="123"/>
      <c r="C28" s="137"/>
      <c r="D28" s="39" t="str">
        <f t="shared" ref="D28:AG28" si="25">IF(OR(WEEKDAY(D3,2)=6,WEEKDAY(D3,2)=7,WEEKDAY(D3,2)=4),"RH","")</f>
        <v/>
      </c>
      <c r="E28" s="39" t="str">
        <f t="shared" si="25"/>
        <v>RH</v>
      </c>
      <c r="F28" s="39" t="str">
        <f t="shared" si="25"/>
        <v/>
      </c>
      <c r="G28" s="39" t="str">
        <f t="shared" si="25"/>
        <v>RH</v>
      </c>
      <c r="H28" s="39" t="str">
        <f t="shared" si="25"/>
        <v>RH</v>
      </c>
      <c r="I28" s="39" t="str">
        <f t="shared" si="25"/>
        <v/>
      </c>
      <c r="J28" s="39" t="str">
        <f t="shared" si="25"/>
        <v/>
      </c>
      <c r="K28" s="39" t="str">
        <f t="shared" si="25"/>
        <v/>
      </c>
      <c r="L28" s="39" t="str">
        <f t="shared" si="25"/>
        <v>RH</v>
      </c>
      <c r="M28" s="39" t="str">
        <f t="shared" si="25"/>
        <v/>
      </c>
      <c r="N28" s="39" t="str">
        <f t="shared" si="25"/>
        <v>RH</v>
      </c>
      <c r="O28" s="39" t="str">
        <f t="shared" si="25"/>
        <v>RH</v>
      </c>
      <c r="P28" s="107" t="str">
        <f t="shared" si="25"/>
        <v/>
      </c>
      <c r="Q28" s="39" t="str">
        <f t="shared" si="25"/>
        <v/>
      </c>
      <c r="R28" s="39" t="str">
        <f t="shared" si="25"/>
        <v/>
      </c>
      <c r="S28" s="39" t="str">
        <f t="shared" si="25"/>
        <v>RH</v>
      </c>
      <c r="T28" s="39" t="str">
        <f t="shared" si="25"/>
        <v/>
      </c>
      <c r="U28" s="39" t="str">
        <f t="shared" si="25"/>
        <v>RH</v>
      </c>
      <c r="V28" s="39" t="str">
        <f t="shared" si="25"/>
        <v>RH</v>
      </c>
      <c r="W28" s="39" t="str">
        <f t="shared" si="25"/>
        <v/>
      </c>
      <c r="X28" s="39" t="str">
        <f t="shared" si="25"/>
        <v/>
      </c>
      <c r="Y28" s="39" t="str">
        <f t="shared" si="25"/>
        <v/>
      </c>
      <c r="Z28" s="39" t="str">
        <f t="shared" si="25"/>
        <v>RH</v>
      </c>
      <c r="AA28" s="39" t="str">
        <f t="shared" si="25"/>
        <v/>
      </c>
      <c r="AB28" s="39" t="str">
        <f t="shared" si="25"/>
        <v>RH</v>
      </c>
      <c r="AC28" s="39" t="str">
        <f t="shared" si="25"/>
        <v>RH</v>
      </c>
      <c r="AD28" s="39" t="str">
        <f t="shared" si="25"/>
        <v/>
      </c>
      <c r="AE28" s="39" t="str">
        <f t="shared" si="25"/>
        <v/>
      </c>
      <c r="AF28" s="39" t="str">
        <f t="shared" si="25"/>
        <v/>
      </c>
      <c r="AG28" s="39" t="str">
        <f t="shared" si="25"/>
        <v>RH</v>
      </c>
      <c r="AH28" s="111"/>
      <c r="AI28" s="164">
        <f>COUNTIF(D28:AG28,"RTT")+'Mars 2020'!AJ28</f>
        <v>0</v>
      </c>
      <c r="AJ28" s="183">
        <f t="shared" si="3"/>
        <v>15</v>
      </c>
      <c r="AK28" s="88">
        <f>COUNTIF(D28:AG28,"CA")+'Mars 2020'!AL28</f>
        <v>0</v>
      </c>
      <c r="AL28" s="186">
        <f t="shared" si="4"/>
        <v>25</v>
      </c>
      <c r="AM28" s="362"/>
      <c r="AN28" s="88">
        <f t="shared" si="5"/>
        <v>0</v>
      </c>
      <c r="AO28" s="80">
        <f t="shared" si="6"/>
        <v>0</v>
      </c>
      <c r="AP28" s="80">
        <f>COUNTIF(D28:AG28,"HS")+'Mars 2020'!AQ28</f>
        <v>0</v>
      </c>
      <c r="AQ28" s="186">
        <f t="shared" si="7"/>
        <v>0</v>
      </c>
      <c r="AR28" s="77">
        <f>COUNT(O28,P28,V28,AC28,H28)+'Mars 2020'!AS28</f>
        <v>0</v>
      </c>
      <c r="AS28" s="64">
        <f t="shared" si="8"/>
        <v>0</v>
      </c>
      <c r="AT28" s="64">
        <f>COUNTIF(F28:AH28,"jdf")+'Mars 2020'!AU28</f>
        <v>0</v>
      </c>
      <c r="AU28" s="183">
        <f t="shared" si="9"/>
        <v>0</v>
      </c>
      <c r="AV28" s="77">
        <f t="shared" ca="1" si="14"/>
        <v>0</v>
      </c>
      <c r="AW28" s="108">
        <f>COUNTIF(D28:AG28,"RF")+'Mars 2020'!AX28</f>
        <v>0</v>
      </c>
      <c r="AX28" s="214">
        <f t="shared" ca="1" si="10"/>
        <v>0</v>
      </c>
      <c r="AY28" s="88">
        <f>IF(COUNTIF(C28:AG28,"CA")&gt;=5,"1",IF(COUNTIF(C28:AG28,"CA")&lt;=4,"0"))+'Mars 2020'!AZ28</f>
        <v>0</v>
      </c>
      <c r="AZ28" s="80">
        <f t="shared" si="11"/>
        <v>0</v>
      </c>
      <c r="BA28" s="80">
        <f>COUNTIF(D28:AG28,"FR")+'Mars 2020'!BB28</f>
        <v>0</v>
      </c>
      <c r="BB28" s="186">
        <f t="shared" si="12"/>
        <v>0</v>
      </c>
    </row>
    <row r="29" spans="1:54" ht="12" customHeight="1" thickBot="1" x14ac:dyDescent="0.3">
      <c r="A29" s="280"/>
      <c r="B29" s="123"/>
      <c r="C29" s="137"/>
      <c r="D29" s="39" t="str">
        <f t="shared" ref="D29:AG29" si="26">IF(OR(WEEKDAY(D3,2)=6,WEEKDAY(D3,2)=7,WEEKDAY(D3,2)=5),"RH","")</f>
        <v/>
      </c>
      <c r="E29" s="39" t="str">
        <f t="shared" si="26"/>
        <v/>
      </c>
      <c r="F29" s="39" t="str">
        <f t="shared" si="26"/>
        <v>RH</v>
      </c>
      <c r="G29" s="39" t="str">
        <f t="shared" si="26"/>
        <v>RH</v>
      </c>
      <c r="H29" s="39" t="str">
        <f t="shared" si="26"/>
        <v>RH</v>
      </c>
      <c r="I29" s="39" t="str">
        <f t="shared" si="26"/>
        <v/>
      </c>
      <c r="J29" s="39" t="str">
        <f t="shared" si="26"/>
        <v/>
      </c>
      <c r="K29" s="39" t="str">
        <f t="shared" si="26"/>
        <v/>
      </c>
      <c r="L29" s="39" t="str">
        <f t="shared" si="26"/>
        <v/>
      </c>
      <c r="M29" s="39" t="str">
        <f t="shared" si="26"/>
        <v>RH</v>
      </c>
      <c r="N29" s="39" t="str">
        <f t="shared" si="26"/>
        <v>RH</v>
      </c>
      <c r="O29" s="39" t="str">
        <f t="shared" si="26"/>
        <v>RH</v>
      </c>
      <c r="P29" s="107" t="str">
        <f t="shared" si="26"/>
        <v/>
      </c>
      <c r="Q29" s="39" t="str">
        <f t="shared" si="26"/>
        <v/>
      </c>
      <c r="R29" s="39" t="str">
        <f t="shared" si="26"/>
        <v/>
      </c>
      <c r="S29" s="39" t="str">
        <f t="shared" si="26"/>
        <v/>
      </c>
      <c r="T29" s="39" t="str">
        <f t="shared" si="26"/>
        <v>RH</v>
      </c>
      <c r="U29" s="39" t="str">
        <f t="shared" si="26"/>
        <v>RH</v>
      </c>
      <c r="V29" s="39" t="str">
        <f t="shared" si="26"/>
        <v>RH</v>
      </c>
      <c r="W29" s="39" t="str">
        <f t="shared" si="26"/>
        <v/>
      </c>
      <c r="X29" s="39" t="str">
        <f t="shared" si="26"/>
        <v/>
      </c>
      <c r="Y29" s="39" t="str">
        <f t="shared" si="26"/>
        <v/>
      </c>
      <c r="Z29" s="39" t="str">
        <f t="shared" si="26"/>
        <v/>
      </c>
      <c r="AA29" s="39" t="str">
        <f t="shared" si="26"/>
        <v>RH</v>
      </c>
      <c r="AB29" s="39" t="str">
        <f t="shared" si="26"/>
        <v>RH</v>
      </c>
      <c r="AC29" s="39" t="str">
        <f t="shared" si="26"/>
        <v>RH</v>
      </c>
      <c r="AD29" s="39" t="str">
        <f t="shared" si="26"/>
        <v/>
      </c>
      <c r="AE29" s="39" t="str">
        <f t="shared" si="26"/>
        <v/>
      </c>
      <c r="AF29" s="39" t="str">
        <f t="shared" si="26"/>
        <v/>
      </c>
      <c r="AG29" s="39" t="str">
        <f t="shared" si="26"/>
        <v/>
      </c>
      <c r="AH29" s="111"/>
      <c r="AI29" s="164">
        <f>COUNTIF(D29:AG29,"RTT")+'Mars 2020'!AJ29</f>
        <v>0</v>
      </c>
      <c r="AJ29" s="183">
        <f t="shared" si="3"/>
        <v>15</v>
      </c>
      <c r="AK29" s="88">
        <f>COUNTIF(D29:AG29,"CA")+'Mars 2020'!AL29</f>
        <v>0</v>
      </c>
      <c r="AL29" s="186">
        <f t="shared" si="4"/>
        <v>25</v>
      </c>
      <c r="AM29" s="362"/>
      <c r="AN29" s="88">
        <f t="shared" si="5"/>
        <v>0</v>
      </c>
      <c r="AO29" s="80">
        <f t="shared" si="6"/>
        <v>0</v>
      </c>
      <c r="AP29" s="80">
        <f>COUNTIF(D29:AG29,"HS")+'Mars 2020'!AQ29</f>
        <v>0</v>
      </c>
      <c r="AQ29" s="186">
        <f t="shared" si="7"/>
        <v>0</v>
      </c>
      <c r="AR29" s="77">
        <f>COUNT(O29,P29,V29,AC29,H29)+'Mars 2020'!AS29</f>
        <v>0</v>
      </c>
      <c r="AS29" s="64">
        <f t="shared" si="8"/>
        <v>0</v>
      </c>
      <c r="AT29" s="64">
        <f>COUNTIF(F29:AH29,"jdf")+'Mars 2020'!AU29</f>
        <v>0</v>
      </c>
      <c r="AU29" s="183">
        <f t="shared" si="9"/>
        <v>0</v>
      </c>
      <c r="AV29" s="77">
        <f t="shared" ca="1" si="14"/>
        <v>0</v>
      </c>
      <c r="AW29" s="108">
        <f>COUNTIF(D29:AG29,"RF")+'Mars 2020'!AX29</f>
        <v>0</v>
      </c>
      <c r="AX29" s="214">
        <f t="shared" ca="1" si="10"/>
        <v>0</v>
      </c>
      <c r="AY29" s="88">
        <f>IF(COUNTIF(C29:AG29,"CA")&gt;=5,"1",IF(COUNTIF(C29:AG29,"CA")&lt;=4,"0"))+'Mars 2020'!AZ29</f>
        <v>0</v>
      </c>
      <c r="AZ29" s="80">
        <f t="shared" si="11"/>
        <v>0</v>
      </c>
      <c r="BA29" s="80">
        <f>COUNTIF(D29:AG29,"FR")+'Mars 2020'!BB29</f>
        <v>0</v>
      </c>
      <c r="BB29" s="186">
        <f t="shared" si="12"/>
        <v>0</v>
      </c>
    </row>
    <row r="30" spans="1:54" ht="12" customHeight="1" x14ac:dyDescent="0.25">
      <c r="A30" s="281" t="s">
        <v>44</v>
      </c>
      <c r="B30" s="123">
        <v>14</v>
      </c>
      <c r="C30" s="137"/>
      <c r="D30" s="39" t="str">
        <f t="shared" ref="D30:AG30" si="27">IF(OR(WEEKDAY(D3,2)=6,WEEKDAY(D3,2)=7,WEEKDAY(D3,2)=2),"RH","")</f>
        <v/>
      </c>
      <c r="E30" s="39" t="str">
        <f t="shared" si="27"/>
        <v/>
      </c>
      <c r="F30" s="39" t="str">
        <f t="shared" si="27"/>
        <v/>
      </c>
      <c r="G30" s="39" t="str">
        <f t="shared" si="27"/>
        <v>RH</v>
      </c>
      <c r="H30" s="39" t="str">
        <f t="shared" si="27"/>
        <v>RH</v>
      </c>
      <c r="I30" s="39" t="str">
        <f t="shared" si="27"/>
        <v/>
      </c>
      <c r="J30" s="39" t="str">
        <f t="shared" si="27"/>
        <v>RH</v>
      </c>
      <c r="K30" s="39" t="str">
        <f t="shared" si="27"/>
        <v/>
      </c>
      <c r="L30" s="39" t="str">
        <f t="shared" si="27"/>
        <v/>
      </c>
      <c r="M30" s="39" t="str">
        <f t="shared" si="27"/>
        <v/>
      </c>
      <c r="N30" s="39" t="str">
        <f t="shared" si="27"/>
        <v>RH</v>
      </c>
      <c r="O30" s="39" t="str">
        <f t="shared" si="27"/>
        <v>RH</v>
      </c>
      <c r="P30" s="107" t="str">
        <f t="shared" si="27"/>
        <v/>
      </c>
      <c r="Q30" s="39" t="str">
        <f t="shared" si="27"/>
        <v>RH</v>
      </c>
      <c r="R30" s="39" t="str">
        <f t="shared" si="27"/>
        <v/>
      </c>
      <c r="S30" s="39" t="str">
        <f t="shared" si="27"/>
        <v/>
      </c>
      <c r="T30" s="39" t="str">
        <f t="shared" si="27"/>
        <v/>
      </c>
      <c r="U30" s="39" t="str">
        <f t="shared" si="27"/>
        <v>RH</v>
      </c>
      <c r="V30" s="39" t="str">
        <f t="shared" si="27"/>
        <v>RH</v>
      </c>
      <c r="W30" s="39" t="str">
        <f t="shared" si="27"/>
        <v/>
      </c>
      <c r="X30" s="39" t="str">
        <f t="shared" si="27"/>
        <v>RH</v>
      </c>
      <c r="Y30" s="39" t="str">
        <f t="shared" si="27"/>
        <v/>
      </c>
      <c r="Z30" s="39" t="str">
        <f t="shared" si="27"/>
        <v/>
      </c>
      <c r="AA30" s="39" t="str">
        <f t="shared" si="27"/>
        <v/>
      </c>
      <c r="AB30" s="39" t="str">
        <f t="shared" si="27"/>
        <v>RH</v>
      </c>
      <c r="AC30" s="39" t="str">
        <f t="shared" si="27"/>
        <v>RH</v>
      </c>
      <c r="AD30" s="39" t="str">
        <f t="shared" si="27"/>
        <v/>
      </c>
      <c r="AE30" s="39" t="str">
        <f t="shared" si="27"/>
        <v>RH</v>
      </c>
      <c r="AF30" s="39" t="str">
        <f t="shared" si="27"/>
        <v/>
      </c>
      <c r="AG30" s="39" t="str">
        <f t="shared" si="27"/>
        <v/>
      </c>
      <c r="AH30" s="111"/>
      <c r="AI30" s="164">
        <f>COUNTIF(D30:AG30,"RTT")+'Mars 2020'!AJ30</f>
        <v>0</v>
      </c>
      <c r="AJ30" s="183">
        <f t="shared" si="3"/>
        <v>15</v>
      </c>
      <c r="AK30" s="88">
        <f>COUNTIF(D30:AG30,"CA")+'Mars 2020'!AL30</f>
        <v>0</v>
      </c>
      <c r="AL30" s="186">
        <f t="shared" si="4"/>
        <v>25</v>
      </c>
      <c r="AM30" s="362"/>
      <c r="AN30" s="88">
        <f t="shared" si="5"/>
        <v>0</v>
      </c>
      <c r="AO30" s="80">
        <f t="shared" si="6"/>
        <v>0</v>
      </c>
      <c r="AP30" s="80">
        <f>COUNTIF(D30:AG30,"HS")+'Mars 2020'!AQ30</f>
        <v>0</v>
      </c>
      <c r="AQ30" s="186">
        <f t="shared" si="7"/>
        <v>0</v>
      </c>
      <c r="AR30" s="77">
        <f>COUNT(O30,P30,V30,AC30,H30)+'Mars 2020'!AS30</f>
        <v>0</v>
      </c>
      <c r="AS30" s="64">
        <f t="shared" si="8"/>
        <v>0</v>
      </c>
      <c r="AT30" s="64">
        <f>COUNTIF(F30:AH30,"jdf")+'Mars 2020'!AU30</f>
        <v>0</v>
      </c>
      <c r="AU30" s="183">
        <f t="shared" si="9"/>
        <v>0</v>
      </c>
      <c r="AV30" s="77">
        <f t="shared" ca="1" si="14"/>
        <v>0</v>
      </c>
      <c r="AW30" s="108">
        <f>COUNTIF(D30:AG30,"RF")+'Mars 2020'!AX30</f>
        <v>0</v>
      </c>
      <c r="AX30" s="214">
        <f t="shared" ca="1" si="10"/>
        <v>0</v>
      </c>
      <c r="AY30" s="88">
        <f>IF(COUNTIF(C30:AG30,"CA")&gt;=5,"1",IF(COUNTIF(C30:AG30,"CA")&lt;=4,"0"))+'Mars 2020'!AZ30</f>
        <v>0</v>
      </c>
      <c r="AZ30" s="80">
        <f t="shared" si="11"/>
        <v>0</v>
      </c>
      <c r="BA30" s="80">
        <f>COUNTIF(D30:AG30,"FR")+'Mars 2020'!BB30</f>
        <v>0</v>
      </c>
      <c r="BB30" s="186">
        <f t="shared" si="12"/>
        <v>0</v>
      </c>
    </row>
    <row r="31" spans="1:54" ht="12" customHeight="1" x14ac:dyDescent="0.25">
      <c r="A31" s="281"/>
      <c r="B31" s="123">
        <v>15</v>
      </c>
      <c r="C31" s="133"/>
      <c r="D31" s="39" t="str">
        <f t="shared" ref="D31:AG31" si="28">IF(OR(WEEKDAY(D3,2)=6,WEEKDAY(D3,2)=7,WEEKDAY(D3,2)=5),"RH","")</f>
        <v/>
      </c>
      <c r="E31" s="39" t="str">
        <f t="shared" si="28"/>
        <v/>
      </c>
      <c r="F31" s="39" t="str">
        <f t="shared" si="28"/>
        <v>RH</v>
      </c>
      <c r="G31" s="39" t="str">
        <f t="shared" si="28"/>
        <v>RH</v>
      </c>
      <c r="H31" s="39" t="str">
        <f t="shared" si="28"/>
        <v>RH</v>
      </c>
      <c r="I31" s="39" t="str">
        <f t="shared" si="28"/>
        <v/>
      </c>
      <c r="J31" s="39" t="str">
        <f t="shared" si="28"/>
        <v/>
      </c>
      <c r="K31" s="39" t="str">
        <f t="shared" si="28"/>
        <v/>
      </c>
      <c r="L31" s="39" t="str">
        <f t="shared" si="28"/>
        <v/>
      </c>
      <c r="M31" s="39" t="str">
        <f t="shared" si="28"/>
        <v>RH</v>
      </c>
      <c r="N31" s="39" t="str">
        <f t="shared" si="28"/>
        <v>RH</v>
      </c>
      <c r="O31" s="39" t="str">
        <f t="shared" si="28"/>
        <v>RH</v>
      </c>
      <c r="P31" s="107" t="str">
        <f t="shared" si="28"/>
        <v/>
      </c>
      <c r="Q31" s="39" t="str">
        <f t="shared" si="28"/>
        <v/>
      </c>
      <c r="R31" s="39" t="str">
        <f t="shared" si="28"/>
        <v/>
      </c>
      <c r="S31" s="39" t="str">
        <f t="shared" si="28"/>
        <v/>
      </c>
      <c r="T31" s="39" t="str">
        <f t="shared" si="28"/>
        <v>RH</v>
      </c>
      <c r="U31" s="39" t="str">
        <f t="shared" si="28"/>
        <v>RH</v>
      </c>
      <c r="V31" s="39" t="str">
        <f t="shared" si="28"/>
        <v>RH</v>
      </c>
      <c r="W31" s="39" t="str">
        <f t="shared" si="28"/>
        <v/>
      </c>
      <c r="X31" s="39" t="str">
        <f t="shared" si="28"/>
        <v/>
      </c>
      <c r="Y31" s="39" t="str">
        <f t="shared" si="28"/>
        <v/>
      </c>
      <c r="Z31" s="39" t="str">
        <f t="shared" si="28"/>
        <v/>
      </c>
      <c r="AA31" s="39" t="str">
        <f t="shared" si="28"/>
        <v>RH</v>
      </c>
      <c r="AB31" s="39" t="str">
        <f t="shared" si="28"/>
        <v>RH</v>
      </c>
      <c r="AC31" s="39" t="str">
        <f t="shared" si="28"/>
        <v>RH</v>
      </c>
      <c r="AD31" s="39" t="str">
        <f t="shared" si="28"/>
        <v/>
      </c>
      <c r="AE31" s="39" t="str">
        <f t="shared" si="28"/>
        <v/>
      </c>
      <c r="AF31" s="39" t="str">
        <f t="shared" si="28"/>
        <v/>
      </c>
      <c r="AG31" s="39" t="str">
        <f t="shared" si="28"/>
        <v/>
      </c>
      <c r="AH31" s="111"/>
      <c r="AI31" s="164">
        <f>COUNTIF(D31:AG31,"RTT")+'Mars 2020'!AJ31</f>
        <v>0</v>
      </c>
      <c r="AJ31" s="183">
        <f t="shared" si="3"/>
        <v>15</v>
      </c>
      <c r="AK31" s="88">
        <f>COUNTIF(D31:AG31,"CA")+'Mars 2020'!AL31</f>
        <v>0</v>
      </c>
      <c r="AL31" s="186">
        <f t="shared" si="4"/>
        <v>25</v>
      </c>
      <c r="AM31" s="362"/>
      <c r="AN31" s="88">
        <f t="shared" si="5"/>
        <v>0</v>
      </c>
      <c r="AO31" s="80">
        <f t="shared" si="6"/>
        <v>0</v>
      </c>
      <c r="AP31" s="80">
        <f>COUNTIF(D31:AG31,"HS")+'Mars 2020'!AQ31</f>
        <v>0</v>
      </c>
      <c r="AQ31" s="186">
        <f t="shared" si="7"/>
        <v>0</v>
      </c>
      <c r="AR31" s="77">
        <f>COUNT(O31,P31,V31,AC31,H31)+'Mars 2020'!AS31</f>
        <v>0</v>
      </c>
      <c r="AS31" s="64">
        <f t="shared" si="8"/>
        <v>0</v>
      </c>
      <c r="AT31" s="64">
        <f>COUNTIF(F31:AH31,"jdf")+'Mars 2020'!AU31</f>
        <v>0</v>
      </c>
      <c r="AU31" s="183">
        <f t="shared" si="9"/>
        <v>0</v>
      </c>
      <c r="AV31" s="77">
        <f t="shared" ca="1" si="14"/>
        <v>0</v>
      </c>
      <c r="AW31" s="108">
        <f>COUNTIF(D31:AG31,"RF")+'Mars 2020'!AX31</f>
        <v>0</v>
      </c>
      <c r="AX31" s="214">
        <f t="shared" ca="1" si="10"/>
        <v>0</v>
      </c>
      <c r="AY31" s="88">
        <f>IF(COUNTIF(C31:AG31,"CA")&gt;=5,"1",IF(COUNTIF(C31:AG31,"CA")&lt;=4,"0"))+'Mars 2020'!AZ31</f>
        <v>0</v>
      </c>
      <c r="AZ31" s="80">
        <f t="shared" si="11"/>
        <v>0</v>
      </c>
      <c r="BA31" s="80">
        <f>COUNTIF(D31:AG31,"FR")+'Mars 2020'!BB31</f>
        <v>0</v>
      </c>
      <c r="BB31" s="186">
        <f t="shared" si="12"/>
        <v>0</v>
      </c>
    </row>
    <row r="32" spans="1:54" ht="12" customHeight="1" x14ac:dyDescent="0.25">
      <c r="A32" s="281"/>
      <c r="B32" s="123">
        <v>16</v>
      </c>
      <c r="C32" s="133"/>
      <c r="D32" s="39" t="str">
        <f t="shared" ref="D32:AG32" si="29">IF(OR(WEEKDAY(D3,2)=6,WEEKDAY(D3,2)=7,WEEKDAY(D3,2)=4),"RH","")</f>
        <v/>
      </c>
      <c r="E32" s="39" t="str">
        <f t="shared" si="29"/>
        <v>RH</v>
      </c>
      <c r="F32" s="39" t="str">
        <f t="shared" si="29"/>
        <v/>
      </c>
      <c r="G32" s="39" t="str">
        <f t="shared" si="29"/>
        <v>RH</v>
      </c>
      <c r="H32" s="39" t="str">
        <f t="shared" si="29"/>
        <v>RH</v>
      </c>
      <c r="I32" s="39" t="str">
        <f t="shared" si="29"/>
        <v/>
      </c>
      <c r="J32" s="39" t="str">
        <f t="shared" si="29"/>
        <v/>
      </c>
      <c r="K32" s="39" t="str">
        <f t="shared" si="29"/>
        <v/>
      </c>
      <c r="L32" s="39" t="str">
        <f t="shared" si="29"/>
        <v>RH</v>
      </c>
      <c r="M32" s="39" t="str">
        <f t="shared" si="29"/>
        <v/>
      </c>
      <c r="N32" s="39" t="str">
        <f t="shared" si="29"/>
        <v>RH</v>
      </c>
      <c r="O32" s="39" t="str">
        <f t="shared" si="29"/>
        <v>RH</v>
      </c>
      <c r="P32" s="107" t="str">
        <f t="shared" si="29"/>
        <v/>
      </c>
      <c r="Q32" s="39" t="str">
        <f t="shared" si="29"/>
        <v/>
      </c>
      <c r="R32" s="39" t="str">
        <f t="shared" si="29"/>
        <v/>
      </c>
      <c r="S32" s="39" t="str">
        <f t="shared" si="29"/>
        <v>RH</v>
      </c>
      <c r="T32" s="39" t="str">
        <f t="shared" si="29"/>
        <v/>
      </c>
      <c r="U32" s="39" t="str">
        <f t="shared" si="29"/>
        <v>RH</v>
      </c>
      <c r="V32" s="39" t="str">
        <f t="shared" si="29"/>
        <v>RH</v>
      </c>
      <c r="W32" s="39" t="str">
        <f t="shared" si="29"/>
        <v/>
      </c>
      <c r="X32" s="39" t="str">
        <f t="shared" si="29"/>
        <v/>
      </c>
      <c r="Y32" s="39" t="str">
        <f t="shared" si="29"/>
        <v/>
      </c>
      <c r="Z32" s="39" t="str">
        <f t="shared" si="29"/>
        <v>RH</v>
      </c>
      <c r="AA32" s="39" t="str">
        <f t="shared" si="29"/>
        <v/>
      </c>
      <c r="AB32" s="39" t="str">
        <f t="shared" si="29"/>
        <v>RH</v>
      </c>
      <c r="AC32" s="39" t="str">
        <f t="shared" si="29"/>
        <v>RH</v>
      </c>
      <c r="AD32" s="39" t="str">
        <f t="shared" si="29"/>
        <v/>
      </c>
      <c r="AE32" s="39" t="str">
        <f t="shared" si="29"/>
        <v/>
      </c>
      <c r="AF32" s="39" t="str">
        <f t="shared" si="29"/>
        <v/>
      </c>
      <c r="AG32" s="39" t="str">
        <f t="shared" si="29"/>
        <v>RH</v>
      </c>
      <c r="AH32" s="111"/>
      <c r="AI32" s="164">
        <f>COUNTIF(D32:AG32,"RTT")+'Mars 2020'!AJ32</f>
        <v>0</v>
      </c>
      <c r="AJ32" s="183">
        <f t="shared" si="3"/>
        <v>15</v>
      </c>
      <c r="AK32" s="88">
        <f>COUNTIF(D32:AG32,"CA")+'Mars 2020'!AL32</f>
        <v>0</v>
      </c>
      <c r="AL32" s="186">
        <f t="shared" si="4"/>
        <v>25</v>
      </c>
      <c r="AM32" s="362"/>
      <c r="AN32" s="88">
        <f t="shared" si="5"/>
        <v>0</v>
      </c>
      <c r="AO32" s="80">
        <f t="shared" si="6"/>
        <v>0</v>
      </c>
      <c r="AP32" s="80">
        <f>COUNTIF(D32:AG32,"HS")+'Mars 2020'!AQ32</f>
        <v>0</v>
      </c>
      <c r="AQ32" s="186">
        <f t="shared" si="7"/>
        <v>0</v>
      </c>
      <c r="AR32" s="77">
        <f>COUNT(O32,P32,V32,AC32,H32)+'Mars 2020'!AS32</f>
        <v>0</v>
      </c>
      <c r="AS32" s="64">
        <f t="shared" si="8"/>
        <v>0</v>
      </c>
      <c r="AT32" s="64">
        <f>COUNTIF(F32:AH32,"jdf")+'Mars 2020'!AU32</f>
        <v>0</v>
      </c>
      <c r="AU32" s="183">
        <f t="shared" si="9"/>
        <v>0</v>
      </c>
      <c r="AV32" s="77">
        <f t="shared" ca="1" si="14"/>
        <v>0</v>
      </c>
      <c r="AW32" s="108">
        <f>COUNTIF(D32:AG32,"RF")+'Mars 2020'!AX32</f>
        <v>0</v>
      </c>
      <c r="AX32" s="214">
        <f t="shared" ca="1" si="10"/>
        <v>0</v>
      </c>
      <c r="AY32" s="88">
        <f>IF(COUNTIF(C32:AG32,"CA")&gt;=5,"1",IF(COUNTIF(C32:AG32,"CA")&lt;=4,"0"))+'Mars 2020'!AZ32</f>
        <v>0</v>
      </c>
      <c r="AZ32" s="80">
        <f t="shared" si="11"/>
        <v>0</v>
      </c>
      <c r="BA32" s="80">
        <f>COUNTIF(D32:AG32,"FR")+'Mars 2020'!BB32</f>
        <v>0</v>
      </c>
      <c r="BB32" s="186">
        <f t="shared" si="12"/>
        <v>0</v>
      </c>
    </row>
    <row r="33" spans="1:54" s="6" customFormat="1" ht="12" customHeight="1" thickBot="1" x14ac:dyDescent="0.3">
      <c r="A33" s="282"/>
      <c r="B33" s="123">
        <v>17</v>
      </c>
      <c r="C33" s="133"/>
      <c r="D33" s="39" t="str">
        <f t="shared" ref="D33:AG33" si="30">IF(OR(WEEKDAY(D3,2)=6,WEEKDAY(D3,2)=7,WEEKDAY(D3,2)=2),"RH","")</f>
        <v/>
      </c>
      <c r="E33" s="39" t="str">
        <f t="shared" si="30"/>
        <v/>
      </c>
      <c r="F33" s="39" t="str">
        <f t="shared" si="30"/>
        <v/>
      </c>
      <c r="G33" s="39" t="str">
        <f t="shared" si="30"/>
        <v>RH</v>
      </c>
      <c r="H33" s="39" t="str">
        <f t="shared" si="30"/>
        <v>RH</v>
      </c>
      <c r="I33" s="39" t="str">
        <f t="shared" si="30"/>
        <v/>
      </c>
      <c r="J33" s="39" t="str">
        <f t="shared" si="30"/>
        <v>RH</v>
      </c>
      <c r="K33" s="39" t="str">
        <f t="shared" si="30"/>
        <v/>
      </c>
      <c r="L33" s="39" t="str">
        <f t="shared" si="30"/>
        <v/>
      </c>
      <c r="M33" s="39" t="str">
        <f t="shared" si="30"/>
        <v/>
      </c>
      <c r="N33" s="39" t="str">
        <f t="shared" si="30"/>
        <v>RH</v>
      </c>
      <c r="O33" s="39" t="str">
        <f t="shared" si="30"/>
        <v>RH</v>
      </c>
      <c r="P33" s="107" t="str">
        <f t="shared" si="30"/>
        <v/>
      </c>
      <c r="Q33" s="39" t="str">
        <f t="shared" si="30"/>
        <v>RH</v>
      </c>
      <c r="R33" s="39" t="str">
        <f t="shared" si="30"/>
        <v/>
      </c>
      <c r="S33" s="39" t="str">
        <f t="shared" si="30"/>
        <v/>
      </c>
      <c r="T33" s="39" t="str">
        <f t="shared" si="30"/>
        <v/>
      </c>
      <c r="U33" s="39" t="str">
        <f t="shared" si="30"/>
        <v>RH</v>
      </c>
      <c r="V33" s="39" t="str">
        <f t="shared" si="30"/>
        <v>RH</v>
      </c>
      <c r="W33" s="39" t="str">
        <f t="shared" si="30"/>
        <v/>
      </c>
      <c r="X33" s="39" t="str">
        <f t="shared" si="30"/>
        <v>RH</v>
      </c>
      <c r="Y33" s="39" t="str">
        <f t="shared" si="30"/>
        <v/>
      </c>
      <c r="Z33" s="39" t="str">
        <f t="shared" si="30"/>
        <v/>
      </c>
      <c r="AA33" s="39" t="str">
        <f t="shared" si="30"/>
        <v/>
      </c>
      <c r="AB33" s="39" t="str">
        <f t="shared" si="30"/>
        <v>RH</v>
      </c>
      <c r="AC33" s="39" t="str">
        <f t="shared" si="30"/>
        <v>RH</v>
      </c>
      <c r="AD33" s="39" t="str">
        <f t="shared" si="30"/>
        <v/>
      </c>
      <c r="AE33" s="39" t="str">
        <f t="shared" si="30"/>
        <v>RH</v>
      </c>
      <c r="AF33" s="39" t="str">
        <f t="shared" si="30"/>
        <v/>
      </c>
      <c r="AG33" s="39" t="str">
        <f t="shared" si="30"/>
        <v/>
      </c>
      <c r="AH33" s="111"/>
      <c r="AI33" s="164">
        <f>COUNTIF(D33:AG33,"RTT")+'Mars 2020'!AJ33</f>
        <v>0</v>
      </c>
      <c r="AJ33" s="183">
        <f t="shared" si="3"/>
        <v>15</v>
      </c>
      <c r="AK33" s="88">
        <f>COUNTIF(D33:AG33,"CA")+'Mars 2020'!AL33</f>
        <v>0</v>
      </c>
      <c r="AL33" s="186">
        <f t="shared" si="4"/>
        <v>25</v>
      </c>
      <c r="AM33" s="362"/>
      <c r="AN33" s="88">
        <f t="shared" si="5"/>
        <v>0</v>
      </c>
      <c r="AO33" s="80">
        <f t="shared" si="6"/>
        <v>0</v>
      </c>
      <c r="AP33" s="80">
        <f>COUNTIF(D33:AG33,"HS")+'Mars 2020'!AQ33</f>
        <v>0</v>
      </c>
      <c r="AQ33" s="186">
        <f t="shared" si="7"/>
        <v>0</v>
      </c>
      <c r="AR33" s="77">
        <f>COUNT(O33,P33,V33,AC33,H33)+'Mars 2020'!AS33</f>
        <v>0</v>
      </c>
      <c r="AS33" s="64">
        <f t="shared" si="8"/>
        <v>0</v>
      </c>
      <c r="AT33" s="64">
        <f>COUNTIF(F33:AH33,"jdf")+'Mars 2020'!AU33</f>
        <v>0</v>
      </c>
      <c r="AU33" s="183">
        <f t="shared" si="9"/>
        <v>0</v>
      </c>
      <c r="AV33" s="77">
        <f t="shared" ca="1" si="14"/>
        <v>0</v>
      </c>
      <c r="AW33" s="108">
        <f>COUNTIF(D33:AG33,"RF")+'Mars 2020'!AX33</f>
        <v>0</v>
      </c>
      <c r="AX33" s="214">
        <f t="shared" ca="1" si="10"/>
        <v>0</v>
      </c>
      <c r="AY33" s="88">
        <f>IF(COUNTIF(C33:AG33,"CA")&gt;=5,"1",IF(COUNTIF(C33:AG33,"CA")&lt;=4,"0"))+'Mars 2020'!AZ33</f>
        <v>0</v>
      </c>
      <c r="AZ33" s="80">
        <f t="shared" si="11"/>
        <v>0</v>
      </c>
      <c r="BA33" s="80">
        <f>COUNTIF(D33:AG33,"FR")+'Mars 2020'!BB33</f>
        <v>0</v>
      </c>
      <c r="BB33" s="186">
        <f t="shared" si="12"/>
        <v>0</v>
      </c>
    </row>
    <row r="34" spans="1:54" ht="1.5" customHeight="1" x14ac:dyDescent="0.25">
      <c r="A34" s="34"/>
      <c r="B34" s="123"/>
      <c r="C34" s="133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107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11"/>
      <c r="AI34" s="164">
        <f>COUNTIF(D34:AG34,"RTT")+'Mars 2020'!AJ34</f>
        <v>0</v>
      </c>
      <c r="AJ34" s="183"/>
      <c r="AK34" s="88">
        <f>COUNTIF(D34:AG34,"CA")+'Mars 2020'!AL34</f>
        <v>0</v>
      </c>
      <c r="AL34" s="186"/>
      <c r="AM34" s="362"/>
      <c r="AN34" s="88">
        <f t="shared" si="5"/>
        <v>0</v>
      </c>
      <c r="AO34" s="80">
        <f t="shared" si="6"/>
        <v>0</v>
      </c>
      <c r="AP34" s="80">
        <f>COUNTIF(D34:AG34,"HS")+'Mars 2020'!AQ34</f>
        <v>0</v>
      </c>
      <c r="AQ34" s="186">
        <f t="shared" si="7"/>
        <v>0</v>
      </c>
      <c r="AR34" s="77">
        <f>COUNT(O34,P34,V34,AC34,H34)+'Mars 2020'!AS34</f>
        <v>0</v>
      </c>
      <c r="AS34" s="64">
        <f t="shared" si="8"/>
        <v>0</v>
      </c>
      <c r="AT34" s="64">
        <f>COUNTIF(F34:AH34,"jdf")+'Mars 2020'!AU34</f>
        <v>0</v>
      </c>
      <c r="AU34" s="183">
        <f t="shared" si="9"/>
        <v>0</v>
      </c>
      <c r="AV34" s="106"/>
      <c r="AW34" s="108">
        <f>COUNTIF(D34:AG34,"RF")+'Mars 2020'!AX34</f>
        <v>0</v>
      </c>
      <c r="AX34" s="215"/>
      <c r="AY34" s="88">
        <f>IF(COUNTIF(C34:AG34,"CA")&gt;=5,"1",IF(COUNTIF(C34:AG34,"CA")&lt;=4,"0"))+'Mars 2020'!AZ34</f>
        <v>0</v>
      </c>
      <c r="AZ34" s="80">
        <f t="shared" si="11"/>
        <v>0</v>
      </c>
      <c r="BA34" s="80">
        <f>COUNTIF(D34:AG34,"FR")+'Mars 2020'!BB34</f>
        <v>0</v>
      </c>
      <c r="BB34" s="186">
        <f t="shared" si="12"/>
        <v>0</v>
      </c>
    </row>
    <row r="35" spans="1:54" ht="12" customHeight="1" x14ac:dyDescent="0.25">
      <c r="A35" s="283" t="s">
        <v>45</v>
      </c>
      <c r="B35" s="120">
        <v>18</v>
      </c>
      <c r="C35" s="133"/>
      <c r="D35" s="39" t="str">
        <f>IF(OR(WEEKDAY(D3,2)=6,WEEKDAY(D3,2)=7,WEEKDAY(D3,2)=3),"RH","")</f>
        <v>RH</v>
      </c>
      <c r="E35" s="39" t="str">
        <f t="shared" ref="E35:AG35" si="31">IF(OR(WEEKDAY(E3,2)=6,WEEKDAY(E3,2)=7,WEEKDAY(E3,2)=3),"RH","")</f>
        <v/>
      </c>
      <c r="F35" s="39" t="str">
        <f t="shared" si="31"/>
        <v/>
      </c>
      <c r="G35" s="39" t="str">
        <f t="shared" si="31"/>
        <v>RH</v>
      </c>
      <c r="H35" s="39" t="str">
        <f t="shared" si="31"/>
        <v>RH</v>
      </c>
      <c r="I35" s="39" t="str">
        <f t="shared" si="31"/>
        <v/>
      </c>
      <c r="J35" s="39" t="str">
        <f t="shared" si="31"/>
        <v/>
      </c>
      <c r="K35" s="39" t="str">
        <f t="shared" si="31"/>
        <v>RH</v>
      </c>
      <c r="L35" s="39" t="str">
        <f t="shared" si="31"/>
        <v/>
      </c>
      <c r="M35" s="39" t="str">
        <f t="shared" si="31"/>
        <v/>
      </c>
      <c r="N35" s="39" t="str">
        <f t="shared" si="31"/>
        <v>RH</v>
      </c>
      <c r="O35" s="39" t="str">
        <f t="shared" si="31"/>
        <v>RH</v>
      </c>
      <c r="P35" s="107" t="str">
        <f t="shared" si="31"/>
        <v/>
      </c>
      <c r="Q35" s="39" t="str">
        <f t="shared" si="31"/>
        <v/>
      </c>
      <c r="R35" s="39" t="str">
        <f t="shared" si="31"/>
        <v>RH</v>
      </c>
      <c r="S35" s="39" t="str">
        <f t="shared" si="31"/>
        <v/>
      </c>
      <c r="T35" s="39" t="str">
        <f t="shared" si="31"/>
        <v/>
      </c>
      <c r="U35" s="39" t="str">
        <f t="shared" si="31"/>
        <v>RH</v>
      </c>
      <c r="V35" s="39" t="str">
        <f t="shared" si="31"/>
        <v>RH</v>
      </c>
      <c r="W35" s="39" t="str">
        <f t="shared" si="31"/>
        <v/>
      </c>
      <c r="X35" s="39" t="str">
        <f t="shared" si="31"/>
        <v/>
      </c>
      <c r="Y35" s="39" t="str">
        <f t="shared" si="31"/>
        <v>RH</v>
      </c>
      <c r="Z35" s="39" t="str">
        <f t="shared" si="31"/>
        <v/>
      </c>
      <c r="AA35" s="39" t="str">
        <f t="shared" si="31"/>
        <v/>
      </c>
      <c r="AB35" s="39" t="str">
        <f t="shared" si="31"/>
        <v>RH</v>
      </c>
      <c r="AC35" s="39" t="str">
        <f t="shared" si="31"/>
        <v>RH</v>
      </c>
      <c r="AD35" s="39" t="str">
        <f t="shared" si="31"/>
        <v/>
      </c>
      <c r="AE35" s="39" t="str">
        <f t="shared" si="31"/>
        <v/>
      </c>
      <c r="AF35" s="39" t="str">
        <f t="shared" si="31"/>
        <v>RH</v>
      </c>
      <c r="AG35" s="39" t="str">
        <f t="shared" si="31"/>
        <v/>
      </c>
      <c r="AH35" s="111"/>
      <c r="AI35" s="164">
        <f>COUNTIF(D35:AG35,"RTT")+'Mars 2020'!AJ35</f>
        <v>0</v>
      </c>
      <c r="AJ35" s="183">
        <f>0 -(AI35)</f>
        <v>0</v>
      </c>
      <c r="AK35" s="88">
        <f>COUNTIF(D35:AG35,"CA")+'Mars 2020'!AL35</f>
        <v>0</v>
      </c>
      <c r="AL35" s="186">
        <f t="shared" si="4"/>
        <v>25</v>
      </c>
      <c r="AM35" s="362"/>
      <c r="AN35" s="88">
        <f t="shared" si="5"/>
        <v>0</v>
      </c>
      <c r="AO35" s="80">
        <f t="shared" si="6"/>
        <v>0</v>
      </c>
      <c r="AP35" s="80">
        <f>COUNTIF(D35:AG35,"HS")+'Mars 2020'!AQ35</f>
        <v>0</v>
      </c>
      <c r="AQ35" s="186">
        <f t="shared" si="7"/>
        <v>0</v>
      </c>
      <c r="AR35" s="77">
        <f>COUNT(O35,P35,V35,AC35,H35)+'Mars 2020'!AS35</f>
        <v>0</v>
      </c>
      <c r="AS35" s="64">
        <f t="shared" si="8"/>
        <v>0</v>
      </c>
      <c r="AT35" s="64">
        <f>COUNTIF(F35:AH35,"jdf")+'Mars 2020'!AU35</f>
        <v>0</v>
      </c>
      <c r="AU35" s="183">
        <f t="shared" si="9"/>
        <v>0</v>
      </c>
      <c r="AV35" s="77">
        <f t="shared" ca="1" si="14"/>
        <v>0</v>
      </c>
      <c r="AW35" s="108">
        <f>COUNTIF(D35:AG35,"RF")+'Mars 2020'!AX35</f>
        <v>0</v>
      </c>
      <c r="AX35" s="214">
        <f t="shared" ca="1" si="10"/>
        <v>0</v>
      </c>
      <c r="AY35" s="88">
        <f>IF(COUNTIF(C35:AG35,"CA")&gt;=5,"1",IF(COUNTIF(C35:AG35,"CA")&lt;=4,"0"))+'Mars 2020'!AZ35</f>
        <v>0</v>
      </c>
      <c r="AZ35" s="80">
        <f t="shared" si="11"/>
        <v>0</v>
      </c>
      <c r="BA35" s="80">
        <f>COUNTIF(D35:AG35,"FR")+'Mars 2020'!BB35</f>
        <v>0</v>
      </c>
      <c r="BB35" s="186">
        <f t="shared" si="12"/>
        <v>0</v>
      </c>
    </row>
    <row r="36" spans="1:54" ht="12" customHeight="1" x14ac:dyDescent="0.25">
      <c r="A36" s="283"/>
      <c r="B36" s="124">
        <v>19</v>
      </c>
      <c r="C36" s="139"/>
      <c r="D36" s="39" t="str">
        <f t="shared" ref="D36:AG36" si="32">IF(OR(WEEKDAY(D3,2)=6,WEEKDAY(D3,2)=7,WEEKDAY(D3,2)=5),"RH","")</f>
        <v/>
      </c>
      <c r="E36" s="39" t="str">
        <f t="shared" si="32"/>
        <v/>
      </c>
      <c r="F36" s="39" t="str">
        <f t="shared" si="32"/>
        <v>RH</v>
      </c>
      <c r="G36" s="39" t="str">
        <f t="shared" si="32"/>
        <v>RH</v>
      </c>
      <c r="H36" s="39" t="str">
        <f t="shared" si="32"/>
        <v>RH</v>
      </c>
      <c r="I36" s="39" t="str">
        <f t="shared" si="32"/>
        <v/>
      </c>
      <c r="J36" s="39" t="str">
        <f t="shared" si="32"/>
        <v/>
      </c>
      <c r="K36" s="39" t="str">
        <f t="shared" si="32"/>
        <v/>
      </c>
      <c r="L36" s="39" t="str">
        <f t="shared" si="32"/>
        <v/>
      </c>
      <c r="M36" s="39" t="str">
        <f t="shared" si="32"/>
        <v>RH</v>
      </c>
      <c r="N36" s="39" t="str">
        <f t="shared" si="32"/>
        <v>RH</v>
      </c>
      <c r="O36" s="39" t="str">
        <f t="shared" si="32"/>
        <v>RH</v>
      </c>
      <c r="P36" s="107" t="str">
        <f t="shared" si="32"/>
        <v/>
      </c>
      <c r="Q36" s="39" t="str">
        <f t="shared" si="32"/>
        <v/>
      </c>
      <c r="R36" s="39" t="str">
        <f t="shared" si="32"/>
        <v/>
      </c>
      <c r="S36" s="39" t="str">
        <f t="shared" si="32"/>
        <v/>
      </c>
      <c r="T36" s="39" t="str">
        <f t="shared" si="32"/>
        <v>RH</v>
      </c>
      <c r="U36" s="39" t="str">
        <f t="shared" si="32"/>
        <v>RH</v>
      </c>
      <c r="V36" s="39" t="str">
        <f t="shared" si="32"/>
        <v>RH</v>
      </c>
      <c r="W36" s="39" t="str">
        <f t="shared" si="32"/>
        <v/>
      </c>
      <c r="X36" s="39" t="str">
        <f t="shared" si="32"/>
        <v/>
      </c>
      <c r="Y36" s="39" t="str">
        <f t="shared" si="32"/>
        <v/>
      </c>
      <c r="Z36" s="39" t="str">
        <f t="shared" si="32"/>
        <v/>
      </c>
      <c r="AA36" s="39" t="str">
        <f t="shared" si="32"/>
        <v>RH</v>
      </c>
      <c r="AB36" s="39" t="str">
        <f t="shared" si="32"/>
        <v>RH</v>
      </c>
      <c r="AC36" s="39" t="str">
        <f t="shared" si="32"/>
        <v>RH</v>
      </c>
      <c r="AD36" s="39" t="str">
        <f t="shared" si="32"/>
        <v/>
      </c>
      <c r="AE36" s="39" t="str">
        <f t="shared" si="32"/>
        <v/>
      </c>
      <c r="AF36" s="39" t="str">
        <f t="shared" si="32"/>
        <v/>
      </c>
      <c r="AG36" s="39" t="str">
        <f t="shared" si="32"/>
        <v/>
      </c>
      <c r="AH36" s="111"/>
      <c r="AI36" s="164">
        <f>COUNTIF(D36:AG36,"RTT")+'Mars 2020'!AJ36</f>
        <v>0</v>
      </c>
      <c r="AJ36" s="183">
        <f t="shared" si="3"/>
        <v>15</v>
      </c>
      <c r="AK36" s="88">
        <f>COUNTIF(D36:AG36,"CA")+'Mars 2020'!AL36</f>
        <v>0</v>
      </c>
      <c r="AL36" s="186">
        <f t="shared" si="4"/>
        <v>25</v>
      </c>
      <c r="AM36" s="362"/>
      <c r="AN36" s="88">
        <f t="shared" si="5"/>
        <v>0</v>
      </c>
      <c r="AO36" s="80">
        <f t="shared" si="6"/>
        <v>0</v>
      </c>
      <c r="AP36" s="80">
        <f>COUNTIF(D36:AG36,"HS")+'Mars 2020'!AQ36</f>
        <v>0</v>
      </c>
      <c r="AQ36" s="186">
        <f t="shared" si="7"/>
        <v>0</v>
      </c>
      <c r="AR36" s="77">
        <f>COUNT(O36,P36,V36,AC36,H36)+'Mars 2020'!AS36</f>
        <v>0</v>
      </c>
      <c r="AS36" s="64">
        <f t="shared" si="8"/>
        <v>0</v>
      </c>
      <c r="AT36" s="64">
        <f>COUNTIF(F36:AH36,"jdf")+'Mars 2020'!AU36</f>
        <v>0</v>
      </c>
      <c r="AU36" s="183">
        <f t="shared" si="9"/>
        <v>0</v>
      </c>
      <c r="AV36" s="77">
        <f t="shared" ca="1" si="14"/>
        <v>0</v>
      </c>
      <c r="AW36" s="108">
        <f>COUNTIF(D36:AG36,"RF")+'Mars 2020'!AX36</f>
        <v>0</v>
      </c>
      <c r="AX36" s="214">
        <f t="shared" ca="1" si="10"/>
        <v>0</v>
      </c>
      <c r="AY36" s="88">
        <f>IF(COUNTIF(C36:AG36,"CA")&gt;=5,"1",IF(COUNTIF(C36:AG36,"CA")&lt;=4,"0"))+'Mars 2020'!AZ36</f>
        <v>0</v>
      </c>
      <c r="AZ36" s="80">
        <f t="shared" si="11"/>
        <v>0</v>
      </c>
      <c r="BA36" s="80">
        <f>COUNTIF(D36:AG36,"FR")+'Mars 2020'!BB36</f>
        <v>0</v>
      </c>
      <c r="BB36" s="186">
        <f t="shared" si="12"/>
        <v>0</v>
      </c>
    </row>
    <row r="37" spans="1:54" s="6" customFormat="1" ht="12" customHeight="1" x14ac:dyDescent="0.25">
      <c r="A37" s="283"/>
      <c r="B37" s="124"/>
      <c r="C37" s="133"/>
      <c r="D37" s="39" t="str">
        <f t="shared" ref="D37:AG37" si="33">IF(OR(WEEKDAY(D3,2)=6,WEEKDAY(D3,2)=7,WEEKDAY(D3,2)=1),"RH","")</f>
        <v/>
      </c>
      <c r="E37" s="39" t="str">
        <f t="shared" si="33"/>
        <v/>
      </c>
      <c r="F37" s="39" t="str">
        <f t="shared" si="33"/>
        <v/>
      </c>
      <c r="G37" s="39" t="str">
        <f t="shared" si="33"/>
        <v>RH</v>
      </c>
      <c r="H37" s="39" t="str">
        <f t="shared" si="33"/>
        <v>RH</v>
      </c>
      <c r="I37" s="39" t="str">
        <f t="shared" si="33"/>
        <v>RH</v>
      </c>
      <c r="J37" s="39" t="str">
        <f t="shared" si="33"/>
        <v/>
      </c>
      <c r="K37" s="39" t="str">
        <f t="shared" si="33"/>
        <v/>
      </c>
      <c r="L37" s="39" t="str">
        <f t="shared" si="33"/>
        <v/>
      </c>
      <c r="M37" s="39" t="str">
        <f t="shared" si="33"/>
        <v/>
      </c>
      <c r="N37" s="39" t="str">
        <f t="shared" si="33"/>
        <v>RH</v>
      </c>
      <c r="O37" s="39" t="str">
        <f t="shared" si="33"/>
        <v>RH</v>
      </c>
      <c r="P37" s="107" t="str">
        <f t="shared" si="33"/>
        <v>RH</v>
      </c>
      <c r="Q37" s="39" t="str">
        <f t="shared" si="33"/>
        <v/>
      </c>
      <c r="R37" s="39" t="str">
        <f t="shared" si="33"/>
        <v/>
      </c>
      <c r="S37" s="39" t="str">
        <f t="shared" si="33"/>
        <v/>
      </c>
      <c r="T37" s="39" t="str">
        <f t="shared" si="33"/>
        <v/>
      </c>
      <c r="U37" s="39" t="str">
        <f t="shared" si="33"/>
        <v>RH</v>
      </c>
      <c r="V37" s="39" t="str">
        <f t="shared" si="33"/>
        <v>RH</v>
      </c>
      <c r="W37" s="39" t="str">
        <f t="shared" si="33"/>
        <v>RH</v>
      </c>
      <c r="X37" s="39" t="str">
        <f t="shared" si="33"/>
        <v/>
      </c>
      <c r="Y37" s="39" t="str">
        <f t="shared" si="33"/>
        <v/>
      </c>
      <c r="Z37" s="39" t="str">
        <f t="shared" si="33"/>
        <v/>
      </c>
      <c r="AA37" s="39" t="str">
        <f t="shared" si="33"/>
        <v/>
      </c>
      <c r="AB37" s="39" t="str">
        <f t="shared" si="33"/>
        <v>RH</v>
      </c>
      <c r="AC37" s="39" t="str">
        <f t="shared" si="33"/>
        <v>RH</v>
      </c>
      <c r="AD37" s="39" t="str">
        <f t="shared" si="33"/>
        <v>RH</v>
      </c>
      <c r="AE37" s="39" t="str">
        <f t="shared" si="33"/>
        <v/>
      </c>
      <c r="AF37" s="39" t="str">
        <f t="shared" si="33"/>
        <v/>
      </c>
      <c r="AG37" s="39" t="str">
        <f t="shared" si="33"/>
        <v/>
      </c>
      <c r="AH37" s="111"/>
      <c r="AI37" s="164">
        <f>COUNTIF(D37:AG37,"RTT")+'Mars 2020'!AJ37</f>
        <v>0</v>
      </c>
      <c r="AJ37" s="183">
        <f t="shared" si="3"/>
        <v>15</v>
      </c>
      <c r="AK37" s="88">
        <f>COUNTIF(D37:AG37,"CA")+'Mars 2020'!AL37</f>
        <v>0</v>
      </c>
      <c r="AL37" s="186">
        <f t="shared" si="4"/>
        <v>25</v>
      </c>
      <c r="AM37" s="362"/>
      <c r="AN37" s="88">
        <f t="shared" si="5"/>
        <v>0</v>
      </c>
      <c r="AO37" s="80">
        <f t="shared" si="6"/>
        <v>0</v>
      </c>
      <c r="AP37" s="80">
        <f>COUNTIF(D37:AG37,"HS")+'Mars 2020'!AQ37</f>
        <v>0</v>
      </c>
      <c r="AQ37" s="186">
        <f t="shared" si="7"/>
        <v>0</v>
      </c>
      <c r="AR37" s="77">
        <f>COUNT(O37,P37,V37,AC37,H37)+'Mars 2020'!AS37</f>
        <v>0</v>
      </c>
      <c r="AS37" s="64">
        <f t="shared" si="8"/>
        <v>0</v>
      </c>
      <c r="AT37" s="64">
        <f>COUNTIF(F37:AH37,"jdf")+'Mars 2020'!AU37</f>
        <v>0</v>
      </c>
      <c r="AU37" s="183">
        <f t="shared" si="9"/>
        <v>0</v>
      </c>
      <c r="AV37" s="77">
        <f t="shared" ca="1" si="14"/>
        <v>0</v>
      </c>
      <c r="AW37" s="108">
        <f>COUNTIF(D37:AG37,"RF")+'Mars 2020'!AX37</f>
        <v>0</v>
      </c>
      <c r="AX37" s="214">
        <f t="shared" ca="1" si="10"/>
        <v>0</v>
      </c>
      <c r="AY37" s="88">
        <f>IF(COUNTIF(C37:AG37,"CA")&gt;=5,"1",IF(COUNTIF(C37:AG37,"CA")&lt;=4,"0"))+'Mars 2020'!AZ37</f>
        <v>0</v>
      </c>
      <c r="AZ37" s="80">
        <f t="shared" si="11"/>
        <v>0</v>
      </c>
      <c r="BA37" s="80">
        <f>COUNTIF(D37:AG37,"FR")+'Mars 2020'!BB37</f>
        <v>0</v>
      </c>
      <c r="BB37" s="186">
        <f t="shared" si="12"/>
        <v>0</v>
      </c>
    </row>
    <row r="38" spans="1:54" s="6" customFormat="1" ht="12" customHeight="1" thickBot="1" x14ac:dyDescent="0.3">
      <c r="A38" s="284"/>
      <c r="B38" s="120"/>
      <c r="C38" s="133"/>
      <c r="D38" s="39" t="str">
        <f t="shared" ref="D38:AG38" si="34">IF(OR(WEEKDAY(D3,2)=6,WEEKDAY(D3,2)=7,WEEKDAY(D3,2)=1),"RH","")</f>
        <v/>
      </c>
      <c r="E38" s="39" t="str">
        <f t="shared" si="34"/>
        <v/>
      </c>
      <c r="F38" s="39" t="str">
        <f t="shared" si="34"/>
        <v/>
      </c>
      <c r="G38" s="39" t="str">
        <f t="shared" si="34"/>
        <v>RH</v>
      </c>
      <c r="H38" s="39" t="str">
        <f t="shared" si="34"/>
        <v>RH</v>
      </c>
      <c r="I38" s="39" t="str">
        <f t="shared" si="34"/>
        <v>RH</v>
      </c>
      <c r="J38" s="39" t="str">
        <f t="shared" si="34"/>
        <v/>
      </c>
      <c r="K38" s="39" t="str">
        <f t="shared" si="34"/>
        <v/>
      </c>
      <c r="L38" s="39" t="str">
        <f t="shared" si="34"/>
        <v/>
      </c>
      <c r="M38" s="39" t="str">
        <f t="shared" si="34"/>
        <v/>
      </c>
      <c r="N38" s="39" t="str">
        <f t="shared" si="34"/>
        <v>RH</v>
      </c>
      <c r="O38" s="39" t="str">
        <f t="shared" si="34"/>
        <v>RH</v>
      </c>
      <c r="P38" s="107" t="str">
        <f t="shared" si="34"/>
        <v>RH</v>
      </c>
      <c r="Q38" s="39" t="str">
        <f t="shared" si="34"/>
        <v/>
      </c>
      <c r="R38" s="39" t="str">
        <f t="shared" si="34"/>
        <v/>
      </c>
      <c r="S38" s="39" t="str">
        <f t="shared" si="34"/>
        <v/>
      </c>
      <c r="T38" s="39" t="str">
        <f t="shared" si="34"/>
        <v/>
      </c>
      <c r="U38" s="39" t="str">
        <f t="shared" si="34"/>
        <v>RH</v>
      </c>
      <c r="V38" s="39" t="str">
        <f t="shared" si="34"/>
        <v>RH</v>
      </c>
      <c r="W38" s="39" t="str">
        <f t="shared" si="34"/>
        <v>RH</v>
      </c>
      <c r="X38" s="39" t="str">
        <f t="shared" si="34"/>
        <v/>
      </c>
      <c r="Y38" s="39" t="str">
        <f t="shared" si="34"/>
        <v/>
      </c>
      <c r="Z38" s="39" t="str">
        <f t="shared" si="34"/>
        <v/>
      </c>
      <c r="AA38" s="39" t="str">
        <f t="shared" si="34"/>
        <v/>
      </c>
      <c r="AB38" s="39" t="str">
        <f t="shared" si="34"/>
        <v>RH</v>
      </c>
      <c r="AC38" s="39" t="str">
        <f t="shared" si="34"/>
        <v>RH</v>
      </c>
      <c r="AD38" s="39" t="str">
        <f t="shared" si="34"/>
        <v>RH</v>
      </c>
      <c r="AE38" s="39" t="str">
        <f t="shared" si="34"/>
        <v/>
      </c>
      <c r="AF38" s="39" t="str">
        <f t="shared" si="34"/>
        <v/>
      </c>
      <c r="AG38" s="39" t="str">
        <f t="shared" si="34"/>
        <v/>
      </c>
      <c r="AH38" s="111"/>
      <c r="AI38" s="164">
        <f>COUNTIF(D38:AG38,"RTT")+'Mars 2020'!AJ38</f>
        <v>0</v>
      </c>
      <c r="AJ38" s="183">
        <f t="shared" si="3"/>
        <v>15</v>
      </c>
      <c r="AK38" s="88">
        <f>COUNTIF(D38:AG38,"CA")+'Mars 2020'!AL38</f>
        <v>0</v>
      </c>
      <c r="AL38" s="186">
        <f t="shared" si="4"/>
        <v>25</v>
      </c>
      <c r="AM38" s="362"/>
      <c r="AN38" s="88">
        <f t="shared" si="5"/>
        <v>0</v>
      </c>
      <c r="AO38" s="80">
        <f t="shared" si="6"/>
        <v>0</v>
      </c>
      <c r="AP38" s="80">
        <f>COUNTIF(D38:AG38,"HS")+'Mars 2020'!AQ38</f>
        <v>0</v>
      </c>
      <c r="AQ38" s="186">
        <f t="shared" si="7"/>
        <v>0</v>
      </c>
      <c r="AR38" s="77">
        <f>COUNT(O38,P38,V38,AC38,H38)+'Mars 2020'!AS38</f>
        <v>0</v>
      </c>
      <c r="AS38" s="64">
        <f t="shared" si="8"/>
        <v>0</v>
      </c>
      <c r="AT38" s="64">
        <f>COUNTIF(F38:AH38,"jdf")+'Mars 2020'!AU38</f>
        <v>0</v>
      </c>
      <c r="AU38" s="183">
        <f t="shared" si="9"/>
        <v>0</v>
      </c>
      <c r="AV38" s="77">
        <f t="shared" ca="1" si="14"/>
        <v>0</v>
      </c>
      <c r="AW38" s="108">
        <f>COUNTIF(D38:AG38,"RF")+'Mars 2020'!AX38</f>
        <v>0</v>
      </c>
      <c r="AX38" s="214">
        <f t="shared" ca="1" si="10"/>
        <v>0</v>
      </c>
      <c r="AY38" s="88">
        <f>IF(COUNTIF(C38:AG38,"CA")&gt;=5,"1",IF(COUNTIF(C38:AG38,"CA")&lt;=4,"0"))+'Mars 2020'!AZ38</f>
        <v>0</v>
      </c>
      <c r="AZ38" s="80">
        <f t="shared" si="11"/>
        <v>0</v>
      </c>
      <c r="BA38" s="80">
        <f>COUNTIF(D38:AG38,"FR")+'Mars 2020'!BB38</f>
        <v>0</v>
      </c>
      <c r="BB38" s="186">
        <f t="shared" si="12"/>
        <v>0</v>
      </c>
    </row>
    <row r="39" spans="1:54" ht="2.25" customHeight="1" x14ac:dyDescent="0.25">
      <c r="A39" s="155"/>
      <c r="B39" s="120"/>
      <c r="C39" s="133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107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11"/>
      <c r="AI39" s="164">
        <f>COUNTIF(D39:AG39,"RTT")+'Mars 2020'!AJ39</f>
        <v>0</v>
      </c>
      <c r="AJ39" s="183"/>
      <c r="AK39" s="88">
        <f>COUNTIF(D39:AG39,"CA")+'Mars 2020'!AL39</f>
        <v>0</v>
      </c>
      <c r="AL39" s="186"/>
      <c r="AM39" s="362"/>
      <c r="AN39" s="88">
        <f t="shared" si="5"/>
        <v>0</v>
      </c>
      <c r="AO39" s="80">
        <f t="shared" si="6"/>
        <v>0</v>
      </c>
      <c r="AP39" s="80">
        <f>COUNTIF(D39:AG39,"HS")+'Mars 2020'!AQ39</f>
        <v>0</v>
      </c>
      <c r="AQ39" s="186">
        <f t="shared" si="7"/>
        <v>0</v>
      </c>
      <c r="AR39" s="77">
        <f>COUNT(O39,P39,V39,AC39,H39)+'Mars 2020'!AS39</f>
        <v>0</v>
      </c>
      <c r="AS39" s="64">
        <f t="shared" si="8"/>
        <v>0</v>
      </c>
      <c r="AT39" s="64">
        <f>COUNTIF(F39:AH39,"jdf")+'Mars 2020'!AU39</f>
        <v>0</v>
      </c>
      <c r="AU39" s="183">
        <f t="shared" si="9"/>
        <v>0</v>
      </c>
      <c r="AV39" s="106"/>
      <c r="AW39" s="108">
        <f>COUNTIF(D39:AG39,"RF")+'Mars 2020'!AX39</f>
        <v>0</v>
      </c>
      <c r="AX39" s="215"/>
      <c r="AY39" s="88">
        <f>IF(COUNTIF(C39:AG39,"CA")&gt;=5,"1",IF(COUNTIF(C39:AG39,"CA")&lt;=4,"0"))+'Mars 2020'!AZ39</f>
        <v>0</v>
      </c>
      <c r="AZ39" s="80">
        <f t="shared" si="11"/>
        <v>0</v>
      </c>
      <c r="BA39" s="80">
        <f>COUNTIF(D39:AG39,"FR")+'Mars 2020'!BB39</f>
        <v>0</v>
      </c>
      <c r="BB39" s="186">
        <f t="shared" si="12"/>
        <v>0</v>
      </c>
    </row>
    <row r="40" spans="1:54" ht="12" customHeight="1" thickBot="1" x14ac:dyDescent="0.3">
      <c r="A40" s="35" t="s">
        <v>46</v>
      </c>
      <c r="B40" s="43">
        <v>20</v>
      </c>
      <c r="C40" s="133"/>
      <c r="D40" s="39">
        <v>20</v>
      </c>
      <c r="E40" s="39">
        <v>20</v>
      </c>
      <c r="F40" s="39">
        <v>20</v>
      </c>
      <c r="G40" s="39" t="s">
        <v>55</v>
      </c>
      <c r="H40" s="39" t="s">
        <v>55</v>
      </c>
      <c r="I40" s="39">
        <v>20</v>
      </c>
      <c r="J40" s="39">
        <v>20</v>
      </c>
      <c r="K40" s="39">
        <v>20</v>
      </c>
      <c r="L40" s="39">
        <v>20</v>
      </c>
      <c r="M40" s="39">
        <v>20</v>
      </c>
      <c r="N40" s="39" t="s">
        <v>55</v>
      </c>
      <c r="O40" s="39" t="s">
        <v>55</v>
      </c>
      <c r="P40" s="107" t="s">
        <v>64</v>
      </c>
      <c r="Q40" s="39" t="s">
        <v>55</v>
      </c>
      <c r="R40" s="39" t="s">
        <v>55</v>
      </c>
      <c r="S40" s="39">
        <v>20</v>
      </c>
      <c r="T40" s="39">
        <v>20</v>
      </c>
      <c r="U40" s="39" t="s">
        <v>55</v>
      </c>
      <c r="V40" s="39" t="s">
        <v>55</v>
      </c>
      <c r="W40" s="39">
        <v>20</v>
      </c>
      <c r="X40" s="39" t="s">
        <v>55</v>
      </c>
      <c r="Y40" s="39" t="s">
        <v>55</v>
      </c>
      <c r="Z40" s="39">
        <v>20</v>
      </c>
      <c r="AA40" s="39">
        <v>20</v>
      </c>
      <c r="AB40" s="39" t="s">
        <v>55</v>
      </c>
      <c r="AC40" s="39" t="s">
        <v>55</v>
      </c>
      <c r="AD40" s="39">
        <v>20</v>
      </c>
      <c r="AE40" s="39" t="s">
        <v>55</v>
      </c>
      <c r="AF40" s="39" t="s">
        <v>55</v>
      </c>
      <c r="AG40" s="39">
        <v>20</v>
      </c>
      <c r="AH40" s="111"/>
      <c r="AI40" s="164">
        <f>COUNTIF(D40:AG40,"RTT")+'Mars 2020'!AJ40</f>
        <v>0</v>
      </c>
      <c r="AJ40" s="183">
        <f t="shared" si="3"/>
        <v>15</v>
      </c>
      <c r="AK40" s="88">
        <f>COUNTIF(D40:AG40,"CA")+'Mars 2020'!AL40</f>
        <v>0</v>
      </c>
      <c r="AL40" s="186">
        <f t="shared" si="4"/>
        <v>25</v>
      </c>
      <c r="AM40" s="362"/>
      <c r="AN40" s="88">
        <f t="shared" si="5"/>
        <v>0</v>
      </c>
      <c r="AO40" s="80">
        <f t="shared" si="6"/>
        <v>0</v>
      </c>
      <c r="AP40" s="80">
        <f>COUNTIF(D40:AG40,"HS")+'Mars 2020'!AQ40</f>
        <v>0</v>
      </c>
      <c r="AQ40" s="186">
        <f t="shared" si="7"/>
        <v>0</v>
      </c>
      <c r="AR40" s="77">
        <f>COUNT(O40,P40,V40,AC40,H40)+'Mars 2020'!AS40</f>
        <v>0</v>
      </c>
      <c r="AS40" s="64">
        <f t="shared" si="8"/>
        <v>0</v>
      </c>
      <c r="AT40" s="64">
        <f>COUNTIF(F40:AH40,"jdf")+'Mars 2020'!AU40</f>
        <v>0</v>
      </c>
      <c r="AU40" s="183">
        <f t="shared" si="9"/>
        <v>0</v>
      </c>
      <c r="AV40" s="177">
        <f ca="1">jaunesNum(P4)+'Mars 2020'!AW40</f>
        <v>2</v>
      </c>
      <c r="AW40" s="108">
        <f>COUNTIF(D40:AG40,"RF")+'Mars 2020'!AX40</f>
        <v>2</v>
      </c>
      <c r="AX40" s="214">
        <f t="shared" ca="1" si="10"/>
        <v>0</v>
      </c>
      <c r="AY40" s="88">
        <f>IF(COUNTIF(C40:AG40,"CA")&gt;=5,"1",IF(COUNTIF(C40:AG40,"CA")&lt;=4,"0"))+'Mars 2020'!AZ40</f>
        <v>0</v>
      </c>
      <c r="AZ40" s="80">
        <f t="shared" si="11"/>
        <v>0</v>
      </c>
      <c r="BA40" s="80">
        <f>COUNTIF(D40:AG40,"FR")+'Mars 2020'!BB40</f>
        <v>0</v>
      </c>
      <c r="BB40" s="186">
        <f t="shared" si="12"/>
        <v>0</v>
      </c>
    </row>
    <row r="41" spans="1:54" ht="12" customHeight="1" x14ac:dyDescent="0.25">
      <c r="A41" s="285" t="s">
        <v>47</v>
      </c>
      <c r="B41" s="120">
        <v>21</v>
      </c>
      <c r="C41" s="133"/>
      <c r="D41" s="39">
        <v>21</v>
      </c>
      <c r="E41" s="39">
        <v>21</v>
      </c>
      <c r="F41" s="39">
        <v>21</v>
      </c>
      <c r="G41" s="39" t="s">
        <v>55</v>
      </c>
      <c r="H41" s="39" t="s">
        <v>55</v>
      </c>
      <c r="I41" s="39">
        <v>21</v>
      </c>
      <c r="J41" s="39">
        <v>21</v>
      </c>
      <c r="K41" s="39">
        <v>21</v>
      </c>
      <c r="L41" s="39">
        <v>21</v>
      </c>
      <c r="M41" s="39">
        <v>21</v>
      </c>
      <c r="N41" s="39" t="s">
        <v>55</v>
      </c>
      <c r="O41" s="39" t="s">
        <v>55</v>
      </c>
      <c r="P41" s="107" t="s">
        <v>64</v>
      </c>
      <c r="Q41" s="39" t="s">
        <v>55</v>
      </c>
      <c r="R41" s="39" t="s">
        <v>55</v>
      </c>
      <c r="S41" s="39">
        <v>21</v>
      </c>
      <c r="T41" s="39">
        <v>21</v>
      </c>
      <c r="U41" s="39" t="s">
        <v>55</v>
      </c>
      <c r="V41" s="39" t="s">
        <v>55</v>
      </c>
      <c r="W41" s="39">
        <v>21</v>
      </c>
      <c r="X41" s="39" t="s">
        <v>55</v>
      </c>
      <c r="Y41" s="39" t="s">
        <v>55</v>
      </c>
      <c r="Z41" s="39">
        <v>21</v>
      </c>
      <c r="AA41" s="39">
        <v>21</v>
      </c>
      <c r="AB41" s="39" t="s">
        <v>55</v>
      </c>
      <c r="AC41" s="39" t="s">
        <v>55</v>
      </c>
      <c r="AD41" s="39">
        <v>21</v>
      </c>
      <c r="AE41" s="39" t="s">
        <v>55</v>
      </c>
      <c r="AF41" s="39" t="s">
        <v>55</v>
      </c>
      <c r="AG41" s="39">
        <v>21</v>
      </c>
      <c r="AH41" s="111"/>
      <c r="AI41" s="164">
        <f>COUNTIF(D41:AG41,"RTT")+'Mars 2020'!AJ41</f>
        <v>0</v>
      </c>
      <c r="AJ41" s="183">
        <f t="shared" si="3"/>
        <v>15</v>
      </c>
      <c r="AK41" s="88">
        <f>COUNTIF(D41:AG41,"CA")+'Mars 2020'!AL41</f>
        <v>0</v>
      </c>
      <c r="AL41" s="186">
        <f t="shared" si="4"/>
        <v>25</v>
      </c>
      <c r="AM41" s="362"/>
      <c r="AN41" s="88">
        <f t="shared" si="5"/>
        <v>0</v>
      </c>
      <c r="AO41" s="80">
        <f t="shared" si="6"/>
        <v>0</v>
      </c>
      <c r="AP41" s="80">
        <f>COUNTIF(D41:AG41,"HS")+'Mars 2020'!AQ41</f>
        <v>0</v>
      </c>
      <c r="AQ41" s="186">
        <f t="shared" si="7"/>
        <v>0</v>
      </c>
      <c r="AR41" s="77">
        <f>COUNT(O41,P41,V41,AC41,H41)+'Mars 2020'!AS41</f>
        <v>0</v>
      </c>
      <c r="AS41" s="64">
        <f t="shared" si="8"/>
        <v>0</v>
      </c>
      <c r="AT41" s="64">
        <f>COUNTIF(F41:AH41,"jdf")+'Mars 2020'!AU41</f>
        <v>0</v>
      </c>
      <c r="AU41" s="183">
        <f t="shared" si="9"/>
        <v>0</v>
      </c>
      <c r="AV41" s="177">
        <f ca="1">jaunesNum(P4)+'Mars 2020'!AW41</f>
        <v>2</v>
      </c>
      <c r="AW41" s="108">
        <f>COUNTIF(D41:AG41,"RF")+'Mars 2020'!AX41</f>
        <v>2</v>
      </c>
      <c r="AX41" s="214">
        <f t="shared" ca="1" si="10"/>
        <v>0</v>
      </c>
      <c r="AY41" s="88">
        <f>IF(COUNTIF(C41:AG41,"CA")&gt;=5,"1",IF(COUNTIF(C41:AG41,"CA")&lt;=4,"0"))+'Mars 2020'!AZ41</f>
        <v>0</v>
      </c>
      <c r="AZ41" s="80">
        <f t="shared" si="11"/>
        <v>0</v>
      </c>
      <c r="BA41" s="80">
        <f>COUNTIF(D41:AG41,"FR")+'Mars 2020'!BB41</f>
        <v>0</v>
      </c>
      <c r="BB41" s="186">
        <f t="shared" si="12"/>
        <v>0</v>
      </c>
    </row>
    <row r="42" spans="1:54" s="6" customFormat="1" ht="12" customHeight="1" x14ac:dyDescent="0.25">
      <c r="A42" s="286"/>
      <c r="B42" s="120">
        <v>22</v>
      </c>
      <c r="C42" s="133"/>
      <c r="D42" s="39">
        <v>22</v>
      </c>
      <c r="E42" s="39">
        <v>22</v>
      </c>
      <c r="F42" s="39">
        <v>22</v>
      </c>
      <c r="G42" s="39" t="s">
        <v>55</v>
      </c>
      <c r="H42" s="39" t="s">
        <v>55</v>
      </c>
      <c r="I42" s="39">
        <v>22</v>
      </c>
      <c r="J42" s="39">
        <v>22</v>
      </c>
      <c r="K42" s="39">
        <v>22</v>
      </c>
      <c r="L42" s="39">
        <v>22</v>
      </c>
      <c r="M42" s="39">
        <v>22</v>
      </c>
      <c r="N42" s="39" t="s">
        <v>55</v>
      </c>
      <c r="O42" s="39" t="s">
        <v>55</v>
      </c>
      <c r="P42" s="107" t="s">
        <v>64</v>
      </c>
      <c r="Q42" s="39" t="s">
        <v>55</v>
      </c>
      <c r="R42" s="39" t="s">
        <v>55</v>
      </c>
      <c r="S42" s="39">
        <v>22</v>
      </c>
      <c r="T42" s="39">
        <v>22</v>
      </c>
      <c r="U42" s="39" t="s">
        <v>55</v>
      </c>
      <c r="V42" s="39" t="s">
        <v>55</v>
      </c>
      <c r="W42" s="39">
        <v>22</v>
      </c>
      <c r="X42" s="39" t="s">
        <v>55</v>
      </c>
      <c r="Y42" s="39" t="s">
        <v>55</v>
      </c>
      <c r="Z42" s="39">
        <v>22</v>
      </c>
      <c r="AA42" s="39">
        <v>22</v>
      </c>
      <c r="AB42" s="39" t="s">
        <v>55</v>
      </c>
      <c r="AC42" s="39" t="s">
        <v>55</v>
      </c>
      <c r="AD42" s="39">
        <v>22</v>
      </c>
      <c r="AE42" s="39" t="s">
        <v>55</v>
      </c>
      <c r="AF42" s="39" t="s">
        <v>55</v>
      </c>
      <c r="AG42" s="39">
        <v>22</v>
      </c>
      <c r="AH42" s="111"/>
      <c r="AI42" s="164">
        <f>COUNTIF(D42:AG42,"RTT")+'Mars 2020'!AJ42</f>
        <v>0</v>
      </c>
      <c r="AJ42" s="183">
        <f t="shared" si="3"/>
        <v>15</v>
      </c>
      <c r="AK42" s="88">
        <f>COUNTIF(D42:AG42,"CA")+'Mars 2020'!AL42</f>
        <v>0</v>
      </c>
      <c r="AL42" s="186">
        <f t="shared" si="4"/>
        <v>25</v>
      </c>
      <c r="AM42" s="362"/>
      <c r="AN42" s="88">
        <f t="shared" si="5"/>
        <v>0</v>
      </c>
      <c r="AO42" s="80">
        <f t="shared" si="6"/>
        <v>0</v>
      </c>
      <c r="AP42" s="80">
        <f>COUNTIF(D42:AG42,"HS")+'Mars 2020'!AQ42</f>
        <v>0</v>
      </c>
      <c r="AQ42" s="186">
        <f t="shared" si="7"/>
        <v>0</v>
      </c>
      <c r="AR42" s="77">
        <f>COUNT(O42,P42,V42,AC42,H42)+'Mars 2020'!AS42</f>
        <v>0</v>
      </c>
      <c r="AS42" s="64">
        <f t="shared" si="8"/>
        <v>0</v>
      </c>
      <c r="AT42" s="64">
        <f>COUNTIF(F42:AH42,"jdf")+'Mars 2020'!AU42</f>
        <v>0</v>
      </c>
      <c r="AU42" s="183">
        <f t="shared" si="9"/>
        <v>0</v>
      </c>
      <c r="AV42" s="177">
        <f ca="1">jaunesNum(P4)+'Mars 2020'!AW42</f>
        <v>2</v>
      </c>
      <c r="AW42" s="108">
        <f>COUNTIF(D42:AG42,"RF")+'Mars 2020'!AX42</f>
        <v>2</v>
      </c>
      <c r="AX42" s="214">
        <f t="shared" ca="1" si="10"/>
        <v>0</v>
      </c>
      <c r="AY42" s="88">
        <f>IF(COUNTIF(C42:AG42,"CA")&gt;=5,"1",IF(COUNTIF(C42:AG42,"CA")&lt;=4,"0"))+'Mars 2020'!AZ42</f>
        <v>0</v>
      </c>
      <c r="AZ42" s="80">
        <f t="shared" si="11"/>
        <v>0</v>
      </c>
      <c r="BA42" s="80">
        <f>COUNTIF(D42:AG42,"FR")+'Mars 2020'!BB42</f>
        <v>0</v>
      </c>
      <c r="BB42" s="186">
        <f t="shared" si="12"/>
        <v>0</v>
      </c>
    </row>
    <row r="43" spans="1:54" ht="1.5" customHeight="1" x14ac:dyDescent="0.25">
      <c r="A43" s="14"/>
      <c r="B43" s="120"/>
      <c r="C43" s="133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107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11"/>
      <c r="AI43" s="164">
        <f>COUNTIF(D43:AG43,"RTT")+'Mars 2020'!AJ43</f>
        <v>0</v>
      </c>
      <c r="AJ43" s="183">
        <f t="shared" si="3"/>
        <v>15</v>
      </c>
      <c r="AK43" s="88">
        <f>COUNTIF(D43:AG43,"CA")+'Mars 2020'!AL43</f>
        <v>0</v>
      </c>
      <c r="AL43" s="186">
        <f t="shared" si="4"/>
        <v>25</v>
      </c>
      <c r="AM43" s="362"/>
      <c r="AN43" s="88">
        <f t="shared" si="5"/>
        <v>0</v>
      </c>
      <c r="AO43" s="80">
        <f t="shared" si="6"/>
        <v>0</v>
      </c>
      <c r="AP43" s="80">
        <f>COUNTIF(D43:AG43,"HS")+'Mars 2020'!AQ43</f>
        <v>0</v>
      </c>
      <c r="AQ43" s="186">
        <f t="shared" si="7"/>
        <v>0</v>
      </c>
      <c r="AR43" s="77">
        <f>COUNT(O43,P43,V43,AC43,H43)+'Mars 2020'!AS43</f>
        <v>0</v>
      </c>
      <c r="AS43" s="64">
        <f t="shared" si="8"/>
        <v>0</v>
      </c>
      <c r="AT43" s="64">
        <f>COUNTIF(F43:AH43,"jdf")+'Mars 2020'!AU43</f>
        <v>0</v>
      </c>
      <c r="AU43" s="183">
        <f t="shared" si="9"/>
        <v>0</v>
      </c>
      <c r="AV43" s="177">
        <f ca="1">jaunesNum(P41)+'Mars 2020'!AW43</f>
        <v>0</v>
      </c>
      <c r="AW43" s="108">
        <f>COUNTIF(D43:AG43,"RF")+'Mars 2020'!AX43</f>
        <v>0</v>
      </c>
      <c r="AX43" s="215"/>
      <c r="AY43" s="88">
        <f>IF(COUNTIF(C43:AG43,"CA")&gt;=5,"1",IF(COUNTIF(C43:AG43,"CA")&lt;=4,"0"))+'Mars 2020'!AZ43</f>
        <v>0</v>
      </c>
      <c r="AZ43" s="80">
        <f t="shared" si="11"/>
        <v>0</v>
      </c>
      <c r="BA43" s="80">
        <f>COUNTIF(D43:AG43,"FR")+'Mars 2020'!BB43</f>
        <v>0</v>
      </c>
      <c r="BB43" s="186">
        <f t="shared" si="12"/>
        <v>0</v>
      </c>
    </row>
    <row r="44" spans="1:54" ht="12" customHeight="1" x14ac:dyDescent="0.25">
      <c r="A44" s="36" t="s">
        <v>48</v>
      </c>
      <c r="B44" s="121">
        <v>23</v>
      </c>
      <c r="C44" s="133"/>
      <c r="D44" s="39">
        <v>23</v>
      </c>
      <c r="E44" s="39">
        <v>23</v>
      </c>
      <c r="F44" s="39">
        <v>23</v>
      </c>
      <c r="G44" s="39" t="s">
        <v>55</v>
      </c>
      <c r="H44" s="39" t="s">
        <v>55</v>
      </c>
      <c r="I44" s="39">
        <v>23</v>
      </c>
      <c r="J44" s="39">
        <v>23</v>
      </c>
      <c r="K44" s="39">
        <v>23</v>
      </c>
      <c r="L44" s="39">
        <v>23</v>
      </c>
      <c r="M44" s="39">
        <v>23</v>
      </c>
      <c r="N44" s="39" t="s">
        <v>55</v>
      </c>
      <c r="O44" s="39" t="s">
        <v>55</v>
      </c>
      <c r="P44" s="107" t="s">
        <v>64</v>
      </c>
      <c r="Q44" s="39" t="s">
        <v>55</v>
      </c>
      <c r="R44" s="39" t="s">
        <v>55</v>
      </c>
      <c r="S44" s="39">
        <v>23</v>
      </c>
      <c r="T44" s="39">
        <v>23</v>
      </c>
      <c r="U44" s="39" t="s">
        <v>55</v>
      </c>
      <c r="V44" s="39" t="s">
        <v>55</v>
      </c>
      <c r="W44" s="39">
        <v>23</v>
      </c>
      <c r="X44" s="39" t="s">
        <v>55</v>
      </c>
      <c r="Y44" s="39" t="s">
        <v>55</v>
      </c>
      <c r="Z44" s="39">
        <v>23</v>
      </c>
      <c r="AA44" s="39">
        <v>23</v>
      </c>
      <c r="AB44" s="39" t="s">
        <v>55</v>
      </c>
      <c r="AC44" s="39" t="s">
        <v>55</v>
      </c>
      <c r="AD44" s="39">
        <v>23</v>
      </c>
      <c r="AE44" s="39" t="s">
        <v>55</v>
      </c>
      <c r="AF44" s="39" t="s">
        <v>55</v>
      </c>
      <c r="AG44" s="39">
        <v>23</v>
      </c>
      <c r="AH44" s="111"/>
      <c r="AI44" s="164">
        <f>COUNTIF(D44:AG44,"RTT")+'Mars 2020'!AJ44</f>
        <v>0</v>
      </c>
      <c r="AJ44" s="183">
        <f t="shared" si="3"/>
        <v>15</v>
      </c>
      <c r="AK44" s="88">
        <f>COUNTIF(D44:AG44,"CA")+'Mars 2020'!AL44</f>
        <v>0</v>
      </c>
      <c r="AL44" s="186">
        <f t="shared" si="4"/>
        <v>25</v>
      </c>
      <c r="AM44" s="362"/>
      <c r="AN44" s="88">
        <f t="shared" si="5"/>
        <v>0</v>
      </c>
      <c r="AO44" s="80">
        <f t="shared" si="6"/>
        <v>0</v>
      </c>
      <c r="AP44" s="80">
        <f>COUNTIF(D44:AG44,"HS")+'Mars 2020'!AQ44</f>
        <v>0</v>
      </c>
      <c r="AQ44" s="186">
        <f t="shared" si="7"/>
        <v>0</v>
      </c>
      <c r="AR44" s="77">
        <f>COUNT(O44,P44,V44,AC44,H44)+'Mars 2020'!AS44</f>
        <v>0</v>
      </c>
      <c r="AS44" s="64">
        <f t="shared" si="8"/>
        <v>0</v>
      </c>
      <c r="AT44" s="64">
        <f>COUNTIF(F44:AH44,"jdf")+'Mars 2020'!AU44</f>
        <v>0</v>
      </c>
      <c r="AU44" s="183">
        <f t="shared" si="9"/>
        <v>0</v>
      </c>
      <c r="AV44" s="177">
        <f ca="1">jaunesNum(P4)+'Mars 2020'!AW44</f>
        <v>2</v>
      </c>
      <c r="AW44" s="108">
        <f>COUNTIF(D44:AG44,"RF")+'Mars 2020'!AX44</f>
        <v>2</v>
      </c>
      <c r="AX44" s="214">
        <f t="shared" ca="1" si="10"/>
        <v>0</v>
      </c>
      <c r="AY44" s="88">
        <f>IF(COUNTIF(C44:AG44,"CA")&gt;=5,"1",IF(COUNTIF(C44:AG44,"CA")&lt;=4,"0"))+'Mars 2020'!AZ44</f>
        <v>0</v>
      </c>
      <c r="AZ44" s="80">
        <f t="shared" si="11"/>
        <v>0</v>
      </c>
      <c r="BA44" s="80">
        <f>COUNTIF(D44:AG44,"FR")+'Mars 2020'!BB44</f>
        <v>0</v>
      </c>
      <c r="BB44" s="186">
        <f t="shared" si="12"/>
        <v>0</v>
      </c>
    </row>
    <row r="45" spans="1:54" s="6" customFormat="1" ht="12" customHeight="1" x14ac:dyDescent="0.25">
      <c r="A45" s="37" t="s">
        <v>49</v>
      </c>
      <c r="B45" s="125">
        <v>24</v>
      </c>
      <c r="C45" s="133"/>
      <c r="D45" s="39" t="str">
        <f>IF(OR(WEEKDAY(D3,2)=6,WEEKDAY(D3,2)=7),"RH","")</f>
        <v/>
      </c>
      <c r="E45" s="39" t="str">
        <f t="shared" ref="E45:AG45" si="35">IF(OR(WEEKDAY(E3,2)=6,WEEKDAY(E3,2)=7),"RH","")</f>
        <v/>
      </c>
      <c r="F45" s="39" t="str">
        <f t="shared" si="35"/>
        <v/>
      </c>
      <c r="G45" s="39" t="str">
        <f t="shared" si="35"/>
        <v>RH</v>
      </c>
      <c r="H45" s="39" t="str">
        <f t="shared" si="35"/>
        <v>RH</v>
      </c>
      <c r="I45" s="39" t="str">
        <f t="shared" si="35"/>
        <v/>
      </c>
      <c r="J45" s="39" t="str">
        <f>IF(OR(WEEKDAY(J3,2)=6,WEEKDAY(J3,2)=7),"RH","")</f>
        <v/>
      </c>
      <c r="K45" s="39" t="str">
        <f>IF(OR(WEEKDAY(K3,2)=6,WEEKDAY(K3,2)=7),"RH","")</f>
        <v/>
      </c>
      <c r="L45" s="39" t="str">
        <f t="shared" si="35"/>
        <v/>
      </c>
      <c r="M45" s="39" t="str">
        <f t="shared" si="35"/>
        <v/>
      </c>
      <c r="N45" s="39" t="str">
        <f>IF(OR(WEEKDAY(N3,2)=6,WEEKDAY(N3,2)=7),"RH","")</f>
        <v>RH</v>
      </c>
      <c r="O45" s="39" t="str">
        <f>IF(OR(WEEKDAY(O3,2)=6,WEEKDAY(O3,2)=7),"RH","")</f>
        <v>RH</v>
      </c>
      <c r="P45" s="107"/>
      <c r="Q45" s="39" t="str">
        <f t="shared" si="35"/>
        <v/>
      </c>
      <c r="R45" s="39" t="str">
        <f t="shared" si="35"/>
        <v/>
      </c>
      <c r="S45" s="39" t="str">
        <f t="shared" si="35"/>
        <v/>
      </c>
      <c r="T45" s="39" t="str">
        <f t="shared" si="35"/>
        <v/>
      </c>
      <c r="U45" s="39" t="str">
        <f>IF(OR(WEEKDAY(U3,2)=6,WEEKDAY(U3,2)=7),"RH","")</f>
        <v>RH</v>
      </c>
      <c r="V45" s="39" t="str">
        <f>IF(OR(WEEKDAY(V3,2)=6,WEEKDAY(V3,2)=7),"RH","")</f>
        <v>RH</v>
      </c>
      <c r="W45" s="39" t="str">
        <f t="shared" si="35"/>
        <v/>
      </c>
      <c r="X45" s="39" t="str">
        <f t="shared" si="35"/>
        <v/>
      </c>
      <c r="Y45" s="39" t="str">
        <f t="shared" si="35"/>
        <v/>
      </c>
      <c r="Z45" s="39" t="str">
        <f t="shared" si="35"/>
        <v/>
      </c>
      <c r="AA45" s="39" t="str">
        <f t="shared" si="35"/>
        <v/>
      </c>
      <c r="AB45" s="39" t="str">
        <f>IF(OR(WEEKDAY(AB3,2)=6,WEEKDAY(AB3,2)=7),"RH","")</f>
        <v>RH</v>
      </c>
      <c r="AC45" s="39" t="str">
        <f>IF(OR(WEEKDAY(AC3,2)=6,WEEKDAY(AC3,2)=7),"RH","")</f>
        <v>RH</v>
      </c>
      <c r="AD45" s="39" t="str">
        <f t="shared" si="35"/>
        <v/>
      </c>
      <c r="AE45" s="39" t="str">
        <f t="shared" si="35"/>
        <v/>
      </c>
      <c r="AF45" s="39" t="str">
        <f t="shared" si="35"/>
        <v/>
      </c>
      <c r="AG45" s="39" t="str">
        <f t="shared" si="35"/>
        <v/>
      </c>
      <c r="AH45" s="111"/>
      <c r="AI45" s="164">
        <f>COUNTIF(D45:AG45,"RTT")+'Mars 2020'!AJ45</f>
        <v>0</v>
      </c>
      <c r="AJ45" s="183">
        <f t="shared" si="3"/>
        <v>15</v>
      </c>
      <c r="AK45" s="88">
        <f>COUNTIF(D45:AG45,"CA")+'Mars 2020'!AL45</f>
        <v>0</v>
      </c>
      <c r="AL45" s="186">
        <f t="shared" si="4"/>
        <v>25</v>
      </c>
      <c r="AM45" s="362"/>
      <c r="AN45" s="88">
        <f t="shared" si="5"/>
        <v>0</v>
      </c>
      <c r="AO45" s="80">
        <f t="shared" si="6"/>
        <v>0</v>
      </c>
      <c r="AP45" s="80">
        <f>COUNTIF(D45:AG45,"HS")+'Mars 2020'!AQ45</f>
        <v>0</v>
      </c>
      <c r="AQ45" s="186">
        <f t="shared" si="7"/>
        <v>0</v>
      </c>
      <c r="AR45" s="77">
        <f>COUNT(O45,P45,V45,AC45,H45)+'Mars 2020'!AS45</f>
        <v>0</v>
      </c>
      <c r="AS45" s="64">
        <f t="shared" si="8"/>
        <v>0</v>
      </c>
      <c r="AT45" s="64">
        <f>COUNTIF(F45:AH45,"jdf")+'Mars 2020'!AU45</f>
        <v>0</v>
      </c>
      <c r="AU45" s="183">
        <f t="shared" si="9"/>
        <v>0</v>
      </c>
      <c r="AV45" s="77">
        <f ca="1">jaunesNum(C45:AG45)</f>
        <v>1</v>
      </c>
      <c r="AW45" s="108">
        <f>COUNTIF(D45:AG45,"RF")+'Mars 2020'!AX45</f>
        <v>0</v>
      </c>
      <c r="AX45" s="214">
        <f t="shared" ca="1" si="10"/>
        <v>1</v>
      </c>
      <c r="AY45" s="88">
        <f>IF(COUNTIF(C45:AG45,"CA")&gt;=5,"1",IF(COUNTIF(C45:AG45,"CA")&lt;=4,"0"))+'Mars 2020'!AZ45</f>
        <v>0</v>
      </c>
      <c r="AZ45" s="80">
        <f t="shared" si="11"/>
        <v>0</v>
      </c>
      <c r="BA45" s="80">
        <f>COUNTIF(D45:AG45,"FR")+'Mars 2020'!BB45</f>
        <v>0</v>
      </c>
      <c r="BB45" s="186">
        <f t="shared" si="12"/>
        <v>0</v>
      </c>
    </row>
    <row r="46" spans="1:54" s="5" customFormat="1" ht="2.25" customHeight="1" x14ac:dyDescent="0.25">
      <c r="A46" s="15"/>
      <c r="B46" s="126"/>
      <c r="C46" s="133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107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11"/>
      <c r="AI46" s="164">
        <f>COUNTIF(D46:AG46,"RTT")+'Mars 2020'!AJ46</f>
        <v>0</v>
      </c>
      <c r="AJ46" s="183"/>
      <c r="AK46" s="88">
        <f>COUNTIF(D46:AG46,"CA")+'Mars 2020'!AL46</f>
        <v>0</v>
      </c>
      <c r="AL46" s="186"/>
      <c r="AM46" s="362"/>
      <c r="AN46" s="88">
        <f t="shared" si="5"/>
        <v>0</v>
      </c>
      <c r="AO46" s="80">
        <f t="shared" si="6"/>
        <v>0</v>
      </c>
      <c r="AP46" s="80">
        <f>COUNTIF(D46:AG46,"HS")+'Mars 2020'!AQ46</f>
        <v>0</v>
      </c>
      <c r="AQ46" s="186">
        <f t="shared" si="7"/>
        <v>0</v>
      </c>
      <c r="AR46" s="77">
        <f>COUNT(O46,P46,V46,AC46,H46)+'Mars 2020'!AS46</f>
        <v>0</v>
      </c>
      <c r="AS46" s="64">
        <f t="shared" si="8"/>
        <v>0</v>
      </c>
      <c r="AT46" s="64">
        <f>COUNTIF(F46:AH46,"jdf")+'Mars 2020'!AU46</f>
        <v>0</v>
      </c>
      <c r="AU46" s="183">
        <f t="shared" si="9"/>
        <v>0</v>
      </c>
      <c r="AV46" s="106"/>
      <c r="AW46" s="108">
        <f>COUNTIF(D46:AG46,"RF")+'Mars 2020'!AX46</f>
        <v>0</v>
      </c>
      <c r="AX46" s="215"/>
      <c r="AY46" s="88">
        <f>IF(COUNTIF(C46:AG46,"CA")&gt;=5,"1",IF(COUNTIF(C46:AG46,"CA")&lt;=4,"0"))+'Mars 2020'!AZ46</f>
        <v>0</v>
      </c>
      <c r="AZ46" s="80">
        <f t="shared" si="11"/>
        <v>0</v>
      </c>
      <c r="BA46" s="80">
        <f>COUNTIF(D46:AG46,"FR")+'Mars 2020'!BB46</f>
        <v>0</v>
      </c>
      <c r="BB46" s="186">
        <f t="shared" si="12"/>
        <v>0</v>
      </c>
    </row>
    <row r="47" spans="1:54" ht="12" customHeight="1" x14ac:dyDescent="0.25">
      <c r="A47" s="287" t="s">
        <v>50</v>
      </c>
      <c r="B47" s="127">
        <v>25</v>
      </c>
      <c r="C47" s="140"/>
      <c r="D47" s="39">
        <v>25</v>
      </c>
      <c r="E47" s="39">
        <v>25</v>
      </c>
      <c r="F47" s="39">
        <v>25</v>
      </c>
      <c r="G47" s="39" t="s">
        <v>55</v>
      </c>
      <c r="H47" s="39" t="s">
        <v>55</v>
      </c>
      <c r="I47" s="39">
        <v>25</v>
      </c>
      <c r="J47" s="39">
        <v>25</v>
      </c>
      <c r="K47" s="39">
        <v>25</v>
      </c>
      <c r="L47" s="39">
        <v>25</v>
      </c>
      <c r="M47" s="39">
        <v>25</v>
      </c>
      <c r="N47" s="39" t="s">
        <v>55</v>
      </c>
      <c r="O47" s="39" t="s">
        <v>55</v>
      </c>
      <c r="P47" s="107" t="s">
        <v>64</v>
      </c>
      <c r="Q47" s="39">
        <v>25</v>
      </c>
      <c r="R47" s="39">
        <v>25</v>
      </c>
      <c r="S47" s="39">
        <v>25</v>
      </c>
      <c r="T47" s="39">
        <v>25</v>
      </c>
      <c r="U47" s="39" t="s">
        <v>55</v>
      </c>
      <c r="V47" s="39" t="s">
        <v>55</v>
      </c>
      <c r="W47" s="39">
        <v>25</v>
      </c>
      <c r="X47" s="39">
        <v>25</v>
      </c>
      <c r="Y47" s="39">
        <v>25</v>
      </c>
      <c r="Z47" s="39">
        <v>25</v>
      </c>
      <c r="AA47" s="39">
        <v>25</v>
      </c>
      <c r="AB47" s="39" t="s">
        <v>55</v>
      </c>
      <c r="AC47" s="39" t="s">
        <v>55</v>
      </c>
      <c r="AD47" s="39">
        <v>25</v>
      </c>
      <c r="AE47" s="39">
        <v>25</v>
      </c>
      <c r="AF47" s="39">
        <v>25</v>
      </c>
      <c r="AG47" s="39">
        <v>25</v>
      </c>
      <c r="AH47" s="111"/>
      <c r="AI47" s="164">
        <f>COUNTIF(D47:AG47,"RTT")+'Mars 2020'!AJ47</f>
        <v>0</v>
      </c>
      <c r="AJ47" s="183">
        <f>0 -(AI47)</f>
        <v>0</v>
      </c>
      <c r="AK47" s="88">
        <f>COUNTIF(D47:AG47,"CA")+'Mars 2020'!AL47</f>
        <v>0</v>
      </c>
      <c r="AL47" s="186">
        <f t="shared" si="4"/>
        <v>25</v>
      </c>
      <c r="AM47" s="362"/>
      <c r="AN47" s="88">
        <f t="shared" si="5"/>
        <v>0</v>
      </c>
      <c r="AO47" s="80">
        <f t="shared" si="6"/>
        <v>0</v>
      </c>
      <c r="AP47" s="80">
        <f>COUNTIF(D47:AG47,"HS")+'Mars 2020'!AQ47</f>
        <v>0</v>
      </c>
      <c r="AQ47" s="186">
        <f t="shared" si="7"/>
        <v>0</v>
      </c>
      <c r="AR47" s="77">
        <f>COUNT(O47,P47,V47,AC47,H47)+'Mars 2020'!AS47</f>
        <v>0</v>
      </c>
      <c r="AS47" s="64">
        <f t="shared" si="8"/>
        <v>0</v>
      </c>
      <c r="AT47" s="64">
        <f>COUNTIF(F47:AH47,"jdf")+'Mars 2020'!AU47</f>
        <v>0</v>
      </c>
      <c r="AU47" s="183">
        <f t="shared" si="9"/>
        <v>0</v>
      </c>
      <c r="AV47" s="177">
        <f ca="1">jaunesNum(P4)+'Mars 2020'!AW47</f>
        <v>2</v>
      </c>
      <c r="AW47" s="108">
        <f>COUNTIF(D47:AG47,"RF")+'Mars 2020'!AX47</f>
        <v>2</v>
      </c>
      <c r="AX47" s="214">
        <f t="shared" ca="1" si="10"/>
        <v>0</v>
      </c>
      <c r="AY47" s="88">
        <f>IF(COUNTIF(C47:AG47,"CA")&gt;=5,"1",IF(COUNTIF(C47:AG47,"CA")&lt;=4,"0"))+'Mars 2020'!AZ47</f>
        <v>0</v>
      </c>
      <c r="AZ47" s="80">
        <f t="shared" si="11"/>
        <v>0</v>
      </c>
      <c r="BA47" s="80">
        <f>COUNTIF(D47:AG47,"FR")+'Mars 2020'!BB47</f>
        <v>0</v>
      </c>
      <c r="BB47" s="186">
        <f t="shared" si="12"/>
        <v>0</v>
      </c>
    </row>
    <row r="48" spans="1:54" ht="12" customHeight="1" x14ac:dyDescent="0.25">
      <c r="A48" s="288"/>
      <c r="B48" s="127">
        <v>26</v>
      </c>
      <c r="C48" s="141"/>
      <c r="D48" s="39">
        <v>26</v>
      </c>
      <c r="E48" s="39">
        <v>26</v>
      </c>
      <c r="F48" s="39">
        <v>26</v>
      </c>
      <c r="G48" s="39" t="s">
        <v>55</v>
      </c>
      <c r="H48" s="39" t="s">
        <v>55</v>
      </c>
      <c r="I48" s="39">
        <v>26</v>
      </c>
      <c r="J48" s="39">
        <v>26</v>
      </c>
      <c r="K48" s="39">
        <v>26</v>
      </c>
      <c r="L48" s="39">
        <v>26</v>
      </c>
      <c r="M48" s="39">
        <v>26</v>
      </c>
      <c r="N48" s="39" t="s">
        <v>55</v>
      </c>
      <c r="O48" s="39" t="s">
        <v>55</v>
      </c>
      <c r="P48" s="107" t="s">
        <v>64</v>
      </c>
      <c r="Q48" s="39">
        <v>26</v>
      </c>
      <c r="R48" s="39">
        <v>26</v>
      </c>
      <c r="S48" s="39">
        <v>26</v>
      </c>
      <c r="T48" s="39">
        <v>26</v>
      </c>
      <c r="U48" s="39" t="s">
        <v>55</v>
      </c>
      <c r="V48" s="39" t="s">
        <v>55</v>
      </c>
      <c r="W48" s="39">
        <v>26</v>
      </c>
      <c r="X48" s="39">
        <v>26</v>
      </c>
      <c r="Y48" s="39">
        <v>26</v>
      </c>
      <c r="Z48" s="39">
        <v>26</v>
      </c>
      <c r="AA48" s="39">
        <v>26</v>
      </c>
      <c r="AB48" s="39" t="s">
        <v>55</v>
      </c>
      <c r="AC48" s="39" t="s">
        <v>55</v>
      </c>
      <c r="AD48" s="39">
        <v>26</v>
      </c>
      <c r="AE48" s="39">
        <v>26</v>
      </c>
      <c r="AF48" s="39">
        <v>26</v>
      </c>
      <c r="AG48" s="39">
        <v>26</v>
      </c>
      <c r="AH48" s="111"/>
      <c r="AI48" s="164">
        <f>COUNTIF(D48:AG48,"RTT")+'Mars 2020'!AJ48</f>
        <v>0</v>
      </c>
      <c r="AJ48" s="183">
        <f>0 -(AI48)</f>
        <v>0</v>
      </c>
      <c r="AK48" s="88">
        <f>COUNTIF(D48:AG48,"CA")+'Mars 2020'!AL48</f>
        <v>0</v>
      </c>
      <c r="AL48" s="186">
        <f t="shared" si="4"/>
        <v>25</v>
      </c>
      <c r="AM48" s="362"/>
      <c r="AN48" s="88">
        <f t="shared" si="5"/>
        <v>0</v>
      </c>
      <c r="AO48" s="80">
        <f t="shared" si="6"/>
        <v>0</v>
      </c>
      <c r="AP48" s="80">
        <f>COUNTIF(D48:AG48,"HS")+'Mars 2020'!AQ48</f>
        <v>0</v>
      </c>
      <c r="AQ48" s="186">
        <f t="shared" si="7"/>
        <v>0</v>
      </c>
      <c r="AR48" s="77">
        <f>COUNT(O48,P48,V48,AC48,H48)+'Mars 2020'!AS48</f>
        <v>0</v>
      </c>
      <c r="AS48" s="64">
        <f t="shared" si="8"/>
        <v>0</v>
      </c>
      <c r="AT48" s="64">
        <f>COUNTIF(F48:AH48,"jdf")+'Mars 2020'!AU48</f>
        <v>0</v>
      </c>
      <c r="AU48" s="183">
        <f t="shared" si="9"/>
        <v>0</v>
      </c>
      <c r="AV48" s="177">
        <f ca="1">jaunesNum(P4)+'Mars 2020'!AW48</f>
        <v>2</v>
      </c>
      <c r="AW48" s="108">
        <f>COUNTIF(D48:AG48,"RF")+'Mars 2020'!AX48</f>
        <v>2</v>
      </c>
      <c r="AX48" s="214">
        <f t="shared" ca="1" si="10"/>
        <v>0</v>
      </c>
      <c r="AY48" s="88">
        <f>IF(COUNTIF(C48:AG48,"CA")&gt;=5,"1",IF(COUNTIF(C48:AG48,"CA")&lt;=4,"0"))+'Mars 2020'!AZ48</f>
        <v>0</v>
      </c>
      <c r="AZ48" s="80">
        <f t="shared" si="11"/>
        <v>0</v>
      </c>
      <c r="BA48" s="80">
        <f>COUNTIF(D48:AG48,"FR")+'Mars 2020'!BB48</f>
        <v>0</v>
      </c>
      <c r="BB48" s="186">
        <f t="shared" si="12"/>
        <v>0</v>
      </c>
    </row>
    <row r="49" spans="1:54" ht="12" customHeight="1" x14ac:dyDescent="0.25">
      <c r="A49" s="288"/>
      <c r="B49" s="127">
        <v>27</v>
      </c>
      <c r="C49" s="138"/>
      <c r="D49" s="39" t="str">
        <f t="shared" ref="D49:AG49" si="36">IF(OR(WEEKDAY(D3,2)=6,WEEKDAY(D3,2)=7,WEEKDAY(D3,2)=3),"RH","")</f>
        <v>RH</v>
      </c>
      <c r="E49" s="39" t="str">
        <f t="shared" si="36"/>
        <v/>
      </c>
      <c r="F49" s="39" t="str">
        <f t="shared" si="36"/>
        <v/>
      </c>
      <c r="G49" s="39" t="str">
        <f t="shared" si="36"/>
        <v>RH</v>
      </c>
      <c r="H49" s="39" t="str">
        <f t="shared" si="36"/>
        <v>RH</v>
      </c>
      <c r="I49" s="39" t="str">
        <f t="shared" si="36"/>
        <v/>
      </c>
      <c r="J49" s="39" t="str">
        <f t="shared" si="36"/>
        <v/>
      </c>
      <c r="K49" s="39" t="str">
        <f t="shared" si="36"/>
        <v>RH</v>
      </c>
      <c r="L49" s="39" t="str">
        <f t="shared" si="36"/>
        <v/>
      </c>
      <c r="M49" s="39" t="str">
        <f t="shared" si="36"/>
        <v/>
      </c>
      <c r="N49" s="39" t="str">
        <f t="shared" si="36"/>
        <v>RH</v>
      </c>
      <c r="O49" s="39" t="str">
        <f t="shared" si="36"/>
        <v>RH</v>
      </c>
      <c r="P49" s="107" t="str">
        <f t="shared" si="36"/>
        <v/>
      </c>
      <c r="Q49" s="39" t="str">
        <f t="shared" si="36"/>
        <v/>
      </c>
      <c r="R49" s="39" t="str">
        <f t="shared" si="36"/>
        <v>RH</v>
      </c>
      <c r="S49" s="39" t="str">
        <f t="shared" si="36"/>
        <v/>
      </c>
      <c r="T49" s="39" t="str">
        <f t="shared" si="36"/>
        <v/>
      </c>
      <c r="U49" s="39" t="str">
        <f t="shared" si="36"/>
        <v>RH</v>
      </c>
      <c r="V49" s="39" t="str">
        <f t="shared" si="36"/>
        <v>RH</v>
      </c>
      <c r="W49" s="39" t="str">
        <f t="shared" si="36"/>
        <v/>
      </c>
      <c r="X49" s="39" t="str">
        <f t="shared" si="36"/>
        <v/>
      </c>
      <c r="Y49" s="39" t="str">
        <f t="shared" si="36"/>
        <v>RH</v>
      </c>
      <c r="Z49" s="39" t="str">
        <f t="shared" si="36"/>
        <v/>
      </c>
      <c r="AA49" s="39" t="str">
        <f t="shared" si="36"/>
        <v/>
      </c>
      <c r="AB49" s="39" t="str">
        <f t="shared" si="36"/>
        <v>RH</v>
      </c>
      <c r="AC49" s="39" t="str">
        <f t="shared" si="36"/>
        <v>RH</v>
      </c>
      <c r="AD49" s="39" t="str">
        <f t="shared" si="36"/>
        <v/>
      </c>
      <c r="AE49" s="39" t="str">
        <f t="shared" si="36"/>
        <v/>
      </c>
      <c r="AF49" s="39" t="str">
        <f t="shared" si="36"/>
        <v>RH</v>
      </c>
      <c r="AG49" s="39" t="str">
        <f t="shared" si="36"/>
        <v/>
      </c>
      <c r="AH49" s="111"/>
      <c r="AI49" s="164">
        <f>COUNTIF(D49:AG49,"RTT")+'Mars 2020'!AJ49</f>
        <v>0</v>
      </c>
      <c r="AJ49" s="183">
        <f t="shared" si="3"/>
        <v>15</v>
      </c>
      <c r="AK49" s="88">
        <f>COUNTIF(D49:AG49,"CA")+'Mars 2020'!AL49</f>
        <v>0</v>
      </c>
      <c r="AL49" s="186">
        <f t="shared" si="4"/>
        <v>25</v>
      </c>
      <c r="AM49" s="362"/>
      <c r="AN49" s="88">
        <f t="shared" si="5"/>
        <v>0</v>
      </c>
      <c r="AO49" s="80">
        <f t="shared" si="6"/>
        <v>0</v>
      </c>
      <c r="AP49" s="80">
        <f>COUNTIF(D49:AG49,"HS")+'Mars 2020'!AQ49</f>
        <v>0</v>
      </c>
      <c r="AQ49" s="186">
        <f t="shared" si="7"/>
        <v>0</v>
      </c>
      <c r="AR49" s="77">
        <f>COUNT(O49,P49,V49,AC49,H49)+'Mars 2020'!AS49</f>
        <v>0</v>
      </c>
      <c r="AS49" s="64">
        <f t="shared" si="8"/>
        <v>0</v>
      </c>
      <c r="AT49" s="64">
        <f>COUNTIF(F49:AH49,"jdf")+'Mars 2020'!AU49</f>
        <v>0</v>
      </c>
      <c r="AU49" s="183">
        <f t="shared" si="9"/>
        <v>0</v>
      </c>
      <c r="AV49" s="77">
        <f t="shared" ca="1" si="14"/>
        <v>0</v>
      </c>
      <c r="AW49" s="108">
        <f>COUNTIF(D49:AG49,"RF")+'Mars 2020'!AX49</f>
        <v>0</v>
      </c>
      <c r="AX49" s="214">
        <f t="shared" ca="1" si="10"/>
        <v>0</v>
      </c>
      <c r="AY49" s="88">
        <f>IF(COUNTIF(C49:AG49,"CA")&gt;=5,"1",IF(COUNTIF(C49:AG49,"CA")&lt;=4,"0"))+'Mars 2020'!AZ49</f>
        <v>0</v>
      </c>
      <c r="AZ49" s="80">
        <f t="shared" si="11"/>
        <v>0</v>
      </c>
      <c r="BA49" s="80">
        <f>COUNTIF(D49:AG49,"FR")+'Mars 2020'!BB49</f>
        <v>0</v>
      </c>
      <c r="BB49" s="186">
        <f t="shared" si="12"/>
        <v>0</v>
      </c>
    </row>
    <row r="50" spans="1:54" ht="12" customHeight="1" thickBot="1" x14ac:dyDescent="0.3">
      <c r="A50" s="288"/>
      <c r="B50" s="127"/>
      <c r="C50" s="138"/>
      <c r="D50" s="39" t="str">
        <f t="shared" ref="D50:AG50" si="37">IF(OR(WEEKDAY(D3,2)=6,WEEKDAY(D3,2)=7,WEEKDAY(D3,2)=4),"RH","")</f>
        <v/>
      </c>
      <c r="E50" s="39" t="str">
        <f t="shared" si="37"/>
        <v>RH</v>
      </c>
      <c r="F50" s="39" t="str">
        <f t="shared" si="37"/>
        <v/>
      </c>
      <c r="G50" s="39" t="str">
        <f t="shared" si="37"/>
        <v>RH</v>
      </c>
      <c r="H50" s="39" t="str">
        <f t="shared" si="37"/>
        <v>RH</v>
      </c>
      <c r="I50" s="39" t="str">
        <f t="shared" si="37"/>
        <v/>
      </c>
      <c r="J50" s="39" t="str">
        <f t="shared" si="37"/>
        <v/>
      </c>
      <c r="K50" s="39" t="str">
        <f t="shared" si="37"/>
        <v/>
      </c>
      <c r="L50" s="39" t="str">
        <f t="shared" si="37"/>
        <v>RH</v>
      </c>
      <c r="M50" s="39" t="str">
        <f t="shared" si="37"/>
        <v/>
      </c>
      <c r="N50" s="39" t="str">
        <f t="shared" si="37"/>
        <v>RH</v>
      </c>
      <c r="O50" s="39" t="str">
        <f t="shared" si="37"/>
        <v>RH</v>
      </c>
      <c r="P50" s="107" t="str">
        <f t="shared" si="37"/>
        <v/>
      </c>
      <c r="Q50" s="39" t="str">
        <f t="shared" si="37"/>
        <v/>
      </c>
      <c r="R50" s="39" t="str">
        <f t="shared" si="37"/>
        <v/>
      </c>
      <c r="S50" s="39" t="str">
        <f t="shared" si="37"/>
        <v>RH</v>
      </c>
      <c r="T50" s="39" t="str">
        <f t="shared" si="37"/>
        <v/>
      </c>
      <c r="U50" s="39" t="str">
        <f t="shared" si="37"/>
        <v>RH</v>
      </c>
      <c r="V50" s="39" t="str">
        <f t="shared" si="37"/>
        <v>RH</v>
      </c>
      <c r="W50" s="39" t="str">
        <f t="shared" si="37"/>
        <v/>
      </c>
      <c r="X50" s="39" t="str">
        <f t="shared" si="37"/>
        <v/>
      </c>
      <c r="Y50" s="39" t="str">
        <f t="shared" si="37"/>
        <v/>
      </c>
      <c r="Z50" s="39" t="str">
        <f t="shared" si="37"/>
        <v>RH</v>
      </c>
      <c r="AA50" s="39" t="str">
        <f t="shared" si="37"/>
        <v/>
      </c>
      <c r="AB50" s="39" t="str">
        <f t="shared" si="37"/>
        <v>RH</v>
      </c>
      <c r="AC50" s="39" t="str">
        <f t="shared" si="37"/>
        <v>RH</v>
      </c>
      <c r="AD50" s="39" t="str">
        <f t="shared" si="37"/>
        <v/>
      </c>
      <c r="AE50" s="39" t="str">
        <f t="shared" si="37"/>
        <v/>
      </c>
      <c r="AF50" s="39" t="str">
        <f t="shared" si="37"/>
        <v/>
      </c>
      <c r="AG50" s="39" t="str">
        <f t="shared" si="37"/>
        <v>RH</v>
      </c>
      <c r="AH50" s="111"/>
      <c r="AI50" s="164">
        <f>COUNTIF(D50:AG50,"RTT")+'Mars 2020'!AJ50</f>
        <v>0</v>
      </c>
      <c r="AJ50" s="184">
        <f t="shared" si="3"/>
        <v>15</v>
      </c>
      <c r="AK50" s="88">
        <f>COUNTIF(D50:AG50,"CA")+'Mars 2020'!AL50</f>
        <v>0</v>
      </c>
      <c r="AL50" s="187">
        <f t="shared" si="4"/>
        <v>25</v>
      </c>
      <c r="AM50" s="363"/>
      <c r="AN50" s="82">
        <f t="shared" si="5"/>
        <v>0</v>
      </c>
      <c r="AO50" s="84">
        <f t="shared" si="6"/>
        <v>0</v>
      </c>
      <c r="AP50" s="84">
        <f>COUNTIF(D50:AG50,"HS")+'Mars 2020'!AQ50</f>
        <v>0</v>
      </c>
      <c r="AQ50" s="188">
        <f t="shared" si="7"/>
        <v>0</v>
      </c>
      <c r="AR50" s="67">
        <f>COUNT(O50,P50,V50,AC50,H50)+'Mars 2020'!AS50</f>
        <v>0</v>
      </c>
      <c r="AS50" s="68">
        <f t="shared" si="8"/>
        <v>0</v>
      </c>
      <c r="AT50" s="68">
        <f>COUNTIF(F50:AH50,"jdf")+'Mars 2020'!AU50</f>
        <v>0</v>
      </c>
      <c r="AU50" s="202">
        <f t="shared" si="9"/>
        <v>0</v>
      </c>
      <c r="AV50" s="67">
        <f t="shared" ca="1" si="14"/>
        <v>0</v>
      </c>
      <c r="AW50" s="172">
        <f>COUNTIF(D50:AG50,"RF")+'Mars 2020'!AX50</f>
        <v>0</v>
      </c>
      <c r="AX50" s="216">
        <f t="shared" ca="1" si="10"/>
        <v>0</v>
      </c>
      <c r="AY50" s="82">
        <f>IF(COUNTIF(C50:AG50,"CA")&gt;=5,"1",IF(COUNTIF(C50:AG50,"CA")&lt;=4,"0"))+'Mars 2020'!AZ50</f>
        <v>0</v>
      </c>
      <c r="AZ50" s="84">
        <f t="shared" si="11"/>
        <v>0</v>
      </c>
      <c r="BA50" s="84">
        <f>COUNTIF(D50:AG50,"FR")+'Mars 2020'!BB50</f>
        <v>0</v>
      </c>
      <c r="BB50" s="188">
        <f t="shared" si="12"/>
        <v>0</v>
      </c>
    </row>
    <row r="51" spans="1:54" ht="17.25" customHeight="1" thickBot="1" x14ac:dyDescent="0.3">
      <c r="A51" s="264" t="s">
        <v>0</v>
      </c>
      <c r="B51" s="364"/>
      <c r="C51" s="142"/>
      <c r="D51" s="56">
        <f>COUNT(D5:D50)</f>
        <v>14</v>
      </c>
      <c r="E51" s="56">
        <f t="shared" ref="E51:AG51" si="38">COUNT(E5:E50)</f>
        <v>14</v>
      </c>
      <c r="F51" s="56">
        <f t="shared" si="38"/>
        <v>14</v>
      </c>
      <c r="G51" s="56">
        <f t="shared" si="38"/>
        <v>0</v>
      </c>
      <c r="H51" s="56">
        <f t="shared" si="38"/>
        <v>0</v>
      </c>
      <c r="I51" s="56">
        <f t="shared" si="38"/>
        <v>14</v>
      </c>
      <c r="J51" s="56">
        <f t="shared" si="38"/>
        <v>14</v>
      </c>
      <c r="K51" s="56">
        <f t="shared" si="38"/>
        <v>14</v>
      </c>
      <c r="L51" s="56">
        <f t="shared" si="38"/>
        <v>14</v>
      </c>
      <c r="M51" s="56">
        <f t="shared" si="38"/>
        <v>14</v>
      </c>
      <c r="N51" s="56">
        <f t="shared" si="38"/>
        <v>0</v>
      </c>
      <c r="O51" s="56">
        <f t="shared" si="38"/>
        <v>0</v>
      </c>
      <c r="P51" s="56">
        <f t="shared" si="38"/>
        <v>0</v>
      </c>
      <c r="Q51" s="56">
        <f t="shared" si="38"/>
        <v>10</v>
      </c>
      <c r="R51" s="56">
        <f t="shared" si="38"/>
        <v>10</v>
      </c>
      <c r="S51" s="56">
        <f t="shared" si="38"/>
        <v>14</v>
      </c>
      <c r="T51" s="56">
        <f t="shared" si="38"/>
        <v>14</v>
      </c>
      <c r="U51" s="56">
        <f t="shared" si="38"/>
        <v>0</v>
      </c>
      <c r="V51" s="56">
        <f t="shared" si="38"/>
        <v>0</v>
      </c>
      <c r="W51" s="56">
        <f t="shared" si="38"/>
        <v>14</v>
      </c>
      <c r="X51" s="56">
        <f t="shared" si="38"/>
        <v>10</v>
      </c>
      <c r="Y51" s="56">
        <f t="shared" si="38"/>
        <v>10</v>
      </c>
      <c r="Z51" s="56">
        <f t="shared" si="38"/>
        <v>14</v>
      </c>
      <c r="AA51" s="56">
        <f t="shared" si="38"/>
        <v>14</v>
      </c>
      <c r="AB51" s="56">
        <f t="shared" si="38"/>
        <v>0</v>
      </c>
      <c r="AC51" s="56">
        <f t="shared" si="38"/>
        <v>0</v>
      </c>
      <c r="AD51" s="56">
        <f t="shared" si="38"/>
        <v>14</v>
      </c>
      <c r="AE51" s="56">
        <f t="shared" si="38"/>
        <v>10</v>
      </c>
      <c r="AF51" s="56">
        <f t="shared" si="38"/>
        <v>10</v>
      </c>
      <c r="AG51" s="56">
        <f t="shared" si="38"/>
        <v>14</v>
      </c>
      <c r="AH51" s="112"/>
      <c r="AI51" s="365">
        <f>SUM(AJ5:AJ50)</f>
        <v>525</v>
      </c>
      <c r="AJ51" s="366"/>
      <c r="AK51" s="256">
        <f>SUM(AL5:AL50)</f>
        <v>1000</v>
      </c>
      <c r="AL51" s="257"/>
      <c r="AM51" s="154"/>
      <c r="AN51" s="148"/>
      <c r="AO51" s="174"/>
      <c r="AP51" s="314">
        <f>SUM(AQ5:AQ50)</f>
        <v>0</v>
      </c>
      <c r="AQ51" s="315"/>
      <c r="AR51" s="258"/>
      <c r="AS51" s="259"/>
      <c r="AT51" s="258">
        <f>SUM(AU5:AU50)</f>
        <v>0</v>
      </c>
      <c r="AU51" s="259"/>
      <c r="AV51" s="227"/>
      <c r="AW51" s="351">
        <f ca="1">SUM(AX5:AX50)</f>
        <v>2</v>
      </c>
      <c r="AX51" s="367"/>
      <c r="AY51" s="148"/>
      <c r="AZ51" s="156"/>
      <c r="BA51" s="368">
        <f>SUM(BB5:BB50)</f>
        <v>0</v>
      </c>
      <c r="BB51" s="315"/>
    </row>
    <row r="52" spans="1:54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I52" s="305" t="s">
        <v>72</v>
      </c>
      <c r="AJ52" s="306"/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7"/>
      <c r="AZ52" s="307"/>
      <c r="BA52" s="306"/>
      <c r="BB52" s="308"/>
    </row>
    <row r="53" spans="1:54" ht="21.75" thickBot="1" x14ac:dyDescent="0.4">
      <c r="A53" s="167">
        <v>1</v>
      </c>
      <c r="B53" s="254" t="str">
        <f>RecherchePostesManquants(D5:D50,26)</f>
        <v>9, 10, 11, 12, 13, 14, 15, 16, 17, 18, 19, 24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309">
        <f ca="1">SUM(AL5:AL50,AQ5:AQ50,AU5:AU50,AX5:AX50,BB5:BB50,AJ5:AJ50)</f>
        <v>1527</v>
      </c>
      <c r="AJ53" s="310"/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1"/>
    </row>
    <row r="54" spans="1:54" ht="15.75" thickBot="1" x14ac:dyDescent="0.3">
      <c r="A54" s="168">
        <v>2</v>
      </c>
      <c r="B54" s="244" t="str">
        <f>RecherchePostesManquants(E5:E50,26)</f>
        <v>9, 10, 11, 12, 13, 14, 15, 16, 17, 18, 19, 24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4" ht="15" customHeight="1" x14ac:dyDescent="0.25">
      <c r="A55" s="16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I55" s="318" t="s">
        <v>77</v>
      </c>
      <c r="AJ55" s="319"/>
      <c r="AK55" s="319"/>
      <c r="AL55" s="319"/>
      <c r="AM55" s="319"/>
      <c r="AN55" s="319"/>
      <c r="AO55" s="320"/>
      <c r="AP55" s="342" t="s">
        <v>73</v>
      </c>
      <c r="AQ55" s="343"/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4"/>
    </row>
    <row r="56" spans="1:54" ht="15.75" thickBot="1" x14ac:dyDescent="0.3">
      <c r="A56" s="100">
        <v>4</v>
      </c>
      <c r="B56" s="244" t="str">
        <f>RecherchePostesManquants(G5:G50,26)</f>
        <v>1, 2, 3, 4, 5, 6, 7, 8, 9, 10, 11, 12, 13, 14, 15, 16, 17, 18, 19, 20, 21, 22, 23, 24, 25, 26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I56" s="321"/>
      <c r="AJ56" s="322"/>
      <c r="AK56" s="322"/>
      <c r="AL56" s="322"/>
      <c r="AM56" s="322"/>
      <c r="AN56" s="322"/>
      <c r="AO56" s="323"/>
      <c r="AP56" s="336">
        <v>10</v>
      </c>
      <c r="AQ56" s="337"/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8"/>
    </row>
    <row r="57" spans="1:54" ht="31.5" customHeight="1" x14ac:dyDescent="0.25">
      <c r="A57" s="100">
        <v>5</v>
      </c>
      <c r="B57" s="244" t="str">
        <f>RecherchePostesManquants(H5:H50,26)</f>
        <v>1, 2, 3, 4, 5, 6, 7, 8, 9, 10, 11, 12, 13, 14, 15, 16, 17, 18, 19, 20, 21, 22, 23, 24, 25, 26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I57" s="330">
        <f>COUNTIF(D5:AF50,"27")</f>
        <v>0</v>
      </c>
      <c r="AJ57" s="331"/>
      <c r="AK57" s="331"/>
      <c r="AL57" s="331"/>
      <c r="AM57" s="331"/>
      <c r="AN57" s="331"/>
      <c r="AO57" s="332"/>
      <c r="AP57" s="336" t="s">
        <v>74</v>
      </c>
      <c r="AQ57" s="337"/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8"/>
    </row>
    <row r="58" spans="1:54" ht="15.75" thickBot="1" x14ac:dyDescent="0.3">
      <c r="A58" s="168">
        <v>6</v>
      </c>
      <c r="B58" s="244" t="str">
        <f>RecherchePostesManquants(I5:I50,26)</f>
        <v>9, 10, 11, 12, 13, 14, 15, 16, 17, 18, 19, 24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I58" s="333"/>
      <c r="AJ58" s="334"/>
      <c r="AK58" s="334"/>
      <c r="AL58" s="334"/>
      <c r="AM58" s="334"/>
      <c r="AN58" s="334"/>
      <c r="AO58" s="335"/>
      <c r="AP58" s="339">
        <v>2</v>
      </c>
      <c r="AQ58" s="340"/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1"/>
    </row>
    <row r="59" spans="1:54" ht="15.75" thickBot="1" x14ac:dyDescent="0.3">
      <c r="A59" s="168">
        <v>7</v>
      </c>
      <c r="B59" s="244" t="str">
        <f>RecherchePostesManquants(J5:J50,26)</f>
        <v>9, 10, 11, 12, 13, 14, 15, 16, 17, 18, 19, 24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I59" s="324" t="s">
        <v>78</v>
      </c>
      <c r="AJ59" s="325"/>
      <c r="AK59" s="325"/>
      <c r="AL59" s="325"/>
      <c r="AM59" s="325"/>
      <c r="AN59" s="325"/>
      <c r="AO59" s="326"/>
      <c r="AP59" s="345" t="s">
        <v>75</v>
      </c>
      <c r="AQ59" s="346"/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7"/>
    </row>
    <row r="60" spans="1:54" ht="19.5" thickBot="1" x14ac:dyDescent="0.35">
      <c r="A60" s="168">
        <v>8</v>
      </c>
      <c r="B60" s="244" t="str">
        <f>RecherchePostesManquants(K5:K50,26)</f>
        <v>9, 10, 11, 12, 13, 14, 15, 16, 17, 18, 19, 24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I60" s="327"/>
      <c r="AJ60" s="328"/>
      <c r="AK60" s="328"/>
      <c r="AL60" s="328"/>
      <c r="AM60" s="328"/>
      <c r="AN60" s="328"/>
      <c r="AO60" s="329"/>
      <c r="AP60" s="302">
        <f>IF(AP58&gt;AP56,-(AP58-AP56)/AP58,(AP56-AP58)/AP56)</f>
        <v>0.8</v>
      </c>
      <c r="AQ60" s="303"/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4"/>
    </row>
    <row r="61" spans="1:54" x14ac:dyDescent="0.25">
      <c r="A61" s="168">
        <v>9</v>
      </c>
      <c r="B61" s="244" t="str">
        <f>RecherchePostesManquants(L5:L50,26)</f>
        <v>9, 10, 11, 12, 13, 14, 15, 16, 17, 18, 19, 24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4" x14ac:dyDescent="0.25">
      <c r="A62" s="16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4" x14ac:dyDescent="0.25">
      <c r="A63" s="100">
        <v>11</v>
      </c>
      <c r="B63" s="244" t="str">
        <f>RecherchePostesManquants(N5:N50,26)</f>
        <v>1, 2, 3, 4, 5, 6, 7, 8, 9, 10, 11, 12, 13, 14, 15, 16, 17, 18, 19, 20, 21, 22, 23, 24, 25, 26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4" x14ac:dyDescent="0.25">
      <c r="A64" s="100">
        <v>12</v>
      </c>
      <c r="B64" s="244" t="str">
        <f>RecherchePostesManquants(O5:O50,26)</f>
        <v>1, 2, 3, 4, 5, 6, 7, 8, 9, 10, 11, 12, 13, 14, 15, 16, 17, 18, 19, 20, 21, 22, 23, 24, 25, 26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6" x14ac:dyDescent="0.25">
      <c r="A65" s="100">
        <v>13</v>
      </c>
      <c r="B65" s="244" t="str">
        <f>RecherchePostesManquants(P5:P50,26)</f>
        <v>1, 2, 3, 4, 5, 6, 7, 8, 9, 10, 11, 12, 13, 14, 15, 16, 17, 18, 19, 20, 21, 22, 23, 24, 25, 26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6" x14ac:dyDescent="0.25">
      <c r="A66" s="168">
        <v>14</v>
      </c>
      <c r="B66" s="244" t="str">
        <f>RecherchePostesManquants(Q5:Q50,26)</f>
        <v>9, 10, 11, 12, 13, 14, 15, 16, 17, 18, 19, 20, 21, 22, 23, 24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6" x14ac:dyDescent="0.25">
      <c r="A67" s="168">
        <v>15</v>
      </c>
      <c r="B67" s="244" t="str">
        <f>RecherchePostesManquants(R5:R50,26)</f>
        <v>9, 10, 11, 12, 13, 14, 15, 16, 17, 18, 19, 20, 21, 22, 23, 24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I67" s="1"/>
      <c r="AJ67" s="1"/>
    </row>
    <row r="68" spans="1:36" x14ac:dyDescent="0.25">
      <c r="A68" s="168">
        <v>16</v>
      </c>
      <c r="B68" s="244" t="str">
        <f>RecherchePostesManquants(S5:S50,26)</f>
        <v>9, 10, 11, 12, 13, 14, 15, 16, 17, 18, 19, 24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I68" s="1"/>
      <c r="AJ68" s="1"/>
    </row>
    <row r="69" spans="1:36" x14ac:dyDescent="0.25">
      <c r="A69" s="16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I69" s="1"/>
      <c r="AJ69" s="1"/>
    </row>
    <row r="70" spans="1:36" x14ac:dyDescent="0.25">
      <c r="A70" s="100">
        <v>18</v>
      </c>
      <c r="B70" s="244" t="str">
        <f>RecherchePostesManquants(U5:U50,26)</f>
        <v>1, 2, 3, 4, 5, 6, 7, 8, 9, 10, 11, 12, 13, 14, 15, 16, 17, 18, 19, 20, 21, 22, 23, 24, 25, 26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I70" s="1"/>
      <c r="AJ70" s="1"/>
    </row>
    <row r="71" spans="1:36" x14ac:dyDescent="0.25">
      <c r="A71" s="100">
        <v>19</v>
      </c>
      <c r="B71" s="244" t="str">
        <f>RecherchePostesManquants(V5:V50,26)</f>
        <v>1, 2, 3, 4, 5, 6, 7, 8, 9, 10, 11, 12, 13, 14, 15, 16, 17, 18, 19, 20, 21, 22, 23, 24, 25, 26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I71" s="1"/>
      <c r="AJ71" s="1"/>
    </row>
    <row r="72" spans="1:36" x14ac:dyDescent="0.25">
      <c r="A72" s="168">
        <v>20</v>
      </c>
      <c r="B72" s="244" t="str">
        <f>RecherchePostesManquants(W5:W50,26)</f>
        <v>9, 10, 11, 12, 13, 14, 15, 16, 17, 18, 19, 24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I72" s="1"/>
      <c r="AJ72" s="1"/>
    </row>
    <row r="73" spans="1:36" x14ac:dyDescent="0.25">
      <c r="A73" s="168">
        <v>21</v>
      </c>
      <c r="B73" s="244" t="str">
        <f>RecherchePostesManquants(X5:X50,26)</f>
        <v>9, 10, 11, 12, 13, 14, 15, 16, 17, 18, 19, 20, 21, 22, 23, 24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I73" s="1"/>
      <c r="AJ73" s="1"/>
    </row>
    <row r="74" spans="1:36" x14ac:dyDescent="0.25">
      <c r="A74" s="168">
        <v>22</v>
      </c>
      <c r="B74" s="244" t="str">
        <f>RecherchePostesManquants(Y5:Y50,26)</f>
        <v>9, 10, 11, 12, 13, 14, 15, 16, 17, 18, 19, 20, 21, 22, 23, 24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I74" s="1"/>
      <c r="AJ74" s="1"/>
    </row>
    <row r="75" spans="1:36" x14ac:dyDescent="0.25">
      <c r="A75" s="168">
        <v>23</v>
      </c>
      <c r="B75" s="244" t="str">
        <f>RecherchePostesManquants(Z5:Z50,26)</f>
        <v>9, 10, 11, 12, 13, 14, 15, 16, 17, 18, 19, 24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I75" s="1"/>
      <c r="AJ75" s="1"/>
    </row>
    <row r="76" spans="1:36" x14ac:dyDescent="0.25">
      <c r="A76" s="168">
        <v>24</v>
      </c>
      <c r="B76" s="244" t="str">
        <f>RecherchePostesManquants(AA5:AA50,26)</f>
        <v>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I76" s="1"/>
      <c r="AJ76" s="1"/>
    </row>
    <row r="77" spans="1:36" x14ac:dyDescent="0.25">
      <c r="A77" s="100">
        <v>25</v>
      </c>
      <c r="B77" s="244" t="str">
        <f>RecherchePostesManquants(AB5:AB50,26)</f>
        <v>1, 2, 3, 4, 5, 6, 7, 8, 9, 10, 11, 12, 13, 14, 15, 16, 17, 18, 19, 20, 21, 22, 23, 24, 25, 26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I77" s="1"/>
      <c r="AJ77" s="1"/>
    </row>
    <row r="78" spans="1:36" x14ac:dyDescent="0.25">
      <c r="A78" s="100">
        <v>26</v>
      </c>
      <c r="B78" s="244" t="str">
        <f>RecherchePostesManquants(AC5:AC50,26)</f>
        <v>1, 2, 3, 4, 5, 6, 7, 8, 9, 10, 11, 12, 13, 14, 15, 16, 17, 18, 19, 20, 21, 22, 23, 24, 25, 26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I78" s="1"/>
      <c r="AJ78" s="1"/>
    </row>
    <row r="79" spans="1:36" x14ac:dyDescent="0.25">
      <c r="A79" s="168">
        <v>27</v>
      </c>
      <c r="B79" s="244" t="str">
        <f>RecherchePostesManquants(AD5:AD50,26)</f>
        <v>9, 10, 11, 12, 13, 14, 15, 16, 17, 18, 19, 24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I79" s="1"/>
      <c r="AJ79" s="1"/>
    </row>
    <row r="80" spans="1:36" x14ac:dyDescent="0.25">
      <c r="A80" s="168">
        <v>28</v>
      </c>
      <c r="B80" s="244" t="str">
        <f>RecherchePostesManquants(AE5:AE50,26)</f>
        <v>9, 10, 11, 12, 13, 14, 15, 16, 17, 18, 19, 20, 21, 22, 23, 24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I80" s="1"/>
      <c r="AJ80" s="1"/>
    </row>
    <row r="81" spans="1:36" x14ac:dyDescent="0.25">
      <c r="A81" s="168">
        <v>29</v>
      </c>
      <c r="B81" s="244" t="str">
        <f>RecherchePostesManquants(AF5:AF50,26)</f>
        <v>9, 10, 11, 12, 13, 14, 15, 16, 17, 18, 19, 20, 21, 22, 23, 24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I81" s="1"/>
      <c r="AJ81" s="1"/>
    </row>
    <row r="82" spans="1:36" x14ac:dyDescent="0.25">
      <c r="A82" s="168">
        <v>30</v>
      </c>
      <c r="B82" s="244" t="str">
        <f>RecherchePostesManquants(AG5:AG50,26)</f>
        <v>9, 10, 11, 12, 13, 14, 15, 16, 17, 18, 19, 24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I82" s="1"/>
      <c r="AJ82" s="1"/>
    </row>
    <row r="83" spans="1:36" x14ac:dyDescent="0.25">
      <c r="A83" s="7"/>
      <c r="AI83" s="1"/>
      <c r="AJ83" s="1"/>
    </row>
    <row r="84" spans="1:36" x14ac:dyDescent="0.25">
      <c r="A84" s="7"/>
      <c r="AI84" s="1"/>
      <c r="AJ84" s="1"/>
    </row>
    <row r="85" spans="1:36" x14ac:dyDescent="0.25">
      <c r="A85" s="7"/>
      <c r="AI85" s="1"/>
      <c r="AJ85" s="1"/>
    </row>
    <row r="86" spans="1:36" x14ac:dyDescent="0.25">
      <c r="A86" s="7"/>
      <c r="AI86" s="1"/>
      <c r="AJ86" s="1"/>
    </row>
    <row r="87" spans="1:36" x14ac:dyDescent="0.25">
      <c r="A87" s="7"/>
      <c r="AI87" s="1"/>
      <c r="AJ87" s="1"/>
    </row>
    <row r="88" spans="1:36" x14ac:dyDescent="0.25">
      <c r="A88" s="7"/>
      <c r="AI88" s="1"/>
      <c r="AJ88" s="1"/>
    </row>
    <row r="89" spans="1:36" x14ac:dyDescent="0.25">
      <c r="A89" s="7"/>
      <c r="AI89" s="1"/>
      <c r="AJ89" s="1"/>
    </row>
  </sheetData>
  <autoFilter ref="C2:C89"/>
  <mergeCells count="75">
    <mergeCell ref="B79:U79"/>
    <mergeCell ref="B80:U80"/>
    <mergeCell ref="B81:U81"/>
    <mergeCell ref="B82:U82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I57:AO58"/>
    <mergeCell ref="AP57:BB57"/>
    <mergeCell ref="B58:U58"/>
    <mergeCell ref="AP58:BB58"/>
    <mergeCell ref="B59:U59"/>
    <mergeCell ref="AI59:AO60"/>
    <mergeCell ref="AP59:BB59"/>
    <mergeCell ref="B60:U60"/>
    <mergeCell ref="AP60:BB60"/>
    <mergeCell ref="B54:U54"/>
    <mergeCell ref="B55:U55"/>
    <mergeCell ref="AI55:AO56"/>
    <mergeCell ref="AP55:BB55"/>
    <mergeCell ref="B56:U56"/>
    <mergeCell ref="AP56:BB56"/>
    <mergeCell ref="AW51:AX51"/>
    <mergeCell ref="BA51:BB51"/>
    <mergeCell ref="B52:U52"/>
    <mergeCell ref="AI52:BB52"/>
    <mergeCell ref="B53:U53"/>
    <mergeCell ref="AI53:BB53"/>
    <mergeCell ref="A51:B51"/>
    <mergeCell ref="AI51:AJ51"/>
    <mergeCell ref="AK51:AL51"/>
    <mergeCell ref="AP51:AQ51"/>
    <mergeCell ref="AR51:AS51"/>
    <mergeCell ref="AT51:AU51"/>
    <mergeCell ref="AM5:AM50"/>
    <mergeCell ref="A16:A18"/>
    <mergeCell ref="A19:A20"/>
    <mergeCell ref="A21:A24"/>
    <mergeCell ref="A26:A29"/>
    <mergeCell ref="A30:A33"/>
    <mergeCell ref="A35:A38"/>
    <mergeCell ref="A41:A42"/>
    <mergeCell ref="A47:A50"/>
    <mergeCell ref="AI4:AL4"/>
    <mergeCell ref="AN4:AQ4"/>
    <mergeCell ref="AR4:AU4"/>
    <mergeCell ref="AV4:AX4"/>
    <mergeCell ref="AY4:BB4"/>
    <mergeCell ref="A1:C1"/>
    <mergeCell ref="AM1:AM3"/>
    <mergeCell ref="AN1:BB1"/>
    <mergeCell ref="A2:A3"/>
    <mergeCell ref="B2:B3"/>
    <mergeCell ref="C2:C3"/>
    <mergeCell ref="AI3:AJ3"/>
    <mergeCell ref="AK3:AL3"/>
    <mergeCell ref="AN3:AQ3"/>
    <mergeCell ref="AR3:AU3"/>
    <mergeCell ref="AY3:BB3"/>
  </mergeCells>
  <conditionalFormatting sqref="C2:AD3 C51 C4:AC4">
    <cfRule type="expression" dxfId="2517" priority="285">
      <formula>WEEKDAY(E$2,2)=2</formula>
    </cfRule>
  </conditionalFormatting>
  <conditionalFormatting sqref="D2:AE3 D4:AC4">
    <cfRule type="expression" dxfId="2516" priority="286">
      <formula>WEEKDAY(E$2,2)=7</formula>
    </cfRule>
  </conditionalFormatting>
  <conditionalFormatting sqref="D4:AD4 D2:AH3">
    <cfRule type="containsText" dxfId="2515" priority="288" operator="containsText" text="CF">
      <formula>NOT(ISERROR(SEARCH("CF",#REF!)))</formula>
    </cfRule>
    <cfRule type="containsText" dxfId="2514" priority="289" operator="containsText" text="RC">
      <formula>NOT(ISERROR(SEARCH("RC",#REF!)))</formula>
    </cfRule>
    <cfRule type="containsText" dxfId="2513" priority="290" operator="containsText" text="RTT">
      <formula>NOT(ISERROR(SEARCH("RTT",#REF!)))</formula>
    </cfRule>
    <cfRule type="containsText" dxfId="2512" priority="291" operator="containsText" text="RF">
      <formula>NOT(ISERROR(SEARCH("RF",#REF!)))</formula>
    </cfRule>
    <cfRule type="containsText" dxfId="2511" priority="292" operator="containsText" text="FR">
      <formula>NOT(ISERROR(SEARCH("FR",#REF!)))</formula>
    </cfRule>
    <cfRule type="containsText" dxfId="2510" priority="293" operator="containsText" text="HS">
      <formula>NOT(ISERROR(SEARCH("HS",#REF!)))</formula>
    </cfRule>
    <cfRule type="containsText" dxfId="2509" priority="294" operator="containsText" text="CA">
      <formula>NOT(ISERROR(SEARCH("CA",#REF!)))</formula>
    </cfRule>
    <cfRule type="containsText" dxfId="2508" priority="295" operator="containsText" text="RH">
      <formula>NOT(ISERROR(SEARCH("RH",#REF!)))</formula>
    </cfRule>
  </conditionalFormatting>
  <conditionalFormatting sqref="D2:AF3 D4:AD4">
    <cfRule type="containsText" dxfId="2507" priority="287" operator="containsText" text="JDF">
      <formula>NOT(ISERROR(SEARCH("JDF",#REF!)))</formula>
    </cfRule>
  </conditionalFormatting>
  <conditionalFormatting sqref="D52:AG81 D83:AG89 V82:AG82">
    <cfRule type="containsText" dxfId="2506" priority="296" operator="containsText" text="CF">
      <formula>NOT(ISERROR(SEARCH("CF",#REF!)))</formula>
    </cfRule>
    <cfRule type="containsText" dxfId="2505" priority="297" operator="containsText" text="RC">
      <formula>NOT(ISERROR(SEARCH("RC",#REF!)))</formula>
    </cfRule>
    <cfRule type="containsText" dxfId="2504" priority="298" operator="containsText" text="RTT">
      <formula>NOT(ISERROR(SEARCH("RTT",#REF!)))</formula>
    </cfRule>
    <cfRule type="containsText" dxfId="2503" priority="299" operator="containsText" text="RF">
      <formula>NOT(ISERROR(SEARCH("RF",#REF!)))</formula>
    </cfRule>
    <cfRule type="containsText" dxfId="2502" priority="300" operator="containsText" text="FR">
      <formula>NOT(ISERROR(SEARCH("FR",#REF!)))</formula>
    </cfRule>
    <cfRule type="containsText" dxfId="2501" priority="301" operator="containsText" text="HS">
      <formula>NOT(ISERROR(SEARCH("HS",#REF!)))</formula>
    </cfRule>
    <cfRule type="containsText" dxfId="2500" priority="302" operator="containsText" text="CA">
      <formula>NOT(ISERROR(SEARCH("CA",#REF!)))</formula>
    </cfRule>
    <cfRule type="containsText" dxfId="2499" priority="303" operator="containsText" text="RH">
      <formula>NOT(ISERROR(SEARCH("RH",#REF!)))</formula>
    </cfRule>
  </conditionalFormatting>
  <conditionalFormatting sqref="D52:AG81 D83:AG89 V82:AG82">
    <cfRule type="containsText" dxfId="2498" priority="304" operator="containsText" text="JDF">
      <formula>NOT(ISERROR(SEARCH("JDF",#REF!)))</formula>
    </cfRule>
  </conditionalFormatting>
  <conditionalFormatting sqref="D2 H2 J2 L2 N2 P2 R2 T2 V2 X2 Z2 AB2 AD2 AF2 F2">
    <cfRule type="duplicateValues" dxfId="2497" priority="323"/>
  </conditionalFormatting>
  <conditionalFormatting sqref="AE2:AF3 AD4">
    <cfRule type="expression" dxfId="2496" priority="324">
      <formula>WEEKDAY(#REF!,2)=2</formula>
    </cfRule>
  </conditionalFormatting>
  <conditionalFormatting sqref="AF2:AF3">
    <cfRule type="expression" dxfId="2495" priority="325">
      <formula>WEEKDAY(#REF!,2)=7</formula>
    </cfRule>
  </conditionalFormatting>
  <conditionalFormatting sqref="AG5:AH46 AG49:AH50 D5:AF50">
    <cfRule type="cellIs" dxfId="2494" priority="265" operator="equal">
      <formula>27</formula>
    </cfRule>
    <cfRule type="containsText" dxfId="2493" priority="266" operator="containsText" text="JSR">
      <formula>NOT(ISERROR(SEARCH("JSR",D5)))</formula>
    </cfRule>
    <cfRule type="containsText" dxfId="2492" priority="267" operator="containsText" text="JS">
      <formula>NOT(ISERROR(SEARCH("JS",D5)))</formula>
    </cfRule>
    <cfRule type="containsText" dxfId="2491" priority="268" operator="containsText" text="RTP">
      <formula>NOT(ISERROR(SEARCH("RTP",D5)))</formula>
    </cfRule>
    <cfRule type="containsText" dxfId="2490" priority="269" operator="containsText" text="RTJ">
      <formula>NOT(ISERROR(SEARCH("RTJ",D5)))</formula>
    </cfRule>
    <cfRule type="containsText" dxfId="2489" priority="270" operator="containsText" text="RTT">
      <formula>NOT(ISERROR(SEARCH("RTT",D5)))</formula>
    </cfRule>
    <cfRule type="containsText" dxfId="2488" priority="271" operator="containsText" text="RF">
      <formula>NOT(ISERROR(SEARCH("RF",D5)))</formula>
    </cfRule>
    <cfRule type="containsText" dxfId="2487" priority="272" operator="containsText" text="RC">
      <formula>NOT(ISERROR(SEARCH("RC",D5)))</formula>
    </cfRule>
    <cfRule type="containsText" dxfId="2486" priority="273" operator="containsText" text="NM">
      <formula>NOT(ISERROR(SEARCH("NM",D5)))</formula>
    </cfRule>
    <cfRule type="containsText" dxfId="2485" priority="274" operator="containsText" text="JDF">
      <formula>NOT(ISERROR(SEARCH("JDF",D5)))</formula>
    </cfRule>
    <cfRule type="containsText" dxfId="2484" priority="275" operator="containsText" text="HSM">
      <formula>NOT(ISERROR(SEARCH("HSM",D5)))</formula>
    </cfRule>
    <cfRule type="containsText" dxfId="2483" priority="276" operator="containsText" text="HS">
      <formula>NOT(ISERROR(SEARCH("HS",D5)))</formula>
    </cfRule>
    <cfRule type="containsText" dxfId="2482" priority="277" operator="containsText" text="FR">
      <formula>NOT(ISERROR(SEARCH("FR",D5)))</formula>
    </cfRule>
    <cfRule type="containsText" dxfId="2481" priority="278" operator="containsText" text="CFS">
      <formula>NOT(ISERROR(SEARCH("CFS",D5)))</formula>
    </cfRule>
    <cfRule type="containsText" dxfId="2480" priority="279" operator="containsText" text="CFJ">
      <formula>NOT(ISERROR(SEARCH("CFJ",D5)))</formula>
    </cfRule>
    <cfRule type="containsText" dxfId="2479" priority="280" operator="containsText" text="CAR">
      <formula>NOT(ISERROR(SEARCH("CAR",D5)))</formula>
    </cfRule>
    <cfRule type="containsText" dxfId="2478" priority="281" operator="containsText" text="CAM">
      <formula>NOT(ISERROR(SEARCH("CAM",D5)))</formula>
    </cfRule>
    <cfRule type="containsText" dxfId="2477" priority="282" operator="containsText" text="CA">
      <formula>NOT(ISERROR(SEARCH("CA",D5)))</formula>
    </cfRule>
    <cfRule type="containsText" dxfId="2476" priority="283" operator="containsText" text="AAS">
      <formula>NOT(ISERROR(SEARCH("AAS",D5)))</formula>
    </cfRule>
    <cfRule type="containsText" dxfId="2475" priority="284" operator="containsText" text="RH">
      <formula>NOT(ISERROR(SEARCH("RH",D5)))</formula>
    </cfRule>
  </conditionalFormatting>
  <conditionalFormatting sqref="D90:AG1048571">
    <cfRule type="containsText" dxfId="2474" priority="305" operator="containsText" text="CF">
      <formula>NOT(ISERROR(SEARCH("CF",#REF!)))</formula>
    </cfRule>
    <cfRule type="containsText" dxfId="2473" priority="306" operator="containsText" text="RC">
      <formula>NOT(ISERROR(SEARCH("RC",#REF!)))</formula>
    </cfRule>
    <cfRule type="containsText" dxfId="2472" priority="307" operator="containsText" text="RTT">
      <formula>NOT(ISERROR(SEARCH("RTT",#REF!)))</formula>
    </cfRule>
    <cfRule type="containsText" dxfId="2471" priority="308" operator="containsText" text="RF">
      <formula>NOT(ISERROR(SEARCH("RF",#REF!)))</formula>
    </cfRule>
    <cfRule type="containsText" dxfId="2470" priority="309" operator="containsText" text="FR">
      <formula>NOT(ISERROR(SEARCH("FR",#REF!)))</formula>
    </cfRule>
    <cfRule type="containsText" dxfId="2469" priority="310" operator="containsText" text="HS">
      <formula>NOT(ISERROR(SEARCH("HS",#REF!)))</formula>
    </cfRule>
    <cfRule type="containsText" dxfId="2468" priority="311" operator="containsText" text="CA">
      <formula>NOT(ISERROR(SEARCH("CA",#REF!)))</formula>
    </cfRule>
    <cfRule type="containsText" dxfId="2467" priority="312" operator="containsText" text="RH">
      <formula>NOT(ISERROR(SEARCH("RH",#REF!)))</formula>
    </cfRule>
  </conditionalFormatting>
  <conditionalFormatting sqref="D90:AG1048571">
    <cfRule type="containsText" dxfId="2466" priority="313" operator="containsText" text="JDF">
      <formula>NOT(ISERROR(SEARCH("JDF",#REF!)))</formula>
    </cfRule>
  </conditionalFormatting>
  <conditionalFormatting sqref="D1048572:AG1048576">
    <cfRule type="containsText" dxfId="2465" priority="314" operator="containsText" text="CF">
      <formula>NOT(ISERROR(SEARCH("CF",#REF!)))</formula>
    </cfRule>
    <cfRule type="containsText" dxfId="2464" priority="315" operator="containsText" text="RC">
      <formula>NOT(ISERROR(SEARCH("RC",#REF!)))</formula>
    </cfRule>
    <cfRule type="containsText" dxfId="2463" priority="316" operator="containsText" text="RTT">
      <formula>NOT(ISERROR(SEARCH("RTT",#REF!)))</formula>
    </cfRule>
    <cfRule type="containsText" dxfId="2462" priority="317" operator="containsText" text="RF">
      <formula>NOT(ISERROR(SEARCH("RF",#REF!)))</formula>
    </cfRule>
    <cfRule type="containsText" dxfId="2461" priority="318" operator="containsText" text="FR">
      <formula>NOT(ISERROR(SEARCH("FR",#REF!)))</formula>
    </cfRule>
    <cfRule type="containsText" dxfId="2460" priority="319" operator="containsText" text="HS">
      <formula>NOT(ISERROR(SEARCH("HS",#REF!)))</formula>
    </cfRule>
    <cfRule type="containsText" dxfId="2459" priority="320" operator="containsText" text="CA">
      <formula>NOT(ISERROR(SEARCH("CA",#REF!)))</formula>
    </cfRule>
    <cfRule type="containsText" dxfId="2458" priority="321" operator="containsText" text="RH">
      <formula>NOT(ISERROR(SEARCH("RH",#REF!)))</formula>
    </cfRule>
  </conditionalFormatting>
  <conditionalFormatting sqref="D1048572:AG1048576">
    <cfRule type="containsText" dxfId="2457" priority="322" operator="containsText" text="JDF">
      <formula>NOT(ISERROR(SEARCH("JDF",#REF!)))</formula>
    </cfRule>
  </conditionalFormatting>
  <conditionalFormatting sqref="AP51">
    <cfRule type="cellIs" dxfId="2456" priority="216" operator="equal">
      <formula>27</formula>
    </cfRule>
    <cfRule type="containsText" dxfId="2455" priority="217" operator="containsText" text="JSR">
      <formula>NOT(ISERROR(SEARCH("JSR",AP51)))</formula>
    </cfRule>
    <cfRule type="containsText" dxfId="2454" priority="218" operator="containsText" text="JS">
      <formula>NOT(ISERROR(SEARCH("JS",AP51)))</formula>
    </cfRule>
    <cfRule type="containsText" dxfId="2453" priority="219" operator="containsText" text="RTP">
      <formula>NOT(ISERROR(SEARCH("RTP",AP51)))</formula>
    </cfRule>
    <cfRule type="containsText" dxfId="2452" priority="220" operator="containsText" text="RTJ">
      <formula>NOT(ISERROR(SEARCH("RTJ",AP51)))</formula>
    </cfRule>
    <cfRule type="containsText" dxfId="2451" priority="221" operator="containsText" text="RTT">
      <formula>NOT(ISERROR(SEARCH("RTT",AP51)))</formula>
    </cfRule>
    <cfRule type="containsText" dxfId="2450" priority="222" operator="containsText" text="RF">
      <formula>NOT(ISERROR(SEARCH("RF",AP51)))</formula>
    </cfRule>
    <cfRule type="containsText" dxfId="2449" priority="223" operator="containsText" text="RC">
      <formula>NOT(ISERROR(SEARCH("RC",AP51)))</formula>
    </cfRule>
    <cfRule type="containsText" dxfId="2448" priority="224" operator="containsText" text="NM">
      <formula>NOT(ISERROR(SEARCH("NM",AP51)))</formula>
    </cfRule>
    <cfRule type="containsText" dxfId="2447" priority="225" operator="containsText" text="JDF">
      <formula>NOT(ISERROR(SEARCH("JDF",AP51)))</formula>
    </cfRule>
    <cfRule type="containsText" dxfId="2446" priority="226" operator="containsText" text="HSM">
      <formula>NOT(ISERROR(SEARCH("HSM",AP51)))</formula>
    </cfRule>
    <cfRule type="containsText" dxfId="2445" priority="227" operator="containsText" text="HS">
      <formula>NOT(ISERROR(SEARCH("HS",AP51)))</formula>
    </cfRule>
    <cfRule type="containsText" dxfId="2444" priority="228" operator="containsText" text="FR">
      <formula>NOT(ISERROR(SEARCH("FR",AP51)))</formula>
    </cfRule>
    <cfRule type="containsText" dxfId="2443" priority="229" operator="containsText" text="CFS">
      <formula>NOT(ISERROR(SEARCH("CFS",AP51)))</formula>
    </cfRule>
    <cfRule type="containsText" dxfId="2442" priority="230" operator="containsText" text="CFJ">
      <formula>NOT(ISERROR(SEARCH("CFJ",AP51)))</formula>
    </cfRule>
    <cfRule type="containsText" dxfId="2441" priority="231" operator="containsText" text="CAR">
      <formula>NOT(ISERROR(SEARCH("CAR",AP51)))</formula>
    </cfRule>
    <cfRule type="containsText" dxfId="2440" priority="232" operator="containsText" text="CAM">
      <formula>NOT(ISERROR(SEARCH("CAM",AP51)))</formula>
    </cfRule>
    <cfRule type="containsText" dxfId="2439" priority="233" operator="containsText" text="CA">
      <formula>NOT(ISERROR(SEARCH("CA",AP51)))</formula>
    </cfRule>
    <cfRule type="containsText" dxfId="2438" priority="234" operator="containsText" text="AAS">
      <formula>NOT(ISERROR(SEARCH("AAS",AP51)))</formula>
    </cfRule>
    <cfRule type="containsText" dxfId="2437" priority="235" operator="containsText" text="RH">
      <formula>NOT(ISERROR(SEARCH("RH",AP51)))</formula>
    </cfRule>
  </conditionalFormatting>
  <conditionalFormatting sqref="AD4">
    <cfRule type="expression" dxfId="2436" priority="326">
      <formula>WEEKDAY(AF$2,2)=7</formula>
    </cfRule>
  </conditionalFormatting>
  <conditionalFormatting sqref="AH53">
    <cfRule type="expression" dxfId="2435" priority="327">
      <formula>WEEKDAY(#REF!,2)=2</formula>
    </cfRule>
  </conditionalFormatting>
  <conditionalFormatting sqref="AP55:AP60">
    <cfRule type="containsText" dxfId="2434" priority="256" operator="containsText" text="JDF">
      <formula>NOT(ISERROR(SEARCH("JDF",#REF!)))</formula>
    </cfRule>
  </conditionalFormatting>
  <conditionalFormatting sqref="AP55:AP60">
    <cfRule type="containsText" dxfId="2433" priority="257" operator="containsText" text="CF">
      <formula>NOT(ISERROR(SEARCH("CF",#REF!)))</formula>
    </cfRule>
    <cfRule type="containsText" dxfId="2432" priority="258" operator="containsText" text="RC">
      <formula>NOT(ISERROR(SEARCH("RC",#REF!)))</formula>
    </cfRule>
    <cfRule type="containsText" dxfId="2431" priority="259" operator="containsText" text="RTT">
      <formula>NOT(ISERROR(SEARCH("RTT",#REF!)))</formula>
    </cfRule>
    <cfRule type="containsText" dxfId="2430" priority="260" operator="containsText" text="RF">
      <formula>NOT(ISERROR(SEARCH("RF",#REF!)))</formula>
    </cfRule>
    <cfRule type="containsText" dxfId="2429" priority="261" operator="containsText" text="FR">
      <formula>NOT(ISERROR(SEARCH("FR",#REF!)))</formula>
    </cfRule>
    <cfRule type="containsText" dxfId="2428" priority="262" operator="containsText" text="HS">
      <formula>NOT(ISERROR(SEARCH("HS",#REF!)))</formula>
    </cfRule>
    <cfRule type="containsText" dxfId="2427" priority="263" operator="containsText" text="CA">
      <formula>NOT(ISERROR(SEARCH("CA",#REF!)))</formula>
    </cfRule>
    <cfRule type="containsText" dxfId="2426" priority="264" operator="containsText" text="RH">
      <formula>NOT(ISERROR(SEARCH("RH",#REF!)))</formula>
    </cfRule>
  </conditionalFormatting>
  <conditionalFormatting sqref="AK51 AL5:AM5 AL6:AL50">
    <cfRule type="cellIs" dxfId="2425" priority="236" operator="equal">
      <formula>27</formula>
    </cfRule>
    <cfRule type="containsText" dxfId="2424" priority="237" operator="containsText" text="JSR">
      <formula>NOT(ISERROR(SEARCH("JSR",AK5)))</formula>
    </cfRule>
    <cfRule type="containsText" dxfId="2423" priority="238" operator="containsText" text="JS">
      <formula>NOT(ISERROR(SEARCH("JS",AK5)))</formula>
    </cfRule>
    <cfRule type="containsText" dxfId="2422" priority="239" operator="containsText" text="RTP">
      <formula>NOT(ISERROR(SEARCH("RTP",AK5)))</formula>
    </cfRule>
    <cfRule type="containsText" dxfId="2421" priority="240" operator="containsText" text="RTJ">
      <formula>NOT(ISERROR(SEARCH("RTJ",AK5)))</formula>
    </cfRule>
    <cfRule type="containsText" dxfId="2420" priority="241" operator="containsText" text="RTT">
      <formula>NOT(ISERROR(SEARCH("RTT",AK5)))</formula>
    </cfRule>
    <cfRule type="containsText" dxfId="2419" priority="242" operator="containsText" text="RF">
      <formula>NOT(ISERROR(SEARCH("RF",AK5)))</formula>
    </cfRule>
    <cfRule type="containsText" dxfId="2418" priority="243" operator="containsText" text="RC">
      <formula>NOT(ISERROR(SEARCH("RC",AK5)))</formula>
    </cfRule>
    <cfRule type="containsText" dxfId="2417" priority="244" operator="containsText" text="NM">
      <formula>NOT(ISERROR(SEARCH("NM",AK5)))</formula>
    </cfRule>
    <cfRule type="containsText" dxfId="2416" priority="245" operator="containsText" text="JDF">
      <formula>NOT(ISERROR(SEARCH("JDF",AK5)))</formula>
    </cfRule>
    <cfRule type="containsText" dxfId="2415" priority="246" operator="containsText" text="HSM">
      <formula>NOT(ISERROR(SEARCH("HSM",AK5)))</formula>
    </cfRule>
    <cfRule type="containsText" dxfId="2414" priority="247" operator="containsText" text="HS">
      <formula>NOT(ISERROR(SEARCH("HS",AK5)))</formula>
    </cfRule>
    <cfRule type="containsText" dxfId="2413" priority="248" operator="containsText" text="FR">
      <formula>NOT(ISERROR(SEARCH("FR",AK5)))</formula>
    </cfRule>
    <cfRule type="containsText" dxfId="2412" priority="249" operator="containsText" text="CFS">
      <formula>NOT(ISERROR(SEARCH("CFS",AK5)))</formula>
    </cfRule>
    <cfRule type="containsText" dxfId="2411" priority="250" operator="containsText" text="CFJ">
      <formula>NOT(ISERROR(SEARCH("CFJ",AK5)))</formula>
    </cfRule>
    <cfRule type="containsText" dxfId="2410" priority="251" operator="containsText" text="CAR">
      <formula>NOT(ISERROR(SEARCH("CAR",AK5)))</formula>
    </cfRule>
    <cfRule type="containsText" dxfId="2409" priority="252" operator="containsText" text="CAM">
      <formula>NOT(ISERROR(SEARCH("CAM",AK5)))</formula>
    </cfRule>
    <cfRule type="containsText" dxfId="2408" priority="253" operator="containsText" text="CA">
      <formula>NOT(ISERROR(SEARCH("CA",AK5)))</formula>
    </cfRule>
    <cfRule type="containsText" dxfId="2407" priority="254" operator="containsText" text="AAS">
      <formula>NOT(ISERROR(SEARCH("AAS",AK5)))</formula>
    </cfRule>
    <cfRule type="containsText" dxfId="2406" priority="255" operator="containsText" text="RH">
      <formula>NOT(ISERROR(SEARCH("RH",AK5)))</formula>
    </cfRule>
  </conditionalFormatting>
  <conditionalFormatting sqref="BA51">
    <cfRule type="cellIs" dxfId="2405" priority="196" operator="equal">
      <formula>27</formula>
    </cfRule>
    <cfRule type="containsText" dxfId="2404" priority="197" operator="containsText" text="JSR">
      <formula>NOT(ISERROR(SEARCH("JSR",BA51)))</formula>
    </cfRule>
    <cfRule type="containsText" dxfId="2403" priority="198" operator="containsText" text="JS">
      <formula>NOT(ISERROR(SEARCH("JS",BA51)))</formula>
    </cfRule>
    <cfRule type="containsText" dxfId="2402" priority="199" operator="containsText" text="RTP">
      <formula>NOT(ISERROR(SEARCH("RTP",BA51)))</formula>
    </cfRule>
    <cfRule type="containsText" dxfId="2401" priority="200" operator="containsText" text="RTJ">
      <formula>NOT(ISERROR(SEARCH("RTJ",BA51)))</formula>
    </cfRule>
    <cfRule type="containsText" dxfId="2400" priority="201" operator="containsText" text="RTT">
      <formula>NOT(ISERROR(SEARCH("RTT",BA51)))</formula>
    </cfRule>
    <cfRule type="containsText" dxfId="2399" priority="202" operator="containsText" text="RF">
      <formula>NOT(ISERROR(SEARCH("RF",BA51)))</formula>
    </cfRule>
    <cfRule type="containsText" dxfId="2398" priority="203" operator="containsText" text="RC">
      <formula>NOT(ISERROR(SEARCH("RC",BA51)))</formula>
    </cfRule>
    <cfRule type="containsText" dxfId="2397" priority="204" operator="containsText" text="NM">
      <formula>NOT(ISERROR(SEARCH("NM",BA51)))</formula>
    </cfRule>
    <cfRule type="containsText" dxfId="2396" priority="205" operator="containsText" text="JDF">
      <formula>NOT(ISERROR(SEARCH("JDF",BA51)))</formula>
    </cfRule>
    <cfRule type="containsText" dxfId="2395" priority="206" operator="containsText" text="HSM">
      <formula>NOT(ISERROR(SEARCH("HSM",BA51)))</formula>
    </cfRule>
    <cfRule type="containsText" dxfId="2394" priority="207" operator="containsText" text="HS">
      <formula>NOT(ISERROR(SEARCH("HS",BA51)))</formula>
    </cfRule>
    <cfRule type="containsText" dxfId="2393" priority="208" operator="containsText" text="FR">
      <formula>NOT(ISERROR(SEARCH("FR",BA51)))</formula>
    </cfRule>
    <cfRule type="containsText" dxfId="2392" priority="209" operator="containsText" text="CFS">
      <formula>NOT(ISERROR(SEARCH("CFS",BA51)))</formula>
    </cfRule>
    <cfRule type="containsText" dxfId="2391" priority="210" operator="containsText" text="CFJ">
      <formula>NOT(ISERROR(SEARCH("CFJ",BA51)))</formula>
    </cfRule>
    <cfRule type="containsText" dxfId="2390" priority="211" operator="containsText" text="CAR">
      <formula>NOT(ISERROR(SEARCH("CAR",BA51)))</formula>
    </cfRule>
    <cfRule type="containsText" dxfId="2389" priority="212" operator="containsText" text="CAM">
      <formula>NOT(ISERROR(SEARCH("CAM",BA51)))</formula>
    </cfRule>
    <cfRule type="containsText" dxfId="2388" priority="213" operator="containsText" text="CA">
      <formula>NOT(ISERROR(SEARCH("CA",BA51)))</formula>
    </cfRule>
    <cfRule type="containsText" dxfId="2387" priority="214" operator="containsText" text="AAS">
      <formula>NOT(ISERROR(SEARCH("AAS",BA51)))</formula>
    </cfRule>
    <cfRule type="containsText" dxfId="2386" priority="215" operator="containsText" text="RH">
      <formula>NOT(ISERROR(SEARCH("RH",BA51)))</formula>
    </cfRule>
  </conditionalFormatting>
  <conditionalFormatting sqref="C5:C28 C30:C50">
    <cfRule type="expression" dxfId="2385" priority="195">
      <formula>WEEKDAY(E$1,2)=2</formula>
    </cfRule>
  </conditionalFormatting>
  <conditionalFormatting sqref="C48">
    <cfRule type="expression" dxfId="2384" priority="194">
      <formula>WEEKDAY(E$1,2)=2</formula>
    </cfRule>
  </conditionalFormatting>
  <conditionalFormatting sqref="C50">
    <cfRule type="expression" dxfId="2383" priority="193">
      <formula>WEEKDAY(E$1,2)=2</formula>
    </cfRule>
  </conditionalFormatting>
  <conditionalFormatting sqref="C47">
    <cfRule type="expression" dxfId="2382" priority="192">
      <formula>WEEKDAY(E$1,2)=2</formula>
    </cfRule>
  </conditionalFormatting>
  <conditionalFormatting sqref="C49">
    <cfRule type="expression" dxfId="2381" priority="191">
      <formula>WEEKDAY(E$1,2)=2</formula>
    </cfRule>
  </conditionalFormatting>
  <conditionalFormatting sqref="C48">
    <cfRule type="expression" dxfId="2380" priority="190">
      <formula>WEEKDAY(E$1,2)=2</formula>
    </cfRule>
  </conditionalFormatting>
  <conditionalFormatting sqref="C49">
    <cfRule type="expression" dxfId="2379" priority="189">
      <formula>WEEKDAY(E$1,2)=2</formula>
    </cfRule>
  </conditionalFormatting>
  <conditionalFormatting sqref="C29">
    <cfRule type="expression" dxfId="2378" priority="188">
      <formula>WEEKDAY(E$1,2)=2</formula>
    </cfRule>
  </conditionalFormatting>
  <conditionalFormatting sqref="AG2:AH3">
    <cfRule type="containsText" dxfId="2377" priority="176" operator="containsText" text="JDF">
      <formula>NOT(ISERROR(SEARCH("JDF",#REF!)))</formula>
    </cfRule>
  </conditionalFormatting>
  <conditionalFormatting sqref="AG2:AH3">
    <cfRule type="expression" dxfId="2376" priority="186">
      <formula>WEEKDAY(#REF!,2)=2</formula>
    </cfRule>
  </conditionalFormatting>
  <conditionalFormatting sqref="AH2:AH3">
    <cfRule type="expression" dxfId="2375" priority="187">
      <formula>WEEKDAY(#REF!,2)=7</formula>
    </cfRule>
  </conditionalFormatting>
  <conditionalFormatting sqref="AG47:AH48">
    <cfRule type="cellIs" dxfId="2374" priority="155" operator="equal">
      <formula>27</formula>
    </cfRule>
    <cfRule type="containsText" dxfId="2373" priority="156" operator="containsText" text="JSR">
      <formula>NOT(ISERROR(SEARCH("JSR",AG47)))</formula>
    </cfRule>
    <cfRule type="containsText" dxfId="2372" priority="157" operator="containsText" text="JS">
      <formula>NOT(ISERROR(SEARCH("JS",AG47)))</formula>
    </cfRule>
    <cfRule type="containsText" dxfId="2371" priority="158" operator="containsText" text="RTP">
      <formula>NOT(ISERROR(SEARCH("RTP",AG47)))</formula>
    </cfRule>
    <cfRule type="containsText" dxfId="2370" priority="159" operator="containsText" text="RTJ">
      <formula>NOT(ISERROR(SEARCH("RTJ",AG47)))</formula>
    </cfRule>
    <cfRule type="containsText" dxfId="2369" priority="160" operator="containsText" text="RTT">
      <formula>NOT(ISERROR(SEARCH("RTT",AG47)))</formula>
    </cfRule>
    <cfRule type="containsText" dxfId="2368" priority="161" operator="containsText" text="RF">
      <formula>NOT(ISERROR(SEARCH("RF",AG47)))</formula>
    </cfRule>
    <cfRule type="containsText" dxfId="2367" priority="162" operator="containsText" text="RC">
      <formula>NOT(ISERROR(SEARCH("RC",AG47)))</formula>
    </cfRule>
    <cfRule type="containsText" dxfId="2366" priority="163" operator="containsText" text="NM">
      <formula>NOT(ISERROR(SEARCH("NM",AG47)))</formula>
    </cfRule>
    <cfRule type="containsText" dxfId="2365" priority="164" operator="containsText" text="JDF">
      <formula>NOT(ISERROR(SEARCH("JDF",AG47)))</formula>
    </cfRule>
    <cfRule type="containsText" dxfId="2364" priority="165" operator="containsText" text="HSM">
      <formula>NOT(ISERROR(SEARCH("HSM",AG47)))</formula>
    </cfRule>
    <cfRule type="containsText" dxfId="2363" priority="166" operator="containsText" text="HS">
      <formula>NOT(ISERROR(SEARCH("HS",AG47)))</formula>
    </cfRule>
    <cfRule type="containsText" dxfId="2362" priority="167" operator="containsText" text="FR">
      <formula>NOT(ISERROR(SEARCH("FR",AG47)))</formula>
    </cfRule>
    <cfRule type="containsText" dxfId="2361" priority="168" operator="containsText" text="CFS">
      <formula>NOT(ISERROR(SEARCH("CFS",AG47)))</formula>
    </cfRule>
    <cfRule type="containsText" dxfId="2360" priority="169" operator="containsText" text="CFJ">
      <formula>NOT(ISERROR(SEARCH("CFJ",AG47)))</formula>
    </cfRule>
    <cfRule type="containsText" dxfId="2359" priority="170" operator="containsText" text="CAR">
      <formula>NOT(ISERROR(SEARCH("CAR",AG47)))</formula>
    </cfRule>
    <cfRule type="containsText" dxfId="2358" priority="171" operator="containsText" text="CAM">
      <formula>NOT(ISERROR(SEARCH("CAM",AG47)))</formula>
    </cfRule>
    <cfRule type="containsText" dxfId="2357" priority="172" operator="containsText" text="CA">
      <formula>NOT(ISERROR(SEARCH("CA",AG47)))</formula>
    </cfRule>
    <cfRule type="containsText" dxfId="2356" priority="173" operator="containsText" text="AAS">
      <formula>NOT(ISERROR(SEARCH("AAS",AG47)))</formula>
    </cfRule>
    <cfRule type="containsText" dxfId="2355" priority="174" operator="containsText" text="RH">
      <formula>NOT(ISERROR(SEARCH("RH",AG47)))</formula>
    </cfRule>
  </conditionalFormatting>
  <conditionalFormatting sqref="AJ5:AJ50">
    <cfRule type="cellIs" dxfId="2354" priority="154" operator="lessThan">
      <formula>0</formula>
    </cfRule>
  </conditionalFormatting>
  <conditionalFormatting sqref="AL5">
    <cfRule type="cellIs" dxfId="2353" priority="153" operator="lessThan">
      <formula>0</formula>
    </cfRule>
  </conditionalFormatting>
  <conditionalFormatting sqref="AL6:AL50">
    <cfRule type="cellIs" dxfId="2352" priority="152" operator="lessThan">
      <formula>0</formula>
    </cfRule>
  </conditionalFormatting>
  <conditionalFormatting sqref="AG2:AG3">
    <cfRule type="expression" dxfId="2351" priority="10395">
      <formula>WEEKDAY(#REF!,2)=7</formula>
    </cfRule>
  </conditionalFormatting>
  <conditionalFormatting sqref="AH2">
    <cfRule type="duplicateValues" dxfId="2350" priority="10414"/>
  </conditionalFormatting>
  <conditionalFormatting sqref="D82:U82">
    <cfRule type="containsText" dxfId="2349" priority="123" operator="containsText" text="CF">
      <formula>NOT(ISERROR(SEARCH("CF",#REF!)))</formula>
    </cfRule>
    <cfRule type="containsText" dxfId="2348" priority="124" operator="containsText" text="RC">
      <formula>NOT(ISERROR(SEARCH("RC",#REF!)))</formula>
    </cfRule>
    <cfRule type="containsText" dxfId="2347" priority="125" operator="containsText" text="RTT">
      <formula>NOT(ISERROR(SEARCH("RTT",#REF!)))</formula>
    </cfRule>
    <cfRule type="containsText" dxfId="2346" priority="126" operator="containsText" text="RF">
      <formula>NOT(ISERROR(SEARCH("RF",#REF!)))</formula>
    </cfRule>
    <cfRule type="containsText" dxfId="2345" priority="127" operator="containsText" text="FR">
      <formula>NOT(ISERROR(SEARCH("FR",#REF!)))</formula>
    </cfRule>
    <cfRule type="containsText" dxfId="2344" priority="128" operator="containsText" text="HS">
      <formula>NOT(ISERROR(SEARCH("HS",#REF!)))</formula>
    </cfRule>
    <cfRule type="containsText" dxfId="2343" priority="129" operator="containsText" text="CA">
      <formula>NOT(ISERROR(SEARCH("CA",#REF!)))</formula>
    </cfRule>
    <cfRule type="containsText" dxfId="2342" priority="130" operator="containsText" text="RH">
      <formula>NOT(ISERROR(SEARCH("RH",#REF!)))</formula>
    </cfRule>
  </conditionalFormatting>
  <conditionalFormatting sqref="D82:U82">
    <cfRule type="containsText" dxfId="2341" priority="131" operator="containsText" text="JDF">
      <formula>NOT(ISERROR(SEARCH("JDF",#REF!)))</formula>
    </cfRule>
  </conditionalFormatting>
  <conditionalFormatting sqref="AP5:AQ50">
    <cfRule type="cellIs" dxfId="2340" priority="103" operator="equal">
      <formula>27</formula>
    </cfRule>
    <cfRule type="containsText" dxfId="2339" priority="104" operator="containsText" text="JSR">
      <formula>NOT(ISERROR(SEARCH("JSR",AP5)))</formula>
    </cfRule>
    <cfRule type="containsText" dxfId="2338" priority="105" operator="containsText" text="JS">
      <formula>NOT(ISERROR(SEARCH("JS",AP5)))</formula>
    </cfRule>
    <cfRule type="containsText" dxfId="2337" priority="106" operator="containsText" text="RTP">
      <formula>NOT(ISERROR(SEARCH("RTP",AP5)))</formula>
    </cfRule>
    <cfRule type="containsText" dxfId="2336" priority="107" operator="containsText" text="RTJ">
      <formula>NOT(ISERROR(SEARCH("RTJ",AP5)))</formula>
    </cfRule>
    <cfRule type="containsText" dxfId="2335" priority="108" operator="containsText" text="RTT">
      <formula>NOT(ISERROR(SEARCH("RTT",AP5)))</formula>
    </cfRule>
    <cfRule type="containsText" dxfId="2334" priority="109" operator="containsText" text="RF">
      <formula>NOT(ISERROR(SEARCH("RF",AP5)))</formula>
    </cfRule>
    <cfRule type="containsText" dxfId="2333" priority="110" operator="containsText" text="RC">
      <formula>NOT(ISERROR(SEARCH("RC",AP5)))</formula>
    </cfRule>
    <cfRule type="containsText" dxfId="2332" priority="111" operator="containsText" text="NM">
      <formula>NOT(ISERROR(SEARCH("NM",AP5)))</formula>
    </cfRule>
    <cfRule type="containsText" dxfId="2331" priority="112" operator="containsText" text="JDF">
      <formula>NOT(ISERROR(SEARCH("JDF",AP5)))</formula>
    </cfRule>
    <cfRule type="containsText" dxfId="2330" priority="113" operator="containsText" text="HSM">
      <formula>NOT(ISERROR(SEARCH("HSM",AP5)))</formula>
    </cfRule>
    <cfRule type="containsText" dxfId="2329" priority="114" operator="containsText" text="HS">
      <formula>NOT(ISERROR(SEARCH("HS",AP5)))</formula>
    </cfRule>
    <cfRule type="containsText" dxfId="2328" priority="115" operator="containsText" text="FR">
      <formula>NOT(ISERROR(SEARCH("FR",AP5)))</formula>
    </cfRule>
    <cfRule type="containsText" dxfId="2327" priority="116" operator="containsText" text="CFS">
      <formula>NOT(ISERROR(SEARCH("CFS",AP5)))</formula>
    </cfRule>
    <cfRule type="containsText" dxfId="2326" priority="117" operator="containsText" text="CFJ">
      <formula>NOT(ISERROR(SEARCH("CFJ",AP5)))</formula>
    </cfRule>
    <cfRule type="containsText" dxfId="2325" priority="118" operator="containsText" text="CAR">
      <formula>NOT(ISERROR(SEARCH("CAR",AP5)))</formula>
    </cfRule>
    <cfRule type="containsText" dxfId="2324" priority="119" operator="containsText" text="CAM">
      <formula>NOT(ISERROR(SEARCH("CAM",AP5)))</formula>
    </cfRule>
    <cfRule type="containsText" dxfId="2323" priority="120" operator="containsText" text="CA">
      <formula>NOT(ISERROR(SEARCH("CA",AP5)))</formula>
    </cfRule>
    <cfRule type="containsText" dxfId="2322" priority="121" operator="containsText" text="AAS">
      <formula>NOT(ISERROR(SEARCH("AAS",AP5)))</formula>
    </cfRule>
    <cfRule type="containsText" dxfId="2321" priority="122" operator="containsText" text="RH">
      <formula>NOT(ISERROR(SEARCH("RH",AP5)))</formula>
    </cfRule>
  </conditionalFormatting>
  <conditionalFormatting sqref="AO5">
    <cfRule type="cellIs" dxfId="2320" priority="83" operator="equal">
      <formula>27</formula>
    </cfRule>
    <cfRule type="containsText" dxfId="2319" priority="84" operator="containsText" text="JSR">
      <formula>NOT(ISERROR(SEARCH("JSR",AO5)))</formula>
    </cfRule>
    <cfRule type="containsText" dxfId="2318" priority="85" operator="containsText" text="JS">
      <formula>NOT(ISERROR(SEARCH("JS",AO5)))</formula>
    </cfRule>
    <cfRule type="containsText" dxfId="2317" priority="86" operator="containsText" text="RTP">
      <formula>NOT(ISERROR(SEARCH("RTP",AO5)))</formula>
    </cfRule>
    <cfRule type="containsText" dxfId="2316" priority="87" operator="containsText" text="RTJ">
      <formula>NOT(ISERROR(SEARCH("RTJ",AO5)))</formula>
    </cfRule>
    <cfRule type="containsText" dxfId="2315" priority="88" operator="containsText" text="RTT">
      <formula>NOT(ISERROR(SEARCH("RTT",AO5)))</formula>
    </cfRule>
    <cfRule type="containsText" dxfId="2314" priority="89" operator="containsText" text="RF">
      <formula>NOT(ISERROR(SEARCH("RF",AO5)))</formula>
    </cfRule>
    <cfRule type="containsText" dxfId="2313" priority="90" operator="containsText" text="RC">
      <formula>NOT(ISERROR(SEARCH("RC",AO5)))</formula>
    </cfRule>
    <cfRule type="containsText" dxfId="2312" priority="91" operator="containsText" text="NM">
      <formula>NOT(ISERROR(SEARCH("NM",AO5)))</formula>
    </cfRule>
    <cfRule type="containsText" dxfId="2311" priority="92" operator="containsText" text="JDF">
      <formula>NOT(ISERROR(SEARCH("JDF",AO5)))</formula>
    </cfRule>
    <cfRule type="containsText" dxfId="2310" priority="93" operator="containsText" text="HSM">
      <formula>NOT(ISERROR(SEARCH("HSM",AO5)))</formula>
    </cfRule>
    <cfRule type="containsText" dxfId="2309" priority="94" operator="containsText" text="HS">
      <formula>NOT(ISERROR(SEARCH("HS",AO5)))</formula>
    </cfRule>
    <cfRule type="containsText" dxfId="2308" priority="95" operator="containsText" text="FR">
      <formula>NOT(ISERROR(SEARCH("FR",AO5)))</formula>
    </cfRule>
    <cfRule type="containsText" dxfId="2307" priority="96" operator="containsText" text="CFS">
      <formula>NOT(ISERROR(SEARCH("CFS",AO5)))</formula>
    </cfRule>
    <cfRule type="containsText" dxfId="2306" priority="97" operator="containsText" text="CFJ">
      <formula>NOT(ISERROR(SEARCH("CFJ",AO5)))</formula>
    </cfRule>
    <cfRule type="containsText" dxfId="2305" priority="98" operator="containsText" text="CAR">
      <formula>NOT(ISERROR(SEARCH("CAR",AO5)))</formula>
    </cfRule>
    <cfRule type="containsText" dxfId="2304" priority="99" operator="containsText" text="CAM">
      <formula>NOT(ISERROR(SEARCH("CAM",AO5)))</formula>
    </cfRule>
    <cfRule type="containsText" dxfId="2303" priority="100" operator="containsText" text="CA">
      <formula>NOT(ISERROR(SEARCH("CA",AO5)))</formula>
    </cfRule>
    <cfRule type="containsText" dxfId="2302" priority="101" operator="containsText" text="AAS">
      <formula>NOT(ISERROR(SEARCH("AAS",AO5)))</formula>
    </cfRule>
    <cfRule type="containsText" dxfId="2301" priority="102" operator="containsText" text="RH">
      <formula>NOT(ISERROR(SEARCH("RH",AO5)))</formula>
    </cfRule>
  </conditionalFormatting>
  <conditionalFormatting sqref="AN6">
    <cfRule type="cellIs" dxfId="2300" priority="63" operator="equal">
      <formula>27</formula>
    </cfRule>
    <cfRule type="containsText" dxfId="2299" priority="64" operator="containsText" text="JSR">
      <formula>NOT(ISERROR(SEARCH("JSR",AN6)))</formula>
    </cfRule>
    <cfRule type="containsText" dxfId="2298" priority="65" operator="containsText" text="JS">
      <formula>NOT(ISERROR(SEARCH("JS",AN6)))</formula>
    </cfRule>
    <cfRule type="containsText" dxfId="2297" priority="66" operator="containsText" text="RTP">
      <formula>NOT(ISERROR(SEARCH("RTP",AN6)))</formula>
    </cfRule>
    <cfRule type="containsText" dxfId="2296" priority="67" operator="containsText" text="RTJ">
      <formula>NOT(ISERROR(SEARCH("RTJ",AN6)))</formula>
    </cfRule>
    <cfRule type="containsText" dxfId="2295" priority="68" operator="containsText" text="RTT">
      <formula>NOT(ISERROR(SEARCH("RTT",AN6)))</formula>
    </cfRule>
    <cfRule type="containsText" dxfId="2294" priority="69" operator="containsText" text="RF">
      <formula>NOT(ISERROR(SEARCH("RF",AN6)))</formula>
    </cfRule>
    <cfRule type="containsText" dxfId="2293" priority="70" operator="containsText" text="RC">
      <formula>NOT(ISERROR(SEARCH("RC",AN6)))</formula>
    </cfRule>
    <cfRule type="containsText" dxfId="2292" priority="71" operator="containsText" text="NM">
      <formula>NOT(ISERROR(SEARCH("NM",AN6)))</formula>
    </cfRule>
    <cfRule type="containsText" dxfId="2291" priority="72" operator="containsText" text="JDF">
      <formula>NOT(ISERROR(SEARCH("JDF",AN6)))</formula>
    </cfRule>
    <cfRule type="containsText" dxfId="2290" priority="73" operator="containsText" text="HSM">
      <formula>NOT(ISERROR(SEARCH("HSM",AN6)))</formula>
    </cfRule>
    <cfRule type="containsText" dxfId="2289" priority="74" operator="containsText" text="HS">
      <formula>NOT(ISERROR(SEARCH("HS",AN6)))</formula>
    </cfRule>
    <cfRule type="containsText" dxfId="2288" priority="75" operator="containsText" text="FR">
      <formula>NOT(ISERROR(SEARCH("FR",AN6)))</formula>
    </cfRule>
    <cfRule type="containsText" dxfId="2287" priority="76" operator="containsText" text="CFS">
      <formula>NOT(ISERROR(SEARCH("CFS",AN6)))</formula>
    </cfRule>
    <cfRule type="containsText" dxfId="2286" priority="77" operator="containsText" text="CFJ">
      <formula>NOT(ISERROR(SEARCH("CFJ",AN6)))</formula>
    </cfRule>
    <cfRule type="containsText" dxfId="2285" priority="78" operator="containsText" text="CAR">
      <formula>NOT(ISERROR(SEARCH("CAR",AN6)))</formula>
    </cfRule>
    <cfRule type="containsText" dxfId="2284" priority="79" operator="containsText" text="CAM">
      <formula>NOT(ISERROR(SEARCH("CAM",AN6)))</formula>
    </cfRule>
    <cfRule type="containsText" dxfId="2283" priority="80" operator="containsText" text="CA">
      <formula>NOT(ISERROR(SEARCH("CA",AN6)))</formula>
    </cfRule>
    <cfRule type="containsText" dxfId="2282" priority="81" operator="containsText" text="AAS">
      <formula>NOT(ISERROR(SEARCH("AAS",AN6)))</formula>
    </cfRule>
    <cfRule type="containsText" dxfId="2281" priority="82" operator="containsText" text="RH">
      <formula>NOT(ISERROR(SEARCH("RH",AN6)))</formula>
    </cfRule>
  </conditionalFormatting>
  <conditionalFormatting sqref="AN7:AN50">
    <cfRule type="cellIs" dxfId="2280" priority="43" operator="equal">
      <formula>27</formula>
    </cfRule>
    <cfRule type="containsText" dxfId="2279" priority="44" operator="containsText" text="JSR">
      <formula>NOT(ISERROR(SEARCH("JSR",AN7)))</formula>
    </cfRule>
    <cfRule type="containsText" dxfId="2278" priority="45" operator="containsText" text="JS">
      <formula>NOT(ISERROR(SEARCH("JS",AN7)))</formula>
    </cfRule>
    <cfRule type="containsText" dxfId="2277" priority="46" operator="containsText" text="RTP">
      <formula>NOT(ISERROR(SEARCH("RTP",AN7)))</formula>
    </cfRule>
    <cfRule type="containsText" dxfId="2276" priority="47" operator="containsText" text="RTJ">
      <formula>NOT(ISERROR(SEARCH("RTJ",AN7)))</formula>
    </cfRule>
    <cfRule type="containsText" dxfId="2275" priority="48" operator="containsText" text="RTT">
      <formula>NOT(ISERROR(SEARCH("RTT",AN7)))</formula>
    </cfRule>
    <cfRule type="containsText" dxfId="2274" priority="49" operator="containsText" text="RF">
      <formula>NOT(ISERROR(SEARCH("RF",AN7)))</formula>
    </cfRule>
    <cfRule type="containsText" dxfId="2273" priority="50" operator="containsText" text="RC">
      <formula>NOT(ISERROR(SEARCH("RC",AN7)))</formula>
    </cfRule>
    <cfRule type="containsText" dxfId="2272" priority="51" operator="containsText" text="NM">
      <formula>NOT(ISERROR(SEARCH("NM",AN7)))</formula>
    </cfRule>
    <cfRule type="containsText" dxfId="2271" priority="52" operator="containsText" text="JDF">
      <formula>NOT(ISERROR(SEARCH("JDF",AN7)))</formula>
    </cfRule>
    <cfRule type="containsText" dxfId="2270" priority="53" operator="containsText" text="HSM">
      <formula>NOT(ISERROR(SEARCH("HSM",AN7)))</formula>
    </cfRule>
    <cfRule type="containsText" dxfId="2269" priority="54" operator="containsText" text="HS">
      <formula>NOT(ISERROR(SEARCH("HS",AN7)))</formula>
    </cfRule>
    <cfRule type="containsText" dxfId="2268" priority="55" operator="containsText" text="FR">
      <formula>NOT(ISERROR(SEARCH("FR",AN7)))</formula>
    </cfRule>
    <cfRule type="containsText" dxfId="2267" priority="56" operator="containsText" text="CFS">
      <formula>NOT(ISERROR(SEARCH("CFS",AN7)))</formula>
    </cfRule>
    <cfRule type="containsText" dxfId="2266" priority="57" operator="containsText" text="CFJ">
      <formula>NOT(ISERROR(SEARCH("CFJ",AN7)))</formula>
    </cfRule>
    <cfRule type="containsText" dxfId="2265" priority="58" operator="containsText" text="CAR">
      <formula>NOT(ISERROR(SEARCH("CAR",AN7)))</formula>
    </cfRule>
    <cfRule type="containsText" dxfId="2264" priority="59" operator="containsText" text="CAM">
      <formula>NOT(ISERROR(SEARCH("CAM",AN7)))</formula>
    </cfRule>
    <cfRule type="containsText" dxfId="2263" priority="60" operator="containsText" text="CA">
      <formula>NOT(ISERROR(SEARCH("CA",AN7)))</formula>
    </cfRule>
    <cfRule type="containsText" dxfId="2262" priority="61" operator="containsText" text="AAS">
      <formula>NOT(ISERROR(SEARCH("AAS",AN7)))</formula>
    </cfRule>
    <cfRule type="containsText" dxfId="2261" priority="62" operator="containsText" text="RH">
      <formula>NOT(ISERROR(SEARCH("RH",AN7)))</formula>
    </cfRule>
  </conditionalFormatting>
  <conditionalFormatting sqref="AO6">
    <cfRule type="cellIs" dxfId="2260" priority="23" operator="equal">
      <formula>27</formula>
    </cfRule>
    <cfRule type="containsText" dxfId="2259" priority="24" operator="containsText" text="JSR">
      <formula>NOT(ISERROR(SEARCH("JSR",AO6)))</formula>
    </cfRule>
    <cfRule type="containsText" dxfId="2258" priority="25" operator="containsText" text="JS">
      <formula>NOT(ISERROR(SEARCH("JS",AO6)))</formula>
    </cfRule>
    <cfRule type="containsText" dxfId="2257" priority="26" operator="containsText" text="RTP">
      <formula>NOT(ISERROR(SEARCH("RTP",AO6)))</formula>
    </cfRule>
    <cfRule type="containsText" dxfId="2256" priority="27" operator="containsText" text="RTJ">
      <formula>NOT(ISERROR(SEARCH("RTJ",AO6)))</formula>
    </cfRule>
    <cfRule type="containsText" dxfId="2255" priority="28" operator="containsText" text="RTT">
      <formula>NOT(ISERROR(SEARCH("RTT",AO6)))</formula>
    </cfRule>
    <cfRule type="containsText" dxfId="2254" priority="29" operator="containsText" text="RF">
      <formula>NOT(ISERROR(SEARCH("RF",AO6)))</formula>
    </cfRule>
    <cfRule type="containsText" dxfId="2253" priority="30" operator="containsText" text="RC">
      <formula>NOT(ISERROR(SEARCH("RC",AO6)))</formula>
    </cfRule>
    <cfRule type="containsText" dxfId="2252" priority="31" operator="containsText" text="NM">
      <formula>NOT(ISERROR(SEARCH("NM",AO6)))</formula>
    </cfRule>
    <cfRule type="containsText" dxfId="2251" priority="32" operator="containsText" text="JDF">
      <formula>NOT(ISERROR(SEARCH("JDF",AO6)))</formula>
    </cfRule>
    <cfRule type="containsText" dxfId="2250" priority="33" operator="containsText" text="HSM">
      <formula>NOT(ISERROR(SEARCH("HSM",AO6)))</formula>
    </cfRule>
    <cfRule type="containsText" dxfId="2249" priority="34" operator="containsText" text="HS">
      <formula>NOT(ISERROR(SEARCH("HS",AO6)))</formula>
    </cfRule>
    <cfRule type="containsText" dxfId="2248" priority="35" operator="containsText" text="FR">
      <formula>NOT(ISERROR(SEARCH("FR",AO6)))</formula>
    </cfRule>
    <cfRule type="containsText" dxfId="2247" priority="36" operator="containsText" text="CFS">
      <formula>NOT(ISERROR(SEARCH("CFS",AO6)))</formula>
    </cfRule>
    <cfRule type="containsText" dxfId="2246" priority="37" operator="containsText" text="CFJ">
      <formula>NOT(ISERROR(SEARCH("CFJ",AO6)))</formula>
    </cfRule>
    <cfRule type="containsText" dxfId="2245" priority="38" operator="containsText" text="CAR">
      <formula>NOT(ISERROR(SEARCH("CAR",AO6)))</formula>
    </cfRule>
    <cfRule type="containsText" dxfId="2244" priority="39" operator="containsText" text="CAM">
      <formula>NOT(ISERROR(SEARCH("CAM",AO6)))</formula>
    </cfRule>
    <cfRule type="containsText" dxfId="2243" priority="40" operator="containsText" text="CA">
      <formula>NOT(ISERROR(SEARCH("CA",AO6)))</formula>
    </cfRule>
    <cfRule type="containsText" dxfId="2242" priority="41" operator="containsText" text="AAS">
      <formula>NOT(ISERROR(SEARCH("AAS",AO6)))</formula>
    </cfRule>
    <cfRule type="containsText" dxfId="2241" priority="42" operator="containsText" text="RH">
      <formula>NOT(ISERROR(SEARCH("RH",AO6)))</formula>
    </cfRule>
  </conditionalFormatting>
  <conditionalFormatting sqref="AO7:AO50">
    <cfRule type="cellIs" dxfId="2240" priority="3" operator="equal">
      <formula>27</formula>
    </cfRule>
    <cfRule type="containsText" dxfId="2239" priority="4" operator="containsText" text="JSR">
      <formula>NOT(ISERROR(SEARCH("JSR",AO7)))</formula>
    </cfRule>
    <cfRule type="containsText" dxfId="2238" priority="5" operator="containsText" text="JS">
      <formula>NOT(ISERROR(SEARCH("JS",AO7)))</formula>
    </cfRule>
    <cfRule type="containsText" dxfId="2237" priority="6" operator="containsText" text="RTP">
      <formula>NOT(ISERROR(SEARCH("RTP",AO7)))</formula>
    </cfRule>
    <cfRule type="containsText" dxfId="2236" priority="7" operator="containsText" text="RTJ">
      <formula>NOT(ISERROR(SEARCH("RTJ",AO7)))</formula>
    </cfRule>
    <cfRule type="containsText" dxfId="2235" priority="8" operator="containsText" text="RTT">
      <formula>NOT(ISERROR(SEARCH("RTT",AO7)))</formula>
    </cfRule>
    <cfRule type="containsText" dxfId="2234" priority="9" operator="containsText" text="RF">
      <formula>NOT(ISERROR(SEARCH("RF",AO7)))</formula>
    </cfRule>
    <cfRule type="containsText" dxfId="2233" priority="10" operator="containsText" text="RC">
      <formula>NOT(ISERROR(SEARCH("RC",AO7)))</formula>
    </cfRule>
    <cfRule type="containsText" dxfId="2232" priority="11" operator="containsText" text="NM">
      <formula>NOT(ISERROR(SEARCH("NM",AO7)))</formula>
    </cfRule>
    <cfRule type="containsText" dxfId="2231" priority="12" operator="containsText" text="JDF">
      <formula>NOT(ISERROR(SEARCH("JDF",AO7)))</formula>
    </cfRule>
    <cfRule type="containsText" dxfId="2230" priority="13" operator="containsText" text="HSM">
      <formula>NOT(ISERROR(SEARCH("HSM",AO7)))</formula>
    </cfRule>
    <cfRule type="containsText" dxfId="2229" priority="14" operator="containsText" text="HS">
      <formula>NOT(ISERROR(SEARCH("HS",AO7)))</formula>
    </cfRule>
    <cfRule type="containsText" dxfId="2228" priority="15" operator="containsText" text="FR">
      <formula>NOT(ISERROR(SEARCH("FR",AO7)))</formula>
    </cfRule>
    <cfRule type="containsText" dxfId="2227" priority="16" operator="containsText" text="CFS">
      <formula>NOT(ISERROR(SEARCH("CFS",AO7)))</formula>
    </cfRule>
    <cfRule type="containsText" dxfId="2226" priority="17" operator="containsText" text="CFJ">
      <formula>NOT(ISERROR(SEARCH("CFJ",AO7)))</formula>
    </cfRule>
    <cfRule type="containsText" dxfId="2225" priority="18" operator="containsText" text="CAR">
      <formula>NOT(ISERROR(SEARCH("CAR",AO7)))</formula>
    </cfRule>
    <cfRule type="containsText" dxfId="2224" priority="19" operator="containsText" text="CAM">
      <formula>NOT(ISERROR(SEARCH("CAM",AO7)))</formula>
    </cfRule>
    <cfRule type="containsText" dxfId="2223" priority="20" operator="containsText" text="CA">
      <formula>NOT(ISERROR(SEARCH("CA",AO7)))</formula>
    </cfRule>
    <cfRule type="containsText" dxfId="2222" priority="21" operator="containsText" text="AAS">
      <formula>NOT(ISERROR(SEARCH("AAS",AO7)))</formula>
    </cfRule>
    <cfRule type="containsText" dxfId="2221" priority="22" operator="containsText" text="RH">
      <formula>NOT(ISERROR(SEARCH("RH",AO7)))</formula>
    </cfRule>
  </conditionalFormatting>
  <conditionalFormatting sqref="AU5:AU50">
    <cfRule type="cellIs" dxfId="2220" priority="2" operator="lessThan">
      <formula>0</formula>
    </cfRule>
  </conditionalFormatting>
  <conditionalFormatting sqref="BB5:BB50">
    <cfRule type="cellIs" dxfId="2219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AI89"/>
  <sheetViews>
    <sheetView zoomScale="80" zoomScaleNormal="80" workbookViewId="0">
      <selection activeCell="C5" sqref="C5:C5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2" width="4.28515625" customWidth="1"/>
    <col min="13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19" width="4.140625" customWidth="1"/>
    <col min="20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6" width="4.42578125" customWidth="1"/>
    <col min="27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7.42578125" style="6" customWidth="1"/>
    <col min="36" max="39" width="7.42578125" customWidth="1"/>
    <col min="40" max="40" width="1.7109375" customWidth="1"/>
    <col min="41" max="41" width="19" customWidth="1"/>
    <col min="42" max="42" width="11.7109375" customWidth="1"/>
    <col min="43" max="44" width="7.42578125" customWidth="1"/>
    <col min="45" max="45" width="21.7109375" customWidth="1"/>
    <col min="46" max="51" width="7.42578125" customWidth="1"/>
    <col min="52" max="52" width="12.5703125" customWidth="1"/>
    <col min="53" max="53" width="9.7109375" customWidth="1"/>
    <col min="54" max="63" width="7.42578125" customWidth="1"/>
  </cols>
  <sheetData>
    <row r="1" spans="1:711" ht="32.25" customHeight="1" thickBot="1" x14ac:dyDescent="0.3">
      <c r="A1" s="246" t="s">
        <v>76</v>
      </c>
      <c r="B1" s="247"/>
      <c r="C1" s="248"/>
      <c r="AJ1" s="113" t="s">
        <v>84</v>
      </c>
      <c r="AK1" s="93"/>
      <c r="AL1" s="93"/>
      <c r="AM1" s="95"/>
      <c r="AN1" s="299"/>
      <c r="AO1" s="260" t="s">
        <v>85</v>
      </c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1"/>
      <c r="BC1" s="262"/>
    </row>
    <row r="2" spans="1:711" ht="15" customHeight="1" thickBot="1" x14ac:dyDescent="0.3">
      <c r="A2" s="266"/>
      <c r="B2" s="268"/>
      <c r="C2" s="270">
        <v>43952</v>
      </c>
      <c r="D2" s="169">
        <f>C2</f>
        <v>43952</v>
      </c>
      <c r="E2" s="54">
        <f>D2+1</f>
        <v>43953</v>
      </c>
      <c r="F2" s="54">
        <f t="shared" ref="F2:AH2" si="0">E2+1</f>
        <v>43954</v>
      </c>
      <c r="G2" s="54">
        <f t="shared" si="0"/>
        <v>43955</v>
      </c>
      <c r="H2" s="54">
        <f t="shared" si="0"/>
        <v>43956</v>
      </c>
      <c r="I2" s="54">
        <f t="shared" si="0"/>
        <v>43957</v>
      </c>
      <c r="J2" s="54">
        <f t="shared" si="0"/>
        <v>43958</v>
      </c>
      <c r="K2" s="97">
        <f t="shared" si="0"/>
        <v>43959</v>
      </c>
      <c r="L2" s="54">
        <f t="shared" si="0"/>
        <v>43960</v>
      </c>
      <c r="M2" s="54">
        <f t="shared" si="0"/>
        <v>43961</v>
      </c>
      <c r="N2" s="54">
        <f t="shared" si="0"/>
        <v>43962</v>
      </c>
      <c r="O2" s="54">
        <f t="shared" si="0"/>
        <v>43963</v>
      </c>
      <c r="P2" s="54">
        <f t="shared" si="0"/>
        <v>43964</v>
      </c>
      <c r="Q2" s="54">
        <f t="shared" si="0"/>
        <v>43965</v>
      </c>
      <c r="R2" s="54">
        <f t="shared" si="0"/>
        <v>43966</v>
      </c>
      <c r="S2" s="54">
        <f t="shared" si="0"/>
        <v>43967</v>
      </c>
      <c r="T2" s="54">
        <f t="shared" si="0"/>
        <v>43968</v>
      </c>
      <c r="U2" s="54">
        <f t="shared" si="0"/>
        <v>43969</v>
      </c>
      <c r="V2" s="54">
        <f t="shared" si="0"/>
        <v>43970</v>
      </c>
      <c r="W2" s="54">
        <f t="shared" si="0"/>
        <v>43971</v>
      </c>
      <c r="X2" s="97">
        <f t="shared" si="0"/>
        <v>43972</v>
      </c>
      <c r="Y2" s="54">
        <f t="shared" si="0"/>
        <v>43973</v>
      </c>
      <c r="Z2" s="54">
        <f t="shared" si="0"/>
        <v>43974</v>
      </c>
      <c r="AA2" s="54">
        <f t="shared" si="0"/>
        <v>43975</v>
      </c>
      <c r="AB2" s="54">
        <f t="shared" si="0"/>
        <v>43976</v>
      </c>
      <c r="AC2" s="54">
        <f t="shared" si="0"/>
        <v>43977</v>
      </c>
      <c r="AD2" s="54">
        <f t="shared" si="0"/>
        <v>43978</v>
      </c>
      <c r="AE2" s="54">
        <f t="shared" si="0"/>
        <v>43979</v>
      </c>
      <c r="AF2" s="54">
        <f t="shared" si="0"/>
        <v>43980</v>
      </c>
      <c r="AG2" s="54">
        <f t="shared" si="0"/>
        <v>43981</v>
      </c>
      <c r="AH2" s="116">
        <f t="shared" si="0"/>
        <v>43982</v>
      </c>
      <c r="AI2" s="114"/>
      <c r="AJ2" s="66" t="s">
        <v>54</v>
      </c>
      <c r="AK2" s="70" t="s">
        <v>69</v>
      </c>
      <c r="AL2" s="71" t="s">
        <v>56</v>
      </c>
      <c r="AM2" s="72" t="s">
        <v>57</v>
      </c>
      <c r="AN2" s="300"/>
      <c r="AO2" s="96" t="s">
        <v>91</v>
      </c>
      <c r="AP2" s="90" t="s">
        <v>81</v>
      </c>
      <c r="AQ2" s="90" t="s">
        <v>58</v>
      </c>
      <c r="AR2" s="91" t="s">
        <v>59</v>
      </c>
      <c r="AS2" s="66" t="s">
        <v>93</v>
      </c>
      <c r="AT2" s="92" t="s">
        <v>82</v>
      </c>
      <c r="AU2" s="92" t="s">
        <v>60</v>
      </c>
      <c r="AV2" s="73" t="s">
        <v>61</v>
      </c>
      <c r="AW2" s="92" t="s">
        <v>83</v>
      </c>
      <c r="AX2" s="74" t="s">
        <v>62</v>
      </c>
      <c r="AY2" s="70" t="s">
        <v>63</v>
      </c>
      <c r="AZ2" s="198" t="s">
        <v>80</v>
      </c>
      <c r="BA2" s="83" t="s">
        <v>79</v>
      </c>
      <c r="BB2" s="81" t="s">
        <v>65</v>
      </c>
      <c r="BC2" s="72" t="s">
        <v>66</v>
      </c>
      <c r="AAH2" s="69"/>
      <c r="AAI2">
        <v>1</v>
      </c>
    </row>
    <row r="3" spans="1:711" ht="11.25" customHeight="1" thickBot="1" x14ac:dyDescent="0.3">
      <c r="A3" s="267"/>
      <c r="B3" s="269"/>
      <c r="C3" s="271"/>
      <c r="D3" s="170">
        <f>C2</f>
        <v>43952</v>
      </c>
      <c r="E3" s="52">
        <f>C2+1</f>
        <v>43953</v>
      </c>
      <c r="F3" s="52">
        <f>E2+1</f>
        <v>43954</v>
      </c>
      <c r="G3" s="62">
        <f>F2+1</f>
        <v>43955</v>
      </c>
      <c r="H3" s="62">
        <f>G2+1</f>
        <v>43956</v>
      </c>
      <c r="I3" s="52">
        <f t="shared" ref="I3:AH3" si="1">H2+1</f>
        <v>43957</v>
      </c>
      <c r="J3" s="52">
        <f t="shared" si="1"/>
        <v>43958</v>
      </c>
      <c r="K3" s="98">
        <f t="shared" si="1"/>
        <v>43959</v>
      </c>
      <c r="L3" s="52">
        <f t="shared" si="1"/>
        <v>43960</v>
      </c>
      <c r="M3" s="52">
        <f t="shared" si="1"/>
        <v>43961</v>
      </c>
      <c r="N3" s="52">
        <f t="shared" si="1"/>
        <v>43962</v>
      </c>
      <c r="O3" s="52">
        <f t="shared" si="1"/>
        <v>43963</v>
      </c>
      <c r="P3" s="52">
        <f t="shared" si="1"/>
        <v>43964</v>
      </c>
      <c r="Q3" s="52">
        <f t="shared" si="1"/>
        <v>43965</v>
      </c>
      <c r="R3" s="52">
        <f t="shared" si="1"/>
        <v>43966</v>
      </c>
      <c r="S3" s="52">
        <f t="shared" si="1"/>
        <v>43967</v>
      </c>
      <c r="T3" s="52">
        <f t="shared" si="1"/>
        <v>43968</v>
      </c>
      <c r="U3" s="52">
        <f t="shared" si="1"/>
        <v>43969</v>
      </c>
      <c r="V3" s="52">
        <f t="shared" si="1"/>
        <v>43970</v>
      </c>
      <c r="W3" s="52">
        <f t="shared" si="1"/>
        <v>43971</v>
      </c>
      <c r="X3" s="98">
        <f t="shared" si="1"/>
        <v>43972</v>
      </c>
      <c r="Y3" s="52">
        <f t="shared" si="1"/>
        <v>43973</v>
      </c>
      <c r="Z3" s="52">
        <f t="shared" si="1"/>
        <v>43974</v>
      </c>
      <c r="AA3" s="52">
        <f t="shared" si="1"/>
        <v>43975</v>
      </c>
      <c r="AB3" s="52">
        <f t="shared" si="1"/>
        <v>43976</v>
      </c>
      <c r="AC3" s="52">
        <f t="shared" si="1"/>
        <v>43977</v>
      </c>
      <c r="AD3" s="52">
        <f t="shared" si="1"/>
        <v>43978</v>
      </c>
      <c r="AE3" s="52">
        <f t="shared" si="1"/>
        <v>43979</v>
      </c>
      <c r="AF3" s="62">
        <f t="shared" si="1"/>
        <v>43980</v>
      </c>
      <c r="AG3" s="52">
        <f t="shared" si="1"/>
        <v>43981</v>
      </c>
      <c r="AH3" s="118">
        <f t="shared" si="1"/>
        <v>43982</v>
      </c>
      <c r="AI3" s="115"/>
      <c r="AJ3" s="359" t="s">
        <v>68</v>
      </c>
      <c r="AK3" s="360"/>
      <c r="AL3" s="289" t="s">
        <v>53</v>
      </c>
      <c r="AM3" s="290"/>
      <c r="AN3" s="301"/>
      <c r="AO3" s="292" t="s">
        <v>70</v>
      </c>
      <c r="AP3" s="292"/>
      <c r="AQ3" s="292"/>
      <c r="AR3" s="292"/>
      <c r="AS3" s="296" t="s">
        <v>71</v>
      </c>
      <c r="AT3" s="297"/>
      <c r="AU3" s="297"/>
      <c r="AV3" s="298"/>
      <c r="AW3" s="173" t="s">
        <v>64</v>
      </c>
      <c r="AX3" s="178" t="s">
        <v>88</v>
      </c>
      <c r="AY3" s="179"/>
      <c r="AZ3" s="289" t="s">
        <v>67</v>
      </c>
      <c r="BA3" s="291"/>
      <c r="BB3" s="291"/>
      <c r="BC3" s="290"/>
    </row>
    <row r="4" spans="1:711" s="163" customFormat="1" ht="11.25" customHeight="1" thickBot="1" x14ac:dyDescent="0.3">
      <c r="A4" s="3"/>
      <c r="B4" s="3"/>
      <c r="C4" s="2"/>
      <c r="D4" s="166"/>
      <c r="E4" s="4"/>
      <c r="F4" s="4"/>
      <c r="G4" s="4"/>
      <c r="H4" s="4"/>
      <c r="I4" s="4"/>
      <c r="J4" s="4"/>
      <c r="K4" s="166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166"/>
      <c r="Y4" s="4"/>
      <c r="Z4" s="4"/>
      <c r="AA4" s="4"/>
      <c r="AB4" s="4"/>
      <c r="AC4" s="4"/>
      <c r="AD4" s="161"/>
      <c r="AE4" s="161"/>
      <c r="AF4" s="161"/>
      <c r="AG4" s="161"/>
      <c r="AH4" s="161"/>
      <c r="AI4" s="4"/>
      <c r="AJ4" s="353" t="s">
        <v>86</v>
      </c>
      <c r="AK4" s="354"/>
      <c r="AL4" s="354"/>
      <c r="AM4" s="355"/>
      <c r="AN4" s="162"/>
      <c r="AO4" s="353" t="s">
        <v>86</v>
      </c>
      <c r="AP4" s="354"/>
      <c r="AQ4" s="354"/>
      <c r="AR4" s="355"/>
      <c r="AS4" s="353" t="s">
        <v>86</v>
      </c>
      <c r="AT4" s="354"/>
      <c r="AU4" s="354"/>
      <c r="AV4" s="355"/>
      <c r="AW4" s="356" t="s">
        <v>86</v>
      </c>
      <c r="AX4" s="357"/>
      <c r="AY4" s="358"/>
      <c r="AZ4" s="353" t="s">
        <v>86</v>
      </c>
      <c r="BA4" s="354"/>
      <c r="BB4" s="354"/>
      <c r="BC4" s="355"/>
    </row>
    <row r="5" spans="1:711" ht="12" customHeight="1" x14ac:dyDescent="0.25">
      <c r="A5" s="25" t="s">
        <v>52</v>
      </c>
      <c r="B5" s="119">
        <v>1</v>
      </c>
      <c r="C5" s="128"/>
      <c r="D5" s="165" t="s">
        <v>64</v>
      </c>
      <c r="E5" s="129" t="s">
        <v>55</v>
      </c>
      <c r="F5" s="129" t="s">
        <v>55</v>
      </c>
      <c r="G5" s="129">
        <v>1</v>
      </c>
      <c r="H5" s="129">
        <v>1</v>
      </c>
      <c r="I5" s="129">
        <v>1</v>
      </c>
      <c r="J5" s="129">
        <v>1</v>
      </c>
      <c r="K5" s="165" t="s">
        <v>64</v>
      </c>
      <c r="L5" s="129" t="s">
        <v>55</v>
      </c>
      <c r="M5" s="129" t="s">
        <v>55</v>
      </c>
      <c r="N5" s="129">
        <v>1</v>
      </c>
      <c r="O5" s="129">
        <v>1</v>
      </c>
      <c r="P5" s="129">
        <v>1</v>
      </c>
      <c r="Q5" s="129">
        <v>1</v>
      </c>
      <c r="R5" s="129">
        <v>1</v>
      </c>
      <c r="S5" s="129" t="s">
        <v>55</v>
      </c>
      <c r="T5" s="129" t="s">
        <v>55</v>
      </c>
      <c r="U5" s="129">
        <v>1</v>
      </c>
      <c r="V5" s="129">
        <v>1</v>
      </c>
      <c r="W5" s="129">
        <v>1</v>
      </c>
      <c r="X5" s="165" t="s">
        <v>64</v>
      </c>
      <c r="Y5" s="129">
        <v>1</v>
      </c>
      <c r="Z5" s="129" t="s">
        <v>55</v>
      </c>
      <c r="AA5" s="129" t="s">
        <v>55</v>
      </c>
      <c r="AB5" s="129">
        <v>1</v>
      </c>
      <c r="AC5" s="129">
        <v>1</v>
      </c>
      <c r="AD5" s="129">
        <v>1</v>
      </c>
      <c r="AE5" s="129">
        <v>1</v>
      </c>
      <c r="AF5" s="129">
        <v>1</v>
      </c>
      <c r="AG5" s="39" t="s">
        <v>55</v>
      </c>
      <c r="AH5" s="39" t="s">
        <v>55</v>
      </c>
      <c r="AI5" s="111"/>
      <c r="AJ5" s="164">
        <f>COUNTIF(D5:AH5,"RTT")+'Avril 2020'!AI5</f>
        <v>0</v>
      </c>
      <c r="AK5" s="182">
        <f>15 -(AJ5)</f>
        <v>15</v>
      </c>
      <c r="AL5" s="71">
        <f>COUNTIF(D5:AH5,"CA")+'Avril 2020'!AK5</f>
        <v>0</v>
      </c>
      <c r="AM5" s="185">
        <f>25 -(AL5)</f>
        <v>25</v>
      </c>
      <c r="AN5" s="361"/>
      <c r="AO5" s="71" t="s">
        <v>90</v>
      </c>
      <c r="AP5" s="81">
        <f>'Avril 2020'!AO5</f>
        <v>0</v>
      </c>
      <c r="AQ5" s="81">
        <f>COUNTIF(D5:AH5,"HS")+'Avril 2020'!AP5</f>
        <v>0</v>
      </c>
      <c r="AR5" s="185">
        <f>AP5-AQ5</f>
        <v>0</v>
      </c>
      <c r="AS5" s="75">
        <f>COUNT(D5,K5,T5,X5,AA5,AH5,M5)+'Avril 2020'!AR5</f>
        <v>0</v>
      </c>
      <c r="AT5" s="76">
        <f>(AS5&gt;=20)*2</f>
        <v>0</v>
      </c>
      <c r="AU5" s="76">
        <f>COUNTIF(D5:AH5,"jdf")+'Avril 2020'!AT5</f>
        <v>0</v>
      </c>
      <c r="AV5" s="201">
        <f>AT5-AU5</f>
        <v>0</v>
      </c>
      <c r="AW5" s="176">
        <f ca="1">jaunesNum($D$4:$AH$4)+'Avril 2020'!AV5</f>
        <v>5</v>
      </c>
      <c r="AX5" s="110">
        <f>COUNTIF(D5:AH5,"RF")+'Avril 2020'!AW5</f>
        <v>5</v>
      </c>
      <c r="AY5" s="189">
        <f ca="1">AW5-(AX5)</f>
        <v>0</v>
      </c>
      <c r="AZ5" s="71">
        <f>IF(COUNTIF(D5:AH5,"CA")&gt;=5,"1",IF(COUNTIF(D5:AH5,"CA")&lt;=4,"0"))+'Avril 2020'!AY5</f>
        <v>0</v>
      </c>
      <c r="BA5" s="81">
        <f>(AZ5&gt;=3)*1</f>
        <v>0</v>
      </c>
      <c r="BB5" s="81">
        <f>COUNTIF(E5:AH5,"FR")+'Avril 2020'!BA5</f>
        <v>0</v>
      </c>
      <c r="BC5" s="185">
        <f>BA5-BB5</f>
        <v>0</v>
      </c>
    </row>
    <row r="6" spans="1:711" ht="12" customHeight="1" x14ac:dyDescent="0.25">
      <c r="A6" s="26" t="s">
        <v>34</v>
      </c>
      <c r="B6" s="120">
        <v>2</v>
      </c>
      <c r="C6" s="131"/>
      <c r="D6" s="107" t="s">
        <v>64</v>
      </c>
      <c r="E6" s="39" t="s">
        <v>55</v>
      </c>
      <c r="F6" s="39" t="s">
        <v>55</v>
      </c>
      <c r="G6" s="39">
        <v>2</v>
      </c>
      <c r="H6" s="39">
        <v>2</v>
      </c>
      <c r="I6" s="39">
        <v>2</v>
      </c>
      <c r="J6" s="39">
        <v>2</v>
      </c>
      <c r="K6" s="107" t="s">
        <v>64</v>
      </c>
      <c r="L6" s="39" t="s">
        <v>55</v>
      </c>
      <c r="M6" s="39" t="s">
        <v>55</v>
      </c>
      <c r="N6" s="39">
        <v>2</v>
      </c>
      <c r="O6" s="39">
        <v>2</v>
      </c>
      <c r="P6" s="39">
        <v>2</v>
      </c>
      <c r="Q6" s="39">
        <v>2</v>
      </c>
      <c r="R6" s="39">
        <v>2</v>
      </c>
      <c r="S6" s="39" t="s">
        <v>55</v>
      </c>
      <c r="T6" s="39" t="s">
        <v>55</v>
      </c>
      <c r="U6" s="39">
        <v>2</v>
      </c>
      <c r="V6" s="39">
        <v>2</v>
      </c>
      <c r="W6" s="39">
        <v>2</v>
      </c>
      <c r="X6" s="107" t="s">
        <v>64</v>
      </c>
      <c r="Y6" s="39">
        <v>2</v>
      </c>
      <c r="Z6" s="39" t="s">
        <v>55</v>
      </c>
      <c r="AA6" s="39" t="s">
        <v>55</v>
      </c>
      <c r="AB6" s="39">
        <v>2</v>
      </c>
      <c r="AC6" s="39">
        <v>2</v>
      </c>
      <c r="AD6" s="39">
        <v>2</v>
      </c>
      <c r="AE6" s="39">
        <v>2</v>
      </c>
      <c r="AF6" s="39">
        <v>2</v>
      </c>
      <c r="AG6" s="39" t="s">
        <v>55</v>
      </c>
      <c r="AH6" s="39" t="s">
        <v>55</v>
      </c>
      <c r="AI6" s="111"/>
      <c r="AJ6" s="164">
        <f>COUNTIF(D6:AH6,"RTT")+'Avril 2020'!AI6</f>
        <v>0</v>
      </c>
      <c r="AK6" s="183">
        <f>15 -(AJ6)</f>
        <v>15</v>
      </c>
      <c r="AL6" s="88">
        <f>COUNTIF(D6:AH6,"CA")+'Avril 2020'!AK6</f>
        <v>0</v>
      </c>
      <c r="AM6" s="186">
        <f>25 -(AL6)</f>
        <v>25</v>
      </c>
      <c r="AN6" s="362"/>
      <c r="AO6" s="88" t="s">
        <v>90</v>
      </c>
      <c r="AP6" s="80">
        <f>'Avril 2020'!AO6</f>
        <v>0</v>
      </c>
      <c r="AQ6" s="80">
        <f>COUNTIF(D6:AH6,"HS")+'Avril 2020'!AP6</f>
        <v>0</v>
      </c>
      <c r="AR6" s="186">
        <f>AP6-AQ6</f>
        <v>0</v>
      </c>
      <c r="AS6" s="77">
        <f>COUNT(D6,K6,T6,X6,AA6,AH6,M6)+'Avril 2020'!AR6</f>
        <v>0</v>
      </c>
      <c r="AT6" s="64">
        <f>(AS6&gt;=20)*1</f>
        <v>0</v>
      </c>
      <c r="AU6" s="64">
        <f>COUNTIF(D6:AH6,"jdf")+'Avril 2020'!AT6</f>
        <v>0</v>
      </c>
      <c r="AV6" s="183">
        <f>AT6-AU6</f>
        <v>0</v>
      </c>
      <c r="AW6" s="181">
        <f ca="1">jaunesNum($D$4:$AH$4)+'Avril 2020'!AV6</f>
        <v>5</v>
      </c>
      <c r="AX6" s="108">
        <f>COUNTIF(D6:AH6,"RF")+'Avril 2020'!AW6</f>
        <v>5</v>
      </c>
      <c r="AY6" s="190">
        <f ca="1">AW6-(AX6)</f>
        <v>0</v>
      </c>
      <c r="AZ6" s="88">
        <f>IF(COUNTIF(D6:AH6,"CA")&gt;=5,"1",IF(COUNTIF(D6:AH6,"CA")&lt;=4,"0"))+'Avril 2020'!AY6</f>
        <v>0</v>
      </c>
      <c r="BA6" s="80">
        <f>(AZ6&gt;=3)*1</f>
        <v>0</v>
      </c>
      <c r="BB6" s="80">
        <f>COUNTIF(E6:AH6,"FR")+'Avril 2020'!BA6</f>
        <v>0</v>
      </c>
      <c r="BC6" s="186">
        <f>BA6-BB6</f>
        <v>0</v>
      </c>
    </row>
    <row r="7" spans="1:711" ht="14.25" customHeight="1" x14ac:dyDescent="0.25">
      <c r="A7" s="27"/>
      <c r="B7" s="42"/>
      <c r="C7" s="133"/>
      <c r="D7" s="107" t="s">
        <v>64</v>
      </c>
      <c r="E7" s="39" t="str">
        <f t="shared" ref="E7:J7" si="2">IF(OR(WEEKDAY(E3,2)=6,WEEKDAY(E3,2)=7),"RH","")</f>
        <v>RH</v>
      </c>
      <c r="F7" s="39" t="str">
        <f t="shared" si="2"/>
        <v>RH</v>
      </c>
      <c r="G7" s="39" t="str">
        <f t="shared" si="2"/>
        <v/>
      </c>
      <c r="H7" s="39" t="str">
        <f t="shared" si="2"/>
        <v/>
      </c>
      <c r="I7" s="39" t="str">
        <f t="shared" si="2"/>
        <v/>
      </c>
      <c r="J7" s="39" t="str">
        <f t="shared" si="2"/>
        <v/>
      </c>
      <c r="K7" s="107" t="s">
        <v>64</v>
      </c>
      <c r="L7" s="39" t="str">
        <f>IF(OR(WEEKDAY(L3,2)=6,WEEKDAY(L3,2)=7),"RH","")</f>
        <v>RH</v>
      </c>
      <c r="M7" s="39" t="str">
        <f>IF(OR(WEEKDAY(M3,2)=6,WEEKDAY(M3,2)=7),"RH","")</f>
        <v>RH</v>
      </c>
      <c r="N7" s="39"/>
      <c r="O7" s="39"/>
      <c r="P7" s="39"/>
      <c r="Q7" s="39" t="str">
        <f t="shared" ref="Q7:W7" si="3">IF(OR(WEEKDAY(Q3,2)=6,WEEKDAY(Q3,2)=7),"RH","")</f>
        <v/>
      </c>
      <c r="R7" s="39" t="str">
        <f t="shared" si="3"/>
        <v/>
      </c>
      <c r="S7" s="39" t="str">
        <f t="shared" si="3"/>
        <v>RH</v>
      </c>
      <c r="T7" s="39" t="str">
        <f t="shared" si="3"/>
        <v>RH</v>
      </c>
      <c r="U7" s="39" t="str">
        <f t="shared" si="3"/>
        <v/>
      </c>
      <c r="V7" s="39" t="str">
        <f t="shared" si="3"/>
        <v/>
      </c>
      <c r="W7" s="39" t="str">
        <f t="shared" si="3"/>
        <v/>
      </c>
      <c r="X7" s="107" t="s">
        <v>64</v>
      </c>
      <c r="Y7" s="39" t="str">
        <f t="shared" ref="Y7:AH7" si="4">IF(OR(WEEKDAY(Y3,2)=6,WEEKDAY(Y3,2)=7),"RH","")</f>
        <v/>
      </c>
      <c r="Z7" s="39" t="str">
        <f t="shared" si="4"/>
        <v>RH</v>
      </c>
      <c r="AA7" s="39" t="str">
        <f t="shared" si="4"/>
        <v>RH</v>
      </c>
      <c r="AB7" s="39" t="str">
        <f t="shared" si="4"/>
        <v/>
      </c>
      <c r="AC7" s="39" t="str">
        <f t="shared" si="4"/>
        <v/>
      </c>
      <c r="AD7" s="39" t="str">
        <f t="shared" si="4"/>
        <v/>
      </c>
      <c r="AE7" s="39" t="str">
        <f t="shared" si="4"/>
        <v/>
      </c>
      <c r="AF7" s="39" t="str">
        <f t="shared" si="4"/>
        <v/>
      </c>
      <c r="AG7" s="39" t="str">
        <f t="shared" si="4"/>
        <v>RH</v>
      </c>
      <c r="AH7" s="39" t="str">
        <f t="shared" si="4"/>
        <v>RH</v>
      </c>
      <c r="AI7" s="111"/>
      <c r="AJ7" s="164">
        <f>COUNTIF(D7:AH7,"RTT")+'Avril 2020'!AI7</f>
        <v>0</v>
      </c>
      <c r="AK7" s="183">
        <f t="shared" ref="AK7:AK50" si="5">15 -(AJ7)</f>
        <v>15</v>
      </c>
      <c r="AL7" s="88">
        <f>COUNTIF(D7:AH7,"CA")+'Avril 2020'!AK7</f>
        <v>0</v>
      </c>
      <c r="AM7" s="186">
        <f t="shared" ref="AM7:AM50" si="6">25 -(AL7)</f>
        <v>25</v>
      </c>
      <c r="AN7" s="362"/>
      <c r="AO7" s="88" t="s">
        <v>90</v>
      </c>
      <c r="AP7" s="80">
        <f>'Avril 2020'!AO7</f>
        <v>0</v>
      </c>
      <c r="AQ7" s="80">
        <f>COUNTIF(D7:AH7,"HS")+'Avril 2020'!AP7</f>
        <v>0</v>
      </c>
      <c r="AR7" s="186">
        <f t="shared" ref="AR7:AR50" si="7">AP7-AQ7</f>
        <v>0</v>
      </c>
      <c r="AS7" s="77">
        <f>COUNT(D7,K7,T7,X7,AA7,AH7,M7)+'Avril 2020'!AR7</f>
        <v>0</v>
      </c>
      <c r="AT7" s="64">
        <f t="shared" ref="AT7:AT50" si="8">(AS7&gt;=20)*1</f>
        <v>0</v>
      </c>
      <c r="AU7" s="64">
        <f>COUNTIF(D7:AH7,"jdf")+'Avril 2020'!AT7</f>
        <v>0</v>
      </c>
      <c r="AV7" s="183">
        <f t="shared" ref="AV7:AV50" si="9">AT7-AU7</f>
        <v>0</v>
      </c>
      <c r="AW7" s="181">
        <f ca="1">jaunesNum($D$4:$AH$4)+'Avril 2020'!AV7</f>
        <v>5</v>
      </c>
      <c r="AX7" s="108">
        <f>COUNTIF(D7:AH7,"RF")+'Avril 2020'!AW7</f>
        <v>5</v>
      </c>
      <c r="AY7" s="190">
        <f t="shared" ref="AY7:AY50" ca="1" si="10">AW7-(AX7)</f>
        <v>0</v>
      </c>
      <c r="AZ7" s="88">
        <f>IF(COUNTIF(D7:AH7,"CA")&gt;=5,"1",IF(COUNTIF(D7:AH7,"CA")&lt;=4,"0"))+'Avril 2020'!AY7</f>
        <v>0</v>
      </c>
      <c r="BA7" s="80">
        <f t="shared" ref="BA7:BA50" si="11">(AZ7&gt;=3)*1</f>
        <v>0</v>
      </c>
      <c r="BB7" s="80">
        <f>COUNTIF(E7:AH7,"FR")+'Avril 2020'!BA7</f>
        <v>0</v>
      </c>
      <c r="BC7" s="186">
        <f t="shared" ref="BC7:BC50" si="12">BA7-BB7</f>
        <v>0</v>
      </c>
    </row>
    <row r="8" spans="1:711" ht="12" customHeight="1" x14ac:dyDescent="0.25">
      <c r="A8" s="28" t="s">
        <v>35</v>
      </c>
      <c r="B8" s="43">
        <v>3</v>
      </c>
      <c r="C8" s="133"/>
      <c r="D8" s="107" t="s">
        <v>64</v>
      </c>
      <c r="E8" s="39" t="str">
        <f>IF(OR(WEEKDAY(E4,2)=6,WEEKDAY(E4,2)=7),"RH","")</f>
        <v>RH</v>
      </c>
      <c r="F8" s="39" t="s">
        <v>55</v>
      </c>
      <c r="G8" s="39">
        <v>3</v>
      </c>
      <c r="H8" s="39">
        <v>3</v>
      </c>
      <c r="I8" s="39">
        <v>3</v>
      </c>
      <c r="J8" s="39">
        <v>3</v>
      </c>
      <c r="K8" s="107" t="s">
        <v>64</v>
      </c>
      <c r="L8" s="39" t="str">
        <f>IF(OR(WEEKDAY(L4,2)=6,WEEKDAY(L4,2)=7),"RH","")</f>
        <v>RH</v>
      </c>
      <c r="M8" s="39" t="s">
        <v>55</v>
      </c>
      <c r="N8" s="39">
        <v>3</v>
      </c>
      <c r="O8" s="39">
        <v>3</v>
      </c>
      <c r="P8" s="39">
        <v>3</v>
      </c>
      <c r="Q8" s="39">
        <v>3</v>
      </c>
      <c r="R8" s="39">
        <v>3</v>
      </c>
      <c r="S8" s="39" t="str">
        <f>IF(OR(WEEKDAY(S4,2)=6,WEEKDAY(S4,2)=7),"RH","")</f>
        <v>RH</v>
      </c>
      <c r="T8" s="39" t="s">
        <v>55</v>
      </c>
      <c r="U8" s="39">
        <v>3</v>
      </c>
      <c r="V8" s="39">
        <v>3</v>
      </c>
      <c r="W8" s="39">
        <v>3</v>
      </c>
      <c r="X8" s="107" t="s">
        <v>64</v>
      </c>
      <c r="Y8" s="39">
        <v>3</v>
      </c>
      <c r="Z8" s="39" t="str">
        <f>IF(OR(WEEKDAY(Z4,2)=6,WEEKDAY(Z4,2)=7),"RH","")</f>
        <v>RH</v>
      </c>
      <c r="AA8" s="39" t="s">
        <v>55</v>
      </c>
      <c r="AB8" s="39">
        <v>3</v>
      </c>
      <c r="AC8" s="39">
        <v>3</v>
      </c>
      <c r="AD8" s="39">
        <v>3</v>
      </c>
      <c r="AE8" s="39">
        <v>3</v>
      </c>
      <c r="AF8" s="39">
        <v>3</v>
      </c>
      <c r="AG8" s="39" t="str">
        <f>IF(OR(WEEKDAY(AG4,2)=6,WEEKDAY(AG4,2)=7),"RH","")</f>
        <v>RH</v>
      </c>
      <c r="AH8" s="39" t="s">
        <v>55</v>
      </c>
      <c r="AI8" s="111"/>
      <c r="AJ8" s="164">
        <f>COUNTIF(D8:AH8,"RTT")+'Avril 2020'!AI8</f>
        <v>0</v>
      </c>
      <c r="AK8" s="183">
        <f t="shared" si="5"/>
        <v>15</v>
      </c>
      <c r="AL8" s="88">
        <f>COUNTIF(D8:AH8,"CA")+'Avril 2020'!AK8</f>
        <v>0</v>
      </c>
      <c r="AM8" s="186">
        <f t="shared" si="6"/>
        <v>25</v>
      </c>
      <c r="AN8" s="362"/>
      <c r="AO8" s="88" t="s">
        <v>90</v>
      </c>
      <c r="AP8" s="80">
        <f>'Avril 2020'!AO8</f>
        <v>0</v>
      </c>
      <c r="AQ8" s="80">
        <f>COUNTIF(D8:AH8,"HS")+'Avril 2020'!AP8</f>
        <v>0</v>
      </c>
      <c r="AR8" s="186">
        <f t="shared" si="7"/>
        <v>0</v>
      </c>
      <c r="AS8" s="77">
        <f>COUNT(D8,K8,T8,X8,AA8,AH8,M8)+'Avril 2020'!AR8</f>
        <v>0</v>
      </c>
      <c r="AT8" s="64">
        <f t="shared" si="8"/>
        <v>0</v>
      </c>
      <c r="AU8" s="64">
        <f>COUNTIF(D8:AH8,"jdf")+'Avril 2020'!AT8</f>
        <v>0</v>
      </c>
      <c r="AV8" s="183">
        <f t="shared" si="9"/>
        <v>0</v>
      </c>
      <c r="AW8" s="181">
        <f ca="1">jaunesNum($D$4:$AH$4)+'Avril 2020'!AV8</f>
        <v>5</v>
      </c>
      <c r="AX8" s="108">
        <f>COUNTIF(D8:AH8,"RF")+'Avril 2020'!AW8</f>
        <v>5</v>
      </c>
      <c r="AY8" s="190">
        <f t="shared" ca="1" si="10"/>
        <v>0</v>
      </c>
      <c r="AZ8" s="88">
        <f>IF(COUNTIF(D8:AH8,"CA")&gt;=5,"1",IF(COUNTIF(D8:AH8,"CA")&lt;=4,"0"))+'Avril 2020'!AY8</f>
        <v>0</v>
      </c>
      <c r="BA8" s="80">
        <f t="shared" si="11"/>
        <v>0</v>
      </c>
      <c r="BB8" s="80">
        <f>COUNTIF(E8:AH8,"FR")+'Avril 2020'!BA8</f>
        <v>0</v>
      </c>
      <c r="BC8" s="186">
        <f t="shared" si="12"/>
        <v>0</v>
      </c>
    </row>
    <row r="9" spans="1:711" ht="12" customHeight="1" thickBot="1" x14ac:dyDescent="0.3">
      <c r="A9" s="29" t="s">
        <v>51</v>
      </c>
      <c r="B9" s="43">
        <v>4</v>
      </c>
      <c r="C9" s="133"/>
      <c r="D9" s="107" t="s">
        <v>64</v>
      </c>
      <c r="E9" s="39" t="s">
        <v>55</v>
      </c>
      <c r="F9" s="39" t="s">
        <v>55</v>
      </c>
      <c r="G9" s="39">
        <v>4</v>
      </c>
      <c r="H9" s="39">
        <v>4</v>
      </c>
      <c r="I9" s="39">
        <v>4</v>
      </c>
      <c r="J9" s="39">
        <v>4</v>
      </c>
      <c r="K9" s="107" t="s">
        <v>64</v>
      </c>
      <c r="L9" s="39" t="s">
        <v>55</v>
      </c>
      <c r="M9" s="39" t="s">
        <v>55</v>
      </c>
      <c r="N9" s="39">
        <v>4</v>
      </c>
      <c r="O9" s="39">
        <v>4</v>
      </c>
      <c r="P9" s="39">
        <v>4</v>
      </c>
      <c r="Q9" s="39">
        <v>4</v>
      </c>
      <c r="R9" s="39">
        <v>4</v>
      </c>
      <c r="S9" s="39" t="s">
        <v>55</v>
      </c>
      <c r="T9" s="39" t="s">
        <v>55</v>
      </c>
      <c r="U9" s="39">
        <v>4</v>
      </c>
      <c r="V9" s="39">
        <v>4</v>
      </c>
      <c r="W9" s="39">
        <v>4</v>
      </c>
      <c r="X9" s="107" t="s">
        <v>64</v>
      </c>
      <c r="Y9" s="39">
        <v>4</v>
      </c>
      <c r="Z9" s="39" t="s">
        <v>55</v>
      </c>
      <c r="AA9" s="39" t="s">
        <v>55</v>
      </c>
      <c r="AB9" s="39">
        <v>4</v>
      </c>
      <c r="AC9" s="39">
        <v>4</v>
      </c>
      <c r="AD9" s="39">
        <v>4</v>
      </c>
      <c r="AE9" s="39">
        <v>4</v>
      </c>
      <c r="AF9" s="39">
        <v>4</v>
      </c>
      <c r="AG9" s="39" t="s">
        <v>55</v>
      </c>
      <c r="AH9" s="39" t="s">
        <v>55</v>
      </c>
      <c r="AI9" s="111"/>
      <c r="AJ9" s="164">
        <f>COUNTIF(D9:AH9,"RTT")+'Avril 2020'!AI9</f>
        <v>0</v>
      </c>
      <c r="AK9" s="183">
        <f t="shared" si="5"/>
        <v>15</v>
      </c>
      <c r="AL9" s="88">
        <f>COUNTIF(D9:AH9,"CA")+'Avril 2020'!AK9</f>
        <v>0</v>
      </c>
      <c r="AM9" s="186">
        <f t="shared" si="6"/>
        <v>25</v>
      </c>
      <c r="AN9" s="362"/>
      <c r="AO9" s="88" t="s">
        <v>90</v>
      </c>
      <c r="AP9" s="80">
        <f>'Avril 2020'!AO9</f>
        <v>0</v>
      </c>
      <c r="AQ9" s="80">
        <f>COUNTIF(D9:AH9,"HS")+'Avril 2020'!AP9</f>
        <v>0</v>
      </c>
      <c r="AR9" s="186">
        <f t="shared" si="7"/>
        <v>0</v>
      </c>
      <c r="AS9" s="77">
        <f>COUNT(D9,K9,T9,X9,AA9,AH9,M9)+'Avril 2020'!AR9</f>
        <v>0</v>
      </c>
      <c r="AT9" s="64">
        <f t="shared" si="8"/>
        <v>0</v>
      </c>
      <c r="AU9" s="64">
        <f>COUNTIF(D9:AH9,"jdf")+'Avril 2020'!AT9</f>
        <v>0</v>
      </c>
      <c r="AV9" s="183">
        <f t="shared" si="9"/>
        <v>0</v>
      </c>
      <c r="AW9" s="181">
        <f ca="1">jaunesNum($D$4:$AH$4)+'Avril 2020'!AV9</f>
        <v>5</v>
      </c>
      <c r="AX9" s="108">
        <f>COUNTIF(D9:AH9,"RF")+'Avril 2020'!AW9</f>
        <v>5</v>
      </c>
      <c r="AY9" s="190">
        <f t="shared" ca="1" si="10"/>
        <v>0</v>
      </c>
      <c r="AZ9" s="88">
        <f>IF(COUNTIF(D9:AH9,"CA")&gt;=5,"1",IF(COUNTIF(D9:AH9,"CA")&lt;=4,"0"))+'Avril 2020'!AY9</f>
        <v>0</v>
      </c>
      <c r="BA9" s="80">
        <f t="shared" si="11"/>
        <v>0</v>
      </c>
      <c r="BB9" s="80">
        <f>COUNTIF(E9:AH9,"FR")+'Avril 2020'!BA9</f>
        <v>0</v>
      </c>
      <c r="BC9" s="186">
        <f t="shared" si="12"/>
        <v>0</v>
      </c>
    </row>
    <row r="10" spans="1:711" ht="2.25" customHeight="1" thickBot="1" x14ac:dyDescent="0.3">
      <c r="A10" s="12"/>
      <c r="B10" s="42"/>
      <c r="C10" s="134"/>
      <c r="D10" s="107"/>
      <c r="E10" s="39"/>
      <c r="F10" s="39"/>
      <c r="G10" s="39"/>
      <c r="H10" s="39"/>
      <c r="I10" s="39"/>
      <c r="J10" s="39"/>
      <c r="K10" s="107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107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111"/>
      <c r="AJ10" s="164">
        <f>COUNTIF(D10:AH10,"RTT")+'Avril 2020'!AI10</f>
        <v>0</v>
      </c>
      <c r="AK10" s="183"/>
      <c r="AL10" s="88">
        <f>COUNTIF(D10:AH10,"CA")+'Avril 2020'!AK10</f>
        <v>0</v>
      </c>
      <c r="AM10" s="186"/>
      <c r="AN10" s="362"/>
      <c r="AO10" s="88" t="s">
        <v>90</v>
      </c>
      <c r="AP10" s="80">
        <f>'Avril 2020'!AO10</f>
        <v>0</v>
      </c>
      <c r="AQ10" s="80">
        <f>COUNTIF(D10:AH10,"HS")+'Avril 2020'!AP10</f>
        <v>0</v>
      </c>
      <c r="AR10" s="186">
        <f t="shared" si="7"/>
        <v>0</v>
      </c>
      <c r="AS10" s="77">
        <f>COUNT(D10,K10,T10,X10,AA10,AH10,M10)+'Avril 2020'!AR10</f>
        <v>0</v>
      </c>
      <c r="AT10" s="64">
        <f t="shared" si="8"/>
        <v>0</v>
      </c>
      <c r="AU10" s="64">
        <f>COUNTIF(D10:AH10,"jdf")+'Avril 2020'!AT10</f>
        <v>0</v>
      </c>
      <c r="AV10" s="183">
        <f t="shared" si="9"/>
        <v>0</v>
      </c>
      <c r="AW10" s="181">
        <f ca="1">jaunesNum($D$4:$AH$4)+'Avril 2020'!AV10</f>
        <v>3</v>
      </c>
      <c r="AX10" s="108">
        <f>COUNTIF(D10:AH10,"RF")+'Avril 2020'!AW10</f>
        <v>0</v>
      </c>
      <c r="AY10" s="191"/>
      <c r="AZ10" s="88">
        <f>IF(COUNTIF(D10:AH10,"CA")&gt;=5,"1",IF(COUNTIF(D10:AH10,"CA")&lt;=4,"0"))+'Avril 2020'!AY10</f>
        <v>0</v>
      </c>
      <c r="BA10" s="80">
        <f t="shared" si="11"/>
        <v>0</v>
      </c>
      <c r="BB10" s="80">
        <f>COUNTIF(E10:AH10,"FR")+'Avril 2020'!BA10</f>
        <v>0</v>
      </c>
      <c r="BC10" s="186">
        <f t="shared" si="12"/>
        <v>0</v>
      </c>
    </row>
    <row r="11" spans="1:711" s="1" customFormat="1" ht="12" customHeight="1" thickBot="1" x14ac:dyDescent="0.3">
      <c r="A11" s="30" t="s">
        <v>36</v>
      </c>
      <c r="B11" s="121">
        <v>5</v>
      </c>
      <c r="C11" s="135"/>
      <c r="D11" s="107" t="s">
        <v>64</v>
      </c>
      <c r="E11" s="39" t="s">
        <v>55</v>
      </c>
      <c r="F11" s="39" t="s">
        <v>55</v>
      </c>
      <c r="G11" s="39">
        <v>5</v>
      </c>
      <c r="H11" s="39">
        <v>5</v>
      </c>
      <c r="I11" s="39">
        <v>5</v>
      </c>
      <c r="J11" s="39">
        <v>5</v>
      </c>
      <c r="K11" s="107" t="s">
        <v>64</v>
      </c>
      <c r="L11" s="39" t="s">
        <v>55</v>
      </c>
      <c r="M11" s="39" t="s">
        <v>55</v>
      </c>
      <c r="N11" s="39">
        <v>5</v>
      </c>
      <c r="O11" s="39">
        <v>5</v>
      </c>
      <c r="P11" s="39">
        <v>5</v>
      </c>
      <c r="Q11" s="39">
        <v>5</v>
      </c>
      <c r="R11" s="39">
        <v>5</v>
      </c>
      <c r="S11" s="39" t="s">
        <v>55</v>
      </c>
      <c r="T11" s="39" t="s">
        <v>55</v>
      </c>
      <c r="U11" s="39">
        <v>5</v>
      </c>
      <c r="V11" s="39">
        <v>5</v>
      </c>
      <c r="W11" s="39">
        <v>5</v>
      </c>
      <c r="X11" s="107" t="s">
        <v>64</v>
      </c>
      <c r="Y11" s="39">
        <v>5</v>
      </c>
      <c r="Z11" s="39" t="s">
        <v>55</v>
      </c>
      <c r="AA11" s="39" t="s">
        <v>55</v>
      </c>
      <c r="AB11" s="39">
        <v>5</v>
      </c>
      <c r="AC11" s="39">
        <v>5</v>
      </c>
      <c r="AD11" s="39">
        <v>5</v>
      </c>
      <c r="AE11" s="39">
        <v>5</v>
      </c>
      <c r="AF11" s="39">
        <v>5</v>
      </c>
      <c r="AG11" s="39" t="s">
        <v>55</v>
      </c>
      <c r="AH11" s="39" t="s">
        <v>55</v>
      </c>
      <c r="AI11" s="111"/>
      <c r="AJ11" s="164">
        <f>COUNTIF(D11:AH11,"RTT")+'Avril 2020'!AI11</f>
        <v>0</v>
      </c>
      <c r="AK11" s="183">
        <f t="shared" si="5"/>
        <v>15</v>
      </c>
      <c r="AL11" s="88">
        <f>COUNTIF(D11:AH11,"CA")+'Avril 2020'!AK11</f>
        <v>0</v>
      </c>
      <c r="AM11" s="186">
        <f t="shared" si="6"/>
        <v>25</v>
      </c>
      <c r="AN11" s="362"/>
      <c r="AO11" s="88" t="s">
        <v>90</v>
      </c>
      <c r="AP11" s="80">
        <f>'Avril 2020'!AO11</f>
        <v>0</v>
      </c>
      <c r="AQ11" s="80">
        <f>COUNTIF(D11:AH11,"HS")+'Avril 2020'!AP11</f>
        <v>0</v>
      </c>
      <c r="AR11" s="186">
        <f t="shared" si="7"/>
        <v>0</v>
      </c>
      <c r="AS11" s="77">
        <f>COUNT(D11,K11,T11,X11,AA11,AH11,M11)+'Avril 2020'!AR11</f>
        <v>0</v>
      </c>
      <c r="AT11" s="64">
        <f t="shared" si="8"/>
        <v>0</v>
      </c>
      <c r="AU11" s="64">
        <f>COUNTIF(D11:AH11,"jdf")+'Avril 2020'!AT11</f>
        <v>0</v>
      </c>
      <c r="AV11" s="183">
        <f t="shared" si="9"/>
        <v>0</v>
      </c>
      <c r="AW11" s="181">
        <f ca="1">jaunesNum($D$4:$AH$4)+'Avril 2020'!AV11</f>
        <v>5</v>
      </c>
      <c r="AX11" s="108">
        <f>COUNTIF(D11:AH11,"RF")+'Avril 2020'!AW11</f>
        <v>5</v>
      </c>
      <c r="AY11" s="190">
        <f t="shared" ca="1" si="10"/>
        <v>0</v>
      </c>
      <c r="AZ11" s="88">
        <f>IF(COUNTIF(D11:AH11,"CA")&gt;=5,"1",IF(COUNTIF(D11:AH11,"CA")&lt;=4,"0"))+'Avril 2020'!AY11</f>
        <v>0</v>
      </c>
      <c r="BA11" s="80">
        <f t="shared" si="11"/>
        <v>0</v>
      </c>
      <c r="BB11" s="80">
        <f>COUNTIF(E11:AH11,"FR")+'Avril 2020'!BA11</f>
        <v>0</v>
      </c>
      <c r="BC11" s="186">
        <f t="shared" si="12"/>
        <v>0</v>
      </c>
    </row>
    <row r="12" spans="1:711" s="5" customFormat="1" ht="12" customHeight="1" x14ac:dyDescent="0.25">
      <c r="A12" s="31" t="s">
        <v>37</v>
      </c>
      <c r="B12" s="43">
        <v>6</v>
      </c>
      <c r="C12" s="136"/>
      <c r="D12" s="107" t="s">
        <v>64</v>
      </c>
      <c r="E12" s="39" t="s">
        <v>55</v>
      </c>
      <c r="F12" s="39" t="s">
        <v>55</v>
      </c>
      <c r="G12" s="39">
        <v>6</v>
      </c>
      <c r="H12" s="39">
        <v>6</v>
      </c>
      <c r="I12" s="39">
        <v>6</v>
      </c>
      <c r="J12" s="39">
        <v>6</v>
      </c>
      <c r="K12" s="107" t="s">
        <v>64</v>
      </c>
      <c r="L12" s="39" t="s">
        <v>55</v>
      </c>
      <c r="M12" s="39" t="s">
        <v>55</v>
      </c>
      <c r="N12" s="39">
        <v>6</v>
      </c>
      <c r="O12" s="39">
        <v>6</v>
      </c>
      <c r="P12" s="39">
        <v>6</v>
      </c>
      <c r="Q12" s="39">
        <v>6</v>
      </c>
      <c r="R12" s="39">
        <v>6</v>
      </c>
      <c r="S12" s="39" t="s">
        <v>55</v>
      </c>
      <c r="T12" s="39" t="s">
        <v>55</v>
      </c>
      <c r="U12" s="39">
        <v>6</v>
      </c>
      <c r="V12" s="39">
        <v>6</v>
      </c>
      <c r="W12" s="39">
        <v>6</v>
      </c>
      <c r="X12" s="107" t="s">
        <v>64</v>
      </c>
      <c r="Y12" s="39">
        <v>6</v>
      </c>
      <c r="Z12" s="39" t="s">
        <v>55</v>
      </c>
      <c r="AA12" s="39" t="s">
        <v>55</v>
      </c>
      <c r="AB12" s="39">
        <v>6</v>
      </c>
      <c r="AC12" s="39">
        <v>6</v>
      </c>
      <c r="AD12" s="39">
        <v>6</v>
      </c>
      <c r="AE12" s="39">
        <v>6</v>
      </c>
      <c r="AF12" s="39">
        <v>6</v>
      </c>
      <c r="AG12" s="39" t="s">
        <v>55</v>
      </c>
      <c r="AH12" s="39" t="s">
        <v>55</v>
      </c>
      <c r="AI12" s="111"/>
      <c r="AJ12" s="164">
        <f>COUNTIF(D12:AH12,"RTT")+'Avril 2020'!AI12</f>
        <v>0</v>
      </c>
      <c r="AK12" s="183">
        <f t="shared" si="5"/>
        <v>15</v>
      </c>
      <c r="AL12" s="88">
        <f>COUNTIF(D12:AH12,"CA")+'Avril 2020'!AK12</f>
        <v>0</v>
      </c>
      <c r="AM12" s="186">
        <f t="shared" si="6"/>
        <v>25</v>
      </c>
      <c r="AN12" s="362"/>
      <c r="AO12" s="88" t="s">
        <v>90</v>
      </c>
      <c r="AP12" s="80">
        <f>'Avril 2020'!AO12</f>
        <v>0</v>
      </c>
      <c r="AQ12" s="80">
        <f>COUNTIF(D12:AH12,"HS")+'Avril 2020'!AP12</f>
        <v>0</v>
      </c>
      <c r="AR12" s="186">
        <f t="shared" si="7"/>
        <v>0</v>
      </c>
      <c r="AS12" s="77">
        <f>COUNT(D12,K12,T12,X12,AA12,AH12,M12)+'Avril 2020'!AR12</f>
        <v>0</v>
      </c>
      <c r="AT12" s="64">
        <f t="shared" si="8"/>
        <v>0</v>
      </c>
      <c r="AU12" s="64">
        <f>COUNTIF(D12:AH12,"jdf")+'Avril 2020'!AT12</f>
        <v>0</v>
      </c>
      <c r="AV12" s="183">
        <f t="shared" si="9"/>
        <v>0</v>
      </c>
      <c r="AW12" s="181">
        <f ca="1">jaunesNum($D$4:$AH$4)+'Avril 2020'!AV12</f>
        <v>5</v>
      </c>
      <c r="AX12" s="108">
        <f>COUNTIF(D12:AH12,"RF")+'Avril 2020'!AW12</f>
        <v>5</v>
      </c>
      <c r="AY12" s="190">
        <f t="shared" ca="1" si="10"/>
        <v>0</v>
      </c>
      <c r="AZ12" s="88">
        <f>IF(COUNTIF(D12:AH12,"CA")&gt;=5,"1",IF(COUNTIF(D12:AH12,"CA")&lt;=4,"0"))+'Avril 2020'!AY12</f>
        <v>0</v>
      </c>
      <c r="BA12" s="80">
        <f t="shared" si="11"/>
        <v>0</v>
      </c>
      <c r="BB12" s="80">
        <f>COUNTIF(E12:AH12,"FR")+'Avril 2020'!BA12</f>
        <v>0</v>
      </c>
      <c r="BC12" s="186">
        <f t="shared" si="12"/>
        <v>0</v>
      </c>
    </row>
    <row r="13" spans="1:711" ht="12" customHeight="1" thickBot="1" x14ac:dyDescent="0.3">
      <c r="A13" s="32" t="s">
        <v>38</v>
      </c>
      <c r="B13" s="120">
        <v>7</v>
      </c>
      <c r="C13" s="137"/>
      <c r="D13" s="107" t="s">
        <v>64</v>
      </c>
      <c r="E13" s="39" t="s">
        <v>55</v>
      </c>
      <c r="F13" s="39" t="s">
        <v>55</v>
      </c>
      <c r="G13" s="39">
        <v>7</v>
      </c>
      <c r="H13" s="39">
        <v>7</v>
      </c>
      <c r="I13" s="39">
        <v>7</v>
      </c>
      <c r="J13" s="39">
        <v>7</v>
      </c>
      <c r="K13" s="107" t="s">
        <v>64</v>
      </c>
      <c r="L13" s="39" t="s">
        <v>55</v>
      </c>
      <c r="M13" s="39" t="s">
        <v>55</v>
      </c>
      <c r="N13" s="39">
        <v>7</v>
      </c>
      <c r="O13" s="39">
        <v>7</v>
      </c>
      <c r="P13" s="39">
        <v>7</v>
      </c>
      <c r="Q13" s="39">
        <v>7</v>
      </c>
      <c r="R13" s="39">
        <v>7</v>
      </c>
      <c r="S13" s="39" t="s">
        <v>55</v>
      </c>
      <c r="T13" s="39" t="s">
        <v>55</v>
      </c>
      <c r="U13" s="39">
        <v>7</v>
      </c>
      <c r="V13" s="39">
        <v>7</v>
      </c>
      <c r="W13" s="39">
        <v>7</v>
      </c>
      <c r="X13" s="107" t="s">
        <v>64</v>
      </c>
      <c r="Y13" s="39">
        <v>7</v>
      </c>
      <c r="Z13" s="39" t="s">
        <v>55</v>
      </c>
      <c r="AA13" s="39" t="s">
        <v>55</v>
      </c>
      <c r="AB13" s="39">
        <v>7</v>
      </c>
      <c r="AC13" s="39">
        <v>7</v>
      </c>
      <c r="AD13" s="39">
        <v>7</v>
      </c>
      <c r="AE13" s="39">
        <v>7</v>
      </c>
      <c r="AF13" s="39">
        <v>7</v>
      </c>
      <c r="AG13" s="39" t="s">
        <v>55</v>
      </c>
      <c r="AH13" s="39" t="s">
        <v>55</v>
      </c>
      <c r="AI13" s="111"/>
      <c r="AJ13" s="164">
        <f>COUNTIF(D13:AH13,"RTT")+'Avril 2020'!AI13</f>
        <v>0</v>
      </c>
      <c r="AK13" s="183">
        <f t="shared" si="5"/>
        <v>15</v>
      </c>
      <c r="AL13" s="88">
        <f>COUNTIF(D13:AH13,"CA")+'Avril 2020'!AK13</f>
        <v>0</v>
      </c>
      <c r="AM13" s="186">
        <f t="shared" si="6"/>
        <v>25</v>
      </c>
      <c r="AN13" s="362"/>
      <c r="AO13" s="88" t="s">
        <v>90</v>
      </c>
      <c r="AP13" s="80">
        <f>'Avril 2020'!AO13</f>
        <v>0</v>
      </c>
      <c r="AQ13" s="80">
        <f>COUNTIF(D13:AH13,"HS")+'Avril 2020'!AP13</f>
        <v>0</v>
      </c>
      <c r="AR13" s="186">
        <f t="shared" si="7"/>
        <v>0</v>
      </c>
      <c r="AS13" s="77">
        <f>COUNT(D13,K13,T13,X13,AA13,AH13,M13)+'Avril 2020'!AR13</f>
        <v>0</v>
      </c>
      <c r="AT13" s="64">
        <f t="shared" si="8"/>
        <v>0</v>
      </c>
      <c r="AU13" s="64">
        <f>COUNTIF(D13:AH13,"jdf")+'Avril 2020'!AT13</f>
        <v>0</v>
      </c>
      <c r="AV13" s="183">
        <f t="shared" si="9"/>
        <v>0</v>
      </c>
      <c r="AW13" s="181">
        <f ca="1">jaunesNum($D$4:$AH$4)+'Avril 2020'!AV13</f>
        <v>5</v>
      </c>
      <c r="AX13" s="108">
        <f>COUNTIF(D13:AH13,"RF")+'Avril 2020'!AW13</f>
        <v>5</v>
      </c>
      <c r="AY13" s="190">
        <f t="shared" ca="1" si="10"/>
        <v>0</v>
      </c>
      <c r="AZ13" s="88">
        <f>IF(COUNTIF(D13:AH13,"CA")&gt;=5,"1",IF(COUNTIF(D13:AH13,"CA")&lt;=4,"0"))+'Avril 2020'!AY13</f>
        <v>0</v>
      </c>
      <c r="BA13" s="80">
        <f t="shared" si="11"/>
        <v>0</v>
      </c>
      <c r="BB13" s="80">
        <f>COUNTIF(E13:AH13,"FR")+'Avril 2020'!BA13</f>
        <v>0</v>
      </c>
      <c r="BC13" s="186">
        <f t="shared" si="12"/>
        <v>0</v>
      </c>
    </row>
    <row r="14" spans="1:711" ht="1.5" customHeight="1" thickBot="1" x14ac:dyDescent="0.3">
      <c r="A14" s="13"/>
      <c r="B14" s="46"/>
      <c r="C14" s="138"/>
      <c r="D14" s="107"/>
      <c r="E14" s="39"/>
      <c r="F14" s="39"/>
      <c r="G14" s="39"/>
      <c r="H14" s="39"/>
      <c r="I14" s="39"/>
      <c r="J14" s="39"/>
      <c r="K14" s="107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107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111"/>
      <c r="AJ14" s="164">
        <f>COUNTIF(D14:AH14,"RTT")+'Avril 2020'!AI14</f>
        <v>0</v>
      </c>
      <c r="AK14" s="183"/>
      <c r="AL14" s="88">
        <f>COUNTIF(D14:AH14,"CA")+'Avril 2020'!AK14</f>
        <v>0</v>
      </c>
      <c r="AM14" s="186"/>
      <c r="AN14" s="362"/>
      <c r="AO14" s="88" t="s">
        <v>90</v>
      </c>
      <c r="AP14" s="80">
        <f>'Avril 2020'!AO14</f>
        <v>0</v>
      </c>
      <c r="AQ14" s="80">
        <f>COUNTIF(D14:AH14,"HS")+'Avril 2020'!AP14</f>
        <v>0</v>
      </c>
      <c r="AR14" s="186">
        <f t="shared" si="7"/>
        <v>0</v>
      </c>
      <c r="AS14" s="77">
        <f>COUNT(D14,K14,T14,X14,AA14,AH14,M14)+'Avril 2020'!AR14</f>
        <v>0</v>
      </c>
      <c r="AT14" s="64">
        <f t="shared" si="8"/>
        <v>0</v>
      </c>
      <c r="AU14" s="64">
        <f>COUNTIF(D14:AH14,"jdf")+'Avril 2020'!AT14</f>
        <v>0</v>
      </c>
      <c r="AV14" s="183">
        <f t="shared" si="9"/>
        <v>0</v>
      </c>
      <c r="AW14" s="181">
        <f ca="1">jaunesNum($D$4:$AH$4)+'Avril 2020'!AV14</f>
        <v>3</v>
      </c>
      <c r="AX14" s="108">
        <f>COUNTIF(D14:AH14,"RF")+'Avril 2020'!AW14</f>
        <v>0</v>
      </c>
      <c r="AY14" s="191"/>
      <c r="AZ14" s="88">
        <f>IF(COUNTIF(D14:AH14,"CA")&gt;=5,"1",IF(COUNTIF(D14:AH14,"CA")&lt;=4,"0"))+'Avril 2020'!AY14</f>
        <v>0</v>
      </c>
      <c r="BA14" s="80">
        <f t="shared" si="11"/>
        <v>0</v>
      </c>
      <c r="BB14" s="80">
        <f>COUNTIF(E14:AH14,"FR")+'Avril 2020'!BA14</f>
        <v>0</v>
      </c>
      <c r="BC14" s="186">
        <f t="shared" si="12"/>
        <v>0</v>
      </c>
    </row>
    <row r="15" spans="1:711" ht="12" customHeight="1" thickBot="1" x14ac:dyDescent="0.3">
      <c r="A15" s="33" t="s">
        <v>39</v>
      </c>
      <c r="B15" s="122">
        <v>8</v>
      </c>
      <c r="C15" s="133"/>
      <c r="D15" s="107" t="s">
        <v>64</v>
      </c>
      <c r="E15" s="39" t="s">
        <v>55</v>
      </c>
      <c r="F15" s="39" t="s">
        <v>55</v>
      </c>
      <c r="G15" s="39">
        <v>8</v>
      </c>
      <c r="H15" s="39">
        <v>8</v>
      </c>
      <c r="I15" s="39">
        <v>8</v>
      </c>
      <c r="J15" s="39">
        <v>8</v>
      </c>
      <c r="K15" s="107" t="s">
        <v>64</v>
      </c>
      <c r="L15" s="39" t="s">
        <v>55</v>
      </c>
      <c r="M15" s="39" t="s">
        <v>55</v>
      </c>
      <c r="N15" s="39">
        <v>8</v>
      </c>
      <c r="O15" s="39">
        <v>8</v>
      </c>
      <c r="P15" s="39">
        <v>8</v>
      </c>
      <c r="Q15" s="39">
        <v>8</v>
      </c>
      <c r="R15" s="39">
        <v>8</v>
      </c>
      <c r="S15" s="39" t="s">
        <v>55</v>
      </c>
      <c r="T15" s="39" t="s">
        <v>55</v>
      </c>
      <c r="U15" s="39">
        <v>8</v>
      </c>
      <c r="V15" s="39">
        <v>8</v>
      </c>
      <c r="W15" s="39">
        <v>8</v>
      </c>
      <c r="X15" s="107" t="s">
        <v>64</v>
      </c>
      <c r="Y15" s="39">
        <v>8</v>
      </c>
      <c r="Z15" s="39" t="s">
        <v>55</v>
      </c>
      <c r="AA15" s="39" t="s">
        <v>55</v>
      </c>
      <c r="AB15" s="39">
        <v>8</v>
      </c>
      <c r="AC15" s="39">
        <v>8</v>
      </c>
      <c r="AD15" s="39">
        <v>8</v>
      </c>
      <c r="AE15" s="39">
        <v>8</v>
      </c>
      <c r="AF15" s="39">
        <v>8</v>
      </c>
      <c r="AG15" s="39" t="s">
        <v>55</v>
      </c>
      <c r="AH15" s="39" t="s">
        <v>55</v>
      </c>
      <c r="AI15" s="111"/>
      <c r="AJ15" s="164">
        <f>COUNTIF(D15:AH15,"RTT")+'Avril 2020'!AI15</f>
        <v>0</v>
      </c>
      <c r="AK15" s="183">
        <f t="shared" si="5"/>
        <v>15</v>
      </c>
      <c r="AL15" s="88">
        <f>COUNTIF(D15:AH15,"CA")+'Avril 2020'!AK15</f>
        <v>0</v>
      </c>
      <c r="AM15" s="186">
        <f t="shared" si="6"/>
        <v>25</v>
      </c>
      <c r="AN15" s="362"/>
      <c r="AO15" s="88" t="s">
        <v>90</v>
      </c>
      <c r="AP15" s="80">
        <f>'Avril 2020'!AO15</f>
        <v>0</v>
      </c>
      <c r="AQ15" s="80">
        <f>COUNTIF(D15:AH15,"HS")+'Avril 2020'!AP15</f>
        <v>0</v>
      </c>
      <c r="AR15" s="186">
        <f t="shared" si="7"/>
        <v>0</v>
      </c>
      <c r="AS15" s="77">
        <f>COUNT(D15,K15,T15,X15,AA15,AH15,M15)+'Avril 2020'!AR15</f>
        <v>0</v>
      </c>
      <c r="AT15" s="64">
        <f t="shared" si="8"/>
        <v>0</v>
      </c>
      <c r="AU15" s="64">
        <f>COUNTIF(D15:AH15,"jdf")+'Avril 2020'!AT15</f>
        <v>0</v>
      </c>
      <c r="AV15" s="183">
        <f t="shared" si="9"/>
        <v>0</v>
      </c>
      <c r="AW15" s="181">
        <f ca="1">jaunesNum($D$4:$AH$4)+'Avril 2020'!AV15</f>
        <v>5</v>
      </c>
      <c r="AX15" s="108">
        <f>COUNTIF(D15:AH15,"RF")+'Avril 2020'!AW15</f>
        <v>5</v>
      </c>
      <c r="AY15" s="190">
        <f t="shared" ca="1" si="10"/>
        <v>0</v>
      </c>
      <c r="AZ15" s="88">
        <f>IF(COUNTIF(D15:AH15,"CA")&gt;=5,"1",IF(COUNTIF(D15:AH15,"CA")&lt;=4,"0"))+'Avril 2020'!AY15</f>
        <v>0</v>
      </c>
      <c r="BA15" s="80">
        <f t="shared" si="11"/>
        <v>0</v>
      </c>
      <c r="BB15" s="80">
        <f>COUNTIF(E15:AH15,"FR")+'Avril 2020'!BA15</f>
        <v>0</v>
      </c>
      <c r="BC15" s="186">
        <f t="shared" si="12"/>
        <v>0</v>
      </c>
    </row>
    <row r="16" spans="1:711" ht="12" customHeight="1" x14ac:dyDescent="0.25">
      <c r="A16" s="272" t="s">
        <v>40</v>
      </c>
      <c r="B16" s="122">
        <v>9</v>
      </c>
      <c r="C16" s="137"/>
      <c r="D16" s="107" t="str">
        <f t="shared" ref="D16:AH16" si="13">IF(OR(WEEKDAY(D3,2)=6,WEEKDAY(D3,2)=7,WEEKDAY(D3,2)=2),"RH","")</f>
        <v/>
      </c>
      <c r="E16" s="39" t="str">
        <f t="shared" si="13"/>
        <v>RH</v>
      </c>
      <c r="F16" s="39" t="str">
        <f t="shared" si="13"/>
        <v>RH</v>
      </c>
      <c r="G16" s="39" t="str">
        <f t="shared" si="13"/>
        <v/>
      </c>
      <c r="H16" s="39" t="str">
        <f t="shared" si="13"/>
        <v>RH</v>
      </c>
      <c r="I16" s="39" t="str">
        <f t="shared" si="13"/>
        <v/>
      </c>
      <c r="J16" s="39" t="str">
        <f t="shared" si="13"/>
        <v/>
      </c>
      <c r="K16" s="107" t="str">
        <f t="shared" si="13"/>
        <v/>
      </c>
      <c r="L16" s="39" t="str">
        <f t="shared" si="13"/>
        <v>RH</v>
      </c>
      <c r="M16" s="39" t="str">
        <f t="shared" si="13"/>
        <v>RH</v>
      </c>
      <c r="N16" s="39" t="str">
        <f t="shared" si="13"/>
        <v/>
      </c>
      <c r="O16" s="39" t="str">
        <f t="shared" si="13"/>
        <v>RH</v>
      </c>
      <c r="P16" s="39" t="str">
        <f t="shared" si="13"/>
        <v/>
      </c>
      <c r="Q16" s="39" t="str">
        <f t="shared" si="13"/>
        <v/>
      </c>
      <c r="R16" s="39" t="str">
        <f t="shared" si="13"/>
        <v/>
      </c>
      <c r="S16" s="39" t="str">
        <f t="shared" si="13"/>
        <v>RH</v>
      </c>
      <c r="T16" s="39" t="str">
        <f t="shared" si="13"/>
        <v>RH</v>
      </c>
      <c r="U16" s="39" t="str">
        <f t="shared" si="13"/>
        <v/>
      </c>
      <c r="V16" s="39" t="str">
        <f t="shared" si="13"/>
        <v>RH</v>
      </c>
      <c r="W16" s="39" t="str">
        <f t="shared" si="13"/>
        <v/>
      </c>
      <c r="X16" s="107" t="str">
        <f t="shared" si="13"/>
        <v/>
      </c>
      <c r="Y16" s="39" t="str">
        <f t="shared" si="13"/>
        <v/>
      </c>
      <c r="Z16" s="39" t="str">
        <f t="shared" si="13"/>
        <v>RH</v>
      </c>
      <c r="AA16" s="39" t="str">
        <f t="shared" si="13"/>
        <v>RH</v>
      </c>
      <c r="AB16" s="39" t="str">
        <f t="shared" si="13"/>
        <v/>
      </c>
      <c r="AC16" s="39" t="str">
        <f t="shared" si="13"/>
        <v>RH</v>
      </c>
      <c r="AD16" s="39" t="str">
        <f t="shared" si="13"/>
        <v/>
      </c>
      <c r="AE16" s="39" t="str">
        <f t="shared" si="13"/>
        <v/>
      </c>
      <c r="AF16" s="39" t="str">
        <f t="shared" si="13"/>
        <v/>
      </c>
      <c r="AG16" s="39" t="str">
        <f t="shared" si="13"/>
        <v>RH</v>
      </c>
      <c r="AH16" s="132" t="str">
        <f t="shared" si="13"/>
        <v>RH</v>
      </c>
      <c r="AI16" s="111"/>
      <c r="AJ16" s="164">
        <f>COUNTIF(D16:AH16,"RTT")+'Avril 2020'!AI16</f>
        <v>0</v>
      </c>
      <c r="AK16" s="183">
        <f t="shared" si="5"/>
        <v>15</v>
      </c>
      <c r="AL16" s="88">
        <f>COUNTIF(D16:AH16,"CA")+'Avril 2020'!AK16</f>
        <v>0</v>
      </c>
      <c r="AM16" s="186">
        <f t="shared" si="6"/>
        <v>25</v>
      </c>
      <c r="AN16" s="362"/>
      <c r="AO16" s="88" t="s">
        <v>90</v>
      </c>
      <c r="AP16" s="80">
        <f>'Avril 2020'!AO16</f>
        <v>0</v>
      </c>
      <c r="AQ16" s="80">
        <f>COUNTIF(D16:AH16,"HS")+'Avril 2020'!AP16</f>
        <v>0</v>
      </c>
      <c r="AR16" s="186">
        <f t="shared" si="7"/>
        <v>0</v>
      </c>
      <c r="AS16" s="77">
        <f>COUNT(D16,K16,T16,X16,AA16,AH16,M16)+'Avril 2020'!AR16</f>
        <v>0</v>
      </c>
      <c r="AT16" s="64">
        <f t="shared" si="8"/>
        <v>0</v>
      </c>
      <c r="AU16" s="64">
        <f>COUNTIF(D16:AH16,"jdf")+'Avril 2020'!AT16</f>
        <v>0</v>
      </c>
      <c r="AV16" s="183">
        <f t="shared" si="9"/>
        <v>0</v>
      </c>
      <c r="AW16" s="106">
        <f ca="1">jaunesNum(D16:AH16)</f>
        <v>0</v>
      </c>
      <c r="AX16" s="108">
        <f>COUNTIF(D16:AH16,"RF")+'Avril 2020'!AW16</f>
        <v>0</v>
      </c>
      <c r="AY16" s="190">
        <f t="shared" ca="1" si="10"/>
        <v>0</v>
      </c>
      <c r="AZ16" s="88">
        <f>IF(COUNTIF(D16:AH16,"CA")&gt;=5,"1",IF(COUNTIF(D16:AH16,"CA")&lt;=4,"0"))+'Avril 2020'!AY16</f>
        <v>0</v>
      </c>
      <c r="BA16" s="80">
        <f t="shared" si="11"/>
        <v>0</v>
      </c>
      <c r="BB16" s="80">
        <f>COUNTIF(E16:AH16,"FR")+'Avril 2020'!BA16</f>
        <v>0</v>
      </c>
      <c r="BC16" s="186">
        <f t="shared" si="12"/>
        <v>0</v>
      </c>
    </row>
    <row r="17" spans="1:55" ht="12" customHeight="1" x14ac:dyDescent="0.25">
      <c r="A17" s="273"/>
      <c r="B17" s="122">
        <v>10</v>
      </c>
      <c r="C17" s="133"/>
      <c r="D17" s="107" t="s">
        <v>64</v>
      </c>
      <c r="E17" s="39" t="str">
        <f t="shared" ref="E17:AH17" si="14">IF(OR(WEEKDAY(E3,2)=6,WEEKDAY(E3,2)=7),"RH","")</f>
        <v>RH</v>
      </c>
      <c r="F17" s="39" t="str">
        <f t="shared" si="14"/>
        <v>RH</v>
      </c>
      <c r="G17" s="39" t="str">
        <f t="shared" si="14"/>
        <v/>
      </c>
      <c r="H17" s="39" t="str">
        <f t="shared" si="14"/>
        <v/>
      </c>
      <c r="I17" s="39" t="str">
        <f t="shared" si="14"/>
        <v/>
      </c>
      <c r="J17" s="39" t="str">
        <f t="shared" si="14"/>
        <v/>
      </c>
      <c r="K17" s="107" t="s">
        <v>64</v>
      </c>
      <c r="L17" s="39" t="str">
        <f t="shared" si="14"/>
        <v>RH</v>
      </c>
      <c r="M17" s="39" t="str">
        <f t="shared" si="14"/>
        <v>RH</v>
      </c>
      <c r="N17" s="39" t="str">
        <f t="shared" si="14"/>
        <v/>
      </c>
      <c r="O17" s="39" t="str">
        <f t="shared" si="14"/>
        <v/>
      </c>
      <c r="P17" s="39" t="str">
        <f t="shared" si="14"/>
        <v/>
      </c>
      <c r="Q17" s="39" t="str">
        <f t="shared" si="14"/>
        <v/>
      </c>
      <c r="R17" s="39" t="str">
        <f t="shared" si="14"/>
        <v/>
      </c>
      <c r="S17" s="39" t="str">
        <f t="shared" si="14"/>
        <v>RH</v>
      </c>
      <c r="T17" s="39" t="str">
        <f t="shared" si="14"/>
        <v>RH</v>
      </c>
      <c r="U17" s="39" t="str">
        <f t="shared" si="14"/>
        <v/>
      </c>
      <c r="V17" s="39" t="str">
        <f t="shared" si="14"/>
        <v/>
      </c>
      <c r="W17" s="39" t="str">
        <f t="shared" si="14"/>
        <v/>
      </c>
      <c r="X17" s="107" t="s">
        <v>64</v>
      </c>
      <c r="Y17" s="39" t="str">
        <f t="shared" si="14"/>
        <v/>
      </c>
      <c r="Z17" s="39" t="str">
        <f t="shared" si="14"/>
        <v>RH</v>
      </c>
      <c r="AA17" s="39" t="str">
        <f t="shared" si="14"/>
        <v>RH</v>
      </c>
      <c r="AB17" s="39" t="str">
        <f t="shared" si="14"/>
        <v/>
      </c>
      <c r="AC17" s="39" t="str">
        <f t="shared" si="14"/>
        <v/>
      </c>
      <c r="AD17" s="39" t="str">
        <f t="shared" si="14"/>
        <v/>
      </c>
      <c r="AE17" s="39" t="str">
        <f t="shared" si="14"/>
        <v/>
      </c>
      <c r="AF17" s="39" t="str">
        <f t="shared" si="14"/>
        <v/>
      </c>
      <c r="AG17" s="39" t="str">
        <f t="shared" si="14"/>
        <v>RH</v>
      </c>
      <c r="AH17" s="132" t="str">
        <f t="shared" si="14"/>
        <v>RH</v>
      </c>
      <c r="AI17" s="111"/>
      <c r="AJ17" s="164">
        <f>COUNTIF(D17:AH17,"RTT")+'Avril 2020'!AI17</f>
        <v>0</v>
      </c>
      <c r="AK17" s="183">
        <f t="shared" si="5"/>
        <v>15</v>
      </c>
      <c r="AL17" s="88">
        <f>COUNTIF(D17:AH17,"CA")+'Avril 2020'!AK17</f>
        <v>0</v>
      </c>
      <c r="AM17" s="186">
        <f t="shared" si="6"/>
        <v>25</v>
      </c>
      <c r="AN17" s="362"/>
      <c r="AO17" s="88" t="s">
        <v>90</v>
      </c>
      <c r="AP17" s="80">
        <f>'Avril 2020'!AO17</f>
        <v>0</v>
      </c>
      <c r="AQ17" s="80">
        <f>COUNTIF(D17:AH17,"HS")+'Avril 2020'!AP17</f>
        <v>0</v>
      </c>
      <c r="AR17" s="186">
        <f t="shared" si="7"/>
        <v>0</v>
      </c>
      <c r="AS17" s="77">
        <f>COUNT(D17,K17,T17,X17,AA17,AH17,M17)+'Avril 2020'!AR17</f>
        <v>0</v>
      </c>
      <c r="AT17" s="64">
        <f t="shared" si="8"/>
        <v>0</v>
      </c>
      <c r="AU17" s="64">
        <f>COUNTIF(D17:AH17,"jdf")+'Avril 2020'!AT17</f>
        <v>0</v>
      </c>
      <c r="AV17" s="183">
        <f t="shared" si="9"/>
        <v>0</v>
      </c>
      <c r="AW17" s="181">
        <f ca="1">jaunesNum($D$4:$AH$4)+'Avril 2020'!AV17</f>
        <v>5</v>
      </c>
      <c r="AX17" s="108">
        <f>COUNTIF(D17:AH17,"RF")+'Avril 2020'!AW17</f>
        <v>5</v>
      </c>
      <c r="AY17" s="190">
        <f ca="1">AW17-(AX17)</f>
        <v>0</v>
      </c>
      <c r="AZ17" s="88">
        <f>IF(COUNTIF(D17:AH17,"CA")&gt;=5,"1",IF(COUNTIF(D17:AH17,"CA")&lt;=4,"0"))+'Avril 2020'!AY17</f>
        <v>0</v>
      </c>
      <c r="BA17" s="80">
        <f t="shared" si="11"/>
        <v>0</v>
      </c>
      <c r="BB17" s="80">
        <f>COUNTIF(E17:AH17,"FR")+'Avril 2020'!BA17</f>
        <v>0</v>
      </c>
      <c r="BC17" s="186">
        <f t="shared" si="12"/>
        <v>0</v>
      </c>
    </row>
    <row r="18" spans="1:55" ht="12" customHeight="1" x14ac:dyDescent="0.25">
      <c r="A18" s="273"/>
      <c r="B18" s="122">
        <v>11</v>
      </c>
      <c r="C18" s="133"/>
      <c r="D18" s="107" t="str">
        <f t="shared" ref="D18:AH18" si="15">IF(OR(WEEKDAY(D3,2)=6,WEEKDAY(D3,2)=7,WEEKDAY(D3,2)=1),"RH","")</f>
        <v/>
      </c>
      <c r="E18" s="39" t="str">
        <f t="shared" si="15"/>
        <v>RH</v>
      </c>
      <c r="F18" s="39" t="str">
        <f t="shared" si="15"/>
        <v>RH</v>
      </c>
      <c r="G18" s="39" t="str">
        <f t="shared" si="15"/>
        <v>RH</v>
      </c>
      <c r="H18" s="39" t="str">
        <f t="shared" si="15"/>
        <v/>
      </c>
      <c r="I18" s="39" t="str">
        <f t="shared" si="15"/>
        <v/>
      </c>
      <c r="J18" s="39" t="str">
        <f t="shared" si="15"/>
        <v/>
      </c>
      <c r="K18" s="107" t="str">
        <f t="shared" si="15"/>
        <v/>
      </c>
      <c r="L18" s="39" t="str">
        <f t="shared" si="15"/>
        <v>RH</v>
      </c>
      <c r="M18" s="39" t="str">
        <f t="shared" si="15"/>
        <v>RH</v>
      </c>
      <c r="N18" s="39" t="str">
        <f t="shared" si="15"/>
        <v>RH</v>
      </c>
      <c r="O18" s="39" t="str">
        <f t="shared" si="15"/>
        <v/>
      </c>
      <c r="P18" s="39" t="str">
        <f t="shared" si="15"/>
        <v/>
      </c>
      <c r="Q18" s="39" t="str">
        <f t="shared" si="15"/>
        <v/>
      </c>
      <c r="R18" s="39" t="str">
        <f t="shared" si="15"/>
        <v/>
      </c>
      <c r="S18" s="39" t="str">
        <f t="shared" si="15"/>
        <v>RH</v>
      </c>
      <c r="T18" s="39" t="str">
        <f t="shared" si="15"/>
        <v>RH</v>
      </c>
      <c r="U18" s="39" t="str">
        <f t="shared" si="15"/>
        <v>RH</v>
      </c>
      <c r="V18" s="39" t="str">
        <f t="shared" si="15"/>
        <v/>
      </c>
      <c r="W18" s="39" t="str">
        <f t="shared" si="15"/>
        <v/>
      </c>
      <c r="X18" s="107" t="str">
        <f t="shared" si="15"/>
        <v/>
      </c>
      <c r="Y18" s="39" t="str">
        <f t="shared" si="15"/>
        <v/>
      </c>
      <c r="Z18" s="39" t="str">
        <f t="shared" si="15"/>
        <v>RH</v>
      </c>
      <c r="AA18" s="39" t="str">
        <f t="shared" si="15"/>
        <v>RH</v>
      </c>
      <c r="AB18" s="39" t="str">
        <f t="shared" si="15"/>
        <v>RH</v>
      </c>
      <c r="AC18" s="39" t="str">
        <f t="shared" si="15"/>
        <v/>
      </c>
      <c r="AD18" s="39" t="str">
        <f t="shared" si="15"/>
        <v/>
      </c>
      <c r="AE18" s="39" t="str">
        <f t="shared" si="15"/>
        <v/>
      </c>
      <c r="AF18" s="39" t="str">
        <f t="shared" si="15"/>
        <v/>
      </c>
      <c r="AG18" s="39" t="str">
        <f t="shared" si="15"/>
        <v>RH</v>
      </c>
      <c r="AH18" s="132" t="str">
        <f t="shared" si="15"/>
        <v>RH</v>
      </c>
      <c r="AI18" s="111"/>
      <c r="AJ18" s="164">
        <f>COUNTIF(D18:AH18,"RTT")+'Avril 2020'!AI18</f>
        <v>0</v>
      </c>
      <c r="AK18" s="183">
        <f t="shared" si="5"/>
        <v>15</v>
      </c>
      <c r="AL18" s="88">
        <f>COUNTIF(D18:AH18,"CA")+'Avril 2020'!AK18</f>
        <v>0</v>
      </c>
      <c r="AM18" s="186">
        <f t="shared" si="6"/>
        <v>25</v>
      </c>
      <c r="AN18" s="362"/>
      <c r="AO18" s="88" t="s">
        <v>90</v>
      </c>
      <c r="AP18" s="80">
        <f>'Avril 2020'!AO18</f>
        <v>0</v>
      </c>
      <c r="AQ18" s="80">
        <f>COUNTIF(D18:AH18,"HS")+'Avril 2020'!AP18</f>
        <v>0</v>
      </c>
      <c r="AR18" s="186">
        <f t="shared" si="7"/>
        <v>0</v>
      </c>
      <c r="AS18" s="77">
        <f>COUNT(D18,K18,T18,X18,AA18,AH18,M18)+'Avril 2020'!AR18</f>
        <v>0</v>
      </c>
      <c r="AT18" s="64">
        <f t="shared" si="8"/>
        <v>0</v>
      </c>
      <c r="AU18" s="64">
        <f>COUNTIF(D18:AH18,"jdf")+'Avril 2020'!AT18</f>
        <v>0</v>
      </c>
      <c r="AV18" s="183">
        <f t="shared" si="9"/>
        <v>0</v>
      </c>
      <c r="AW18" s="106">
        <f ca="1">jaunesNum(D18:AH18)</f>
        <v>0</v>
      </c>
      <c r="AX18" s="108">
        <f>COUNTIF(D18:AH18,"RF")+'Avril 2020'!AW18</f>
        <v>0</v>
      </c>
      <c r="AY18" s="190">
        <f t="shared" ca="1" si="10"/>
        <v>0</v>
      </c>
      <c r="AZ18" s="88">
        <f>IF(COUNTIF(D18:AH18,"CA")&gt;=5,"1",IF(COUNTIF(D18:AH18,"CA")&lt;=4,"0"))+'Avril 2020'!AY18</f>
        <v>0</v>
      </c>
      <c r="BA18" s="80">
        <f t="shared" si="11"/>
        <v>0</v>
      </c>
      <c r="BB18" s="80">
        <f>COUNTIF(E18:AH18,"FR")+'Avril 2020'!BA18</f>
        <v>0</v>
      </c>
      <c r="BC18" s="186">
        <f t="shared" si="12"/>
        <v>0</v>
      </c>
    </row>
    <row r="19" spans="1:55" ht="12" customHeight="1" x14ac:dyDescent="0.25">
      <c r="A19" s="274" t="s">
        <v>41</v>
      </c>
      <c r="B19" s="122"/>
      <c r="C19" s="133"/>
      <c r="D19" s="107" t="str">
        <f t="shared" ref="D19:AH19" si="16">IF(OR(WEEKDAY(D3,2)=6,WEEKDAY(D3,2)=7,WEEKDAY(D3,2)=1),"RH","")</f>
        <v/>
      </c>
      <c r="E19" s="39" t="str">
        <f t="shared" si="16"/>
        <v>RH</v>
      </c>
      <c r="F19" s="39" t="str">
        <f t="shared" si="16"/>
        <v>RH</v>
      </c>
      <c r="G19" s="39" t="str">
        <f t="shared" si="16"/>
        <v>RH</v>
      </c>
      <c r="H19" s="39" t="str">
        <f t="shared" si="16"/>
        <v/>
      </c>
      <c r="I19" s="39" t="str">
        <f t="shared" si="16"/>
        <v/>
      </c>
      <c r="J19" s="39" t="str">
        <f t="shared" si="16"/>
        <v/>
      </c>
      <c r="K19" s="107" t="str">
        <f t="shared" si="16"/>
        <v/>
      </c>
      <c r="L19" s="39" t="str">
        <f t="shared" si="16"/>
        <v>RH</v>
      </c>
      <c r="M19" s="39" t="str">
        <f t="shared" si="16"/>
        <v>RH</v>
      </c>
      <c r="N19" s="39" t="str">
        <f t="shared" si="16"/>
        <v>RH</v>
      </c>
      <c r="O19" s="39" t="str">
        <f t="shared" si="16"/>
        <v/>
      </c>
      <c r="P19" s="39" t="str">
        <f t="shared" si="16"/>
        <v/>
      </c>
      <c r="Q19" s="39" t="str">
        <f t="shared" si="16"/>
        <v/>
      </c>
      <c r="R19" s="39" t="str">
        <f t="shared" si="16"/>
        <v/>
      </c>
      <c r="S19" s="39" t="str">
        <f t="shared" si="16"/>
        <v>RH</v>
      </c>
      <c r="T19" s="39" t="str">
        <f t="shared" si="16"/>
        <v>RH</v>
      </c>
      <c r="U19" s="39" t="str">
        <f t="shared" si="16"/>
        <v>RH</v>
      </c>
      <c r="V19" s="39" t="str">
        <f t="shared" si="16"/>
        <v/>
      </c>
      <c r="W19" s="39" t="str">
        <f t="shared" si="16"/>
        <v/>
      </c>
      <c r="X19" s="107" t="str">
        <f t="shared" si="16"/>
        <v/>
      </c>
      <c r="Y19" s="39" t="str">
        <f t="shared" si="16"/>
        <v/>
      </c>
      <c r="Z19" s="39" t="str">
        <f t="shared" si="16"/>
        <v>RH</v>
      </c>
      <c r="AA19" s="39" t="str">
        <f t="shared" si="16"/>
        <v>RH</v>
      </c>
      <c r="AB19" s="39" t="str">
        <f t="shared" si="16"/>
        <v>RH</v>
      </c>
      <c r="AC19" s="39" t="str">
        <f t="shared" si="16"/>
        <v/>
      </c>
      <c r="AD19" s="39" t="str">
        <f t="shared" si="16"/>
        <v/>
      </c>
      <c r="AE19" s="39" t="str">
        <f t="shared" si="16"/>
        <v/>
      </c>
      <c r="AF19" s="39" t="str">
        <f t="shared" si="16"/>
        <v/>
      </c>
      <c r="AG19" s="39" t="str">
        <f t="shared" si="16"/>
        <v>RH</v>
      </c>
      <c r="AH19" s="132" t="str">
        <f t="shared" si="16"/>
        <v>RH</v>
      </c>
      <c r="AI19" s="111"/>
      <c r="AJ19" s="164">
        <f>COUNTIF(D19:AH19,"RTT")+'Avril 2020'!AI19</f>
        <v>0</v>
      </c>
      <c r="AK19" s="183">
        <f t="shared" si="5"/>
        <v>15</v>
      </c>
      <c r="AL19" s="88">
        <f>COUNTIF(D19:AH19,"CA")+'Avril 2020'!AK19</f>
        <v>0</v>
      </c>
      <c r="AM19" s="186">
        <f t="shared" si="6"/>
        <v>25</v>
      </c>
      <c r="AN19" s="362"/>
      <c r="AO19" s="88" t="s">
        <v>90</v>
      </c>
      <c r="AP19" s="80">
        <f>'Avril 2020'!AO19</f>
        <v>0</v>
      </c>
      <c r="AQ19" s="80">
        <f>COUNTIF(D19:AH19,"HS")+'Avril 2020'!AP19</f>
        <v>0</v>
      </c>
      <c r="AR19" s="186">
        <f t="shared" si="7"/>
        <v>0</v>
      </c>
      <c r="AS19" s="77">
        <f>COUNT(D19,K19,T19,X19,AA19,AH19,M19)+'Avril 2020'!AR19</f>
        <v>0</v>
      </c>
      <c r="AT19" s="64">
        <f t="shared" si="8"/>
        <v>0</v>
      </c>
      <c r="AU19" s="64">
        <f>COUNTIF(D19:AH19,"jdf")+'Avril 2020'!AT19</f>
        <v>0</v>
      </c>
      <c r="AV19" s="183">
        <f t="shared" si="9"/>
        <v>0</v>
      </c>
      <c r="AW19" s="106">
        <f ca="1">jaunesNum(D19:AH19)</f>
        <v>0</v>
      </c>
      <c r="AX19" s="108">
        <f>COUNTIF(D19:AH19,"RF")+'Avril 2020'!AW19</f>
        <v>0</v>
      </c>
      <c r="AY19" s="190">
        <f t="shared" ca="1" si="10"/>
        <v>0</v>
      </c>
      <c r="AZ19" s="88">
        <f>IF(COUNTIF(D19:AH19,"CA")&gt;=5,"1",IF(COUNTIF(D19:AH19,"CA")&lt;=4,"0"))+'Avril 2020'!AY19</f>
        <v>0</v>
      </c>
      <c r="BA19" s="80">
        <f t="shared" si="11"/>
        <v>0</v>
      </c>
      <c r="BB19" s="80">
        <f>COUNTIF(E19:AH19,"FR")+'Avril 2020'!BA19</f>
        <v>0</v>
      </c>
      <c r="BC19" s="186">
        <f t="shared" si="12"/>
        <v>0</v>
      </c>
    </row>
    <row r="20" spans="1:55" ht="12" customHeight="1" x14ac:dyDescent="0.25">
      <c r="A20" s="275"/>
      <c r="B20" s="122"/>
      <c r="C20" s="137"/>
      <c r="D20" s="107" t="s">
        <v>64</v>
      </c>
      <c r="E20" s="39" t="str">
        <f t="shared" ref="E20:AH20" si="17">IF(OR(WEEKDAY(E3,2)=6,WEEKDAY(E3,2)=7,WEEKDAY(E3,2)=3),"RH","")</f>
        <v>RH</v>
      </c>
      <c r="F20" s="39" t="str">
        <f t="shared" si="17"/>
        <v>RH</v>
      </c>
      <c r="G20" s="39" t="str">
        <f t="shared" si="17"/>
        <v/>
      </c>
      <c r="H20" s="39" t="str">
        <f t="shared" si="17"/>
        <v/>
      </c>
      <c r="I20" s="39" t="s">
        <v>87</v>
      </c>
      <c r="J20" s="39" t="str">
        <f t="shared" si="17"/>
        <v/>
      </c>
      <c r="K20" s="107" t="s">
        <v>64</v>
      </c>
      <c r="L20" s="39" t="str">
        <f t="shared" si="17"/>
        <v>RH</v>
      </c>
      <c r="M20" s="39" t="str">
        <f t="shared" si="17"/>
        <v>RH</v>
      </c>
      <c r="N20" s="39" t="str">
        <f t="shared" si="17"/>
        <v/>
      </c>
      <c r="O20" s="39" t="str">
        <f t="shared" si="17"/>
        <v/>
      </c>
      <c r="P20" s="39" t="s">
        <v>87</v>
      </c>
      <c r="Q20" s="39" t="str">
        <f t="shared" si="17"/>
        <v/>
      </c>
      <c r="R20" s="39" t="str">
        <f t="shared" si="17"/>
        <v/>
      </c>
      <c r="S20" s="39" t="str">
        <f t="shared" si="17"/>
        <v>RH</v>
      </c>
      <c r="T20" s="39" t="str">
        <f t="shared" si="17"/>
        <v>RH</v>
      </c>
      <c r="U20" s="39" t="str">
        <f t="shared" si="17"/>
        <v/>
      </c>
      <c r="V20" s="39" t="str">
        <f t="shared" si="17"/>
        <v/>
      </c>
      <c r="W20" s="39" t="s">
        <v>87</v>
      </c>
      <c r="X20" s="107" t="s">
        <v>64</v>
      </c>
      <c r="Y20" s="39" t="str">
        <f t="shared" si="17"/>
        <v/>
      </c>
      <c r="Z20" s="39" t="str">
        <f t="shared" si="17"/>
        <v>RH</v>
      </c>
      <c r="AA20" s="39" t="str">
        <f t="shared" si="17"/>
        <v>RH</v>
      </c>
      <c r="AB20" s="39" t="str">
        <f t="shared" si="17"/>
        <v/>
      </c>
      <c r="AC20" s="39" t="str">
        <f t="shared" si="17"/>
        <v/>
      </c>
      <c r="AD20" s="39" t="s">
        <v>87</v>
      </c>
      <c r="AE20" s="39" t="str">
        <f t="shared" si="17"/>
        <v/>
      </c>
      <c r="AF20" s="39" t="str">
        <f t="shared" si="17"/>
        <v/>
      </c>
      <c r="AG20" s="39" t="str">
        <f t="shared" si="17"/>
        <v>RH</v>
      </c>
      <c r="AH20" s="132" t="str">
        <f t="shared" si="17"/>
        <v>RH</v>
      </c>
      <c r="AI20" s="111"/>
      <c r="AJ20" s="164">
        <f>COUNTIF(D20:AH20,"RTT")+'Avril 2020'!AI20</f>
        <v>0</v>
      </c>
      <c r="AK20" s="183">
        <f t="shared" si="5"/>
        <v>15</v>
      </c>
      <c r="AL20" s="88">
        <f>COUNTIF(D20:AH20,"CA")+'Avril 2020'!AK20</f>
        <v>0</v>
      </c>
      <c r="AM20" s="186">
        <f t="shared" si="6"/>
        <v>25</v>
      </c>
      <c r="AN20" s="362"/>
      <c r="AO20" s="88" t="s">
        <v>90</v>
      </c>
      <c r="AP20" s="80">
        <f>'Avril 2020'!AO20</f>
        <v>0</v>
      </c>
      <c r="AQ20" s="80">
        <f>COUNTIF(D20:AH20,"HS")+'Avril 2020'!AP20</f>
        <v>0</v>
      </c>
      <c r="AR20" s="186">
        <f t="shared" si="7"/>
        <v>0</v>
      </c>
      <c r="AS20" s="77">
        <f>COUNT(D20,K20,T20,X20,AA20,AH20,M20)+'Avril 2020'!AR20</f>
        <v>0</v>
      </c>
      <c r="AT20" s="64">
        <f t="shared" si="8"/>
        <v>0</v>
      </c>
      <c r="AU20" s="64">
        <f>COUNTIF(D20:AH20,"jdf")+'Avril 2020'!AT20</f>
        <v>0</v>
      </c>
      <c r="AV20" s="183">
        <f t="shared" si="9"/>
        <v>0</v>
      </c>
      <c r="AW20" s="181">
        <f ca="1">jaunesNum($D$4:$AH$4)+'Avril 2020'!AV20</f>
        <v>5</v>
      </c>
      <c r="AX20" s="108">
        <f>COUNTIF(D20:AH20,"RF")+'Avril 2020'!AW20</f>
        <v>5</v>
      </c>
      <c r="AY20" s="190">
        <f t="shared" ca="1" si="10"/>
        <v>0</v>
      </c>
      <c r="AZ20" s="88">
        <f>IF(COUNTIF(D20:AH20,"CA")&gt;=5,"1",IF(COUNTIF(D20:AH20,"CA")&lt;=4,"0"))+'Avril 2020'!AY20</f>
        <v>0</v>
      </c>
      <c r="BA20" s="80">
        <f t="shared" si="11"/>
        <v>0</v>
      </c>
      <c r="BB20" s="80">
        <f>COUNTIF(E20:AH20,"FR")+'Avril 2020'!BA20</f>
        <v>0</v>
      </c>
      <c r="BC20" s="186">
        <f t="shared" si="12"/>
        <v>0</v>
      </c>
    </row>
    <row r="21" spans="1:55" ht="12" customHeight="1" x14ac:dyDescent="0.25">
      <c r="A21" s="276" t="s">
        <v>42</v>
      </c>
      <c r="B21" s="122"/>
      <c r="C21" s="133"/>
      <c r="D21" s="107" t="str">
        <f t="shared" ref="D21:AH21" si="18">IF(OR(WEEKDAY(D3,2)=6,WEEKDAY(D3,2)=7,WEEKDAY(D3,2)=1),"RH","")</f>
        <v/>
      </c>
      <c r="E21" s="39" t="str">
        <f t="shared" si="18"/>
        <v>RH</v>
      </c>
      <c r="F21" s="39" t="str">
        <f t="shared" si="18"/>
        <v>RH</v>
      </c>
      <c r="G21" s="39" t="str">
        <f t="shared" si="18"/>
        <v>RH</v>
      </c>
      <c r="H21" s="39" t="str">
        <f t="shared" si="18"/>
        <v/>
      </c>
      <c r="I21" s="39" t="str">
        <f t="shared" si="18"/>
        <v/>
      </c>
      <c r="J21" s="39" t="str">
        <f t="shared" si="18"/>
        <v/>
      </c>
      <c r="K21" s="107" t="str">
        <f t="shared" si="18"/>
        <v/>
      </c>
      <c r="L21" s="39" t="str">
        <f t="shared" si="18"/>
        <v>RH</v>
      </c>
      <c r="M21" s="39" t="str">
        <f t="shared" si="18"/>
        <v>RH</v>
      </c>
      <c r="N21" s="39" t="str">
        <f t="shared" si="18"/>
        <v>RH</v>
      </c>
      <c r="O21" s="39" t="str">
        <f t="shared" si="18"/>
        <v/>
      </c>
      <c r="P21" s="39" t="str">
        <f t="shared" si="18"/>
        <v/>
      </c>
      <c r="Q21" s="39" t="str">
        <f t="shared" si="18"/>
        <v/>
      </c>
      <c r="R21" s="39" t="str">
        <f t="shared" si="18"/>
        <v/>
      </c>
      <c r="S21" s="39" t="str">
        <f t="shared" si="18"/>
        <v>RH</v>
      </c>
      <c r="T21" s="39" t="str">
        <f t="shared" si="18"/>
        <v>RH</v>
      </c>
      <c r="U21" s="39" t="str">
        <f t="shared" si="18"/>
        <v>RH</v>
      </c>
      <c r="V21" s="39" t="str">
        <f t="shared" si="18"/>
        <v/>
      </c>
      <c r="W21" s="39" t="str">
        <f t="shared" si="18"/>
        <v/>
      </c>
      <c r="X21" s="107" t="str">
        <f t="shared" si="18"/>
        <v/>
      </c>
      <c r="Y21" s="39" t="str">
        <f t="shared" si="18"/>
        <v/>
      </c>
      <c r="Z21" s="39" t="str">
        <f t="shared" si="18"/>
        <v>RH</v>
      </c>
      <c r="AA21" s="39" t="str">
        <f t="shared" si="18"/>
        <v>RH</v>
      </c>
      <c r="AB21" s="39" t="str">
        <f t="shared" si="18"/>
        <v>RH</v>
      </c>
      <c r="AC21" s="39" t="str">
        <f t="shared" si="18"/>
        <v/>
      </c>
      <c r="AD21" s="39" t="str">
        <f t="shared" si="18"/>
        <v/>
      </c>
      <c r="AE21" s="39" t="str">
        <f t="shared" si="18"/>
        <v/>
      </c>
      <c r="AF21" s="39" t="str">
        <f t="shared" si="18"/>
        <v/>
      </c>
      <c r="AG21" s="39" t="str">
        <f t="shared" si="18"/>
        <v>RH</v>
      </c>
      <c r="AH21" s="132" t="str">
        <f t="shared" si="18"/>
        <v>RH</v>
      </c>
      <c r="AI21" s="111"/>
      <c r="AJ21" s="164">
        <f>COUNTIF(D21:AH21,"RTT")+'Avril 2020'!AI21</f>
        <v>0</v>
      </c>
      <c r="AK21" s="183">
        <f t="shared" si="5"/>
        <v>15</v>
      </c>
      <c r="AL21" s="88">
        <f>COUNTIF(D21:AH21,"CA")+'Avril 2020'!AK21</f>
        <v>0</v>
      </c>
      <c r="AM21" s="186">
        <f t="shared" si="6"/>
        <v>25</v>
      </c>
      <c r="AN21" s="362"/>
      <c r="AO21" s="88" t="s">
        <v>90</v>
      </c>
      <c r="AP21" s="80">
        <f>'Avril 2020'!AO21</f>
        <v>0</v>
      </c>
      <c r="AQ21" s="80">
        <f>COUNTIF(D21:AH21,"HS")+'Avril 2020'!AP21</f>
        <v>0</v>
      </c>
      <c r="AR21" s="186">
        <f t="shared" si="7"/>
        <v>0</v>
      </c>
      <c r="AS21" s="77">
        <f>COUNT(D21,K21,T21,X21,AA21,AH21,M21)+'Avril 2020'!AR21</f>
        <v>0</v>
      </c>
      <c r="AT21" s="64">
        <f t="shared" si="8"/>
        <v>0</v>
      </c>
      <c r="AU21" s="64">
        <f>COUNTIF(D21:AH21,"jdf")+'Avril 2020'!AT21</f>
        <v>0</v>
      </c>
      <c r="AV21" s="183">
        <f t="shared" si="9"/>
        <v>0</v>
      </c>
      <c r="AW21" s="106">
        <f t="shared" ref="AW21:AW38" ca="1" si="19">jaunesNum(D21:AH21)</f>
        <v>0</v>
      </c>
      <c r="AX21" s="108">
        <f>COUNTIF(D21:AH21,"RF")+'Avril 2020'!AW21</f>
        <v>0</v>
      </c>
      <c r="AY21" s="190">
        <f t="shared" ca="1" si="10"/>
        <v>0</v>
      </c>
      <c r="AZ21" s="88">
        <f>IF(COUNTIF(D21:AH21,"CA")&gt;=5,"1",IF(COUNTIF(D21:AH21,"CA")&lt;=4,"0"))+'Avril 2020'!AY21</f>
        <v>0</v>
      </c>
      <c r="BA21" s="80">
        <f t="shared" si="11"/>
        <v>0</v>
      </c>
      <c r="BB21" s="80">
        <f>COUNTIF(E21:AH21,"FR")+'Avril 2020'!BA21</f>
        <v>0</v>
      </c>
      <c r="BC21" s="186">
        <f t="shared" si="12"/>
        <v>0</v>
      </c>
    </row>
    <row r="22" spans="1:55" ht="12" customHeight="1" x14ac:dyDescent="0.25">
      <c r="A22" s="273"/>
      <c r="B22" s="122">
        <v>12</v>
      </c>
      <c r="C22" s="133"/>
      <c r="D22" s="107" t="str">
        <f t="shared" ref="D22:AH22" si="20">IF(OR(WEEKDAY(D3,2)=6,WEEKDAY(D3,2)=7,WEEKDAY(D3,2)=5),"RH","")</f>
        <v>RH</v>
      </c>
      <c r="E22" s="39" t="str">
        <f t="shared" si="20"/>
        <v>RH</v>
      </c>
      <c r="F22" s="39" t="str">
        <f t="shared" si="20"/>
        <v>RH</v>
      </c>
      <c r="G22" s="39" t="str">
        <f t="shared" si="20"/>
        <v/>
      </c>
      <c r="H22" s="39" t="str">
        <f t="shared" si="20"/>
        <v/>
      </c>
      <c r="I22" s="39" t="str">
        <f t="shared" si="20"/>
        <v/>
      </c>
      <c r="J22" s="39" t="str">
        <f t="shared" si="20"/>
        <v/>
      </c>
      <c r="K22" s="107" t="str">
        <f t="shared" si="20"/>
        <v>RH</v>
      </c>
      <c r="L22" s="39" t="str">
        <f t="shared" si="20"/>
        <v>RH</v>
      </c>
      <c r="M22" s="39" t="str">
        <f t="shared" si="20"/>
        <v>RH</v>
      </c>
      <c r="N22" s="39" t="str">
        <f t="shared" si="20"/>
        <v/>
      </c>
      <c r="O22" s="39" t="str">
        <f t="shared" si="20"/>
        <v/>
      </c>
      <c r="P22" s="39" t="str">
        <f t="shared" si="20"/>
        <v/>
      </c>
      <c r="Q22" s="39" t="str">
        <f t="shared" si="20"/>
        <v/>
      </c>
      <c r="R22" s="39" t="str">
        <f t="shared" si="20"/>
        <v>RH</v>
      </c>
      <c r="S22" s="39" t="str">
        <f t="shared" si="20"/>
        <v>RH</v>
      </c>
      <c r="T22" s="39" t="str">
        <f t="shared" si="20"/>
        <v>RH</v>
      </c>
      <c r="U22" s="39" t="str">
        <f t="shared" si="20"/>
        <v/>
      </c>
      <c r="V22" s="39" t="str">
        <f t="shared" si="20"/>
        <v/>
      </c>
      <c r="W22" s="39" t="str">
        <f t="shared" si="20"/>
        <v/>
      </c>
      <c r="X22" s="107" t="str">
        <f t="shared" si="20"/>
        <v/>
      </c>
      <c r="Y22" s="39" t="str">
        <f t="shared" si="20"/>
        <v>RH</v>
      </c>
      <c r="Z22" s="39" t="str">
        <f t="shared" si="20"/>
        <v>RH</v>
      </c>
      <c r="AA22" s="39" t="str">
        <f t="shared" si="20"/>
        <v>RH</v>
      </c>
      <c r="AB22" s="39" t="str">
        <f t="shared" si="20"/>
        <v/>
      </c>
      <c r="AC22" s="39" t="str">
        <f t="shared" si="20"/>
        <v/>
      </c>
      <c r="AD22" s="39" t="str">
        <f t="shared" si="20"/>
        <v/>
      </c>
      <c r="AE22" s="39" t="str">
        <f t="shared" si="20"/>
        <v/>
      </c>
      <c r="AF22" s="39" t="str">
        <f t="shared" si="20"/>
        <v>RH</v>
      </c>
      <c r="AG22" s="39" t="str">
        <f t="shared" si="20"/>
        <v>RH</v>
      </c>
      <c r="AH22" s="132" t="str">
        <f t="shared" si="20"/>
        <v>RH</v>
      </c>
      <c r="AI22" s="111"/>
      <c r="AJ22" s="164">
        <f>COUNTIF(D22:AH22,"RTT")+'Avril 2020'!AI22</f>
        <v>0</v>
      </c>
      <c r="AK22" s="183">
        <f t="shared" si="5"/>
        <v>15</v>
      </c>
      <c r="AL22" s="88">
        <f>COUNTIF(D22:AH22,"CA")+'Avril 2020'!AK22</f>
        <v>0</v>
      </c>
      <c r="AM22" s="186">
        <f t="shared" si="6"/>
        <v>25</v>
      </c>
      <c r="AN22" s="362"/>
      <c r="AO22" s="88" t="s">
        <v>90</v>
      </c>
      <c r="AP22" s="80">
        <f>'Avril 2020'!AO22</f>
        <v>0</v>
      </c>
      <c r="AQ22" s="80">
        <f>COUNTIF(D22:AH22,"HS")+'Avril 2020'!AP22</f>
        <v>0</v>
      </c>
      <c r="AR22" s="186">
        <f t="shared" si="7"/>
        <v>0</v>
      </c>
      <c r="AS22" s="77">
        <f>COUNT(D22,K22,T22,X22,AA22,AH22,M22)+'Avril 2020'!AR22</f>
        <v>0</v>
      </c>
      <c r="AT22" s="64">
        <f t="shared" si="8"/>
        <v>0</v>
      </c>
      <c r="AU22" s="64">
        <f>COUNTIF(D22:AH22,"jdf")+'Avril 2020'!AT22</f>
        <v>0</v>
      </c>
      <c r="AV22" s="183">
        <f t="shared" si="9"/>
        <v>0</v>
      </c>
      <c r="AW22" s="106">
        <f t="shared" ca="1" si="19"/>
        <v>0</v>
      </c>
      <c r="AX22" s="108">
        <f>COUNTIF(D22:AH22,"RF")+'Avril 2020'!AW22</f>
        <v>0</v>
      </c>
      <c r="AY22" s="190">
        <f t="shared" ca="1" si="10"/>
        <v>0</v>
      </c>
      <c r="AZ22" s="88">
        <f>IF(COUNTIF(D22:AH22,"CA")&gt;=5,"1",IF(COUNTIF(D22:AH22,"CA")&lt;=4,"0"))+'Avril 2020'!AY22</f>
        <v>0</v>
      </c>
      <c r="BA22" s="80">
        <f t="shared" si="11"/>
        <v>0</v>
      </c>
      <c r="BB22" s="80">
        <f>COUNTIF(E22:AH22,"FR")+'Avril 2020'!BA22</f>
        <v>0</v>
      </c>
      <c r="BC22" s="186">
        <f t="shared" si="12"/>
        <v>0</v>
      </c>
    </row>
    <row r="23" spans="1:55" ht="12" customHeight="1" x14ac:dyDescent="0.25">
      <c r="A23" s="273"/>
      <c r="B23" s="122"/>
      <c r="C23" s="133"/>
      <c r="D23" s="107" t="str">
        <f t="shared" ref="D23:AH23" si="21">IF(OR(WEEKDAY(D3,2)=6,WEEKDAY(D3,2)=7,WEEKDAY(D3,2)=1),"RH","")</f>
        <v/>
      </c>
      <c r="E23" s="39" t="str">
        <f t="shared" si="21"/>
        <v>RH</v>
      </c>
      <c r="F23" s="39" t="str">
        <f t="shared" si="21"/>
        <v>RH</v>
      </c>
      <c r="G23" s="39" t="str">
        <f t="shared" si="21"/>
        <v>RH</v>
      </c>
      <c r="H23" s="39" t="str">
        <f t="shared" si="21"/>
        <v/>
      </c>
      <c r="I23" s="39" t="str">
        <f t="shared" si="21"/>
        <v/>
      </c>
      <c r="J23" s="39" t="str">
        <f t="shared" si="21"/>
        <v/>
      </c>
      <c r="K23" s="107" t="str">
        <f t="shared" si="21"/>
        <v/>
      </c>
      <c r="L23" s="39" t="str">
        <f t="shared" si="21"/>
        <v>RH</v>
      </c>
      <c r="M23" s="39" t="str">
        <f t="shared" si="21"/>
        <v>RH</v>
      </c>
      <c r="N23" s="39" t="str">
        <f t="shared" si="21"/>
        <v>RH</v>
      </c>
      <c r="O23" s="39" t="str">
        <f t="shared" si="21"/>
        <v/>
      </c>
      <c r="P23" s="39" t="str">
        <f t="shared" si="21"/>
        <v/>
      </c>
      <c r="Q23" s="39" t="str">
        <f t="shared" si="21"/>
        <v/>
      </c>
      <c r="R23" s="39" t="str">
        <f t="shared" si="21"/>
        <v/>
      </c>
      <c r="S23" s="39" t="str">
        <f t="shared" si="21"/>
        <v>RH</v>
      </c>
      <c r="T23" s="39" t="str">
        <f t="shared" si="21"/>
        <v>RH</v>
      </c>
      <c r="U23" s="39" t="str">
        <f t="shared" si="21"/>
        <v>RH</v>
      </c>
      <c r="V23" s="39" t="str">
        <f t="shared" si="21"/>
        <v/>
      </c>
      <c r="W23" s="39" t="str">
        <f t="shared" si="21"/>
        <v/>
      </c>
      <c r="X23" s="107" t="str">
        <f t="shared" si="21"/>
        <v/>
      </c>
      <c r="Y23" s="39" t="str">
        <f t="shared" si="21"/>
        <v/>
      </c>
      <c r="Z23" s="39" t="str">
        <f t="shared" si="21"/>
        <v>RH</v>
      </c>
      <c r="AA23" s="39" t="str">
        <f t="shared" si="21"/>
        <v>RH</v>
      </c>
      <c r="AB23" s="39" t="str">
        <f t="shared" si="21"/>
        <v>RH</v>
      </c>
      <c r="AC23" s="39" t="str">
        <f t="shared" si="21"/>
        <v/>
      </c>
      <c r="AD23" s="39" t="str">
        <f t="shared" si="21"/>
        <v/>
      </c>
      <c r="AE23" s="39" t="str">
        <f t="shared" si="21"/>
        <v/>
      </c>
      <c r="AF23" s="39" t="str">
        <f t="shared" si="21"/>
        <v/>
      </c>
      <c r="AG23" s="39" t="str">
        <f t="shared" si="21"/>
        <v>RH</v>
      </c>
      <c r="AH23" s="132" t="str">
        <f t="shared" si="21"/>
        <v>RH</v>
      </c>
      <c r="AI23" s="111"/>
      <c r="AJ23" s="164">
        <f>COUNTIF(D23:AH23,"RTT")+'Avril 2020'!AI23</f>
        <v>0</v>
      </c>
      <c r="AK23" s="183">
        <f t="shared" si="5"/>
        <v>15</v>
      </c>
      <c r="AL23" s="88">
        <f>COUNTIF(D23:AH23,"CA")+'Avril 2020'!AK23</f>
        <v>0</v>
      </c>
      <c r="AM23" s="186">
        <f t="shared" si="6"/>
        <v>25</v>
      </c>
      <c r="AN23" s="362"/>
      <c r="AO23" s="88" t="s">
        <v>90</v>
      </c>
      <c r="AP23" s="80">
        <f>'Avril 2020'!AO23</f>
        <v>0</v>
      </c>
      <c r="AQ23" s="80">
        <f>COUNTIF(D23:AH23,"HS")+'Avril 2020'!AP23</f>
        <v>0</v>
      </c>
      <c r="AR23" s="186">
        <f t="shared" si="7"/>
        <v>0</v>
      </c>
      <c r="AS23" s="77">
        <f>COUNT(D23,K23,T23,X23,AA23,AH23,M23)+'Avril 2020'!AR23</f>
        <v>0</v>
      </c>
      <c r="AT23" s="64">
        <f t="shared" si="8"/>
        <v>0</v>
      </c>
      <c r="AU23" s="64">
        <f>COUNTIF(D23:AH23,"jdf")+'Avril 2020'!AT23</f>
        <v>0</v>
      </c>
      <c r="AV23" s="183">
        <f t="shared" si="9"/>
        <v>0</v>
      </c>
      <c r="AW23" s="106">
        <f t="shared" ca="1" si="19"/>
        <v>0</v>
      </c>
      <c r="AX23" s="108">
        <f>COUNTIF(D23:AH23,"RF")+'Avril 2020'!AW23</f>
        <v>0</v>
      </c>
      <c r="AY23" s="190">
        <f t="shared" ca="1" si="10"/>
        <v>0</v>
      </c>
      <c r="AZ23" s="88">
        <f>IF(COUNTIF(D23:AH23,"CA")&gt;=5,"1",IF(COUNTIF(D23:AH23,"CA")&lt;=4,"0"))+'Avril 2020'!AY23</f>
        <v>0</v>
      </c>
      <c r="BA23" s="80">
        <f t="shared" si="11"/>
        <v>0</v>
      </c>
      <c r="BB23" s="80">
        <f>COUNTIF(E23:AH23,"FR")+'Avril 2020'!BA23</f>
        <v>0</v>
      </c>
      <c r="BC23" s="186">
        <f t="shared" si="12"/>
        <v>0</v>
      </c>
    </row>
    <row r="24" spans="1:55" s="6" customFormat="1" ht="12" customHeight="1" thickBot="1" x14ac:dyDescent="0.3">
      <c r="A24" s="277"/>
      <c r="B24" s="122"/>
      <c r="C24" s="133"/>
      <c r="D24" s="107" t="str">
        <f t="shared" ref="D24:AH24" si="22">IF(OR(WEEKDAY(D3,2)=6,WEEKDAY(D3,2)=7,WEEKDAY(D3,2)=2),"RH","")</f>
        <v/>
      </c>
      <c r="E24" s="39" t="str">
        <f t="shared" si="22"/>
        <v>RH</v>
      </c>
      <c r="F24" s="39" t="str">
        <f t="shared" si="22"/>
        <v>RH</v>
      </c>
      <c r="G24" s="39" t="str">
        <f t="shared" si="22"/>
        <v/>
      </c>
      <c r="H24" s="39" t="str">
        <f t="shared" si="22"/>
        <v>RH</v>
      </c>
      <c r="I24" s="39" t="str">
        <f t="shared" si="22"/>
        <v/>
      </c>
      <c r="J24" s="39" t="str">
        <f t="shared" si="22"/>
        <v/>
      </c>
      <c r="K24" s="107" t="str">
        <f t="shared" si="22"/>
        <v/>
      </c>
      <c r="L24" s="39" t="str">
        <f t="shared" si="22"/>
        <v>RH</v>
      </c>
      <c r="M24" s="39" t="str">
        <f t="shared" si="22"/>
        <v>RH</v>
      </c>
      <c r="N24" s="39" t="str">
        <f t="shared" si="22"/>
        <v/>
      </c>
      <c r="O24" s="39" t="str">
        <f t="shared" si="22"/>
        <v>RH</v>
      </c>
      <c r="P24" s="39" t="str">
        <f t="shared" si="22"/>
        <v/>
      </c>
      <c r="Q24" s="39" t="str">
        <f t="shared" si="22"/>
        <v/>
      </c>
      <c r="R24" s="39" t="str">
        <f t="shared" si="22"/>
        <v/>
      </c>
      <c r="S24" s="39" t="str">
        <f t="shared" si="22"/>
        <v>RH</v>
      </c>
      <c r="T24" s="39" t="str">
        <f t="shared" si="22"/>
        <v>RH</v>
      </c>
      <c r="U24" s="39" t="str">
        <f t="shared" si="22"/>
        <v/>
      </c>
      <c r="V24" s="39" t="str">
        <f t="shared" si="22"/>
        <v>RH</v>
      </c>
      <c r="W24" s="39" t="str">
        <f t="shared" si="22"/>
        <v/>
      </c>
      <c r="X24" s="107" t="str">
        <f t="shared" si="22"/>
        <v/>
      </c>
      <c r="Y24" s="39" t="str">
        <f t="shared" si="22"/>
        <v/>
      </c>
      <c r="Z24" s="39" t="str">
        <f t="shared" si="22"/>
        <v>RH</v>
      </c>
      <c r="AA24" s="39" t="str">
        <f t="shared" si="22"/>
        <v>RH</v>
      </c>
      <c r="AB24" s="39" t="str">
        <f t="shared" si="22"/>
        <v/>
      </c>
      <c r="AC24" s="39" t="str">
        <f t="shared" si="22"/>
        <v>RH</v>
      </c>
      <c r="AD24" s="39" t="str">
        <f t="shared" si="22"/>
        <v/>
      </c>
      <c r="AE24" s="39" t="str">
        <f t="shared" si="22"/>
        <v/>
      </c>
      <c r="AF24" s="39" t="str">
        <f t="shared" si="22"/>
        <v/>
      </c>
      <c r="AG24" s="39" t="str">
        <f t="shared" si="22"/>
        <v>RH</v>
      </c>
      <c r="AH24" s="132" t="str">
        <f t="shared" si="22"/>
        <v>RH</v>
      </c>
      <c r="AI24" s="111"/>
      <c r="AJ24" s="164">
        <f>COUNTIF(D24:AH24,"RTT")+'Avril 2020'!AI24</f>
        <v>0</v>
      </c>
      <c r="AK24" s="183">
        <f>0 -(AJ24)</f>
        <v>0</v>
      </c>
      <c r="AL24" s="88">
        <f>COUNTIF(D24:AH24,"CA")+'Avril 2020'!AK24</f>
        <v>0</v>
      </c>
      <c r="AM24" s="186">
        <f t="shared" si="6"/>
        <v>25</v>
      </c>
      <c r="AN24" s="362"/>
      <c r="AO24" s="88" t="s">
        <v>90</v>
      </c>
      <c r="AP24" s="80">
        <f>'Avril 2020'!AO24</f>
        <v>0</v>
      </c>
      <c r="AQ24" s="80">
        <f>COUNTIF(D24:AH24,"HS")+'Avril 2020'!AP24</f>
        <v>0</v>
      </c>
      <c r="AR24" s="186">
        <f t="shared" si="7"/>
        <v>0</v>
      </c>
      <c r="AS24" s="77">
        <f>COUNT(D24,K24,T24,X24,AA24,AH24,M24)+'Avril 2020'!AR24</f>
        <v>0</v>
      </c>
      <c r="AT24" s="64">
        <f t="shared" si="8"/>
        <v>0</v>
      </c>
      <c r="AU24" s="64">
        <f>COUNTIF(D24:AH24,"jdf")+'Avril 2020'!AT24</f>
        <v>0</v>
      </c>
      <c r="AV24" s="183">
        <f t="shared" si="9"/>
        <v>0</v>
      </c>
      <c r="AW24" s="106">
        <f t="shared" ca="1" si="19"/>
        <v>0</v>
      </c>
      <c r="AX24" s="108">
        <f>COUNTIF(D24:AH24,"RF")+'Avril 2020'!AW24</f>
        <v>0</v>
      </c>
      <c r="AY24" s="190">
        <f t="shared" ca="1" si="10"/>
        <v>0</v>
      </c>
      <c r="AZ24" s="88">
        <f>IF(COUNTIF(D24:AH24,"CA")&gt;=5,"1",IF(COUNTIF(D24:AH24,"CA")&lt;=4,"0"))+'Avril 2020'!AY24</f>
        <v>0</v>
      </c>
      <c r="BA24" s="80">
        <f t="shared" si="11"/>
        <v>0</v>
      </c>
      <c r="BB24" s="80">
        <f>COUNTIF(E24:AH24,"FR")+'Avril 2020'!BA24</f>
        <v>0</v>
      </c>
      <c r="BC24" s="186">
        <f t="shared" si="12"/>
        <v>0</v>
      </c>
    </row>
    <row r="25" spans="1:55" ht="2.25" customHeight="1" thickBot="1" x14ac:dyDescent="0.3">
      <c r="A25" s="14"/>
      <c r="B25" s="122"/>
      <c r="C25" s="133"/>
      <c r="D25" s="107"/>
      <c r="E25" s="39"/>
      <c r="F25" s="39"/>
      <c r="G25" s="39"/>
      <c r="H25" s="39"/>
      <c r="I25" s="39"/>
      <c r="J25" s="39"/>
      <c r="K25" s="107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107"/>
      <c r="Y25" s="39"/>
      <c r="Z25" s="39"/>
      <c r="AA25" s="39"/>
      <c r="AB25" s="39"/>
      <c r="AC25" s="39"/>
      <c r="AD25" s="39"/>
      <c r="AE25" s="39"/>
      <c r="AF25" s="39"/>
      <c r="AG25" s="39"/>
      <c r="AH25" s="132"/>
      <c r="AI25" s="111"/>
      <c r="AJ25" s="164">
        <f>COUNTIF(D25:AH25,"RTT")+'Avril 2020'!AI25</f>
        <v>0</v>
      </c>
      <c r="AK25" s="183"/>
      <c r="AL25" s="88">
        <f>COUNTIF(D25:AH25,"CA")+'Avril 2020'!AK25</f>
        <v>0</v>
      </c>
      <c r="AM25" s="186"/>
      <c r="AN25" s="362"/>
      <c r="AO25" s="88" t="s">
        <v>90</v>
      </c>
      <c r="AP25" s="80">
        <f>'Avril 2020'!AO25</f>
        <v>0</v>
      </c>
      <c r="AQ25" s="80">
        <f>COUNTIF(D25:AH25,"HS")+'Avril 2020'!AP25</f>
        <v>0</v>
      </c>
      <c r="AR25" s="186">
        <f t="shared" si="7"/>
        <v>0</v>
      </c>
      <c r="AS25" s="77">
        <f>COUNT(D25,K25,T25,X25,AA25,AH25,M25)+'Avril 2020'!AR25</f>
        <v>0</v>
      </c>
      <c r="AT25" s="64">
        <f t="shared" si="8"/>
        <v>0</v>
      </c>
      <c r="AU25" s="64">
        <f>COUNTIF(D25:AH25,"jdf")+'Avril 2020'!AT25</f>
        <v>0</v>
      </c>
      <c r="AV25" s="183">
        <f t="shared" si="9"/>
        <v>0</v>
      </c>
      <c r="AW25" s="106">
        <f t="shared" ca="1" si="19"/>
        <v>3</v>
      </c>
      <c r="AX25" s="108">
        <f>COUNTIF(D25:AH25,"RF")+'Avril 2020'!AW25</f>
        <v>0</v>
      </c>
      <c r="AY25" s="191"/>
      <c r="AZ25" s="88">
        <f>IF(COUNTIF(D25:AH25,"CA")&gt;=5,"1",IF(COUNTIF(D25:AH25,"CA")&lt;=4,"0"))+'Avril 2020'!AY25</f>
        <v>0</v>
      </c>
      <c r="BA25" s="80">
        <f t="shared" si="11"/>
        <v>0</v>
      </c>
      <c r="BB25" s="80">
        <f>COUNTIF(E25:AH25,"FR")+'Avril 2020'!BA25</f>
        <v>0</v>
      </c>
      <c r="BC25" s="186">
        <f t="shared" si="12"/>
        <v>0</v>
      </c>
    </row>
    <row r="26" spans="1:55" ht="12" customHeight="1" x14ac:dyDescent="0.25">
      <c r="A26" s="278" t="s">
        <v>43</v>
      </c>
      <c r="B26" s="123">
        <v>13</v>
      </c>
      <c r="C26" s="137"/>
      <c r="D26" s="107" t="str">
        <f t="shared" ref="D26:AH26" si="23">IF(OR(WEEKDAY(D3,2)=6,WEEKDAY(D3,2)=7,WEEKDAY(D3,2)=3),"RH","")</f>
        <v/>
      </c>
      <c r="E26" s="39" t="str">
        <f t="shared" si="23"/>
        <v>RH</v>
      </c>
      <c r="F26" s="39" t="str">
        <f t="shared" si="23"/>
        <v>RH</v>
      </c>
      <c r="G26" s="39" t="str">
        <f t="shared" si="23"/>
        <v/>
      </c>
      <c r="H26" s="39" t="str">
        <f t="shared" si="23"/>
        <v/>
      </c>
      <c r="I26" s="39" t="str">
        <f t="shared" si="23"/>
        <v>RH</v>
      </c>
      <c r="J26" s="39" t="str">
        <f t="shared" si="23"/>
        <v/>
      </c>
      <c r="K26" s="107" t="str">
        <f t="shared" si="23"/>
        <v/>
      </c>
      <c r="L26" s="39" t="str">
        <f t="shared" si="23"/>
        <v>RH</v>
      </c>
      <c r="M26" s="39" t="str">
        <f t="shared" si="23"/>
        <v>RH</v>
      </c>
      <c r="N26" s="39" t="str">
        <f t="shared" si="23"/>
        <v/>
      </c>
      <c r="O26" s="39" t="str">
        <f t="shared" si="23"/>
        <v/>
      </c>
      <c r="P26" s="39" t="str">
        <f t="shared" si="23"/>
        <v>RH</v>
      </c>
      <c r="Q26" s="39" t="str">
        <f t="shared" si="23"/>
        <v/>
      </c>
      <c r="R26" s="39" t="str">
        <f t="shared" si="23"/>
        <v/>
      </c>
      <c r="S26" s="39" t="str">
        <f t="shared" si="23"/>
        <v>RH</v>
      </c>
      <c r="T26" s="39" t="str">
        <f t="shared" si="23"/>
        <v>RH</v>
      </c>
      <c r="U26" s="39" t="str">
        <f t="shared" si="23"/>
        <v/>
      </c>
      <c r="V26" s="39" t="str">
        <f t="shared" si="23"/>
        <v/>
      </c>
      <c r="W26" s="39" t="str">
        <f t="shared" si="23"/>
        <v>RH</v>
      </c>
      <c r="X26" s="107" t="str">
        <f t="shared" si="23"/>
        <v/>
      </c>
      <c r="Y26" s="39" t="str">
        <f t="shared" si="23"/>
        <v/>
      </c>
      <c r="Z26" s="39" t="str">
        <f t="shared" si="23"/>
        <v>RH</v>
      </c>
      <c r="AA26" s="39" t="str">
        <f t="shared" si="23"/>
        <v>RH</v>
      </c>
      <c r="AB26" s="39" t="str">
        <f t="shared" si="23"/>
        <v/>
      </c>
      <c r="AC26" s="39" t="str">
        <f t="shared" si="23"/>
        <v/>
      </c>
      <c r="AD26" s="39" t="str">
        <f t="shared" si="23"/>
        <v>RH</v>
      </c>
      <c r="AE26" s="39" t="str">
        <f t="shared" si="23"/>
        <v/>
      </c>
      <c r="AF26" s="39" t="str">
        <f t="shared" si="23"/>
        <v/>
      </c>
      <c r="AG26" s="39" t="str">
        <f t="shared" si="23"/>
        <v>RH</v>
      </c>
      <c r="AH26" s="132" t="str">
        <f t="shared" si="23"/>
        <v>RH</v>
      </c>
      <c r="AI26" s="111"/>
      <c r="AJ26" s="164">
        <f>COUNTIF(D26:AH26,"RTT")+'Avril 2020'!AI26</f>
        <v>0</v>
      </c>
      <c r="AK26" s="183">
        <f>0 -(AJ26)</f>
        <v>0</v>
      </c>
      <c r="AL26" s="88">
        <f>COUNTIF(D26:AH26,"CA")+'Avril 2020'!AK26</f>
        <v>0</v>
      </c>
      <c r="AM26" s="186">
        <f t="shared" si="6"/>
        <v>25</v>
      </c>
      <c r="AN26" s="362"/>
      <c r="AO26" s="88" t="s">
        <v>90</v>
      </c>
      <c r="AP26" s="80">
        <f>'Avril 2020'!AO26</f>
        <v>0</v>
      </c>
      <c r="AQ26" s="80">
        <f>COUNTIF(D26:AH26,"HS")+'Avril 2020'!AP26</f>
        <v>0</v>
      </c>
      <c r="AR26" s="186">
        <f t="shared" si="7"/>
        <v>0</v>
      </c>
      <c r="AS26" s="77">
        <f>COUNT(D26,K26,T26,X26,AA26,AH26,M26)+'Avril 2020'!AR26</f>
        <v>0</v>
      </c>
      <c r="AT26" s="64">
        <f t="shared" si="8"/>
        <v>0</v>
      </c>
      <c r="AU26" s="64">
        <f>COUNTIF(D26:AH26,"jdf")+'Avril 2020'!AT26</f>
        <v>0</v>
      </c>
      <c r="AV26" s="183">
        <f t="shared" si="9"/>
        <v>0</v>
      </c>
      <c r="AW26" s="106">
        <f t="shared" ca="1" si="19"/>
        <v>0</v>
      </c>
      <c r="AX26" s="108">
        <f>COUNTIF(D26:AH26,"RF")+'Avril 2020'!AW26</f>
        <v>0</v>
      </c>
      <c r="AY26" s="190">
        <f t="shared" ca="1" si="10"/>
        <v>0</v>
      </c>
      <c r="AZ26" s="88">
        <f>IF(COUNTIF(D26:AH26,"CA")&gt;=5,"1",IF(COUNTIF(D26:AH26,"CA")&lt;=4,"0"))+'Avril 2020'!AY26</f>
        <v>0</v>
      </c>
      <c r="BA26" s="80">
        <f t="shared" si="11"/>
        <v>0</v>
      </c>
      <c r="BB26" s="80">
        <f>COUNTIF(E26:AH26,"FR")+'Avril 2020'!BA26</f>
        <v>0</v>
      </c>
      <c r="BC26" s="186">
        <f t="shared" si="12"/>
        <v>0</v>
      </c>
    </row>
    <row r="27" spans="1:55" ht="12" customHeight="1" x14ac:dyDescent="0.25">
      <c r="A27" s="279"/>
      <c r="B27" s="123"/>
      <c r="C27" s="133"/>
      <c r="D27" s="107" t="str">
        <f>IF(OR(WEEKDAY(D3,2)=6,WEEKDAY(D3,2)=7,WEEKDAY(D3,2)=3),"RH","")</f>
        <v/>
      </c>
      <c r="E27" s="39" t="str">
        <f t="shared" ref="E27:AH27" si="24">IF(OR(WEEKDAY(E3,2)=6,WEEKDAY(E3,2)=7,WEEKDAY(E3,2)=3),"RH","")</f>
        <v>RH</v>
      </c>
      <c r="F27" s="39" t="str">
        <f t="shared" si="24"/>
        <v>RH</v>
      </c>
      <c r="G27" s="39" t="str">
        <f t="shared" si="24"/>
        <v/>
      </c>
      <c r="H27" s="39" t="str">
        <f t="shared" si="24"/>
        <v/>
      </c>
      <c r="I27" s="39" t="str">
        <f t="shared" si="24"/>
        <v>RH</v>
      </c>
      <c r="J27" s="39" t="str">
        <f t="shared" si="24"/>
        <v/>
      </c>
      <c r="K27" s="107" t="str">
        <f t="shared" si="24"/>
        <v/>
      </c>
      <c r="L27" s="39" t="str">
        <f t="shared" si="24"/>
        <v>RH</v>
      </c>
      <c r="M27" s="39" t="str">
        <f t="shared" si="24"/>
        <v>RH</v>
      </c>
      <c r="N27" s="39" t="str">
        <f t="shared" si="24"/>
        <v/>
      </c>
      <c r="O27" s="39" t="str">
        <f t="shared" si="24"/>
        <v/>
      </c>
      <c r="P27" s="39" t="str">
        <f t="shared" si="24"/>
        <v>RH</v>
      </c>
      <c r="Q27" s="39" t="str">
        <f t="shared" si="24"/>
        <v/>
      </c>
      <c r="R27" s="39" t="str">
        <f t="shared" si="24"/>
        <v/>
      </c>
      <c r="S27" s="39" t="str">
        <f t="shared" si="24"/>
        <v>RH</v>
      </c>
      <c r="T27" s="39" t="str">
        <f t="shared" si="24"/>
        <v>RH</v>
      </c>
      <c r="U27" s="39" t="str">
        <f t="shared" si="24"/>
        <v/>
      </c>
      <c r="V27" s="39" t="str">
        <f t="shared" si="24"/>
        <v/>
      </c>
      <c r="W27" s="39" t="str">
        <f t="shared" si="24"/>
        <v>RH</v>
      </c>
      <c r="X27" s="107" t="str">
        <f t="shared" si="24"/>
        <v/>
      </c>
      <c r="Y27" s="39" t="str">
        <f t="shared" si="24"/>
        <v/>
      </c>
      <c r="Z27" s="39" t="str">
        <f t="shared" si="24"/>
        <v>RH</v>
      </c>
      <c r="AA27" s="39" t="str">
        <f t="shared" si="24"/>
        <v>RH</v>
      </c>
      <c r="AB27" s="39" t="str">
        <f t="shared" si="24"/>
        <v/>
      </c>
      <c r="AC27" s="39" t="str">
        <f t="shared" si="24"/>
        <v/>
      </c>
      <c r="AD27" s="39" t="str">
        <f t="shared" si="24"/>
        <v>RH</v>
      </c>
      <c r="AE27" s="39" t="str">
        <f t="shared" si="24"/>
        <v/>
      </c>
      <c r="AF27" s="39" t="str">
        <f t="shared" si="24"/>
        <v/>
      </c>
      <c r="AG27" s="39" t="str">
        <f t="shared" si="24"/>
        <v>RH</v>
      </c>
      <c r="AH27" s="132" t="str">
        <f t="shared" si="24"/>
        <v>RH</v>
      </c>
      <c r="AI27" s="111"/>
      <c r="AJ27" s="164">
        <f>COUNTIF(D27:AH27,"RTT")+'Avril 2020'!AI27</f>
        <v>0</v>
      </c>
      <c r="AK27" s="183">
        <f t="shared" si="5"/>
        <v>15</v>
      </c>
      <c r="AL27" s="88">
        <f>COUNTIF(D27:AH27,"CA")+'Avril 2020'!AK27</f>
        <v>0</v>
      </c>
      <c r="AM27" s="186">
        <f t="shared" si="6"/>
        <v>25</v>
      </c>
      <c r="AN27" s="362"/>
      <c r="AO27" s="88" t="s">
        <v>90</v>
      </c>
      <c r="AP27" s="80">
        <f>'Avril 2020'!AO27</f>
        <v>0</v>
      </c>
      <c r="AQ27" s="80">
        <f>COUNTIF(D27:AH27,"HS")+'Avril 2020'!AP27</f>
        <v>0</v>
      </c>
      <c r="AR27" s="186">
        <f t="shared" si="7"/>
        <v>0</v>
      </c>
      <c r="AS27" s="77">
        <f>COUNT(D27,K27,T27,X27,AA27,AH27,M27)+'Avril 2020'!AR27</f>
        <v>0</v>
      </c>
      <c r="AT27" s="64">
        <f t="shared" si="8"/>
        <v>0</v>
      </c>
      <c r="AU27" s="64">
        <f>COUNTIF(D27:AH27,"jdf")+'Avril 2020'!AT27</f>
        <v>0</v>
      </c>
      <c r="AV27" s="183">
        <f t="shared" si="9"/>
        <v>0</v>
      </c>
      <c r="AW27" s="106">
        <f t="shared" ca="1" si="19"/>
        <v>0</v>
      </c>
      <c r="AX27" s="108">
        <f>COUNTIF(D27:AH27,"RF")+'Avril 2020'!AW27</f>
        <v>0</v>
      </c>
      <c r="AY27" s="190">
        <f t="shared" ca="1" si="10"/>
        <v>0</v>
      </c>
      <c r="AZ27" s="88">
        <f>IF(COUNTIF(D27:AH27,"CA")&gt;=5,"1",IF(COUNTIF(D27:AH27,"CA")&lt;=4,"0"))+'Avril 2020'!AY27</f>
        <v>0</v>
      </c>
      <c r="BA27" s="80">
        <f t="shared" si="11"/>
        <v>0</v>
      </c>
      <c r="BB27" s="80">
        <f>COUNTIF(E27:AH27,"FR")+'Avril 2020'!BA27</f>
        <v>0</v>
      </c>
      <c r="BC27" s="186">
        <f t="shared" si="12"/>
        <v>0</v>
      </c>
    </row>
    <row r="28" spans="1:55" ht="12" customHeight="1" x14ac:dyDescent="0.25">
      <c r="A28" s="279"/>
      <c r="B28" s="123"/>
      <c r="C28" s="137"/>
      <c r="D28" s="107" t="str">
        <f t="shared" ref="D28:AH28" si="25">IF(OR(WEEKDAY(D3,2)=6,WEEKDAY(D3,2)=7,WEEKDAY(D3,2)=4),"RH","")</f>
        <v/>
      </c>
      <c r="E28" s="39" t="str">
        <f t="shared" si="25"/>
        <v>RH</v>
      </c>
      <c r="F28" s="39" t="str">
        <f t="shared" si="25"/>
        <v>RH</v>
      </c>
      <c r="G28" s="39" t="str">
        <f t="shared" si="25"/>
        <v/>
      </c>
      <c r="H28" s="39" t="str">
        <f t="shared" si="25"/>
        <v/>
      </c>
      <c r="I28" s="39" t="str">
        <f t="shared" si="25"/>
        <v/>
      </c>
      <c r="J28" s="39" t="str">
        <f t="shared" si="25"/>
        <v>RH</v>
      </c>
      <c r="K28" s="107" t="str">
        <f t="shared" si="25"/>
        <v/>
      </c>
      <c r="L28" s="39" t="str">
        <f t="shared" si="25"/>
        <v>RH</v>
      </c>
      <c r="M28" s="39" t="str">
        <f t="shared" si="25"/>
        <v>RH</v>
      </c>
      <c r="N28" s="39" t="str">
        <f t="shared" si="25"/>
        <v/>
      </c>
      <c r="O28" s="39" t="str">
        <f t="shared" si="25"/>
        <v/>
      </c>
      <c r="P28" s="39" t="str">
        <f t="shared" si="25"/>
        <v/>
      </c>
      <c r="Q28" s="39" t="str">
        <f t="shared" si="25"/>
        <v>RH</v>
      </c>
      <c r="R28" s="39" t="str">
        <f t="shared" si="25"/>
        <v/>
      </c>
      <c r="S28" s="39" t="str">
        <f t="shared" si="25"/>
        <v>RH</v>
      </c>
      <c r="T28" s="39" t="str">
        <f t="shared" si="25"/>
        <v>RH</v>
      </c>
      <c r="U28" s="39" t="str">
        <f t="shared" si="25"/>
        <v/>
      </c>
      <c r="V28" s="39" t="str">
        <f t="shared" si="25"/>
        <v/>
      </c>
      <c r="W28" s="39" t="str">
        <f t="shared" si="25"/>
        <v/>
      </c>
      <c r="X28" s="107" t="str">
        <f t="shared" si="25"/>
        <v>RH</v>
      </c>
      <c r="Y28" s="39" t="str">
        <f t="shared" si="25"/>
        <v/>
      </c>
      <c r="Z28" s="39" t="str">
        <f t="shared" si="25"/>
        <v>RH</v>
      </c>
      <c r="AA28" s="39" t="str">
        <f t="shared" si="25"/>
        <v>RH</v>
      </c>
      <c r="AB28" s="39" t="str">
        <f t="shared" si="25"/>
        <v/>
      </c>
      <c r="AC28" s="39" t="str">
        <f t="shared" si="25"/>
        <v/>
      </c>
      <c r="AD28" s="39" t="str">
        <f t="shared" si="25"/>
        <v/>
      </c>
      <c r="AE28" s="39" t="str">
        <f t="shared" si="25"/>
        <v>RH</v>
      </c>
      <c r="AF28" s="39" t="str">
        <f t="shared" si="25"/>
        <v/>
      </c>
      <c r="AG28" s="39" t="str">
        <f t="shared" si="25"/>
        <v>RH</v>
      </c>
      <c r="AH28" s="132" t="str">
        <f t="shared" si="25"/>
        <v>RH</v>
      </c>
      <c r="AI28" s="111"/>
      <c r="AJ28" s="164">
        <f>COUNTIF(D28:AH28,"RTT")+'Avril 2020'!AI28</f>
        <v>0</v>
      </c>
      <c r="AK28" s="183">
        <f t="shared" si="5"/>
        <v>15</v>
      </c>
      <c r="AL28" s="88">
        <f>COUNTIF(D28:AH28,"CA")+'Avril 2020'!AK28</f>
        <v>0</v>
      </c>
      <c r="AM28" s="186">
        <f t="shared" si="6"/>
        <v>25</v>
      </c>
      <c r="AN28" s="362"/>
      <c r="AO28" s="88" t="s">
        <v>90</v>
      </c>
      <c r="AP28" s="80">
        <f>'Avril 2020'!AO28</f>
        <v>0</v>
      </c>
      <c r="AQ28" s="80">
        <f>COUNTIF(D28:AH28,"HS")+'Avril 2020'!AP28</f>
        <v>0</v>
      </c>
      <c r="AR28" s="186">
        <f t="shared" si="7"/>
        <v>0</v>
      </c>
      <c r="AS28" s="77">
        <f>COUNT(D28,K28,T28,X28,AA28,AH28,M28)+'Avril 2020'!AR28</f>
        <v>0</v>
      </c>
      <c r="AT28" s="64">
        <f t="shared" si="8"/>
        <v>0</v>
      </c>
      <c r="AU28" s="64">
        <f>COUNTIF(D28:AH28,"jdf")+'Avril 2020'!AT28</f>
        <v>0</v>
      </c>
      <c r="AV28" s="183">
        <f t="shared" si="9"/>
        <v>0</v>
      </c>
      <c r="AW28" s="106">
        <f t="shared" ca="1" si="19"/>
        <v>0</v>
      </c>
      <c r="AX28" s="108">
        <f>COUNTIF(D28:AH28,"RF")+'Avril 2020'!AW28</f>
        <v>0</v>
      </c>
      <c r="AY28" s="190">
        <f t="shared" ca="1" si="10"/>
        <v>0</v>
      </c>
      <c r="AZ28" s="88">
        <f>IF(COUNTIF(D28:AH28,"CA")&gt;=5,"1",IF(COUNTIF(D28:AH28,"CA")&lt;=4,"0"))+'Avril 2020'!AY28</f>
        <v>0</v>
      </c>
      <c r="BA28" s="80">
        <f t="shared" si="11"/>
        <v>0</v>
      </c>
      <c r="BB28" s="80">
        <f>COUNTIF(E28:AH28,"FR")+'Avril 2020'!BA28</f>
        <v>0</v>
      </c>
      <c r="BC28" s="186">
        <f t="shared" si="12"/>
        <v>0</v>
      </c>
    </row>
    <row r="29" spans="1:55" ht="12" customHeight="1" thickBot="1" x14ac:dyDescent="0.3">
      <c r="A29" s="280"/>
      <c r="B29" s="123"/>
      <c r="C29" s="137"/>
      <c r="D29" s="107" t="str">
        <f t="shared" ref="D29:AH29" si="26">IF(OR(WEEKDAY(D3,2)=6,WEEKDAY(D3,2)=7,WEEKDAY(D3,2)=5),"RH","")</f>
        <v>RH</v>
      </c>
      <c r="E29" s="39" t="str">
        <f t="shared" si="26"/>
        <v>RH</v>
      </c>
      <c r="F29" s="39" t="str">
        <f t="shared" si="26"/>
        <v>RH</v>
      </c>
      <c r="G29" s="39" t="str">
        <f t="shared" si="26"/>
        <v/>
      </c>
      <c r="H29" s="39" t="str">
        <f t="shared" si="26"/>
        <v/>
      </c>
      <c r="I29" s="39" t="str">
        <f t="shared" si="26"/>
        <v/>
      </c>
      <c r="J29" s="39" t="str">
        <f t="shared" si="26"/>
        <v/>
      </c>
      <c r="K29" s="107" t="str">
        <f t="shared" si="26"/>
        <v>RH</v>
      </c>
      <c r="L29" s="39" t="str">
        <f t="shared" si="26"/>
        <v>RH</v>
      </c>
      <c r="M29" s="39" t="str">
        <f t="shared" si="26"/>
        <v>RH</v>
      </c>
      <c r="N29" s="39" t="str">
        <f t="shared" si="26"/>
        <v/>
      </c>
      <c r="O29" s="39" t="str">
        <f t="shared" si="26"/>
        <v/>
      </c>
      <c r="P29" s="39" t="str">
        <f t="shared" si="26"/>
        <v/>
      </c>
      <c r="Q29" s="39" t="str">
        <f t="shared" si="26"/>
        <v/>
      </c>
      <c r="R29" s="39" t="str">
        <f t="shared" si="26"/>
        <v>RH</v>
      </c>
      <c r="S29" s="39" t="str">
        <f t="shared" si="26"/>
        <v>RH</v>
      </c>
      <c r="T29" s="39" t="str">
        <f t="shared" si="26"/>
        <v>RH</v>
      </c>
      <c r="U29" s="39" t="str">
        <f t="shared" si="26"/>
        <v/>
      </c>
      <c r="V29" s="39" t="str">
        <f t="shared" si="26"/>
        <v/>
      </c>
      <c r="W29" s="39" t="str">
        <f t="shared" si="26"/>
        <v/>
      </c>
      <c r="X29" s="107" t="str">
        <f t="shared" si="26"/>
        <v/>
      </c>
      <c r="Y29" s="39" t="str">
        <f t="shared" si="26"/>
        <v>RH</v>
      </c>
      <c r="Z29" s="39" t="str">
        <f t="shared" si="26"/>
        <v>RH</v>
      </c>
      <c r="AA29" s="39" t="str">
        <f t="shared" si="26"/>
        <v>RH</v>
      </c>
      <c r="AB29" s="39" t="str">
        <f t="shared" si="26"/>
        <v/>
      </c>
      <c r="AC29" s="39" t="str">
        <f t="shared" si="26"/>
        <v/>
      </c>
      <c r="AD29" s="39" t="str">
        <f t="shared" si="26"/>
        <v/>
      </c>
      <c r="AE29" s="39" t="str">
        <f t="shared" si="26"/>
        <v/>
      </c>
      <c r="AF29" s="39" t="str">
        <f t="shared" si="26"/>
        <v>RH</v>
      </c>
      <c r="AG29" s="39" t="str">
        <f t="shared" si="26"/>
        <v>RH</v>
      </c>
      <c r="AH29" s="132" t="str">
        <f t="shared" si="26"/>
        <v>RH</v>
      </c>
      <c r="AI29" s="111"/>
      <c r="AJ29" s="164">
        <f>COUNTIF(D29:AH29,"RTT")+'Avril 2020'!AI29</f>
        <v>0</v>
      </c>
      <c r="AK29" s="183">
        <f t="shared" si="5"/>
        <v>15</v>
      </c>
      <c r="AL29" s="88">
        <f>COUNTIF(D29:AH29,"CA")+'Avril 2020'!AK29</f>
        <v>0</v>
      </c>
      <c r="AM29" s="186">
        <f t="shared" si="6"/>
        <v>25</v>
      </c>
      <c r="AN29" s="362"/>
      <c r="AO29" s="88" t="s">
        <v>90</v>
      </c>
      <c r="AP29" s="80">
        <f>'Avril 2020'!AO29</f>
        <v>0</v>
      </c>
      <c r="AQ29" s="80">
        <f>COUNTIF(D29:AH29,"HS")+'Avril 2020'!AP29</f>
        <v>0</v>
      </c>
      <c r="AR29" s="186">
        <f t="shared" si="7"/>
        <v>0</v>
      </c>
      <c r="AS29" s="77">
        <f>COUNT(D29,K29,T29,X29,AA29,AH29,M29)+'Avril 2020'!AR29</f>
        <v>0</v>
      </c>
      <c r="AT29" s="64">
        <f t="shared" si="8"/>
        <v>0</v>
      </c>
      <c r="AU29" s="64">
        <f>COUNTIF(D29:AH29,"jdf")+'Avril 2020'!AT29</f>
        <v>0</v>
      </c>
      <c r="AV29" s="183">
        <f t="shared" si="9"/>
        <v>0</v>
      </c>
      <c r="AW29" s="106">
        <f t="shared" ca="1" si="19"/>
        <v>0</v>
      </c>
      <c r="AX29" s="108">
        <f>COUNTIF(D29:AH29,"RF")+'Avril 2020'!AW29</f>
        <v>0</v>
      </c>
      <c r="AY29" s="190">
        <f t="shared" ca="1" si="10"/>
        <v>0</v>
      </c>
      <c r="AZ29" s="88">
        <f>IF(COUNTIF(D29:AH29,"CA")&gt;=5,"1",IF(COUNTIF(D29:AH29,"CA")&lt;=4,"0"))+'Avril 2020'!AY29</f>
        <v>0</v>
      </c>
      <c r="BA29" s="80">
        <f t="shared" si="11"/>
        <v>0</v>
      </c>
      <c r="BB29" s="80">
        <f>COUNTIF(E29:AH29,"FR")+'Avril 2020'!BA29</f>
        <v>0</v>
      </c>
      <c r="BC29" s="186">
        <f t="shared" si="12"/>
        <v>0</v>
      </c>
    </row>
    <row r="30" spans="1:55" ht="12" customHeight="1" x14ac:dyDescent="0.25">
      <c r="A30" s="281" t="s">
        <v>44</v>
      </c>
      <c r="B30" s="123">
        <v>14</v>
      </c>
      <c r="C30" s="137"/>
      <c r="D30" s="107" t="str">
        <f t="shared" ref="D30:AH30" si="27">IF(OR(WEEKDAY(D3,2)=6,WEEKDAY(D3,2)=7,WEEKDAY(D3,2)=2),"RH","")</f>
        <v/>
      </c>
      <c r="E30" s="39" t="str">
        <f t="shared" si="27"/>
        <v>RH</v>
      </c>
      <c r="F30" s="39" t="str">
        <f t="shared" si="27"/>
        <v>RH</v>
      </c>
      <c r="G30" s="39" t="str">
        <f t="shared" si="27"/>
        <v/>
      </c>
      <c r="H30" s="39" t="str">
        <f t="shared" si="27"/>
        <v>RH</v>
      </c>
      <c r="I30" s="39" t="str">
        <f t="shared" si="27"/>
        <v/>
      </c>
      <c r="J30" s="39" t="str">
        <f t="shared" si="27"/>
        <v/>
      </c>
      <c r="K30" s="107" t="str">
        <f t="shared" si="27"/>
        <v/>
      </c>
      <c r="L30" s="39" t="str">
        <f t="shared" si="27"/>
        <v>RH</v>
      </c>
      <c r="M30" s="39" t="str">
        <f t="shared" si="27"/>
        <v>RH</v>
      </c>
      <c r="N30" s="39" t="str">
        <f t="shared" si="27"/>
        <v/>
      </c>
      <c r="O30" s="39" t="str">
        <f t="shared" si="27"/>
        <v>RH</v>
      </c>
      <c r="P30" s="39" t="str">
        <f t="shared" si="27"/>
        <v/>
      </c>
      <c r="Q30" s="39" t="str">
        <f t="shared" si="27"/>
        <v/>
      </c>
      <c r="R30" s="39" t="str">
        <f t="shared" si="27"/>
        <v/>
      </c>
      <c r="S30" s="39" t="str">
        <f t="shared" si="27"/>
        <v>RH</v>
      </c>
      <c r="T30" s="39" t="str">
        <f t="shared" si="27"/>
        <v>RH</v>
      </c>
      <c r="U30" s="39" t="str">
        <f t="shared" si="27"/>
        <v/>
      </c>
      <c r="V30" s="39" t="str">
        <f t="shared" si="27"/>
        <v>RH</v>
      </c>
      <c r="W30" s="39" t="str">
        <f t="shared" si="27"/>
        <v/>
      </c>
      <c r="X30" s="107" t="str">
        <f t="shared" si="27"/>
        <v/>
      </c>
      <c r="Y30" s="39" t="str">
        <f t="shared" si="27"/>
        <v/>
      </c>
      <c r="Z30" s="39" t="str">
        <f t="shared" si="27"/>
        <v>RH</v>
      </c>
      <c r="AA30" s="39" t="str">
        <f t="shared" si="27"/>
        <v>RH</v>
      </c>
      <c r="AB30" s="39" t="str">
        <f t="shared" si="27"/>
        <v/>
      </c>
      <c r="AC30" s="39" t="str">
        <f t="shared" si="27"/>
        <v>RH</v>
      </c>
      <c r="AD30" s="39" t="str">
        <f t="shared" si="27"/>
        <v/>
      </c>
      <c r="AE30" s="39" t="str">
        <f t="shared" si="27"/>
        <v/>
      </c>
      <c r="AF30" s="39" t="str">
        <f t="shared" si="27"/>
        <v/>
      </c>
      <c r="AG30" s="39" t="str">
        <f t="shared" si="27"/>
        <v>RH</v>
      </c>
      <c r="AH30" s="132" t="str">
        <f t="shared" si="27"/>
        <v>RH</v>
      </c>
      <c r="AI30" s="111"/>
      <c r="AJ30" s="164">
        <f>COUNTIF(D30:AH30,"RTT")+'Avril 2020'!AI30</f>
        <v>0</v>
      </c>
      <c r="AK30" s="183">
        <f t="shared" si="5"/>
        <v>15</v>
      </c>
      <c r="AL30" s="88">
        <f>COUNTIF(D30:AH30,"CA")+'Avril 2020'!AK30</f>
        <v>0</v>
      </c>
      <c r="AM30" s="186">
        <f t="shared" si="6"/>
        <v>25</v>
      </c>
      <c r="AN30" s="362"/>
      <c r="AO30" s="88" t="s">
        <v>90</v>
      </c>
      <c r="AP30" s="80">
        <f>'Avril 2020'!AO30</f>
        <v>0</v>
      </c>
      <c r="AQ30" s="80">
        <f>COUNTIF(D30:AH30,"HS")+'Avril 2020'!AP30</f>
        <v>0</v>
      </c>
      <c r="AR30" s="186">
        <f t="shared" si="7"/>
        <v>0</v>
      </c>
      <c r="AS30" s="77">
        <f>COUNT(D30,K30,T30,X30,AA30,AH30,M30)+'Avril 2020'!AR30</f>
        <v>0</v>
      </c>
      <c r="AT30" s="64">
        <f t="shared" si="8"/>
        <v>0</v>
      </c>
      <c r="AU30" s="64">
        <f>COUNTIF(D30:AH30,"jdf")+'Avril 2020'!AT30</f>
        <v>0</v>
      </c>
      <c r="AV30" s="183">
        <f t="shared" si="9"/>
        <v>0</v>
      </c>
      <c r="AW30" s="106">
        <f t="shared" ca="1" si="19"/>
        <v>0</v>
      </c>
      <c r="AX30" s="108">
        <f>COUNTIF(D30:AH30,"RF")+'Avril 2020'!AW30</f>
        <v>0</v>
      </c>
      <c r="AY30" s="190">
        <f t="shared" ca="1" si="10"/>
        <v>0</v>
      </c>
      <c r="AZ30" s="88">
        <f>IF(COUNTIF(D30:AH30,"CA")&gt;=5,"1",IF(COUNTIF(D30:AH30,"CA")&lt;=4,"0"))+'Avril 2020'!AY30</f>
        <v>0</v>
      </c>
      <c r="BA30" s="80">
        <f t="shared" si="11"/>
        <v>0</v>
      </c>
      <c r="BB30" s="80">
        <f>COUNTIF(E30:AH30,"FR")+'Avril 2020'!BA30</f>
        <v>0</v>
      </c>
      <c r="BC30" s="186">
        <f t="shared" si="12"/>
        <v>0</v>
      </c>
    </row>
    <row r="31" spans="1:55" ht="12" customHeight="1" x14ac:dyDescent="0.25">
      <c r="A31" s="281"/>
      <c r="B31" s="123">
        <v>15</v>
      </c>
      <c r="C31" s="133"/>
      <c r="D31" s="107" t="str">
        <f t="shared" ref="D31:AH31" si="28">IF(OR(WEEKDAY(D3,2)=6,WEEKDAY(D3,2)=7,WEEKDAY(D3,2)=5),"RH","")</f>
        <v>RH</v>
      </c>
      <c r="E31" s="39" t="str">
        <f t="shared" si="28"/>
        <v>RH</v>
      </c>
      <c r="F31" s="39" t="str">
        <f t="shared" si="28"/>
        <v>RH</v>
      </c>
      <c r="G31" s="39" t="str">
        <f t="shared" si="28"/>
        <v/>
      </c>
      <c r="H31" s="39" t="str">
        <f t="shared" si="28"/>
        <v/>
      </c>
      <c r="I31" s="39" t="str">
        <f t="shared" si="28"/>
        <v/>
      </c>
      <c r="J31" s="39" t="str">
        <f t="shared" si="28"/>
        <v/>
      </c>
      <c r="K31" s="107" t="str">
        <f t="shared" si="28"/>
        <v>RH</v>
      </c>
      <c r="L31" s="39" t="str">
        <f t="shared" si="28"/>
        <v>RH</v>
      </c>
      <c r="M31" s="39" t="str">
        <f t="shared" si="28"/>
        <v>RH</v>
      </c>
      <c r="N31" s="39" t="str">
        <f t="shared" si="28"/>
        <v/>
      </c>
      <c r="O31" s="39" t="str">
        <f t="shared" si="28"/>
        <v/>
      </c>
      <c r="P31" s="39" t="str">
        <f t="shared" si="28"/>
        <v/>
      </c>
      <c r="Q31" s="39" t="str">
        <f t="shared" si="28"/>
        <v/>
      </c>
      <c r="R31" s="39" t="str">
        <f t="shared" si="28"/>
        <v>RH</v>
      </c>
      <c r="S31" s="39" t="str">
        <f t="shared" si="28"/>
        <v>RH</v>
      </c>
      <c r="T31" s="39" t="str">
        <f t="shared" si="28"/>
        <v>RH</v>
      </c>
      <c r="U31" s="39" t="str">
        <f t="shared" si="28"/>
        <v/>
      </c>
      <c r="V31" s="39" t="str">
        <f t="shared" si="28"/>
        <v/>
      </c>
      <c r="W31" s="39" t="str">
        <f t="shared" si="28"/>
        <v/>
      </c>
      <c r="X31" s="107" t="str">
        <f t="shared" si="28"/>
        <v/>
      </c>
      <c r="Y31" s="39" t="str">
        <f t="shared" si="28"/>
        <v>RH</v>
      </c>
      <c r="Z31" s="39" t="str">
        <f t="shared" si="28"/>
        <v>RH</v>
      </c>
      <c r="AA31" s="39" t="str">
        <f t="shared" si="28"/>
        <v>RH</v>
      </c>
      <c r="AB31" s="39" t="str">
        <f t="shared" si="28"/>
        <v/>
      </c>
      <c r="AC31" s="39" t="str">
        <f t="shared" si="28"/>
        <v/>
      </c>
      <c r="AD31" s="39" t="str">
        <f t="shared" si="28"/>
        <v/>
      </c>
      <c r="AE31" s="39" t="str">
        <f t="shared" si="28"/>
        <v/>
      </c>
      <c r="AF31" s="39" t="str">
        <f t="shared" si="28"/>
        <v>RH</v>
      </c>
      <c r="AG31" s="39" t="str">
        <f t="shared" si="28"/>
        <v>RH</v>
      </c>
      <c r="AH31" s="132" t="str">
        <f t="shared" si="28"/>
        <v>RH</v>
      </c>
      <c r="AI31" s="111"/>
      <c r="AJ31" s="164">
        <f>COUNTIF(D31:AH31,"RTT")+'Avril 2020'!AI31</f>
        <v>0</v>
      </c>
      <c r="AK31" s="183">
        <f t="shared" si="5"/>
        <v>15</v>
      </c>
      <c r="AL31" s="88">
        <f>COUNTIF(D31:AH31,"CA")+'Avril 2020'!AK31</f>
        <v>0</v>
      </c>
      <c r="AM31" s="186">
        <f t="shared" si="6"/>
        <v>25</v>
      </c>
      <c r="AN31" s="362"/>
      <c r="AO31" s="88" t="s">
        <v>90</v>
      </c>
      <c r="AP31" s="80">
        <f>'Avril 2020'!AO31</f>
        <v>0</v>
      </c>
      <c r="AQ31" s="80">
        <f>COUNTIF(D31:AH31,"HS")+'Avril 2020'!AP31</f>
        <v>0</v>
      </c>
      <c r="AR31" s="186">
        <f t="shared" si="7"/>
        <v>0</v>
      </c>
      <c r="AS31" s="77">
        <f>COUNT(D31,K31,T31,X31,AA31,AH31,M31)+'Avril 2020'!AR31</f>
        <v>0</v>
      </c>
      <c r="AT31" s="64">
        <f t="shared" si="8"/>
        <v>0</v>
      </c>
      <c r="AU31" s="64">
        <f>COUNTIF(D31:AH31,"jdf")+'Avril 2020'!AT31</f>
        <v>0</v>
      </c>
      <c r="AV31" s="183">
        <f t="shared" si="9"/>
        <v>0</v>
      </c>
      <c r="AW31" s="106">
        <f t="shared" ca="1" si="19"/>
        <v>0</v>
      </c>
      <c r="AX31" s="108">
        <f>COUNTIF(D31:AH31,"RF")+'Avril 2020'!AW31</f>
        <v>0</v>
      </c>
      <c r="AY31" s="190">
        <f t="shared" ca="1" si="10"/>
        <v>0</v>
      </c>
      <c r="AZ31" s="88">
        <f>IF(COUNTIF(D31:AH31,"CA")&gt;=5,"1",IF(COUNTIF(D31:AH31,"CA")&lt;=4,"0"))+'Avril 2020'!AY31</f>
        <v>0</v>
      </c>
      <c r="BA31" s="80">
        <f t="shared" si="11"/>
        <v>0</v>
      </c>
      <c r="BB31" s="80">
        <f>COUNTIF(E31:AH31,"FR")+'Avril 2020'!BA31</f>
        <v>0</v>
      </c>
      <c r="BC31" s="186">
        <f t="shared" si="12"/>
        <v>0</v>
      </c>
    </row>
    <row r="32" spans="1:55" ht="12" customHeight="1" x14ac:dyDescent="0.25">
      <c r="A32" s="281"/>
      <c r="B32" s="123">
        <v>16</v>
      </c>
      <c r="C32" s="133"/>
      <c r="D32" s="107" t="str">
        <f t="shared" ref="D32:AH32" si="29">IF(OR(WEEKDAY(D3,2)=6,WEEKDAY(D3,2)=7,WEEKDAY(D3,2)=4),"RH","")</f>
        <v/>
      </c>
      <c r="E32" s="39" t="str">
        <f t="shared" si="29"/>
        <v>RH</v>
      </c>
      <c r="F32" s="39" t="str">
        <f t="shared" si="29"/>
        <v>RH</v>
      </c>
      <c r="G32" s="39" t="str">
        <f t="shared" si="29"/>
        <v/>
      </c>
      <c r="H32" s="39" t="str">
        <f t="shared" si="29"/>
        <v/>
      </c>
      <c r="I32" s="39" t="str">
        <f t="shared" si="29"/>
        <v/>
      </c>
      <c r="J32" s="39" t="str">
        <f t="shared" si="29"/>
        <v>RH</v>
      </c>
      <c r="K32" s="107" t="str">
        <f t="shared" si="29"/>
        <v/>
      </c>
      <c r="L32" s="39" t="str">
        <f t="shared" si="29"/>
        <v>RH</v>
      </c>
      <c r="M32" s="39" t="str">
        <f t="shared" si="29"/>
        <v>RH</v>
      </c>
      <c r="N32" s="39" t="str">
        <f t="shared" si="29"/>
        <v/>
      </c>
      <c r="O32" s="39" t="str">
        <f t="shared" si="29"/>
        <v/>
      </c>
      <c r="P32" s="39" t="str">
        <f t="shared" si="29"/>
        <v/>
      </c>
      <c r="Q32" s="39" t="str">
        <f t="shared" si="29"/>
        <v>RH</v>
      </c>
      <c r="R32" s="39" t="str">
        <f t="shared" si="29"/>
        <v/>
      </c>
      <c r="S32" s="39" t="str">
        <f t="shared" si="29"/>
        <v>RH</v>
      </c>
      <c r="T32" s="39" t="str">
        <f t="shared" si="29"/>
        <v>RH</v>
      </c>
      <c r="U32" s="39" t="str">
        <f t="shared" si="29"/>
        <v/>
      </c>
      <c r="V32" s="39" t="str">
        <f t="shared" si="29"/>
        <v/>
      </c>
      <c r="W32" s="39" t="str">
        <f t="shared" si="29"/>
        <v/>
      </c>
      <c r="X32" s="107" t="str">
        <f t="shared" si="29"/>
        <v>RH</v>
      </c>
      <c r="Y32" s="39" t="str">
        <f t="shared" si="29"/>
        <v/>
      </c>
      <c r="Z32" s="39" t="str">
        <f t="shared" si="29"/>
        <v>RH</v>
      </c>
      <c r="AA32" s="39" t="str">
        <f t="shared" si="29"/>
        <v>RH</v>
      </c>
      <c r="AB32" s="39" t="str">
        <f t="shared" si="29"/>
        <v/>
      </c>
      <c r="AC32" s="39" t="str">
        <f t="shared" si="29"/>
        <v/>
      </c>
      <c r="AD32" s="39" t="str">
        <f t="shared" si="29"/>
        <v/>
      </c>
      <c r="AE32" s="39" t="str">
        <f t="shared" si="29"/>
        <v>RH</v>
      </c>
      <c r="AF32" s="39" t="str">
        <f t="shared" si="29"/>
        <v/>
      </c>
      <c r="AG32" s="39" t="str">
        <f t="shared" si="29"/>
        <v>RH</v>
      </c>
      <c r="AH32" s="132" t="str">
        <f t="shared" si="29"/>
        <v>RH</v>
      </c>
      <c r="AI32" s="111"/>
      <c r="AJ32" s="164">
        <f>COUNTIF(D32:AH32,"RTT")+'Avril 2020'!AI32</f>
        <v>0</v>
      </c>
      <c r="AK32" s="183">
        <f t="shared" si="5"/>
        <v>15</v>
      </c>
      <c r="AL32" s="88">
        <f>COUNTIF(D32:AH32,"CA")+'Avril 2020'!AK32</f>
        <v>0</v>
      </c>
      <c r="AM32" s="186">
        <f t="shared" si="6"/>
        <v>25</v>
      </c>
      <c r="AN32" s="362"/>
      <c r="AO32" s="88" t="s">
        <v>90</v>
      </c>
      <c r="AP32" s="80">
        <f>'Avril 2020'!AO32</f>
        <v>0</v>
      </c>
      <c r="AQ32" s="80">
        <f>COUNTIF(D32:AH32,"HS")+'Avril 2020'!AP32</f>
        <v>0</v>
      </c>
      <c r="AR32" s="186">
        <f t="shared" si="7"/>
        <v>0</v>
      </c>
      <c r="AS32" s="77">
        <f>COUNT(D32,K32,T32,X32,AA32,AH32,M32)+'Avril 2020'!AR32</f>
        <v>0</v>
      </c>
      <c r="AT32" s="64">
        <f t="shared" si="8"/>
        <v>0</v>
      </c>
      <c r="AU32" s="64">
        <f>COUNTIF(D32:AH32,"jdf")+'Avril 2020'!AT32</f>
        <v>0</v>
      </c>
      <c r="AV32" s="183">
        <f t="shared" si="9"/>
        <v>0</v>
      </c>
      <c r="AW32" s="106">
        <f t="shared" ca="1" si="19"/>
        <v>0</v>
      </c>
      <c r="AX32" s="108">
        <f>COUNTIF(D32:AH32,"RF")+'Avril 2020'!AW32</f>
        <v>0</v>
      </c>
      <c r="AY32" s="190">
        <f t="shared" ca="1" si="10"/>
        <v>0</v>
      </c>
      <c r="AZ32" s="88">
        <f>IF(COUNTIF(D32:AH32,"CA")&gt;=5,"1",IF(COUNTIF(D32:AH32,"CA")&lt;=4,"0"))+'Avril 2020'!AY32</f>
        <v>0</v>
      </c>
      <c r="BA32" s="80">
        <f t="shared" si="11"/>
        <v>0</v>
      </c>
      <c r="BB32" s="80">
        <f>COUNTIF(E32:AH32,"FR")+'Avril 2020'!BA32</f>
        <v>0</v>
      </c>
      <c r="BC32" s="186">
        <f t="shared" si="12"/>
        <v>0</v>
      </c>
    </row>
    <row r="33" spans="1:55" s="6" customFormat="1" ht="12" customHeight="1" thickBot="1" x14ac:dyDescent="0.3">
      <c r="A33" s="282"/>
      <c r="B33" s="123">
        <v>17</v>
      </c>
      <c r="C33" s="133"/>
      <c r="D33" s="107" t="str">
        <f t="shared" ref="D33:AH33" si="30">IF(OR(WEEKDAY(D3,2)=6,WEEKDAY(D3,2)=7,WEEKDAY(D3,2)=2),"RH","")</f>
        <v/>
      </c>
      <c r="E33" s="39" t="str">
        <f t="shared" si="30"/>
        <v>RH</v>
      </c>
      <c r="F33" s="39" t="str">
        <f t="shared" si="30"/>
        <v>RH</v>
      </c>
      <c r="G33" s="39" t="str">
        <f t="shared" si="30"/>
        <v/>
      </c>
      <c r="H33" s="39" t="str">
        <f t="shared" si="30"/>
        <v>RH</v>
      </c>
      <c r="I33" s="39" t="str">
        <f t="shared" si="30"/>
        <v/>
      </c>
      <c r="J33" s="39" t="str">
        <f t="shared" si="30"/>
        <v/>
      </c>
      <c r="K33" s="107" t="str">
        <f t="shared" si="30"/>
        <v/>
      </c>
      <c r="L33" s="39" t="str">
        <f t="shared" si="30"/>
        <v>RH</v>
      </c>
      <c r="M33" s="39" t="str">
        <f t="shared" si="30"/>
        <v>RH</v>
      </c>
      <c r="N33" s="39" t="str">
        <f t="shared" si="30"/>
        <v/>
      </c>
      <c r="O33" s="39" t="str">
        <f t="shared" si="30"/>
        <v>RH</v>
      </c>
      <c r="P33" s="39" t="str">
        <f t="shared" si="30"/>
        <v/>
      </c>
      <c r="Q33" s="39" t="str">
        <f t="shared" si="30"/>
        <v/>
      </c>
      <c r="R33" s="39" t="str">
        <f t="shared" si="30"/>
        <v/>
      </c>
      <c r="S33" s="39" t="str">
        <f t="shared" si="30"/>
        <v>RH</v>
      </c>
      <c r="T33" s="39" t="str">
        <f t="shared" si="30"/>
        <v>RH</v>
      </c>
      <c r="U33" s="39" t="str">
        <f t="shared" si="30"/>
        <v/>
      </c>
      <c r="V33" s="39" t="str">
        <f t="shared" si="30"/>
        <v>RH</v>
      </c>
      <c r="W33" s="39" t="str">
        <f t="shared" si="30"/>
        <v/>
      </c>
      <c r="X33" s="107" t="str">
        <f t="shared" si="30"/>
        <v/>
      </c>
      <c r="Y33" s="39" t="str">
        <f t="shared" si="30"/>
        <v/>
      </c>
      <c r="Z33" s="39" t="str">
        <f t="shared" si="30"/>
        <v>RH</v>
      </c>
      <c r="AA33" s="39" t="str">
        <f t="shared" si="30"/>
        <v>RH</v>
      </c>
      <c r="AB33" s="39" t="str">
        <f t="shared" si="30"/>
        <v/>
      </c>
      <c r="AC33" s="39" t="str">
        <f t="shared" si="30"/>
        <v>RH</v>
      </c>
      <c r="AD33" s="39" t="str">
        <f t="shared" si="30"/>
        <v/>
      </c>
      <c r="AE33" s="39" t="str">
        <f t="shared" si="30"/>
        <v/>
      </c>
      <c r="AF33" s="39" t="str">
        <f t="shared" si="30"/>
        <v/>
      </c>
      <c r="AG33" s="39" t="str">
        <f t="shared" si="30"/>
        <v>RH</v>
      </c>
      <c r="AH33" s="132" t="str">
        <f t="shared" si="30"/>
        <v>RH</v>
      </c>
      <c r="AI33" s="111"/>
      <c r="AJ33" s="164">
        <f>COUNTIF(D33:AH33,"RTT")+'Avril 2020'!AI33</f>
        <v>0</v>
      </c>
      <c r="AK33" s="183">
        <f t="shared" si="5"/>
        <v>15</v>
      </c>
      <c r="AL33" s="88">
        <f>COUNTIF(D33:AH33,"CA")+'Avril 2020'!AK33</f>
        <v>0</v>
      </c>
      <c r="AM33" s="186">
        <f t="shared" si="6"/>
        <v>25</v>
      </c>
      <c r="AN33" s="362"/>
      <c r="AO33" s="88" t="s">
        <v>90</v>
      </c>
      <c r="AP33" s="80">
        <f>'Avril 2020'!AO33</f>
        <v>0</v>
      </c>
      <c r="AQ33" s="80">
        <f>COUNTIF(D33:AH33,"HS")+'Avril 2020'!AP33</f>
        <v>0</v>
      </c>
      <c r="AR33" s="186">
        <f t="shared" si="7"/>
        <v>0</v>
      </c>
      <c r="AS33" s="77">
        <f>COUNT(D33,K33,T33,X33,AA33,AH33,M33)+'Avril 2020'!AR33</f>
        <v>0</v>
      </c>
      <c r="AT33" s="64">
        <f t="shared" si="8"/>
        <v>0</v>
      </c>
      <c r="AU33" s="64">
        <f>COUNTIF(D33:AH33,"jdf")+'Avril 2020'!AT33</f>
        <v>0</v>
      </c>
      <c r="AV33" s="183">
        <f t="shared" si="9"/>
        <v>0</v>
      </c>
      <c r="AW33" s="106">
        <f t="shared" ca="1" si="19"/>
        <v>0</v>
      </c>
      <c r="AX33" s="108">
        <f>COUNTIF(D33:AH33,"RF")+'Avril 2020'!AW33</f>
        <v>0</v>
      </c>
      <c r="AY33" s="190">
        <f t="shared" ca="1" si="10"/>
        <v>0</v>
      </c>
      <c r="AZ33" s="88">
        <f>IF(COUNTIF(D33:AH33,"CA")&gt;=5,"1",IF(COUNTIF(D33:AH33,"CA")&lt;=4,"0"))+'Avril 2020'!AY33</f>
        <v>0</v>
      </c>
      <c r="BA33" s="80">
        <f t="shared" si="11"/>
        <v>0</v>
      </c>
      <c r="BB33" s="80">
        <f>COUNTIF(E33:AH33,"FR")+'Avril 2020'!BA33</f>
        <v>0</v>
      </c>
      <c r="BC33" s="186">
        <f t="shared" si="12"/>
        <v>0</v>
      </c>
    </row>
    <row r="34" spans="1:55" ht="1.5" customHeight="1" x14ac:dyDescent="0.25">
      <c r="A34" s="34"/>
      <c r="B34" s="123"/>
      <c r="C34" s="133"/>
      <c r="D34" s="107"/>
      <c r="E34" s="39"/>
      <c r="F34" s="39"/>
      <c r="G34" s="39"/>
      <c r="H34" s="39"/>
      <c r="I34" s="39"/>
      <c r="J34" s="39"/>
      <c r="K34" s="107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107"/>
      <c r="Y34" s="39"/>
      <c r="Z34" s="39"/>
      <c r="AA34" s="39"/>
      <c r="AB34" s="39"/>
      <c r="AC34" s="39"/>
      <c r="AD34" s="39"/>
      <c r="AE34" s="39"/>
      <c r="AF34" s="39"/>
      <c r="AG34" s="39"/>
      <c r="AH34" s="132"/>
      <c r="AI34" s="111"/>
      <c r="AJ34" s="164">
        <f>COUNTIF(D34:AH34,"RTT")+'Avril 2020'!AI34</f>
        <v>0</v>
      </c>
      <c r="AK34" s="183"/>
      <c r="AL34" s="88">
        <f>COUNTIF(D34:AH34,"CA")+'Avril 2020'!AK34</f>
        <v>0</v>
      </c>
      <c r="AM34" s="186"/>
      <c r="AN34" s="362"/>
      <c r="AO34" s="88" t="s">
        <v>90</v>
      </c>
      <c r="AP34" s="80">
        <f>'Avril 2020'!AO34</f>
        <v>0</v>
      </c>
      <c r="AQ34" s="80">
        <f>COUNTIF(D34:AH34,"HS")+'Avril 2020'!AP34</f>
        <v>0</v>
      </c>
      <c r="AR34" s="186">
        <f t="shared" si="7"/>
        <v>0</v>
      </c>
      <c r="AS34" s="77">
        <f>COUNT(D34,K34,T34,X34,AA34,AH34,M34)+'Avril 2020'!AR34</f>
        <v>0</v>
      </c>
      <c r="AT34" s="64">
        <f t="shared" si="8"/>
        <v>0</v>
      </c>
      <c r="AU34" s="64">
        <f>COUNTIF(D34:AH34,"jdf")+'Avril 2020'!AT34</f>
        <v>0</v>
      </c>
      <c r="AV34" s="183">
        <f t="shared" si="9"/>
        <v>0</v>
      </c>
      <c r="AW34" s="106">
        <f t="shared" ca="1" si="19"/>
        <v>3</v>
      </c>
      <c r="AX34" s="108">
        <f>COUNTIF(D34:AH34,"RF")+'Avril 2020'!AW34</f>
        <v>0</v>
      </c>
      <c r="AY34" s="191"/>
      <c r="AZ34" s="88">
        <f>IF(COUNTIF(D34:AH34,"CA")&gt;=5,"1",IF(COUNTIF(D34:AH34,"CA")&lt;=4,"0"))+'Avril 2020'!AY34</f>
        <v>0</v>
      </c>
      <c r="BA34" s="80">
        <f t="shared" si="11"/>
        <v>0</v>
      </c>
      <c r="BB34" s="80">
        <f>COUNTIF(E34:AH34,"FR")+'Avril 2020'!BA34</f>
        <v>0</v>
      </c>
      <c r="BC34" s="186">
        <f t="shared" si="12"/>
        <v>0</v>
      </c>
    </row>
    <row r="35" spans="1:55" ht="12" customHeight="1" x14ac:dyDescent="0.25">
      <c r="A35" s="283" t="s">
        <v>45</v>
      </c>
      <c r="B35" s="120">
        <v>18</v>
      </c>
      <c r="C35" s="133"/>
      <c r="D35" s="107" t="str">
        <f>IF(OR(WEEKDAY(D3,2)=6,WEEKDAY(D3,2)=7,WEEKDAY(D3,2)=3),"RH","")</f>
        <v/>
      </c>
      <c r="E35" s="39" t="str">
        <f t="shared" ref="E35:AH35" si="31">IF(OR(WEEKDAY(E3,2)=6,WEEKDAY(E3,2)=7,WEEKDAY(E3,2)=3),"RH","")</f>
        <v>RH</v>
      </c>
      <c r="F35" s="39" t="str">
        <f t="shared" si="31"/>
        <v>RH</v>
      </c>
      <c r="G35" s="39" t="str">
        <f t="shared" si="31"/>
        <v/>
      </c>
      <c r="H35" s="39" t="str">
        <f t="shared" si="31"/>
        <v/>
      </c>
      <c r="I35" s="39" t="str">
        <f t="shared" si="31"/>
        <v>RH</v>
      </c>
      <c r="J35" s="39" t="str">
        <f t="shared" si="31"/>
        <v/>
      </c>
      <c r="K35" s="107" t="str">
        <f t="shared" si="31"/>
        <v/>
      </c>
      <c r="L35" s="39" t="str">
        <f t="shared" si="31"/>
        <v>RH</v>
      </c>
      <c r="M35" s="39" t="str">
        <f t="shared" si="31"/>
        <v>RH</v>
      </c>
      <c r="N35" s="39" t="str">
        <f t="shared" si="31"/>
        <v/>
      </c>
      <c r="O35" s="39" t="str">
        <f t="shared" si="31"/>
        <v/>
      </c>
      <c r="P35" s="39" t="str">
        <f t="shared" si="31"/>
        <v>RH</v>
      </c>
      <c r="Q35" s="39" t="str">
        <f t="shared" si="31"/>
        <v/>
      </c>
      <c r="R35" s="39" t="str">
        <f t="shared" si="31"/>
        <v/>
      </c>
      <c r="S35" s="39" t="str">
        <f t="shared" si="31"/>
        <v>RH</v>
      </c>
      <c r="T35" s="39" t="str">
        <f t="shared" si="31"/>
        <v>RH</v>
      </c>
      <c r="U35" s="39" t="str">
        <f t="shared" si="31"/>
        <v/>
      </c>
      <c r="V35" s="39" t="str">
        <f t="shared" si="31"/>
        <v/>
      </c>
      <c r="W35" s="39" t="str">
        <f t="shared" si="31"/>
        <v>RH</v>
      </c>
      <c r="X35" s="107" t="str">
        <f t="shared" si="31"/>
        <v/>
      </c>
      <c r="Y35" s="39" t="str">
        <f t="shared" si="31"/>
        <v/>
      </c>
      <c r="Z35" s="39" t="str">
        <f t="shared" si="31"/>
        <v>RH</v>
      </c>
      <c r="AA35" s="39" t="str">
        <f t="shared" si="31"/>
        <v>RH</v>
      </c>
      <c r="AB35" s="39" t="str">
        <f t="shared" si="31"/>
        <v/>
      </c>
      <c r="AC35" s="39" t="str">
        <f t="shared" si="31"/>
        <v/>
      </c>
      <c r="AD35" s="39" t="str">
        <f t="shared" si="31"/>
        <v>RH</v>
      </c>
      <c r="AE35" s="39" t="str">
        <f t="shared" si="31"/>
        <v/>
      </c>
      <c r="AF35" s="39" t="str">
        <f t="shared" si="31"/>
        <v/>
      </c>
      <c r="AG35" s="39" t="str">
        <f t="shared" si="31"/>
        <v>RH</v>
      </c>
      <c r="AH35" s="132" t="str">
        <f t="shared" si="31"/>
        <v>RH</v>
      </c>
      <c r="AI35" s="111"/>
      <c r="AJ35" s="164">
        <f>COUNTIF(D35:AH35,"RTT")+'Avril 2020'!AI35</f>
        <v>0</v>
      </c>
      <c r="AK35" s="183">
        <f>0 -(AJ35)</f>
        <v>0</v>
      </c>
      <c r="AL35" s="88">
        <f>COUNTIF(D35:AH35,"CA")+'Avril 2020'!AK35</f>
        <v>0</v>
      </c>
      <c r="AM35" s="186">
        <f t="shared" si="6"/>
        <v>25</v>
      </c>
      <c r="AN35" s="362"/>
      <c r="AO35" s="88" t="s">
        <v>90</v>
      </c>
      <c r="AP35" s="80">
        <f>'Avril 2020'!AO35</f>
        <v>0</v>
      </c>
      <c r="AQ35" s="80">
        <f>COUNTIF(D35:AH35,"HS")+'Avril 2020'!AP35</f>
        <v>0</v>
      </c>
      <c r="AR35" s="186">
        <f t="shared" si="7"/>
        <v>0</v>
      </c>
      <c r="AS35" s="77">
        <f>COUNT(D35,K35,T35,X35,AA35,AH35,M35)+'Avril 2020'!AR35</f>
        <v>0</v>
      </c>
      <c r="AT35" s="64">
        <f t="shared" si="8"/>
        <v>0</v>
      </c>
      <c r="AU35" s="64">
        <f>COUNTIF(D35:AH35,"jdf")+'Avril 2020'!AT35</f>
        <v>0</v>
      </c>
      <c r="AV35" s="183">
        <f t="shared" si="9"/>
        <v>0</v>
      </c>
      <c r="AW35" s="106">
        <f t="shared" ca="1" si="19"/>
        <v>0</v>
      </c>
      <c r="AX35" s="108">
        <f>COUNTIF(D35:AH35,"RF")+'Avril 2020'!AW35</f>
        <v>0</v>
      </c>
      <c r="AY35" s="190">
        <f t="shared" ca="1" si="10"/>
        <v>0</v>
      </c>
      <c r="AZ35" s="88">
        <f>IF(COUNTIF(D35:AH35,"CA")&gt;=5,"1",IF(COUNTIF(D35:AH35,"CA")&lt;=4,"0"))+'Avril 2020'!AY35</f>
        <v>0</v>
      </c>
      <c r="BA35" s="80">
        <f t="shared" si="11"/>
        <v>0</v>
      </c>
      <c r="BB35" s="80">
        <f>COUNTIF(E35:AH35,"FR")+'Avril 2020'!BA35</f>
        <v>0</v>
      </c>
      <c r="BC35" s="186">
        <f t="shared" si="12"/>
        <v>0</v>
      </c>
    </row>
    <row r="36" spans="1:55" ht="12" customHeight="1" x14ac:dyDescent="0.25">
      <c r="A36" s="283"/>
      <c r="B36" s="124">
        <v>19</v>
      </c>
      <c r="C36" s="139"/>
      <c r="D36" s="107" t="str">
        <f t="shared" ref="D36:AH36" si="32">IF(OR(WEEKDAY(D3,2)=6,WEEKDAY(D3,2)=7,WEEKDAY(D3,2)=5),"RH","")</f>
        <v>RH</v>
      </c>
      <c r="E36" s="39" t="str">
        <f t="shared" si="32"/>
        <v>RH</v>
      </c>
      <c r="F36" s="39" t="str">
        <f t="shared" si="32"/>
        <v>RH</v>
      </c>
      <c r="G36" s="39" t="str">
        <f t="shared" si="32"/>
        <v/>
      </c>
      <c r="H36" s="39" t="str">
        <f t="shared" si="32"/>
        <v/>
      </c>
      <c r="I36" s="39" t="str">
        <f t="shared" si="32"/>
        <v/>
      </c>
      <c r="J36" s="39" t="str">
        <f t="shared" si="32"/>
        <v/>
      </c>
      <c r="K36" s="107" t="str">
        <f t="shared" si="32"/>
        <v>RH</v>
      </c>
      <c r="L36" s="39" t="str">
        <f t="shared" si="32"/>
        <v>RH</v>
      </c>
      <c r="M36" s="39" t="str">
        <f t="shared" si="32"/>
        <v>RH</v>
      </c>
      <c r="N36" s="39" t="str">
        <f t="shared" si="32"/>
        <v/>
      </c>
      <c r="O36" s="39" t="str">
        <f t="shared" si="32"/>
        <v/>
      </c>
      <c r="P36" s="39" t="str">
        <f t="shared" si="32"/>
        <v/>
      </c>
      <c r="Q36" s="39" t="str">
        <f t="shared" si="32"/>
        <v/>
      </c>
      <c r="R36" s="39" t="str">
        <f t="shared" si="32"/>
        <v>RH</v>
      </c>
      <c r="S36" s="39" t="str">
        <f t="shared" si="32"/>
        <v>RH</v>
      </c>
      <c r="T36" s="39" t="str">
        <f t="shared" si="32"/>
        <v>RH</v>
      </c>
      <c r="U36" s="39" t="str">
        <f t="shared" si="32"/>
        <v/>
      </c>
      <c r="V36" s="39" t="str">
        <f t="shared" si="32"/>
        <v/>
      </c>
      <c r="W36" s="39" t="str">
        <f t="shared" si="32"/>
        <v/>
      </c>
      <c r="X36" s="107" t="str">
        <f t="shared" si="32"/>
        <v/>
      </c>
      <c r="Y36" s="39" t="str">
        <f t="shared" si="32"/>
        <v>RH</v>
      </c>
      <c r="Z36" s="39" t="str">
        <f t="shared" si="32"/>
        <v>RH</v>
      </c>
      <c r="AA36" s="39" t="str">
        <f t="shared" si="32"/>
        <v>RH</v>
      </c>
      <c r="AB36" s="39" t="str">
        <f t="shared" si="32"/>
        <v/>
      </c>
      <c r="AC36" s="39" t="str">
        <f t="shared" si="32"/>
        <v/>
      </c>
      <c r="AD36" s="39" t="str">
        <f t="shared" si="32"/>
        <v/>
      </c>
      <c r="AE36" s="39" t="str">
        <f t="shared" si="32"/>
        <v/>
      </c>
      <c r="AF36" s="39" t="str">
        <f t="shared" si="32"/>
        <v>RH</v>
      </c>
      <c r="AG36" s="39" t="str">
        <f t="shared" si="32"/>
        <v>RH</v>
      </c>
      <c r="AH36" s="132" t="str">
        <f t="shared" si="32"/>
        <v>RH</v>
      </c>
      <c r="AI36" s="111"/>
      <c r="AJ36" s="164">
        <f>COUNTIF(D36:AH36,"RTT")+'Avril 2020'!AI36</f>
        <v>0</v>
      </c>
      <c r="AK36" s="183">
        <f t="shared" si="5"/>
        <v>15</v>
      </c>
      <c r="AL36" s="88">
        <f>COUNTIF(D36:AH36,"CA")+'Avril 2020'!AK36</f>
        <v>0</v>
      </c>
      <c r="AM36" s="186">
        <f t="shared" si="6"/>
        <v>25</v>
      </c>
      <c r="AN36" s="362"/>
      <c r="AO36" s="88" t="s">
        <v>90</v>
      </c>
      <c r="AP36" s="80">
        <f>'Avril 2020'!AO36</f>
        <v>0</v>
      </c>
      <c r="AQ36" s="80">
        <f>COUNTIF(D36:AH36,"HS")+'Avril 2020'!AP36</f>
        <v>0</v>
      </c>
      <c r="AR36" s="186">
        <f t="shared" si="7"/>
        <v>0</v>
      </c>
      <c r="AS36" s="77">
        <f>COUNT(D36,K36,T36,X36,AA36,AH36,M36)+'Avril 2020'!AR36</f>
        <v>0</v>
      </c>
      <c r="AT36" s="64">
        <f t="shared" si="8"/>
        <v>0</v>
      </c>
      <c r="AU36" s="64">
        <f>COUNTIF(D36:AH36,"jdf")+'Avril 2020'!AT36</f>
        <v>0</v>
      </c>
      <c r="AV36" s="183">
        <f t="shared" si="9"/>
        <v>0</v>
      </c>
      <c r="AW36" s="106">
        <f ca="1">jaunesNum(D36:AH36)</f>
        <v>0</v>
      </c>
      <c r="AX36" s="108">
        <f>COUNTIF(D36:AH36,"RF")+'Avril 2020'!AW36</f>
        <v>0</v>
      </c>
      <c r="AY36" s="190">
        <f t="shared" ca="1" si="10"/>
        <v>0</v>
      </c>
      <c r="AZ36" s="88">
        <f>IF(COUNTIF(D36:AH36,"CA")&gt;=5,"1",IF(COUNTIF(D36:AH36,"CA")&lt;=4,"0"))+'Avril 2020'!AY36</f>
        <v>0</v>
      </c>
      <c r="BA36" s="80">
        <f t="shared" si="11"/>
        <v>0</v>
      </c>
      <c r="BB36" s="80">
        <f>COUNTIF(E36:AH36,"FR")+'Avril 2020'!BA36</f>
        <v>0</v>
      </c>
      <c r="BC36" s="186">
        <f t="shared" si="12"/>
        <v>0</v>
      </c>
    </row>
    <row r="37" spans="1:55" s="6" customFormat="1" ht="12" customHeight="1" x14ac:dyDescent="0.25">
      <c r="A37" s="283"/>
      <c r="B37" s="124"/>
      <c r="C37" s="133"/>
      <c r="D37" s="107" t="str">
        <f t="shared" ref="D37:AH37" si="33">IF(OR(WEEKDAY(D3,2)=6,WEEKDAY(D3,2)=7,WEEKDAY(D3,2)=1),"RH","")</f>
        <v/>
      </c>
      <c r="E37" s="39" t="str">
        <f t="shared" si="33"/>
        <v>RH</v>
      </c>
      <c r="F37" s="39" t="str">
        <f t="shared" si="33"/>
        <v>RH</v>
      </c>
      <c r="G37" s="39" t="str">
        <f t="shared" si="33"/>
        <v>RH</v>
      </c>
      <c r="H37" s="39" t="str">
        <f t="shared" si="33"/>
        <v/>
      </c>
      <c r="I37" s="39" t="str">
        <f t="shared" si="33"/>
        <v/>
      </c>
      <c r="J37" s="39" t="str">
        <f t="shared" si="33"/>
        <v/>
      </c>
      <c r="K37" s="107" t="str">
        <f t="shared" si="33"/>
        <v/>
      </c>
      <c r="L37" s="39" t="str">
        <f t="shared" si="33"/>
        <v>RH</v>
      </c>
      <c r="M37" s="39" t="str">
        <f t="shared" si="33"/>
        <v>RH</v>
      </c>
      <c r="N37" s="39" t="str">
        <f t="shared" si="33"/>
        <v>RH</v>
      </c>
      <c r="O37" s="39" t="str">
        <f t="shared" si="33"/>
        <v/>
      </c>
      <c r="P37" s="39" t="str">
        <f t="shared" si="33"/>
        <v/>
      </c>
      <c r="Q37" s="39" t="str">
        <f t="shared" si="33"/>
        <v/>
      </c>
      <c r="R37" s="39" t="str">
        <f t="shared" si="33"/>
        <v/>
      </c>
      <c r="S37" s="39" t="str">
        <f t="shared" si="33"/>
        <v>RH</v>
      </c>
      <c r="T37" s="39" t="str">
        <f t="shared" si="33"/>
        <v>RH</v>
      </c>
      <c r="U37" s="39" t="str">
        <f t="shared" si="33"/>
        <v>RH</v>
      </c>
      <c r="V37" s="39" t="str">
        <f t="shared" si="33"/>
        <v/>
      </c>
      <c r="W37" s="39" t="str">
        <f t="shared" si="33"/>
        <v/>
      </c>
      <c r="X37" s="107" t="str">
        <f t="shared" si="33"/>
        <v/>
      </c>
      <c r="Y37" s="39" t="str">
        <f t="shared" si="33"/>
        <v/>
      </c>
      <c r="Z37" s="39" t="str">
        <f t="shared" si="33"/>
        <v>RH</v>
      </c>
      <c r="AA37" s="39" t="str">
        <f t="shared" si="33"/>
        <v>RH</v>
      </c>
      <c r="AB37" s="39" t="str">
        <f t="shared" si="33"/>
        <v>RH</v>
      </c>
      <c r="AC37" s="39" t="str">
        <f t="shared" si="33"/>
        <v/>
      </c>
      <c r="AD37" s="39" t="str">
        <f t="shared" si="33"/>
        <v/>
      </c>
      <c r="AE37" s="39" t="str">
        <f t="shared" si="33"/>
        <v/>
      </c>
      <c r="AF37" s="39" t="str">
        <f t="shared" si="33"/>
        <v/>
      </c>
      <c r="AG37" s="39" t="str">
        <f t="shared" si="33"/>
        <v>RH</v>
      </c>
      <c r="AH37" s="132" t="str">
        <f t="shared" si="33"/>
        <v>RH</v>
      </c>
      <c r="AI37" s="111"/>
      <c r="AJ37" s="164">
        <f>COUNTIF(D37:AH37,"RTT")+'Avril 2020'!AI37</f>
        <v>0</v>
      </c>
      <c r="AK37" s="183">
        <f t="shared" si="5"/>
        <v>15</v>
      </c>
      <c r="AL37" s="88">
        <f>COUNTIF(D37:AH37,"CA")+'Avril 2020'!AK37</f>
        <v>0</v>
      </c>
      <c r="AM37" s="186">
        <f t="shared" si="6"/>
        <v>25</v>
      </c>
      <c r="AN37" s="362"/>
      <c r="AO37" s="88" t="s">
        <v>90</v>
      </c>
      <c r="AP37" s="80">
        <f>'Avril 2020'!AO37</f>
        <v>0</v>
      </c>
      <c r="AQ37" s="80">
        <f>COUNTIF(D37:AH37,"HS")+'Avril 2020'!AP37</f>
        <v>0</v>
      </c>
      <c r="AR37" s="186">
        <f t="shared" si="7"/>
        <v>0</v>
      </c>
      <c r="AS37" s="77">
        <f>COUNT(D37,K37,T37,X37,AA37,AH37,M37)+'Avril 2020'!AR37</f>
        <v>0</v>
      </c>
      <c r="AT37" s="64">
        <f t="shared" si="8"/>
        <v>0</v>
      </c>
      <c r="AU37" s="64">
        <f>COUNTIF(D37:AH37,"jdf")+'Avril 2020'!AT37</f>
        <v>0</v>
      </c>
      <c r="AV37" s="183">
        <f t="shared" si="9"/>
        <v>0</v>
      </c>
      <c r="AW37" s="106">
        <f t="shared" ca="1" si="19"/>
        <v>0</v>
      </c>
      <c r="AX37" s="108">
        <f>COUNTIF(D37:AH37,"RF")+'Avril 2020'!AW37</f>
        <v>0</v>
      </c>
      <c r="AY37" s="190">
        <f t="shared" ca="1" si="10"/>
        <v>0</v>
      </c>
      <c r="AZ37" s="88">
        <f>IF(COUNTIF(D37:AH37,"CA")&gt;=5,"1",IF(COUNTIF(D37:AH37,"CA")&lt;=4,"0"))+'Avril 2020'!AY37</f>
        <v>0</v>
      </c>
      <c r="BA37" s="80">
        <f t="shared" si="11"/>
        <v>0</v>
      </c>
      <c r="BB37" s="80">
        <f>COUNTIF(E37:AH37,"FR")+'Avril 2020'!BA37</f>
        <v>0</v>
      </c>
      <c r="BC37" s="186">
        <f t="shared" si="12"/>
        <v>0</v>
      </c>
    </row>
    <row r="38" spans="1:55" s="6" customFormat="1" ht="12" customHeight="1" thickBot="1" x14ac:dyDescent="0.3">
      <c r="A38" s="284"/>
      <c r="B38" s="120"/>
      <c r="C38" s="133"/>
      <c r="D38" s="107" t="str">
        <f t="shared" ref="D38:AH38" si="34">IF(OR(WEEKDAY(D3,2)=6,WEEKDAY(D3,2)=7,WEEKDAY(D3,2)=1),"RH","")</f>
        <v/>
      </c>
      <c r="E38" s="39" t="str">
        <f t="shared" si="34"/>
        <v>RH</v>
      </c>
      <c r="F38" s="39" t="str">
        <f t="shared" si="34"/>
        <v>RH</v>
      </c>
      <c r="G38" s="39" t="str">
        <f t="shared" si="34"/>
        <v>RH</v>
      </c>
      <c r="H38" s="39" t="str">
        <f t="shared" si="34"/>
        <v/>
      </c>
      <c r="I38" s="39" t="str">
        <f t="shared" si="34"/>
        <v/>
      </c>
      <c r="J38" s="39" t="str">
        <f t="shared" si="34"/>
        <v/>
      </c>
      <c r="K38" s="107" t="str">
        <f t="shared" si="34"/>
        <v/>
      </c>
      <c r="L38" s="39" t="str">
        <f t="shared" si="34"/>
        <v>RH</v>
      </c>
      <c r="M38" s="39" t="str">
        <f t="shared" si="34"/>
        <v>RH</v>
      </c>
      <c r="N38" s="39" t="str">
        <f t="shared" si="34"/>
        <v>RH</v>
      </c>
      <c r="O38" s="39" t="str">
        <f t="shared" si="34"/>
        <v/>
      </c>
      <c r="P38" s="39" t="str">
        <f t="shared" si="34"/>
        <v/>
      </c>
      <c r="Q38" s="39" t="str">
        <f t="shared" si="34"/>
        <v/>
      </c>
      <c r="R38" s="39" t="str">
        <f t="shared" si="34"/>
        <v/>
      </c>
      <c r="S38" s="39" t="str">
        <f t="shared" si="34"/>
        <v>RH</v>
      </c>
      <c r="T38" s="39" t="str">
        <f t="shared" si="34"/>
        <v>RH</v>
      </c>
      <c r="U38" s="39" t="str">
        <f t="shared" si="34"/>
        <v>RH</v>
      </c>
      <c r="V38" s="39" t="str">
        <f t="shared" si="34"/>
        <v/>
      </c>
      <c r="W38" s="39" t="str">
        <f t="shared" si="34"/>
        <v/>
      </c>
      <c r="X38" s="107" t="str">
        <f t="shared" si="34"/>
        <v/>
      </c>
      <c r="Y38" s="39" t="str">
        <f t="shared" si="34"/>
        <v/>
      </c>
      <c r="Z38" s="39" t="str">
        <f t="shared" si="34"/>
        <v>RH</v>
      </c>
      <c r="AA38" s="39" t="str">
        <f t="shared" si="34"/>
        <v>RH</v>
      </c>
      <c r="AB38" s="39" t="str">
        <f t="shared" si="34"/>
        <v>RH</v>
      </c>
      <c r="AC38" s="39" t="str">
        <f t="shared" si="34"/>
        <v/>
      </c>
      <c r="AD38" s="39" t="str">
        <f t="shared" si="34"/>
        <v/>
      </c>
      <c r="AE38" s="39" t="str">
        <f t="shared" si="34"/>
        <v/>
      </c>
      <c r="AF38" s="39" t="str">
        <f t="shared" si="34"/>
        <v/>
      </c>
      <c r="AG38" s="39" t="str">
        <f t="shared" si="34"/>
        <v>RH</v>
      </c>
      <c r="AH38" s="132" t="str">
        <f t="shared" si="34"/>
        <v>RH</v>
      </c>
      <c r="AI38" s="111"/>
      <c r="AJ38" s="164">
        <f>COUNTIF(D38:AH38,"RTT")+'Avril 2020'!AI38</f>
        <v>0</v>
      </c>
      <c r="AK38" s="183">
        <f t="shared" si="5"/>
        <v>15</v>
      </c>
      <c r="AL38" s="88">
        <f>COUNTIF(D38:AH38,"CA")+'Avril 2020'!AK38</f>
        <v>0</v>
      </c>
      <c r="AM38" s="186">
        <f t="shared" si="6"/>
        <v>25</v>
      </c>
      <c r="AN38" s="362"/>
      <c r="AO38" s="88" t="s">
        <v>90</v>
      </c>
      <c r="AP38" s="80">
        <f>'Avril 2020'!AO38</f>
        <v>0</v>
      </c>
      <c r="AQ38" s="80">
        <f>COUNTIF(D38:AH38,"HS")+'Avril 2020'!AP38</f>
        <v>0</v>
      </c>
      <c r="AR38" s="186">
        <f t="shared" si="7"/>
        <v>0</v>
      </c>
      <c r="AS38" s="77">
        <f>COUNT(D38,K38,T38,X38,AA38,AH38,M38)+'Avril 2020'!AR38</f>
        <v>0</v>
      </c>
      <c r="AT38" s="64">
        <f t="shared" si="8"/>
        <v>0</v>
      </c>
      <c r="AU38" s="64">
        <f>COUNTIF(D38:AH38,"jdf")+'Avril 2020'!AT38</f>
        <v>0</v>
      </c>
      <c r="AV38" s="183">
        <f t="shared" si="9"/>
        <v>0</v>
      </c>
      <c r="AW38" s="106">
        <f t="shared" ca="1" si="19"/>
        <v>0</v>
      </c>
      <c r="AX38" s="108">
        <f>COUNTIF(D38:AH38,"RF")+'Avril 2020'!AW38</f>
        <v>0</v>
      </c>
      <c r="AY38" s="190">
        <f t="shared" ca="1" si="10"/>
        <v>0</v>
      </c>
      <c r="AZ38" s="88">
        <f>IF(COUNTIF(D38:AH38,"CA")&gt;=5,"1",IF(COUNTIF(D38:AH38,"CA")&lt;=4,"0"))+'Avril 2020'!AY38</f>
        <v>0</v>
      </c>
      <c r="BA38" s="80">
        <f t="shared" si="11"/>
        <v>0</v>
      </c>
      <c r="BB38" s="80">
        <f>COUNTIF(E38:AH38,"FR")+'Avril 2020'!BA38</f>
        <v>0</v>
      </c>
      <c r="BC38" s="186">
        <f t="shared" si="12"/>
        <v>0</v>
      </c>
    </row>
    <row r="39" spans="1:55" ht="2.25" customHeight="1" x14ac:dyDescent="0.25">
      <c r="A39" s="155"/>
      <c r="B39" s="120"/>
      <c r="C39" s="133"/>
      <c r="D39" s="107"/>
      <c r="E39" s="39"/>
      <c r="F39" s="39"/>
      <c r="G39" s="39"/>
      <c r="H39" s="39"/>
      <c r="I39" s="39"/>
      <c r="J39" s="39"/>
      <c r="K39" s="107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107"/>
      <c r="Y39" s="39"/>
      <c r="Z39" s="39"/>
      <c r="AA39" s="39"/>
      <c r="AB39" s="39"/>
      <c r="AC39" s="39"/>
      <c r="AD39" s="39"/>
      <c r="AE39" s="39"/>
      <c r="AF39" s="39"/>
      <c r="AG39" s="39"/>
      <c r="AH39" s="132"/>
      <c r="AI39" s="111"/>
      <c r="AJ39" s="164">
        <f>COUNTIF(D39:AH39,"RTT")+'Avril 2020'!AI39</f>
        <v>0</v>
      </c>
      <c r="AK39" s="183"/>
      <c r="AL39" s="88">
        <f>COUNTIF(D39:AH39,"CA")+'Avril 2020'!AK39</f>
        <v>0</v>
      </c>
      <c r="AM39" s="186"/>
      <c r="AN39" s="362"/>
      <c r="AO39" s="88" t="s">
        <v>90</v>
      </c>
      <c r="AP39" s="80">
        <f>'Avril 2020'!AO39</f>
        <v>0</v>
      </c>
      <c r="AQ39" s="80">
        <f>COUNTIF(D39:AH39,"HS")+'Avril 2020'!AP39</f>
        <v>0</v>
      </c>
      <c r="AR39" s="186">
        <f t="shared" si="7"/>
        <v>0</v>
      </c>
      <c r="AS39" s="77">
        <f>COUNT(D39,K39,T39,X39,AA39,AH39,M39)+'Avril 2020'!AR39</f>
        <v>0</v>
      </c>
      <c r="AT39" s="64">
        <f t="shared" si="8"/>
        <v>0</v>
      </c>
      <c r="AU39" s="64">
        <f>COUNTIF(D39:AH39,"jdf")+'Avril 2020'!AT39</f>
        <v>0</v>
      </c>
      <c r="AV39" s="183">
        <f t="shared" si="9"/>
        <v>0</v>
      </c>
      <c r="AW39" s="106"/>
      <c r="AX39" s="108">
        <f>COUNTIF(D39:AH39,"RF")+'Avril 2020'!AW39</f>
        <v>0</v>
      </c>
      <c r="AY39" s="191"/>
      <c r="AZ39" s="88">
        <f>IF(COUNTIF(D39:AH39,"CA")&gt;=5,"1",IF(COUNTIF(D39:AH39,"CA")&lt;=4,"0"))+'Avril 2020'!AY39</f>
        <v>0</v>
      </c>
      <c r="BA39" s="80">
        <f t="shared" si="11"/>
        <v>0</v>
      </c>
      <c r="BB39" s="80">
        <f>COUNTIF(E39:AH39,"FR")+'Avril 2020'!BA39</f>
        <v>0</v>
      </c>
      <c r="BC39" s="186">
        <f t="shared" si="12"/>
        <v>0</v>
      </c>
    </row>
    <row r="40" spans="1:55" ht="12" customHeight="1" thickBot="1" x14ac:dyDescent="0.3">
      <c r="A40" s="35" t="s">
        <v>46</v>
      </c>
      <c r="B40" s="43">
        <v>20</v>
      </c>
      <c r="C40" s="133"/>
      <c r="D40" s="107" t="s">
        <v>64</v>
      </c>
      <c r="E40" s="39" t="s">
        <v>55</v>
      </c>
      <c r="F40" s="39" t="s">
        <v>55</v>
      </c>
      <c r="G40" s="39">
        <v>20</v>
      </c>
      <c r="H40" s="39">
        <v>20</v>
      </c>
      <c r="I40" s="39">
        <v>20</v>
      </c>
      <c r="J40" s="39">
        <v>20</v>
      </c>
      <c r="K40" s="107" t="s">
        <v>64</v>
      </c>
      <c r="L40" s="39" t="s">
        <v>55</v>
      </c>
      <c r="M40" s="39" t="s">
        <v>55</v>
      </c>
      <c r="N40" s="39">
        <v>20</v>
      </c>
      <c r="O40" s="39">
        <v>20</v>
      </c>
      <c r="P40" s="39">
        <v>20</v>
      </c>
      <c r="Q40" s="39">
        <v>20</v>
      </c>
      <c r="R40" s="39">
        <v>20</v>
      </c>
      <c r="S40" s="39" t="s">
        <v>55</v>
      </c>
      <c r="T40" s="39" t="s">
        <v>55</v>
      </c>
      <c r="U40" s="39">
        <v>20</v>
      </c>
      <c r="V40" s="39">
        <v>20</v>
      </c>
      <c r="W40" s="39">
        <v>20</v>
      </c>
      <c r="X40" s="107" t="s">
        <v>64</v>
      </c>
      <c r="Y40" s="39">
        <v>20</v>
      </c>
      <c r="Z40" s="39" t="s">
        <v>55</v>
      </c>
      <c r="AA40" s="39" t="s">
        <v>55</v>
      </c>
      <c r="AB40" s="39">
        <v>20</v>
      </c>
      <c r="AC40" s="39">
        <v>20</v>
      </c>
      <c r="AD40" s="39">
        <v>20</v>
      </c>
      <c r="AE40" s="39">
        <v>20</v>
      </c>
      <c r="AF40" s="39">
        <v>20</v>
      </c>
      <c r="AG40" s="39" t="s">
        <v>55</v>
      </c>
      <c r="AH40" s="39" t="s">
        <v>55</v>
      </c>
      <c r="AI40" s="111"/>
      <c r="AJ40" s="164">
        <f>COUNTIF(D40:AH40,"RTT")+'Avril 2020'!AI40</f>
        <v>0</v>
      </c>
      <c r="AK40" s="183">
        <f t="shared" si="5"/>
        <v>15</v>
      </c>
      <c r="AL40" s="88">
        <f>COUNTIF(D40:AH40,"CA")+'Avril 2020'!AK40</f>
        <v>0</v>
      </c>
      <c r="AM40" s="186">
        <f t="shared" si="6"/>
        <v>25</v>
      </c>
      <c r="AN40" s="362"/>
      <c r="AO40" s="88" t="s">
        <v>90</v>
      </c>
      <c r="AP40" s="80">
        <f>'Avril 2020'!AO40</f>
        <v>0</v>
      </c>
      <c r="AQ40" s="80">
        <f>COUNTIF(D40:AH40,"HS")+'Avril 2020'!AP40</f>
        <v>0</v>
      </c>
      <c r="AR40" s="186">
        <f t="shared" si="7"/>
        <v>0</v>
      </c>
      <c r="AS40" s="77">
        <f>COUNT(D40,K40,T40,X40,AA40,AH40,M40)+'Avril 2020'!AR40</f>
        <v>0</v>
      </c>
      <c r="AT40" s="64">
        <f t="shared" si="8"/>
        <v>0</v>
      </c>
      <c r="AU40" s="64">
        <f>COUNTIF(D40:AH40,"jdf")+'Avril 2020'!AT40</f>
        <v>0</v>
      </c>
      <c r="AV40" s="183">
        <f t="shared" si="9"/>
        <v>0</v>
      </c>
      <c r="AW40" s="181">
        <f ca="1">jaunesNum($D$4:$AH$4)+'Avril 2020'!AV40</f>
        <v>5</v>
      </c>
      <c r="AX40" s="108">
        <f>COUNTIF(D40:AH40,"RF")+'Avril 2020'!AW40</f>
        <v>5</v>
      </c>
      <c r="AY40" s="190">
        <f t="shared" ca="1" si="10"/>
        <v>0</v>
      </c>
      <c r="AZ40" s="88">
        <f>IF(COUNTIF(D40:AH40,"CA")&gt;=5,"1",IF(COUNTIF(D40:AH40,"CA")&lt;=4,"0"))+'Avril 2020'!AY40</f>
        <v>0</v>
      </c>
      <c r="BA40" s="80">
        <f t="shared" si="11"/>
        <v>0</v>
      </c>
      <c r="BB40" s="80">
        <f>COUNTIF(E40:AH40,"FR")+'Avril 2020'!BA40</f>
        <v>0</v>
      </c>
      <c r="BC40" s="186">
        <f t="shared" si="12"/>
        <v>0</v>
      </c>
    </row>
    <row r="41" spans="1:55" ht="12" customHeight="1" x14ac:dyDescent="0.25">
      <c r="A41" s="285" t="s">
        <v>47</v>
      </c>
      <c r="B41" s="120">
        <v>21</v>
      </c>
      <c r="C41" s="133"/>
      <c r="D41" s="107" t="s">
        <v>64</v>
      </c>
      <c r="E41" s="39" t="s">
        <v>55</v>
      </c>
      <c r="F41" s="39" t="s">
        <v>55</v>
      </c>
      <c r="G41" s="39">
        <v>21</v>
      </c>
      <c r="H41" s="39">
        <v>21</v>
      </c>
      <c r="I41" s="39">
        <v>21</v>
      </c>
      <c r="J41" s="39">
        <v>21</v>
      </c>
      <c r="K41" s="107" t="s">
        <v>64</v>
      </c>
      <c r="L41" s="39" t="s">
        <v>55</v>
      </c>
      <c r="M41" s="39" t="s">
        <v>55</v>
      </c>
      <c r="N41" s="39">
        <v>21</v>
      </c>
      <c r="O41" s="39">
        <v>21</v>
      </c>
      <c r="P41" s="39">
        <v>21</v>
      </c>
      <c r="Q41" s="39">
        <v>21</v>
      </c>
      <c r="R41" s="39">
        <v>21</v>
      </c>
      <c r="S41" s="39" t="s">
        <v>55</v>
      </c>
      <c r="T41" s="39" t="s">
        <v>55</v>
      </c>
      <c r="U41" s="39">
        <v>21</v>
      </c>
      <c r="V41" s="39">
        <v>21</v>
      </c>
      <c r="W41" s="39">
        <v>21</v>
      </c>
      <c r="X41" s="107" t="s">
        <v>64</v>
      </c>
      <c r="Y41" s="39">
        <v>21</v>
      </c>
      <c r="Z41" s="39" t="s">
        <v>55</v>
      </c>
      <c r="AA41" s="39" t="s">
        <v>55</v>
      </c>
      <c r="AB41" s="39">
        <v>21</v>
      </c>
      <c r="AC41" s="39">
        <v>21</v>
      </c>
      <c r="AD41" s="39">
        <v>21</v>
      </c>
      <c r="AE41" s="39">
        <v>21</v>
      </c>
      <c r="AF41" s="39">
        <v>21</v>
      </c>
      <c r="AG41" s="39" t="s">
        <v>55</v>
      </c>
      <c r="AH41" s="39" t="s">
        <v>55</v>
      </c>
      <c r="AI41" s="111"/>
      <c r="AJ41" s="164">
        <f>COUNTIF(D41:AH41,"RTT")+'Avril 2020'!AI41</f>
        <v>0</v>
      </c>
      <c r="AK41" s="183">
        <f t="shared" si="5"/>
        <v>15</v>
      </c>
      <c r="AL41" s="88">
        <f>COUNTIF(D41:AH41,"CA")+'Avril 2020'!AK41</f>
        <v>0</v>
      </c>
      <c r="AM41" s="186">
        <f t="shared" si="6"/>
        <v>25</v>
      </c>
      <c r="AN41" s="362"/>
      <c r="AO41" s="88" t="s">
        <v>90</v>
      </c>
      <c r="AP41" s="80">
        <f>'Avril 2020'!AO41</f>
        <v>0</v>
      </c>
      <c r="AQ41" s="80">
        <f>COUNTIF(D41:AH41,"HS")+'Avril 2020'!AP41</f>
        <v>0</v>
      </c>
      <c r="AR41" s="186">
        <f t="shared" si="7"/>
        <v>0</v>
      </c>
      <c r="AS41" s="77">
        <f>COUNT(D41,K41,T41,X41,AA41,AH41,M41)+'Avril 2020'!AR41</f>
        <v>0</v>
      </c>
      <c r="AT41" s="64">
        <f t="shared" si="8"/>
        <v>0</v>
      </c>
      <c r="AU41" s="64">
        <f>COUNTIF(D41:AH41,"jdf")+'Avril 2020'!AT41</f>
        <v>0</v>
      </c>
      <c r="AV41" s="183">
        <f t="shared" si="9"/>
        <v>0</v>
      </c>
      <c r="AW41" s="181">
        <f ca="1">jaunesNum($D$4:$AH$4)+'Avril 2020'!AV41</f>
        <v>5</v>
      </c>
      <c r="AX41" s="108">
        <f>COUNTIF(D41:AH41,"RF")+'Avril 2020'!AW41</f>
        <v>5</v>
      </c>
      <c r="AY41" s="190">
        <f t="shared" ca="1" si="10"/>
        <v>0</v>
      </c>
      <c r="AZ41" s="88">
        <f>IF(COUNTIF(D41:AH41,"CA")&gt;=5,"1",IF(COUNTIF(D41:AH41,"CA")&lt;=4,"0"))+'Avril 2020'!AY41</f>
        <v>0</v>
      </c>
      <c r="BA41" s="80">
        <f t="shared" si="11"/>
        <v>0</v>
      </c>
      <c r="BB41" s="80">
        <f>COUNTIF(E41:AH41,"FR")+'Avril 2020'!BA41</f>
        <v>0</v>
      </c>
      <c r="BC41" s="186">
        <f t="shared" si="12"/>
        <v>0</v>
      </c>
    </row>
    <row r="42" spans="1:55" s="6" customFormat="1" ht="12" customHeight="1" x14ac:dyDescent="0.25">
      <c r="A42" s="286"/>
      <c r="B42" s="120">
        <v>22</v>
      </c>
      <c r="C42" s="133"/>
      <c r="D42" s="107" t="s">
        <v>64</v>
      </c>
      <c r="E42" s="39" t="s">
        <v>55</v>
      </c>
      <c r="F42" s="39" t="s">
        <v>55</v>
      </c>
      <c r="G42" s="39">
        <v>22</v>
      </c>
      <c r="H42" s="39">
        <v>22</v>
      </c>
      <c r="I42" s="39">
        <v>22</v>
      </c>
      <c r="J42" s="39">
        <v>22</v>
      </c>
      <c r="K42" s="107" t="s">
        <v>64</v>
      </c>
      <c r="L42" s="39" t="s">
        <v>55</v>
      </c>
      <c r="M42" s="39" t="s">
        <v>55</v>
      </c>
      <c r="N42" s="39">
        <v>22</v>
      </c>
      <c r="O42" s="39">
        <v>22</v>
      </c>
      <c r="P42" s="39">
        <v>22</v>
      </c>
      <c r="Q42" s="39">
        <v>22</v>
      </c>
      <c r="R42" s="39">
        <v>22</v>
      </c>
      <c r="S42" s="39" t="s">
        <v>55</v>
      </c>
      <c r="T42" s="39" t="s">
        <v>55</v>
      </c>
      <c r="U42" s="39">
        <v>22</v>
      </c>
      <c r="V42" s="39">
        <v>22</v>
      </c>
      <c r="W42" s="39">
        <v>22</v>
      </c>
      <c r="X42" s="107" t="s">
        <v>64</v>
      </c>
      <c r="Y42" s="39">
        <v>22</v>
      </c>
      <c r="Z42" s="39" t="s">
        <v>55</v>
      </c>
      <c r="AA42" s="39" t="s">
        <v>55</v>
      </c>
      <c r="AB42" s="39">
        <v>22</v>
      </c>
      <c r="AC42" s="39">
        <v>22</v>
      </c>
      <c r="AD42" s="39">
        <v>22</v>
      </c>
      <c r="AE42" s="39">
        <v>22</v>
      </c>
      <c r="AF42" s="39">
        <v>22</v>
      </c>
      <c r="AG42" s="39" t="s">
        <v>55</v>
      </c>
      <c r="AH42" s="39" t="s">
        <v>55</v>
      </c>
      <c r="AI42" s="111"/>
      <c r="AJ42" s="164">
        <f>COUNTIF(D42:AH42,"RTT")+'Avril 2020'!AI42</f>
        <v>0</v>
      </c>
      <c r="AK42" s="183">
        <f t="shared" si="5"/>
        <v>15</v>
      </c>
      <c r="AL42" s="88">
        <f>COUNTIF(D42:AH42,"CA")+'Avril 2020'!AK42</f>
        <v>0</v>
      </c>
      <c r="AM42" s="186">
        <f t="shared" si="6"/>
        <v>25</v>
      </c>
      <c r="AN42" s="362"/>
      <c r="AO42" s="88" t="s">
        <v>90</v>
      </c>
      <c r="AP42" s="80">
        <f>'Avril 2020'!AO42</f>
        <v>0</v>
      </c>
      <c r="AQ42" s="80">
        <f>COUNTIF(D42:AH42,"HS")+'Avril 2020'!AP42</f>
        <v>0</v>
      </c>
      <c r="AR42" s="186">
        <f t="shared" si="7"/>
        <v>0</v>
      </c>
      <c r="AS42" s="77">
        <f>COUNT(D42,K42,T42,X42,AA42,AH42,M42)+'Avril 2020'!AR42</f>
        <v>0</v>
      </c>
      <c r="AT42" s="64">
        <f t="shared" si="8"/>
        <v>0</v>
      </c>
      <c r="AU42" s="64">
        <f>COUNTIF(D42:AH42,"jdf")+'Avril 2020'!AT42</f>
        <v>0</v>
      </c>
      <c r="AV42" s="183">
        <f t="shared" si="9"/>
        <v>0</v>
      </c>
      <c r="AW42" s="181">
        <f ca="1">jaunesNum($D$4:$AH$4)+'Avril 2020'!AV42</f>
        <v>5</v>
      </c>
      <c r="AX42" s="108">
        <f>COUNTIF(D42:AH42,"RF")+'Avril 2020'!AW42</f>
        <v>5</v>
      </c>
      <c r="AY42" s="190">
        <f t="shared" ca="1" si="10"/>
        <v>0</v>
      </c>
      <c r="AZ42" s="88">
        <f>IF(COUNTIF(D42:AH42,"CA")&gt;=5,"1",IF(COUNTIF(D42:AH42,"CA")&lt;=4,"0"))+'Avril 2020'!AY42</f>
        <v>0</v>
      </c>
      <c r="BA42" s="80">
        <f t="shared" si="11"/>
        <v>0</v>
      </c>
      <c r="BB42" s="80">
        <f>COUNTIF(E42:AH42,"FR")+'Avril 2020'!BA42</f>
        <v>0</v>
      </c>
      <c r="BC42" s="186">
        <f t="shared" si="12"/>
        <v>0</v>
      </c>
    </row>
    <row r="43" spans="1:55" ht="1.5" customHeight="1" x14ac:dyDescent="0.25">
      <c r="A43" s="14"/>
      <c r="B43" s="120"/>
      <c r="C43" s="133"/>
      <c r="D43" s="107" t="s">
        <v>64</v>
      </c>
      <c r="E43" s="39"/>
      <c r="F43" s="39"/>
      <c r="G43" s="39"/>
      <c r="H43" s="39"/>
      <c r="I43" s="39"/>
      <c r="J43" s="39"/>
      <c r="K43" s="107" t="s">
        <v>64</v>
      </c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107" t="s">
        <v>64</v>
      </c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111"/>
      <c r="AJ43" s="164">
        <f>COUNTIF(D43:AH43,"RTT")+'Avril 2020'!AI43</f>
        <v>0</v>
      </c>
      <c r="AK43" s="183">
        <f t="shared" si="5"/>
        <v>15</v>
      </c>
      <c r="AL43" s="88">
        <f>COUNTIF(D43:AH43,"CA")+'Avril 2020'!AK43</f>
        <v>0</v>
      </c>
      <c r="AM43" s="186">
        <f t="shared" si="6"/>
        <v>25</v>
      </c>
      <c r="AN43" s="362"/>
      <c r="AO43" s="88" t="s">
        <v>90</v>
      </c>
      <c r="AP43" s="80">
        <f>'Avril 2020'!AO43</f>
        <v>0</v>
      </c>
      <c r="AQ43" s="80">
        <f>COUNTIF(D43:AH43,"HS")+'Avril 2020'!AP43</f>
        <v>0</v>
      </c>
      <c r="AR43" s="186">
        <f t="shared" si="7"/>
        <v>0</v>
      </c>
      <c r="AS43" s="77">
        <f>COUNT(D43,K43,T43,X43,AA43,AH43,M43)+'Avril 2020'!AR43</f>
        <v>0</v>
      </c>
      <c r="AT43" s="64">
        <f t="shared" si="8"/>
        <v>0</v>
      </c>
      <c r="AU43" s="64">
        <f>COUNTIF(D43:AH43,"jdf")+'Avril 2020'!AT43</f>
        <v>0</v>
      </c>
      <c r="AV43" s="183">
        <f t="shared" si="9"/>
        <v>0</v>
      </c>
      <c r="AW43" s="181">
        <f ca="1">jaunesNum($D$4:$AH$4)+'Avril 2020'!AV43</f>
        <v>3</v>
      </c>
      <c r="AX43" s="108">
        <f>COUNTIF(D43:AH43,"RF")+'Avril 2020'!AW43</f>
        <v>3</v>
      </c>
      <c r="AY43" s="191"/>
      <c r="AZ43" s="88">
        <f>IF(COUNTIF(D43:AH43,"CA")&gt;=5,"1",IF(COUNTIF(D43:AH43,"CA")&lt;=4,"0"))+'Avril 2020'!AY43</f>
        <v>0</v>
      </c>
      <c r="BA43" s="80">
        <f t="shared" si="11"/>
        <v>0</v>
      </c>
      <c r="BB43" s="80">
        <f>COUNTIF(E43:AH43,"FR")+'Avril 2020'!BA43</f>
        <v>0</v>
      </c>
      <c r="BC43" s="186">
        <f t="shared" si="12"/>
        <v>0</v>
      </c>
    </row>
    <row r="44" spans="1:55" ht="12" customHeight="1" x14ac:dyDescent="0.25">
      <c r="A44" s="36" t="s">
        <v>48</v>
      </c>
      <c r="B44" s="121">
        <v>23</v>
      </c>
      <c r="C44" s="133"/>
      <c r="D44" s="107" t="s">
        <v>64</v>
      </c>
      <c r="E44" s="39" t="s">
        <v>55</v>
      </c>
      <c r="F44" s="39" t="s">
        <v>55</v>
      </c>
      <c r="G44" s="39">
        <v>23</v>
      </c>
      <c r="H44" s="39">
        <v>23</v>
      </c>
      <c r="I44" s="39">
        <v>23</v>
      </c>
      <c r="J44" s="39">
        <v>23</v>
      </c>
      <c r="K44" s="107" t="s">
        <v>64</v>
      </c>
      <c r="L44" s="39" t="s">
        <v>55</v>
      </c>
      <c r="M44" s="39" t="s">
        <v>55</v>
      </c>
      <c r="N44" s="39">
        <v>23</v>
      </c>
      <c r="O44" s="39">
        <v>23</v>
      </c>
      <c r="P44" s="39">
        <v>23</v>
      </c>
      <c r="Q44" s="39">
        <v>23</v>
      </c>
      <c r="R44" s="39">
        <v>23</v>
      </c>
      <c r="S44" s="39" t="s">
        <v>55</v>
      </c>
      <c r="T44" s="39" t="s">
        <v>55</v>
      </c>
      <c r="U44" s="39">
        <v>23</v>
      </c>
      <c r="V44" s="39">
        <v>23</v>
      </c>
      <c r="W44" s="39">
        <v>23</v>
      </c>
      <c r="X44" s="107" t="s">
        <v>64</v>
      </c>
      <c r="Y44" s="39">
        <v>23</v>
      </c>
      <c r="Z44" s="39" t="s">
        <v>55</v>
      </c>
      <c r="AA44" s="39" t="s">
        <v>55</v>
      </c>
      <c r="AB44" s="39">
        <v>23</v>
      </c>
      <c r="AC44" s="39">
        <v>23</v>
      </c>
      <c r="AD44" s="39">
        <v>23</v>
      </c>
      <c r="AE44" s="39">
        <v>23</v>
      </c>
      <c r="AF44" s="39">
        <v>23</v>
      </c>
      <c r="AG44" s="39" t="s">
        <v>55</v>
      </c>
      <c r="AH44" s="39" t="s">
        <v>55</v>
      </c>
      <c r="AI44" s="111"/>
      <c r="AJ44" s="164">
        <f>COUNTIF(D44:AH44,"RTT")+'Avril 2020'!AI44</f>
        <v>0</v>
      </c>
      <c r="AK44" s="183">
        <f t="shared" si="5"/>
        <v>15</v>
      </c>
      <c r="AL44" s="88">
        <f>COUNTIF(D44:AH44,"CA")+'Avril 2020'!AK44</f>
        <v>0</v>
      </c>
      <c r="AM44" s="186">
        <f t="shared" si="6"/>
        <v>25</v>
      </c>
      <c r="AN44" s="362"/>
      <c r="AO44" s="88" t="s">
        <v>90</v>
      </c>
      <c r="AP44" s="80">
        <f>'Avril 2020'!AO44</f>
        <v>0</v>
      </c>
      <c r="AQ44" s="80">
        <f>COUNTIF(D44:AH44,"HS")+'Avril 2020'!AP44</f>
        <v>0</v>
      </c>
      <c r="AR44" s="186">
        <f t="shared" si="7"/>
        <v>0</v>
      </c>
      <c r="AS44" s="77">
        <f>COUNT(D44,K44,T44,X44,AA44,AH44,M44)+'Avril 2020'!AR44</f>
        <v>0</v>
      </c>
      <c r="AT44" s="64">
        <f t="shared" si="8"/>
        <v>0</v>
      </c>
      <c r="AU44" s="64">
        <f>COUNTIF(D44:AH44,"jdf")+'Avril 2020'!AT44</f>
        <v>0</v>
      </c>
      <c r="AV44" s="183">
        <f t="shared" si="9"/>
        <v>0</v>
      </c>
      <c r="AW44" s="181">
        <f ca="1">jaunesNum($D$4:$AH$4)+'Avril 2020'!AV44</f>
        <v>5</v>
      </c>
      <c r="AX44" s="108">
        <f>COUNTIF(D44:AH44,"RF")+'Avril 2020'!AW44</f>
        <v>5</v>
      </c>
      <c r="AY44" s="190">
        <f t="shared" ca="1" si="10"/>
        <v>0</v>
      </c>
      <c r="AZ44" s="88">
        <f>IF(COUNTIF(D44:AH44,"CA")&gt;=5,"1",IF(COUNTIF(D44:AH44,"CA")&lt;=4,"0"))+'Avril 2020'!AY44</f>
        <v>0</v>
      </c>
      <c r="BA44" s="80">
        <f t="shared" si="11"/>
        <v>0</v>
      </c>
      <c r="BB44" s="80">
        <f>COUNTIF(E44:AH44,"FR")+'Avril 2020'!BA44</f>
        <v>0</v>
      </c>
      <c r="BC44" s="186">
        <f t="shared" si="12"/>
        <v>0</v>
      </c>
    </row>
    <row r="45" spans="1:55" s="6" customFormat="1" ht="12" customHeight="1" x14ac:dyDescent="0.25">
      <c r="A45" s="37" t="s">
        <v>49</v>
      </c>
      <c r="B45" s="125">
        <v>24</v>
      </c>
      <c r="C45" s="133"/>
      <c r="D45" s="107"/>
      <c r="E45" s="39" t="str">
        <f>IF(OR(WEEKDAY(E3,2)=6,WEEKDAY(E3,2)=7),"RH","")</f>
        <v>RH</v>
      </c>
      <c r="F45" s="39" t="str">
        <f>IF(OR(WEEKDAY(F3,2)=6,WEEKDAY(F3,2)=7),"RH","")</f>
        <v>RH</v>
      </c>
      <c r="G45" s="39" t="str">
        <f t="shared" ref="G45:AD45" si="35">IF(OR(WEEKDAY(G3,2)=6,WEEKDAY(G3,2)=7),"RH","")</f>
        <v/>
      </c>
      <c r="H45" s="39" t="str">
        <f t="shared" si="35"/>
        <v/>
      </c>
      <c r="I45" s="39" t="str">
        <f t="shared" si="35"/>
        <v/>
      </c>
      <c r="J45" s="39" t="str">
        <f>IF(OR(WEEKDAY(J3,2)=6,WEEKDAY(J3,2)=7),"RH","")</f>
        <v/>
      </c>
      <c r="K45" s="107"/>
      <c r="L45" s="39" t="str">
        <f>IF(OR(WEEKDAY(L3,2)=6,WEEKDAY(L3,2)=7),"RH","")</f>
        <v>RH</v>
      </c>
      <c r="M45" s="39" t="str">
        <f>IF(OR(WEEKDAY(M3,2)=6,WEEKDAY(M3,2)=7),"RH","")</f>
        <v>RH</v>
      </c>
      <c r="N45" s="39" t="str">
        <f t="shared" si="35"/>
        <v/>
      </c>
      <c r="O45" s="39" t="str">
        <f t="shared" si="35"/>
        <v/>
      </c>
      <c r="P45" s="39" t="str">
        <f t="shared" si="35"/>
        <v/>
      </c>
      <c r="Q45" s="39" t="str">
        <f>IF(OR(WEEKDAY(Q3,2)=6,WEEKDAY(Q3,2)=7),"RH","")</f>
        <v/>
      </c>
      <c r="R45" s="39" t="str">
        <f>IF(OR(WEEKDAY(R3,2)=6,WEEKDAY(R3,2)=7),"RH","")</f>
        <v/>
      </c>
      <c r="S45" s="39" t="str">
        <f>IF(OR(WEEKDAY(S3,2)=6,WEEKDAY(S3,2)=7),"RH","")</f>
        <v>RH</v>
      </c>
      <c r="T45" s="39" t="str">
        <f>IF(OR(WEEKDAY(T3,2)=6,WEEKDAY(T3,2)=7),"RH","")</f>
        <v>RH</v>
      </c>
      <c r="U45" s="39" t="str">
        <f t="shared" si="35"/>
        <v/>
      </c>
      <c r="V45" s="39" t="str">
        <f t="shared" si="35"/>
        <v/>
      </c>
      <c r="W45" s="39" t="str">
        <f t="shared" si="35"/>
        <v/>
      </c>
      <c r="X45" s="107"/>
      <c r="Y45" s="39" t="str">
        <f>IF(OR(WEEKDAY(Y3,2)=6,WEEKDAY(Y3,2)=7),"RH","")</f>
        <v/>
      </c>
      <c r="Z45" s="39" t="str">
        <f>IF(OR(WEEKDAY(Z3,2)=6,WEEKDAY(Z3,2)=7),"RH","")</f>
        <v>RH</v>
      </c>
      <c r="AA45" s="39" t="str">
        <f>IF(OR(WEEKDAY(AA3,2)=6,WEEKDAY(AA3,2)=7),"RH","")</f>
        <v>RH</v>
      </c>
      <c r="AB45" s="39" t="str">
        <f t="shared" si="35"/>
        <v/>
      </c>
      <c r="AC45" s="39" t="str">
        <f t="shared" si="35"/>
        <v/>
      </c>
      <c r="AD45" s="39" t="str">
        <f t="shared" si="35"/>
        <v/>
      </c>
      <c r="AE45" s="39" t="str">
        <f>IF(OR(WEEKDAY(AE3,2)=6,WEEKDAY(AE3,2)=7),"RH","")</f>
        <v/>
      </c>
      <c r="AF45" s="39" t="str">
        <f>IF(OR(WEEKDAY(AF3,2)=6,WEEKDAY(AF3,2)=7),"RH","")</f>
        <v/>
      </c>
      <c r="AG45" s="39" t="str">
        <f>IF(OR(WEEKDAY(AG3,2)=6,WEEKDAY(AG3,2)=7),"RH","")</f>
        <v>RH</v>
      </c>
      <c r="AH45" s="39" t="str">
        <f>IF(OR(WEEKDAY(AH3,2)=6,WEEKDAY(AH3,2)=7),"RH","")</f>
        <v>RH</v>
      </c>
      <c r="AI45" s="111"/>
      <c r="AJ45" s="164">
        <f>COUNTIF(D45:AH45,"RTT")+'Avril 2020'!AI45</f>
        <v>0</v>
      </c>
      <c r="AK45" s="183">
        <f t="shared" si="5"/>
        <v>15</v>
      </c>
      <c r="AL45" s="88">
        <f>COUNTIF(D45:AH45,"CA")+'Avril 2020'!AK45</f>
        <v>0</v>
      </c>
      <c r="AM45" s="186">
        <f t="shared" si="6"/>
        <v>25</v>
      </c>
      <c r="AN45" s="362"/>
      <c r="AO45" s="88" t="s">
        <v>90</v>
      </c>
      <c r="AP45" s="80">
        <f>'Avril 2020'!AO45</f>
        <v>0</v>
      </c>
      <c r="AQ45" s="80">
        <f>COUNTIF(D45:AH45,"HS")+'Avril 2020'!AP45</f>
        <v>0</v>
      </c>
      <c r="AR45" s="186">
        <f t="shared" si="7"/>
        <v>0</v>
      </c>
      <c r="AS45" s="77">
        <f>COUNT(D45,K45,T45,X45,AA45,AH45,M45)+'Avril 2020'!AR45</f>
        <v>0</v>
      </c>
      <c r="AT45" s="64">
        <f t="shared" si="8"/>
        <v>0</v>
      </c>
      <c r="AU45" s="64">
        <f>COUNTIF(D45:AH45,"jdf")+'Avril 2020'!AT45</f>
        <v>0</v>
      </c>
      <c r="AV45" s="183">
        <f t="shared" si="9"/>
        <v>0</v>
      </c>
      <c r="AW45" s="106">
        <f ca="1">jaunesNum(D45:AH45)</f>
        <v>3</v>
      </c>
      <c r="AX45" s="108">
        <f>COUNTIF(D45:AH45,"RF")+'Avril 2020'!AW45</f>
        <v>0</v>
      </c>
      <c r="AY45" s="190">
        <f ca="1">AW45-(AX45)</f>
        <v>3</v>
      </c>
      <c r="AZ45" s="88">
        <f>IF(COUNTIF(D45:AH45,"CA")&gt;=5,"1",IF(COUNTIF(D45:AH45,"CA")&lt;=4,"0"))+'Avril 2020'!AY45</f>
        <v>0</v>
      </c>
      <c r="BA45" s="80">
        <f t="shared" si="11"/>
        <v>0</v>
      </c>
      <c r="BB45" s="80">
        <f>COUNTIF(E45:AH45,"FR")+'Avril 2020'!BA45</f>
        <v>0</v>
      </c>
      <c r="BC45" s="186">
        <f t="shared" si="12"/>
        <v>0</v>
      </c>
    </row>
    <row r="46" spans="1:55" s="5" customFormat="1" ht="2.25" customHeight="1" x14ac:dyDescent="0.25">
      <c r="A46" s="15"/>
      <c r="B46" s="126"/>
      <c r="C46" s="133"/>
      <c r="D46" s="107"/>
      <c r="E46" s="39"/>
      <c r="F46" s="39"/>
      <c r="G46" s="39"/>
      <c r="H46" s="39"/>
      <c r="I46" s="39"/>
      <c r="J46" s="39"/>
      <c r="K46" s="107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107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111"/>
      <c r="AJ46" s="164">
        <f>COUNTIF(D46:AH46,"RTT")+'Avril 2020'!AI46</f>
        <v>0</v>
      </c>
      <c r="AK46" s="183"/>
      <c r="AL46" s="88">
        <f>COUNTIF(D46:AH46,"CA")+'Avril 2020'!AK46</f>
        <v>0</v>
      </c>
      <c r="AM46" s="186"/>
      <c r="AN46" s="362"/>
      <c r="AO46" s="88" t="s">
        <v>90</v>
      </c>
      <c r="AP46" s="80">
        <f>'Avril 2020'!AO46</f>
        <v>0</v>
      </c>
      <c r="AQ46" s="80">
        <f>COUNTIF(D46:AH46,"HS")+'Avril 2020'!AP46</f>
        <v>0</v>
      </c>
      <c r="AR46" s="186">
        <f t="shared" si="7"/>
        <v>0</v>
      </c>
      <c r="AS46" s="77">
        <f>COUNT(D46,K46,T46,X46,AA46,AH46,M46)+'Avril 2020'!AR46</f>
        <v>0</v>
      </c>
      <c r="AT46" s="64">
        <f t="shared" si="8"/>
        <v>0</v>
      </c>
      <c r="AU46" s="64">
        <f>COUNTIF(D46:AH46,"jdf")+'Avril 2020'!AT46</f>
        <v>0</v>
      </c>
      <c r="AV46" s="183">
        <f t="shared" si="9"/>
        <v>0</v>
      </c>
      <c r="AW46" s="181">
        <f ca="1">jaunesNum($D$4:$AH$4)+'Avril 2020'!AV46</f>
        <v>3</v>
      </c>
      <c r="AX46" s="108">
        <f>COUNTIF(D46:AH46,"RF")+'Avril 2020'!AW46</f>
        <v>0</v>
      </c>
      <c r="AY46" s="191"/>
      <c r="AZ46" s="88">
        <f>IF(COUNTIF(D46:AH46,"CA")&gt;=5,"1",IF(COUNTIF(D46:AH46,"CA")&lt;=4,"0"))+'Avril 2020'!AY46</f>
        <v>0</v>
      </c>
      <c r="BA46" s="80">
        <f t="shared" si="11"/>
        <v>0</v>
      </c>
      <c r="BB46" s="80">
        <f>COUNTIF(E46:AH46,"FR")+'Avril 2020'!BA46</f>
        <v>0</v>
      </c>
      <c r="BC46" s="186">
        <f t="shared" si="12"/>
        <v>0</v>
      </c>
    </row>
    <row r="47" spans="1:55" ht="12" customHeight="1" x14ac:dyDescent="0.25">
      <c r="A47" s="287" t="s">
        <v>50</v>
      </c>
      <c r="B47" s="127">
        <v>25</v>
      </c>
      <c r="C47" s="140"/>
      <c r="D47" s="107" t="s">
        <v>64</v>
      </c>
      <c r="E47" s="39" t="s">
        <v>55</v>
      </c>
      <c r="F47" s="39" t="s">
        <v>55</v>
      </c>
      <c r="G47" s="39">
        <v>25</v>
      </c>
      <c r="H47" s="39">
        <v>25</v>
      </c>
      <c r="I47" s="39">
        <v>25</v>
      </c>
      <c r="J47" s="39">
        <v>25</v>
      </c>
      <c r="K47" s="107" t="s">
        <v>64</v>
      </c>
      <c r="L47" s="39" t="s">
        <v>55</v>
      </c>
      <c r="M47" s="39" t="s">
        <v>55</v>
      </c>
      <c r="N47" s="39">
        <v>25</v>
      </c>
      <c r="O47" s="39">
        <v>25</v>
      </c>
      <c r="P47" s="39">
        <v>25</v>
      </c>
      <c r="Q47" s="39">
        <v>25</v>
      </c>
      <c r="R47" s="39">
        <v>25</v>
      </c>
      <c r="S47" s="39" t="s">
        <v>55</v>
      </c>
      <c r="T47" s="39" t="s">
        <v>55</v>
      </c>
      <c r="U47" s="39">
        <v>25</v>
      </c>
      <c r="V47" s="39">
        <v>25</v>
      </c>
      <c r="W47" s="39">
        <v>25</v>
      </c>
      <c r="X47" s="107" t="s">
        <v>64</v>
      </c>
      <c r="Y47" s="39">
        <v>25</v>
      </c>
      <c r="Z47" s="39" t="s">
        <v>55</v>
      </c>
      <c r="AA47" s="39" t="s">
        <v>55</v>
      </c>
      <c r="AB47" s="39">
        <v>25</v>
      </c>
      <c r="AC47" s="39">
        <v>25</v>
      </c>
      <c r="AD47" s="39">
        <v>25</v>
      </c>
      <c r="AE47" s="39">
        <v>25</v>
      </c>
      <c r="AF47" s="39">
        <v>25</v>
      </c>
      <c r="AG47" s="39" t="s">
        <v>55</v>
      </c>
      <c r="AH47" s="39" t="s">
        <v>55</v>
      </c>
      <c r="AI47" s="111"/>
      <c r="AJ47" s="164">
        <f>COUNTIF(D47:AH47,"RTT")+'Avril 2020'!AI47</f>
        <v>0</v>
      </c>
      <c r="AK47" s="183">
        <f>0 -(AJ47)</f>
        <v>0</v>
      </c>
      <c r="AL47" s="88">
        <f>COUNTIF(D47:AH47,"CA")+'Avril 2020'!AK47</f>
        <v>0</v>
      </c>
      <c r="AM47" s="186">
        <f t="shared" si="6"/>
        <v>25</v>
      </c>
      <c r="AN47" s="362"/>
      <c r="AO47" s="88" t="s">
        <v>90</v>
      </c>
      <c r="AP47" s="80">
        <f>'Avril 2020'!AO47</f>
        <v>0</v>
      </c>
      <c r="AQ47" s="80">
        <f>COUNTIF(D47:AH47,"HS")+'Avril 2020'!AP47</f>
        <v>0</v>
      </c>
      <c r="AR47" s="186">
        <f t="shared" si="7"/>
        <v>0</v>
      </c>
      <c r="AS47" s="77">
        <f>COUNT(D47,K47,T47,X47,AA47,AH47,M47)+'Avril 2020'!AR47</f>
        <v>0</v>
      </c>
      <c r="AT47" s="64">
        <f t="shared" si="8"/>
        <v>0</v>
      </c>
      <c r="AU47" s="64">
        <f>COUNTIF(D47:AH47,"jdf")+'Avril 2020'!AT47</f>
        <v>0</v>
      </c>
      <c r="AV47" s="183">
        <f t="shared" si="9"/>
        <v>0</v>
      </c>
      <c r="AW47" s="181">
        <f ca="1">jaunesNum($D$4:$AH$4)+'Avril 2020'!AV47</f>
        <v>5</v>
      </c>
      <c r="AX47" s="108">
        <f>COUNTIF(D47:AH47,"RF")+'Avril 2020'!AW47</f>
        <v>5</v>
      </c>
      <c r="AY47" s="190">
        <f t="shared" ca="1" si="10"/>
        <v>0</v>
      </c>
      <c r="AZ47" s="88">
        <f>IF(COUNTIF(D47:AH47,"CA")&gt;=5,"1",IF(COUNTIF(D47:AH47,"CA")&lt;=4,"0"))+'Avril 2020'!AY47</f>
        <v>0</v>
      </c>
      <c r="BA47" s="80">
        <f t="shared" si="11"/>
        <v>0</v>
      </c>
      <c r="BB47" s="80">
        <f>COUNTIF(E47:AH47,"FR")+'Avril 2020'!BA47</f>
        <v>0</v>
      </c>
      <c r="BC47" s="186">
        <f t="shared" si="12"/>
        <v>0</v>
      </c>
    </row>
    <row r="48" spans="1:55" ht="12" customHeight="1" x14ac:dyDescent="0.25">
      <c r="A48" s="288"/>
      <c r="B48" s="127">
        <v>26</v>
      </c>
      <c r="C48" s="141"/>
      <c r="D48" s="107" t="s">
        <v>64</v>
      </c>
      <c r="E48" s="39" t="s">
        <v>55</v>
      </c>
      <c r="F48" s="39" t="s">
        <v>55</v>
      </c>
      <c r="G48" s="39">
        <v>26</v>
      </c>
      <c r="H48" s="39">
        <v>26</v>
      </c>
      <c r="I48" s="39">
        <v>26</v>
      </c>
      <c r="J48" s="39">
        <v>26</v>
      </c>
      <c r="K48" s="107" t="s">
        <v>64</v>
      </c>
      <c r="L48" s="39" t="s">
        <v>55</v>
      </c>
      <c r="M48" s="39" t="s">
        <v>55</v>
      </c>
      <c r="N48" s="39">
        <v>26</v>
      </c>
      <c r="O48" s="39">
        <v>26</v>
      </c>
      <c r="P48" s="39">
        <v>26</v>
      </c>
      <c r="Q48" s="39">
        <v>26</v>
      </c>
      <c r="R48" s="39">
        <v>26</v>
      </c>
      <c r="S48" s="39" t="s">
        <v>55</v>
      </c>
      <c r="T48" s="39" t="s">
        <v>55</v>
      </c>
      <c r="U48" s="39">
        <v>26</v>
      </c>
      <c r="V48" s="39">
        <v>26</v>
      </c>
      <c r="W48" s="39">
        <v>26</v>
      </c>
      <c r="X48" s="107" t="s">
        <v>64</v>
      </c>
      <c r="Y48" s="39">
        <v>26</v>
      </c>
      <c r="Z48" s="39" t="s">
        <v>55</v>
      </c>
      <c r="AA48" s="39" t="s">
        <v>55</v>
      </c>
      <c r="AB48" s="39">
        <v>26</v>
      </c>
      <c r="AC48" s="39">
        <v>26</v>
      </c>
      <c r="AD48" s="39">
        <v>26</v>
      </c>
      <c r="AE48" s="39">
        <v>26</v>
      </c>
      <c r="AF48" s="39">
        <v>26</v>
      </c>
      <c r="AG48" s="39" t="s">
        <v>55</v>
      </c>
      <c r="AH48" s="39" t="s">
        <v>55</v>
      </c>
      <c r="AI48" s="111"/>
      <c r="AJ48" s="164">
        <f>COUNTIF(D48:AH48,"RTT")+'Avril 2020'!AI48</f>
        <v>0</v>
      </c>
      <c r="AK48" s="183">
        <f>0 -(AJ48)</f>
        <v>0</v>
      </c>
      <c r="AL48" s="88">
        <f>COUNTIF(D48:AH48,"CA")+'Avril 2020'!AK48</f>
        <v>0</v>
      </c>
      <c r="AM48" s="186">
        <f t="shared" si="6"/>
        <v>25</v>
      </c>
      <c r="AN48" s="362"/>
      <c r="AO48" s="88" t="s">
        <v>90</v>
      </c>
      <c r="AP48" s="80">
        <f>'Avril 2020'!AO48</f>
        <v>0</v>
      </c>
      <c r="AQ48" s="80">
        <f>COUNTIF(D48:AH48,"HS")+'Avril 2020'!AP48</f>
        <v>0</v>
      </c>
      <c r="AR48" s="186">
        <f t="shared" si="7"/>
        <v>0</v>
      </c>
      <c r="AS48" s="77">
        <f>COUNT(D48,K48,T48,X48,AA48,AH48,M48)+'Avril 2020'!AR48</f>
        <v>0</v>
      </c>
      <c r="AT48" s="64">
        <f t="shared" si="8"/>
        <v>0</v>
      </c>
      <c r="AU48" s="64">
        <f>COUNTIF(D48:AH48,"jdf")+'Avril 2020'!AT48</f>
        <v>0</v>
      </c>
      <c r="AV48" s="183">
        <f t="shared" si="9"/>
        <v>0</v>
      </c>
      <c r="AW48" s="181">
        <f ca="1">jaunesNum($D$4:$AH$4)+'Avril 2020'!AV48</f>
        <v>5</v>
      </c>
      <c r="AX48" s="108">
        <f>COUNTIF(D48:AH48,"RF")+'Avril 2020'!AW48</f>
        <v>5</v>
      </c>
      <c r="AY48" s="190">
        <f t="shared" ca="1" si="10"/>
        <v>0</v>
      </c>
      <c r="AZ48" s="88">
        <f>IF(COUNTIF(D48:AH48,"CA")&gt;=5,"1",IF(COUNTIF(D48:AH48,"CA")&lt;=4,"0"))+'Avril 2020'!AY48</f>
        <v>0</v>
      </c>
      <c r="BA48" s="80">
        <f t="shared" si="11"/>
        <v>0</v>
      </c>
      <c r="BB48" s="80">
        <f>COUNTIF(E48:AH48,"FR")+'Avril 2020'!BA48</f>
        <v>0</v>
      </c>
      <c r="BC48" s="186">
        <f t="shared" si="12"/>
        <v>0</v>
      </c>
    </row>
    <row r="49" spans="1:55" ht="12" customHeight="1" x14ac:dyDescent="0.25">
      <c r="A49" s="288"/>
      <c r="B49" s="127">
        <v>27</v>
      </c>
      <c r="C49" s="138"/>
      <c r="D49" s="107" t="str">
        <f t="shared" ref="D49:AH49" si="36">IF(OR(WEEKDAY(D3,2)=6,WEEKDAY(D3,2)=7,WEEKDAY(D3,2)=3),"RH","")</f>
        <v/>
      </c>
      <c r="E49" s="39" t="str">
        <f t="shared" si="36"/>
        <v>RH</v>
      </c>
      <c r="F49" s="39" t="str">
        <f t="shared" si="36"/>
        <v>RH</v>
      </c>
      <c r="G49" s="39" t="str">
        <f t="shared" si="36"/>
        <v/>
      </c>
      <c r="H49" s="39" t="str">
        <f t="shared" si="36"/>
        <v/>
      </c>
      <c r="I49" s="39" t="str">
        <f t="shared" si="36"/>
        <v>RH</v>
      </c>
      <c r="J49" s="39" t="str">
        <f t="shared" si="36"/>
        <v/>
      </c>
      <c r="K49" s="107" t="str">
        <f t="shared" si="36"/>
        <v/>
      </c>
      <c r="L49" s="39" t="str">
        <f t="shared" si="36"/>
        <v>RH</v>
      </c>
      <c r="M49" s="39" t="str">
        <f t="shared" si="36"/>
        <v>RH</v>
      </c>
      <c r="N49" s="39" t="str">
        <f t="shared" si="36"/>
        <v/>
      </c>
      <c r="O49" s="39" t="str">
        <f t="shared" si="36"/>
        <v/>
      </c>
      <c r="P49" s="39" t="str">
        <f t="shared" si="36"/>
        <v>RH</v>
      </c>
      <c r="Q49" s="39" t="str">
        <f t="shared" si="36"/>
        <v/>
      </c>
      <c r="R49" s="39" t="str">
        <f t="shared" si="36"/>
        <v/>
      </c>
      <c r="S49" s="39" t="str">
        <f t="shared" si="36"/>
        <v>RH</v>
      </c>
      <c r="T49" s="39" t="str">
        <f t="shared" si="36"/>
        <v>RH</v>
      </c>
      <c r="U49" s="39" t="str">
        <f t="shared" si="36"/>
        <v/>
      </c>
      <c r="V49" s="39" t="str">
        <f t="shared" si="36"/>
        <v/>
      </c>
      <c r="W49" s="39" t="str">
        <f t="shared" si="36"/>
        <v>RH</v>
      </c>
      <c r="X49" s="107" t="str">
        <f t="shared" si="36"/>
        <v/>
      </c>
      <c r="Y49" s="39" t="str">
        <f t="shared" si="36"/>
        <v/>
      </c>
      <c r="Z49" s="39" t="str">
        <f t="shared" si="36"/>
        <v>RH</v>
      </c>
      <c r="AA49" s="39" t="str">
        <f t="shared" si="36"/>
        <v>RH</v>
      </c>
      <c r="AB49" s="39" t="str">
        <f t="shared" si="36"/>
        <v/>
      </c>
      <c r="AC49" s="39" t="str">
        <f t="shared" si="36"/>
        <v/>
      </c>
      <c r="AD49" s="39" t="str">
        <f t="shared" si="36"/>
        <v>RH</v>
      </c>
      <c r="AE49" s="39" t="str">
        <f t="shared" si="36"/>
        <v/>
      </c>
      <c r="AF49" s="39" t="str">
        <f t="shared" si="36"/>
        <v/>
      </c>
      <c r="AG49" s="39" t="str">
        <f t="shared" si="36"/>
        <v>RH</v>
      </c>
      <c r="AH49" s="132" t="str">
        <f t="shared" si="36"/>
        <v>RH</v>
      </c>
      <c r="AI49" s="111"/>
      <c r="AJ49" s="164">
        <f>COUNTIF(D49:AH49,"RTT")+'Avril 2020'!AI49</f>
        <v>0</v>
      </c>
      <c r="AK49" s="183">
        <f t="shared" si="5"/>
        <v>15</v>
      </c>
      <c r="AL49" s="88">
        <f>COUNTIF(D49:AH49,"CA")+'Avril 2020'!AK49</f>
        <v>0</v>
      </c>
      <c r="AM49" s="186">
        <f t="shared" si="6"/>
        <v>25</v>
      </c>
      <c r="AN49" s="362"/>
      <c r="AO49" s="88" t="s">
        <v>90</v>
      </c>
      <c r="AP49" s="80">
        <f>'Avril 2020'!AO49</f>
        <v>0</v>
      </c>
      <c r="AQ49" s="80">
        <f>COUNTIF(D49:AH49,"HS")+'Avril 2020'!AP49</f>
        <v>0</v>
      </c>
      <c r="AR49" s="186">
        <f t="shared" si="7"/>
        <v>0</v>
      </c>
      <c r="AS49" s="77">
        <f>COUNT(D49,K49,T49,X49,AA49,AH49,M49)+'Avril 2020'!AR49</f>
        <v>0</v>
      </c>
      <c r="AT49" s="64">
        <f t="shared" si="8"/>
        <v>0</v>
      </c>
      <c r="AU49" s="64">
        <f>COUNTIF(D49:AH49,"jdf")+'Avril 2020'!AT49</f>
        <v>0</v>
      </c>
      <c r="AV49" s="183">
        <f t="shared" si="9"/>
        <v>0</v>
      </c>
      <c r="AW49" s="106">
        <f ca="1">jaunesNum(D49:AH49)</f>
        <v>0</v>
      </c>
      <c r="AX49" s="108">
        <f>COUNTIF(D49:AH49,"RF")+'Avril 2020'!AW49</f>
        <v>0</v>
      </c>
      <c r="AY49" s="190">
        <f t="shared" ca="1" si="10"/>
        <v>0</v>
      </c>
      <c r="AZ49" s="88">
        <f>IF(COUNTIF(D49:AH49,"CA")&gt;=5,"1",IF(COUNTIF(D49:AH49,"CA")&lt;=4,"0"))+'Avril 2020'!AY49</f>
        <v>0</v>
      </c>
      <c r="BA49" s="80">
        <f t="shared" si="11"/>
        <v>0</v>
      </c>
      <c r="BB49" s="80">
        <f>COUNTIF(E49:AH49,"FR")+'Avril 2020'!BA49</f>
        <v>0</v>
      </c>
      <c r="BC49" s="186">
        <f t="shared" si="12"/>
        <v>0</v>
      </c>
    </row>
    <row r="50" spans="1:55" ht="12" customHeight="1" thickBot="1" x14ac:dyDescent="0.3">
      <c r="A50" s="288"/>
      <c r="B50" s="127"/>
      <c r="C50" s="138"/>
      <c r="D50" s="107" t="str">
        <f t="shared" ref="D50:AH50" si="37">IF(OR(WEEKDAY(D3,2)=6,WEEKDAY(D3,2)=7,WEEKDAY(D3,2)=4),"RH","")</f>
        <v/>
      </c>
      <c r="E50" s="39" t="str">
        <f t="shared" si="37"/>
        <v>RH</v>
      </c>
      <c r="F50" s="39" t="str">
        <f t="shared" si="37"/>
        <v>RH</v>
      </c>
      <c r="G50" s="39" t="str">
        <f t="shared" si="37"/>
        <v/>
      </c>
      <c r="H50" s="39" t="str">
        <f t="shared" si="37"/>
        <v/>
      </c>
      <c r="I50" s="39" t="str">
        <f t="shared" si="37"/>
        <v/>
      </c>
      <c r="J50" s="39" t="str">
        <f t="shared" si="37"/>
        <v>RH</v>
      </c>
      <c r="K50" s="107" t="str">
        <f t="shared" si="37"/>
        <v/>
      </c>
      <c r="L50" s="39" t="str">
        <f t="shared" si="37"/>
        <v>RH</v>
      </c>
      <c r="M50" s="39" t="str">
        <f t="shared" si="37"/>
        <v>RH</v>
      </c>
      <c r="N50" s="39" t="str">
        <f t="shared" si="37"/>
        <v/>
      </c>
      <c r="O50" s="39" t="str">
        <f t="shared" si="37"/>
        <v/>
      </c>
      <c r="P50" s="39" t="str">
        <f t="shared" si="37"/>
        <v/>
      </c>
      <c r="Q50" s="39" t="str">
        <f t="shared" si="37"/>
        <v>RH</v>
      </c>
      <c r="R50" s="39" t="str">
        <f t="shared" si="37"/>
        <v/>
      </c>
      <c r="S50" s="39" t="str">
        <f t="shared" si="37"/>
        <v>RH</v>
      </c>
      <c r="T50" s="39" t="str">
        <f t="shared" si="37"/>
        <v>RH</v>
      </c>
      <c r="U50" s="39" t="str">
        <f t="shared" si="37"/>
        <v/>
      </c>
      <c r="V50" s="39" t="str">
        <f t="shared" si="37"/>
        <v/>
      </c>
      <c r="W50" s="39" t="str">
        <f t="shared" si="37"/>
        <v/>
      </c>
      <c r="X50" s="107" t="str">
        <f t="shared" si="37"/>
        <v>RH</v>
      </c>
      <c r="Y50" s="39" t="str">
        <f t="shared" si="37"/>
        <v/>
      </c>
      <c r="Z50" s="39" t="str">
        <f t="shared" si="37"/>
        <v>RH</v>
      </c>
      <c r="AA50" s="39" t="str">
        <f t="shared" si="37"/>
        <v>RH</v>
      </c>
      <c r="AB50" s="39" t="str">
        <f t="shared" si="37"/>
        <v/>
      </c>
      <c r="AC50" s="39" t="str">
        <f t="shared" si="37"/>
        <v/>
      </c>
      <c r="AD50" s="39" t="str">
        <f t="shared" si="37"/>
        <v/>
      </c>
      <c r="AE50" s="39" t="str">
        <f t="shared" si="37"/>
        <v>RH</v>
      </c>
      <c r="AF50" s="39" t="str">
        <f t="shared" si="37"/>
        <v/>
      </c>
      <c r="AG50" s="39" t="str">
        <f t="shared" si="37"/>
        <v>RH</v>
      </c>
      <c r="AH50" s="132" t="str">
        <f t="shared" si="37"/>
        <v>RH</v>
      </c>
      <c r="AI50" s="111"/>
      <c r="AJ50" s="164">
        <f>COUNTIF(D50:AH50,"RTT")+'Avril 2020'!AI50</f>
        <v>0</v>
      </c>
      <c r="AK50" s="184">
        <f t="shared" si="5"/>
        <v>15</v>
      </c>
      <c r="AL50" s="88">
        <f>COUNTIF(D50:AH50,"CA")+'Avril 2020'!AK50</f>
        <v>0</v>
      </c>
      <c r="AM50" s="187">
        <f t="shared" si="6"/>
        <v>25</v>
      </c>
      <c r="AN50" s="363"/>
      <c r="AO50" s="82" t="s">
        <v>90</v>
      </c>
      <c r="AP50" s="84">
        <f>'Avril 2020'!AO50</f>
        <v>0</v>
      </c>
      <c r="AQ50" s="84">
        <f>COUNTIF(D50:AH50,"HS")+'Avril 2020'!AP50</f>
        <v>0</v>
      </c>
      <c r="AR50" s="188">
        <f t="shared" si="7"/>
        <v>0</v>
      </c>
      <c r="AS50" s="67">
        <f>COUNT(D50,K50,T50,X50,AA50,AH50,M50)+'Avril 2020'!AR50</f>
        <v>0</v>
      </c>
      <c r="AT50" s="68">
        <f t="shared" si="8"/>
        <v>0</v>
      </c>
      <c r="AU50" s="68">
        <f>COUNTIF(D50:AH50,"jdf")+'Avril 2020'!AT50</f>
        <v>0</v>
      </c>
      <c r="AV50" s="202">
        <f t="shared" si="9"/>
        <v>0</v>
      </c>
      <c r="AW50" s="106">
        <f ca="1">jaunesNum(D50:AH50)</f>
        <v>0</v>
      </c>
      <c r="AX50" s="151">
        <f>COUNTIF(D50:AH50,"RF")+'Avril 2020'!AW50</f>
        <v>0</v>
      </c>
      <c r="AY50" s="192">
        <f t="shared" ca="1" si="10"/>
        <v>0</v>
      </c>
      <c r="AZ50" s="82">
        <f>IF(COUNTIF(D50:AH50,"CA")&gt;=5,"1",IF(COUNTIF(D50:AH50,"CA")&lt;=4,"0"))+'Avril 2020'!AY50</f>
        <v>0</v>
      </c>
      <c r="BA50" s="84">
        <f t="shared" si="11"/>
        <v>0</v>
      </c>
      <c r="BB50" s="84">
        <f>COUNTIF(E50:AH50,"FR")+'Avril 2020'!BA50</f>
        <v>0</v>
      </c>
      <c r="BC50" s="188">
        <f t="shared" si="12"/>
        <v>0</v>
      </c>
    </row>
    <row r="51" spans="1:55" ht="17.25" customHeight="1" thickBot="1" x14ac:dyDescent="0.3">
      <c r="A51" s="264" t="s">
        <v>0</v>
      </c>
      <c r="B51" s="364"/>
      <c r="C51" s="142"/>
      <c r="D51" s="56">
        <f>COUNT(D5:D50)</f>
        <v>0</v>
      </c>
      <c r="E51" s="56">
        <f t="shared" ref="E51:AH51" si="38">COUNT(E5:E50)</f>
        <v>0</v>
      </c>
      <c r="F51" s="56">
        <f t="shared" si="38"/>
        <v>0</v>
      </c>
      <c r="G51" s="56">
        <f t="shared" si="38"/>
        <v>14</v>
      </c>
      <c r="H51" s="56">
        <f t="shared" si="38"/>
        <v>14</v>
      </c>
      <c r="I51" s="56">
        <f t="shared" si="38"/>
        <v>14</v>
      </c>
      <c r="J51" s="56">
        <f t="shared" si="38"/>
        <v>14</v>
      </c>
      <c r="K51" s="56">
        <f t="shared" si="38"/>
        <v>0</v>
      </c>
      <c r="L51" s="56">
        <f t="shared" si="38"/>
        <v>0</v>
      </c>
      <c r="M51" s="56">
        <f t="shared" si="38"/>
        <v>0</v>
      </c>
      <c r="N51" s="56">
        <f t="shared" si="38"/>
        <v>14</v>
      </c>
      <c r="O51" s="56">
        <f t="shared" si="38"/>
        <v>14</v>
      </c>
      <c r="P51" s="56">
        <f t="shared" si="38"/>
        <v>14</v>
      </c>
      <c r="Q51" s="56">
        <f t="shared" si="38"/>
        <v>14</v>
      </c>
      <c r="R51" s="56">
        <f t="shared" si="38"/>
        <v>14</v>
      </c>
      <c r="S51" s="56">
        <f t="shared" si="38"/>
        <v>0</v>
      </c>
      <c r="T51" s="56">
        <f t="shared" si="38"/>
        <v>0</v>
      </c>
      <c r="U51" s="56">
        <f t="shared" si="38"/>
        <v>14</v>
      </c>
      <c r="V51" s="56">
        <f t="shared" si="38"/>
        <v>14</v>
      </c>
      <c r="W51" s="56">
        <f t="shared" si="38"/>
        <v>14</v>
      </c>
      <c r="X51" s="56">
        <f t="shared" si="38"/>
        <v>0</v>
      </c>
      <c r="Y51" s="56">
        <f t="shared" si="38"/>
        <v>14</v>
      </c>
      <c r="Z51" s="56">
        <f t="shared" si="38"/>
        <v>0</v>
      </c>
      <c r="AA51" s="56">
        <f t="shared" si="38"/>
        <v>0</v>
      </c>
      <c r="AB51" s="56">
        <f t="shared" si="38"/>
        <v>14</v>
      </c>
      <c r="AC51" s="56">
        <f t="shared" si="38"/>
        <v>14</v>
      </c>
      <c r="AD51" s="56">
        <f t="shared" si="38"/>
        <v>14</v>
      </c>
      <c r="AE51" s="56">
        <f t="shared" si="38"/>
        <v>14</v>
      </c>
      <c r="AF51" s="56">
        <f t="shared" si="38"/>
        <v>14</v>
      </c>
      <c r="AG51" s="56">
        <f t="shared" si="38"/>
        <v>0</v>
      </c>
      <c r="AH51" s="143">
        <f t="shared" si="38"/>
        <v>0</v>
      </c>
      <c r="AI51" s="112"/>
      <c r="AJ51" s="365">
        <f>SUM(AK5:AK50)</f>
        <v>525</v>
      </c>
      <c r="AK51" s="366"/>
      <c r="AL51" s="256">
        <f>SUM(AM5:AM50)</f>
        <v>1000</v>
      </c>
      <c r="AM51" s="257"/>
      <c r="AN51" s="154"/>
      <c r="AO51" s="148"/>
      <c r="AP51" s="174"/>
      <c r="AQ51" s="314">
        <f>SUM(AR5:AR50)</f>
        <v>0</v>
      </c>
      <c r="AR51" s="315"/>
      <c r="AS51" s="258"/>
      <c r="AT51" s="259"/>
      <c r="AU51" s="258">
        <f>SUM(AV5:AV50)</f>
        <v>0</v>
      </c>
      <c r="AV51" s="259"/>
      <c r="AW51" s="144"/>
      <c r="AX51" s="316">
        <f ca="1">SUM(AY5:AY50)</f>
        <v>3</v>
      </c>
      <c r="AY51" s="317"/>
      <c r="AZ51" s="148"/>
      <c r="BA51" s="156"/>
      <c r="BB51" s="368">
        <f>SUM(BC5:BC50)</f>
        <v>0</v>
      </c>
      <c r="BC51" s="315"/>
    </row>
    <row r="52" spans="1:55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J52" s="305" t="s">
        <v>72</v>
      </c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6"/>
      <c r="AZ52" s="307"/>
      <c r="BA52" s="307"/>
      <c r="BB52" s="306"/>
      <c r="BC52" s="308"/>
    </row>
    <row r="53" spans="1:55" ht="21.75" thickBot="1" x14ac:dyDescent="0.4">
      <c r="A53" s="99">
        <v>1</v>
      </c>
      <c r="B53" s="254" t="str">
        <f>RecherchePostesManquants(D5:D50,26)</f>
        <v>1, 2, 3, 4, 5, 6, 7, 8, 9, 10, 11, 12, 13, 14, 15, 16, 17, 18, 19, 20, 21, 22, 23, 24, 25, 26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21"/>
      <c r="AJ53" s="309">
        <f ca="1">SUM(AM5:AM50,AR5:AR50,AV5:AV50,AY5:AY50,BC5:BC50,AK5:AK50)</f>
        <v>1528</v>
      </c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0"/>
      <c r="BC53" s="311"/>
    </row>
    <row r="54" spans="1:55" ht="15.75" thickBot="1" x14ac:dyDescent="0.3">
      <c r="A54" s="100">
        <v>2</v>
      </c>
      <c r="B54" s="244" t="str">
        <f>RecherchePostesManquants(E5:E50,26)</f>
        <v>1, 2, 3, 4, 5, 6, 7, 8, 9, 10, 11, 12, 13, 14, 15, 16, 17, 18, 19, 20, 21, 22, 23, 24, 25, 26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5" ht="15" customHeight="1" x14ac:dyDescent="0.25">
      <c r="A55" s="100">
        <v>3</v>
      </c>
      <c r="B55" s="244" t="str">
        <f>RecherchePostesManquants(F5:F50,26)</f>
        <v>1, 2, 3, 4, 5, 6, 7, 8, 9, 10, 11, 12, 13, 14, 15, 16, 17, 18, 19, 20, 21, 22, 23, 24, 25, 26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J55" s="318" t="s">
        <v>77</v>
      </c>
      <c r="AK55" s="319"/>
      <c r="AL55" s="319"/>
      <c r="AM55" s="319"/>
      <c r="AN55" s="319"/>
      <c r="AO55" s="319"/>
      <c r="AP55" s="320"/>
      <c r="AQ55" s="342" t="s">
        <v>73</v>
      </c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3"/>
      <c r="BC55" s="344"/>
    </row>
    <row r="56" spans="1:55" ht="15.75" thickBot="1" x14ac:dyDescent="0.3">
      <c r="A56" s="168">
        <v>4</v>
      </c>
      <c r="B56" s="244" t="str">
        <f>RecherchePostesManquants(G5:G50,26)</f>
        <v>9, 10, 11, 12, 13, 14, 15, 16, 17, 18, 19, 24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J56" s="321"/>
      <c r="AK56" s="322"/>
      <c r="AL56" s="322"/>
      <c r="AM56" s="322"/>
      <c r="AN56" s="322"/>
      <c r="AO56" s="322"/>
      <c r="AP56" s="323"/>
      <c r="AQ56" s="336">
        <v>10</v>
      </c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7"/>
      <c r="BC56" s="338"/>
    </row>
    <row r="57" spans="1:55" ht="31.5" customHeight="1" x14ac:dyDescent="0.25">
      <c r="A57" s="168">
        <v>5</v>
      </c>
      <c r="B57" s="244" t="str">
        <f>RecherchePostesManquants(H5:H50,26)</f>
        <v>9, 10, 11, 12, 13, 14, 15, 16, 17, 18, 19, 24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J57" s="330">
        <f>COUNTIF(D5:AF50,"27")</f>
        <v>0</v>
      </c>
      <c r="AK57" s="331"/>
      <c r="AL57" s="331"/>
      <c r="AM57" s="331"/>
      <c r="AN57" s="331"/>
      <c r="AO57" s="331"/>
      <c r="AP57" s="332"/>
      <c r="AQ57" s="336" t="s">
        <v>74</v>
      </c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7"/>
      <c r="BC57" s="338"/>
    </row>
    <row r="58" spans="1:55" ht="15.75" thickBot="1" x14ac:dyDescent="0.3">
      <c r="A58" s="168">
        <v>6</v>
      </c>
      <c r="B58" s="244" t="str">
        <f>RecherchePostesManquants(I5:I50,26)</f>
        <v>9, 10, 11, 12, 13, 14, 15, 16, 17, 18, 19, 24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J58" s="333"/>
      <c r="AK58" s="334"/>
      <c r="AL58" s="334"/>
      <c r="AM58" s="334"/>
      <c r="AN58" s="334"/>
      <c r="AO58" s="334"/>
      <c r="AP58" s="335"/>
      <c r="AQ58" s="339">
        <v>2</v>
      </c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0"/>
      <c r="BC58" s="341"/>
    </row>
    <row r="59" spans="1:55" ht="15.75" thickBot="1" x14ac:dyDescent="0.3">
      <c r="A59" s="168">
        <v>7</v>
      </c>
      <c r="B59" s="244" t="str">
        <f>RecherchePostesManquants(J5:J50,26)</f>
        <v>9, 10, 11, 12, 13, 14, 15, 16, 17, 18, 19, 24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J59" s="324" t="s">
        <v>78</v>
      </c>
      <c r="AK59" s="325"/>
      <c r="AL59" s="325"/>
      <c r="AM59" s="325"/>
      <c r="AN59" s="325"/>
      <c r="AO59" s="325"/>
      <c r="AP59" s="326"/>
      <c r="AQ59" s="345" t="s">
        <v>75</v>
      </c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6"/>
      <c r="BC59" s="347"/>
    </row>
    <row r="60" spans="1:55" ht="19.5" thickBot="1" x14ac:dyDescent="0.35">
      <c r="A60" s="100">
        <v>8</v>
      </c>
      <c r="B60" s="244" t="str">
        <f>RecherchePostesManquants(K5:K50,26)</f>
        <v>1, 2, 3, 4, 5, 6, 7, 8, 9, 10, 11, 12, 13, 14, 15, 16, 17, 18, 19, 20, 21, 22, 23, 24, 25, 26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J60" s="327"/>
      <c r="AK60" s="328"/>
      <c r="AL60" s="328"/>
      <c r="AM60" s="328"/>
      <c r="AN60" s="328"/>
      <c r="AO60" s="328"/>
      <c r="AP60" s="329"/>
      <c r="AQ60" s="302">
        <f>IF(AQ58&gt;AQ56,-(AQ58-AQ56)/AQ58,(AQ56-AQ58)/AQ56)</f>
        <v>0.8</v>
      </c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3"/>
      <c r="BC60" s="304"/>
    </row>
    <row r="61" spans="1:55" x14ac:dyDescent="0.25">
      <c r="A61" s="100">
        <v>9</v>
      </c>
      <c r="B61" s="244" t="str">
        <f>RecherchePostesManquants(L5:L50,26)</f>
        <v>1, 2, 3, 4, 5, 6, 7, 8, 9, 10, 11, 12, 13, 14, 15, 16, 17, 18, 19, 20, 21, 22, 23, 24, 25, 26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5" x14ac:dyDescent="0.25">
      <c r="A62" s="100">
        <v>10</v>
      </c>
      <c r="B62" s="244" t="str">
        <f>RecherchePostesManquants(M5:M50,26)</f>
        <v>1, 2, 3, 4, 5, 6, 7, 8, 9, 10, 11, 12, 13, 14, 15, 16, 17, 18, 19, 20, 21, 22, 23, 24, 25, 26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5" x14ac:dyDescent="0.25">
      <c r="A63" s="168">
        <v>11</v>
      </c>
      <c r="B63" s="244" t="str">
        <f>RecherchePostesManquants(N5:N50,26)</f>
        <v>9, 10, 11, 12, 13, 14, 15, 16, 17, 18, 19, 24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5" x14ac:dyDescent="0.25">
      <c r="A64" s="168">
        <v>12</v>
      </c>
      <c r="B64" s="244" t="str">
        <f>RecherchePostesManquants(O5:O50,26)</f>
        <v>9, 10, 11, 12, 13, 14, 15, 16, 17, 18, 19, 24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7" x14ac:dyDescent="0.25">
      <c r="A65" s="168">
        <v>13</v>
      </c>
      <c r="B65" s="244" t="str">
        <f>RecherchePostesManquants(P5:P50,26)</f>
        <v>9, 10, 11, 12, 13, 14, 15, 16, 17, 18, 19, 24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7" x14ac:dyDescent="0.25">
      <c r="A66" s="168">
        <v>14</v>
      </c>
      <c r="B66" s="244" t="str">
        <f>RecherchePostesManquants(Q5:Q50,26)</f>
        <v>9, 10, 11, 12, 13, 14, 15, 16, 17, 18, 19, 24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7" x14ac:dyDescent="0.25">
      <c r="A67" s="168">
        <v>15</v>
      </c>
      <c r="B67" s="244" t="str">
        <f>RecherchePostesManquants(R5:R50,26)</f>
        <v>9, 10, 11, 12, 13, 14, 15, 16, 17, 18, 19, 24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J67" s="1"/>
      <c r="AK67" s="1"/>
    </row>
    <row r="68" spans="1:37" x14ac:dyDescent="0.25">
      <c r="A68" s="100">
        <v>16</v>
      </c>
      <c r="B68" s="244" t="str">
        <f>RecherchePostesManquants(S5:S50,26)</f>
        <v>1, 2, 3, 4, 5, 6, 7, 8, 9, 10, 11, 12, 13, 14, 15, 16, 17, 18, 19, 20, 21, 22, 23, 24, 25, 26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J68" s="1"/>
      <c r="AK68" s="1"/>
    </row>
    <row r="69" spans="1:37" x14ac:dyDescent="0.25">
      <c r="A69" s="100">
        <v>17</v>
      </c>
      <c r="B69" s="244" t="str">
        <f>RecherchePostesManquants(T5:T50,26)</f>
        <v>1, 2, 3, 4, 5, 6, 7, 8, 9, 10, 11, 12, 13, 14, 15, 16, 17, 18, 19, 20, 21, 22, 23, 24, 25, 26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J69" s="1"/>
      <c r="AK69" s="1"/>
    </row>
    <row r="70" spans="1:37" x14ac:dyDescent="0.25">
      <c r="A70" s="168">
        <v>18</v>
      </c>
      <c r="B70" s="244" t="str">
        <f>RecherchePostesManquants(U5:U50,26)</f>
        <v>9, 10, 11, 12, 13, 14, 15, 16, 17, 18, 19, 24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J70" s="1"/>
      <c r="AK70" s="1"/>
    </row>
    <row r="71" spans="1:37" x14ac:dyDescent="0.25">
      <c r="A71" s="168">
        <v>19</v>
      </c>
      <c r="B71" s="244" t="str">
        <f>RecherchePostesManquants(V5:V50,26)</f>
        <v>9, 10, 11, 12, 13, 14, 15, 16, 17, 18, 19, 24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J71" s="1"/>
      <c r="AK71" s="1"/>
    </row>
    <row r="72" spans="1:37" x14ac:dyDescent="0.25">
      <c r="A72" s="168">
        <v>20</v>
      </c>
      <c r="B72" s="244" t="str">
        <f>RecherchePostesManquants(W5:W50,26)</f>
        <v>9, 10, 11, 12, 13, 14, 15, 16, 17, 18, 19, 24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J72" s="1"/>
      <c r="AK72" s="1"/>
    </row>
    <row r="73" spans="1:37" x14ac:dyDescent="0.25">
      <c r="A73" s="100">
        <v>21</v>
      </c>
      <c r="B73" s="244" t="str">
        <f>RecherchePostesManquants(X5:X50,26)</f>
        <v>1, 2, 3, 4, 5, 6, 7, 8, 9, 10, 11, 12, 13, 14, 15, 16, 17, 18, 19, 20, 21, 22, 23, 24, 25, 26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J73" s="1"/>
      <c r="AK73" s="1"/>
    </row>
    <row r="74" spans="1:37" x14ac:dyDescent="0.25">
      <c r="A74" s="168">
        <v>22</v>
      </c>
      <c r="B74" s="244" t="str">
        <f>RecherchePostesManquants(Y5:Y50,26)</f>
        <v>9, 10, 11, 12, 13, 14, 15, 16, 17, 18, 19, 24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J74" s="1"/>
      <c r="AK74" s="1"/>
    </row>
    <row r="75" spans="1:37" x14ac:dyDescent="0.25">
      <c r="A75" s="100">
        <v>23</v>
      </c>
      <c r="B75" s="244" t="str">
        <f>RecherchePostesManquants(Z5:Z50,26)</f>
        <v>1, 2, 3, 4, 5, 6, 7, 8, 9, 10, 11, 12, 13, 14, 15, 16, 17, 18, 19, 20, 21, 22, 23, 24, 25, 26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J75" s="1"/>
      <c r="AK75" s="1"/>
    </row>
    <row r="76" spans="1:37" x14ac:dyDescent="0.25">
      <c r="A76" s="100">
        <v>24</v>
      </c>
      <c r="B76" s="244" t="str">
        <f>RecherchePostesManquants(AA5:AA50,26)</f>
        <v>1, 2, 3, 4, 5, 6, 7, 8, 9, 10, 11, 12, 13, 14, 15, 16, 17, 18, 19, 20, 21, 22, 23, 24, 25, 26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J76" s="1"/>
      <c r="AK76" s="1"/>
    </row>
    <row r="77" spans="1:37" x14ac:dyDescent="0.25">
      <c r="A77" s="168">
        <v>25</v>
      </c>
      <c r="B77" s="244" t="str">
        <f>RecherchePostesManquants(AB5:AB50,26)</f>
        <v>9, 10, 11, 12, 13, 14, 15, 16, 17, 18, 19, 24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J77" s="1"/>
      <c r="AK77" s="1"/>
    </row>
    <row r="78" spans="1:37" x14ac:dyDescent="0.25">
      <c r="A78" s="168">
        <v>26</v>
      </c>
      <c r="B78" s="244" t="str">
        <f>RecherchePostesManquants(AC5:AC50,26)</f>
        <v>9, 10, 11, 12, 13, 14, 15, 16, 17, 18, 19, 24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J78" s="1"/>
      <c r="AK78" s="1"/>
    </row>
    <row r="79" spans="1:37" x14ac:dyDescent="0.25">
      <c r="A79" s="168">
        <v>27</v>
      </c>
      <c r="B79" s="244" t="str">
        <f>RecherchePostesManquants(AD5:AD50,26)</f>
        <v>9, 10, 11, 12, 13, 14, 15, 16, 17, 18, 19, 24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J79" s="1"/>
      <c r="AK79" s="1"/>
    </row>
    <row r="80" spans="1:37" x14ac:dyDescent="0.25">
      <c r="A80" s="168">
        <v>28</v>
      </c>
      <c r="B80" s="244" t="str">
        <f>RecherchePostesManquants(AE5:AE50,26)</f>
        <v>9, 10, 11, 12, 13, 14, 15, 16, 17, 18, 19, 24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J80" s="1"/>
      <c r="AK80" s="1"/>
    </row>
    <row r="81" spans="1:37" x14ac:dyDescent="0.25">
      <c r="A81" s="168">
        <v>29</v>
      </c>
      <c r="B81" s="244" t="str">
        <f>RecherchePostesManquants(AF5:AF50,26)</f>
        <v>9, 10, 11, 12, 13, 14, 15, 16, 17, 18, 19, 24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J81" s="1"/>
      <c r="AK81" s="1"/>
    </row>
    <row r="82" spans="1:37" x14ac:dyDescent="0.25">
      <c r="A82" s="100">
        <v>30</v>
      </c>
      <c r="B82" s="244" t="str">
        <f>RecherchePostesManquants(AG5:AG50,26)</f>
        <v>1, 2, 3, 4, 5, 6, 7, 8, 9, 10, 11, 12, 13, 14, 15, 16, 17, 18, 19, 20, 21, 22, 23, 24, 25, 26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J82" s="1"/>
      <c r="AK82" s="1"/>
    </row>
    <row r="83" spans="1:37" x14ac:dyDescent="0.25">
      <c r="A83" s="100">
        <v>31</v>
      </c>
      <c r="B83" s="244" t="str">
        <f>RecherchePostesManquants(AH5:AH50,26)</f>
        <v>1, 2, 3, 4, 5, 6, 7, 8, 9, 10, 11, 12, 13, 14, 15, 16, 17, 18, 19, 20, 21, 22, 23, 24, 25, 26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5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6">
    <mergeCell ref="B79:U79"/>
    <mergeCell ref="B80:U80"/>
    <mergeCell ref="B81:U81"/>
    <mergeCell ref="B82:U82"/>
    <mergeCell ref="B83:U83"/>
    <mergeCell ref="B78:U78"/>
    <mergeCell ref="B67:U67"/>
    <mergeCell ref="B68:U68"/>
    <mergeCell ref="B69:U69"/>
    <mergeCell ref="B70:U70"/>
    <mergeCell ref="B71:U71"/>
    <mergeCell ref="B72:U72"/>
    <mergeCell ref="B73:U73"/>
    <mergeCell ref="B74:U74"/>
    <mergeCell ref="B75:U75"/>
    <mergeCell ref="B76:U76"/>
    <mergeCell ref="B77:U77"/>
    <mergeCell ref="B66:U66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61:U61"/>
    <mergeCell ref="B62:U62"/>
    <mergeCell ref="B63:U63"/>
    <mergeCell ref="B64:U64"/>
    <mergeCell ref="B65:U65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AJ4:AM4"/>
    <mergeCell ref="AO4:AR4"/>
    <mergeCell ref="AS4:AV4"/>
    <mergeCell ref="AW4:AY4"/>
    <mergeCell ref="AZ4:BC4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Z3:BC3"/>
  </mergeCells>
  <conditionalFormatting sqref="C2:AD3 C51 C4:D4 G4:K4 N4:R4 U4:Y4 AB4:AC4">
    <cfRule type="expression" dxfId="2218" priority="205">
      <formula>WEEKDAY(E$2,2)=2</formula>
    </cfRule>
  </conditionalFormatting>
  <conditionalFormatting sqref="D2:AE3 D4 G4:K4 N4:R4 U4:Y4 AB4:AC4">
    <cfRule type="expression" dxfId="2217" priority="206">
      <formula>WEEKDAY(E$2,2)=7</formula>
    </cfRule>
  </conditionalFormatting>
  <conditionalFormatting sqref="D2:AF3 D4 G4:K4 N4:R4 U4:Y4 AB4:AD4">
    <cfRule type="containsText" dxfId="2216" priority="208" operator="containsText" text="CF">
      <formula>NOT(ISERROR(SEARCH("CF",#REF!)))</formula>
    </cfRule>
    <cfRule type="containsText" dxfId="2215" priority="209" operator="containsText" text="RC">
      <formula>NOT(ISERROR(SEARCH("RC",#REF!)))</formula>
    </cfRule>
    <cfRule type="containsText" dxfId="2214" priority="210" operator="containsText" text="RTT">
      <formula>NOT(ISERROR(SEARCH("RTT",#REF!)))</formula>
    </cfRule>
    <cfRule type="containsText" dxfId="2213" priority="211" operator="containsText" text="RF">
      <formula>NOT(ISERROR(SEARCH("RF",#REF!)))</formula>
    </cfRule>
    <cfRule type="containsText" dxfId="2212" priority="212" operator="containsText" text="FR">
      <formula>NOT(ISERROR(SEARCH("FR",#REF!)))</formula>
    </cfRule>
    <cfRule type="containsText" dxfId="2211" priority="213" operator="containsText" text="HS">
      <formula>NOT(ISERROR(SEARCH("HS",#REF!)))</formula>
    </cfRule>
    <cfRule type="containsText" dxfId="2210" priority="214" operator="containsText" text="CA">
      <formula>NOT(ISERROR(SEARCH("CA",#REF!)))</formula>
    </cfRule>
    <cfRule type="containsText" dxfId="2209" priority="215" operator="containsText" text="RH">
      <formula>NOT(ISERROR(SEARCH("RH",#REF!)))</formula>
    </cfRule>
  </conditionalFormatting>
  <conditionalFormatting sqref="D2:AF3 D4 G4:K4 N4:R4 U4:Y4 AB4:AD4">
    <cfRule type="containsText" dxfId="2208" priority="207" operator="containsText" text="JDF">
      <formula>NOT(ISERROR(SEARCH("JDF",#REF!)))</formula>
    </cfRule>
  </conditionalFormatting>
  <conditionalFormatting sqref="D52:AG81 D84:AG89 V82:AG83">
    <cfRule type="containsText" dxfId="2207" priority="216" operator="containsText" text="CF">
      <formula>NOT(ISERROR(SEARCH("CF",#REF!)))</formula>
    </cfRule>
    <cfRule type="containsText" dxfId="2206" priority="217" operator="containsText" text="RC">
      <formula>NOT(ISERROR(SEARCH("RC",#REF!)))</formula>
    </cfRule>
    <cfRule type="containsText" dxfId="2205" priority="218" operator="containsText" text="RTT">
      <formula>NOT(ISERROR(SEARCH("RTT",#REF!)))</formula>
    </cfRule>
    <cfRule type="containsText" dxfId="2204" priority="219" operator="containsText" text="RF">
      <formula>NOT(ISERROR(SEARCH("RF",#REF!)))</formula>
    </cfRule>
    <cfRule type="containsText" dxfId="2203" priority="220" operator="containsText" text="FR">
      <formula>NOT(ISERROR(SEARCH("FR",#REF!)))</formula>
    </cfRule>
    <cfRule type="containsText" dxfId="2202" priority="221" operator="containsText" text="HS">
      <formula>NOT(ISERROR(SEARCH("HS",#REF!)))</formula>
    </cfRule>
    <cfRule type="containsText" dxfId="2201" priority="222" operator="containsText" text="CA">
      <formula>NOT(ISERROR(SEARCH("CA",#REF!)))</formula>
    </cfRule>
    <cfRule type="containsText" dxfId="2200" priority="223" operator="containsText" text="RH">
      <formula>NOT(ISERROR(SEARCH("RH",#REF!)))</formula>
    </cfRule>
  </conditionalFormatting>
  <conditionalFormatting sqref="D52:AG81 D84:AG89 V82:AG83">
    <cfRule type="containsText" dxfId="2199" priority="224" operator="containsText" text="JDF">
      <formula>NOT(ISERROR(SEARCH("JDF",#REF!)))</formula>
    </cfRule>
  </conditionalFormatting>
  <conditionalFormatting sqref="D2 H2 J2 L2 N2 P2 R2 T2 V2 X2 Z2 AB2 AD2 AF2 F2">
    <cfRule type="duplicateValues" dxfId="2198" priority="243"/>
  </conditionalFormatting>
  <conditionalFormatting sqref="AE2:AF3 AD4">
    <cfRule type="expression" dxfId="2197" priority="244">
      <formula>WEEKDAY(#REF!,2)=2</formula>
    </cfRule>
  </conditionalFormatting>
  <conditionalFormatting sqref="AF2:AF3">
    <cfRule type="expression" dxfId="2196" priority="245">
      <formula>WEEKDAY(#REF!,2)=7</formula>
    </cfRule>
  </conditionalFormatting>
  <conditionalFormatting sqref="D5:AF50">
    <cfRule type="cellIs" dxfId="2195" priority="185" operator="equal">
      <formula>27</formula>
    </cfRule>
    <cfRule type="containsText" dxfId="2194" priority="186" operator="containsText" text="JSR">
      <formula>NOT(ISERROR(SEARCH("JSR",D5)))</formula>
    </cfRule>
    <cfRule type="containsText" dxfId="2193" priority="187" operator="containsText" text="JS">
      <formula>NOT(ISERROR(SEARCH("JS",D5)))</formula>
    </cfRule>
    <cfRule type="containsText" dxfId="2192" priority="188" operator="containsText" text="RTP">
      <formula>NOT(ISERROR(SEARCH("RTP",D5)))</formula>
    </cfRule>
    <cfRule type="containsText" dxfId="2191" priority="189" operator="containsText" text="RTJ">
      <formula>NOT(ISERROR(SEARCH("RTJ",D5)))</formula>
    </cfRule>
    <cfRule type="containsText" dxfId="2190" priority="190" operator="containsText" text="RTT">
      <formula>NOT(ISERROR(SEARCH("RTT",D5)))</formula>
    </cfRule>
    <cfRule type="containsText" dxfId="2189" priority="191" operator="containsText" text="RF">
      <formula>NOT(ISERROR(SEARCH("RF",D5)))</formula>
    </cfRule>
    <cfRule type="containsText" dxfId="2188" priority="192" operator="containsText" text="RC">
      <formula>NOT(ISERROR(SEARCH("RC",D5)))</formula>
    </cfRule>
    <cfRule type="containsText" dxfId="2187" priority="193" operator="containsText" text="NM">
      <formula>NOT(ISERROR(SEARCH("NM",D5)))</formula>
    </cfRule>
    <cfRule type="containsText" dxfId="2186" priority="194" operator="containsText" text="JDF">
      <formula>NOT(ISERROR(SEARCH("JDF",D5)))</formula>
    </cfRule>
    <cfRule type="containsText" dxfId="2185" priority="195" operator="containsText" text="HSM">
      <formula>NOT(ISERROR(SEARCH("HSM",D5)))</formula>
    </cfRule>
    <cfRule type="containsText" dxfId="2184" priority="196" operator="containsText" text="HS">
      <formula>NOT(ISERROR(SEARCH("HS",D5)))</formula>
    </cfRule>
    <cfRule type="containsText" dxfId="2183" priority="197" operator="containsText" text="FR">
      <formula>NOT(ISERROR(SEARCH("FR",D5)))</formula>
    </cfRule>
    <cfRule type="containsText" dxfId="2182" priority="198" operator="containsText" text="CFS">
      <formula>NOT(ISERROR(SEARCH("CFS",D5)))</formula>
    </cfRule>
    <cfRule type="containsText" dxfId="2181" priority="199" operator="containsText" text="CFJ">
      <formula>NOT(ISERROR(SEARCH("CFJ",D5)))</formula>
    </cfRule>
    <cfRule type="containsText" dxfId="2180" priority="200" operator="containsText" text="CAR">
      <formula>NOT(ISERROR(SEARCH("CAR",D5)))</formula>
    </cfRule>
    <cfRule type="containsText" dxfId="2179" priority="201" operator="containsText" text="CAM">
      <formula>NOT(ISERROR(SEARCH("CAM",D5)))</formula>
    </cfRule>
    <cfRule type="containsText" dxfId="2178" priority="202" operator="containsText" text="CA">
      <formula>NOT(ISERROR(SEARCH("CA",D5)))</formula>
    </cfRule>
    <cfRule type="containsText" dxfId="2177" priority="203" operator="containsText" text="AAS">
      <formula>NOT(ISERROR(SEARCH("AAS",D5)))</formula>
    </cfRule>
    <cfRule type="containsText" dxfId="2176" priority="204" operator="containsText" text="RH">
      <formula>NOT(ISERROR(SEARCH("RH",D5)))</formula>
    </cfRule>
  </conditionalFormatting>
  <conditionalFormatting sqref="D90:AG1048571">
    <cfRule type="containsText" dxfId="2175" priority="225" operator="containsText" text="CF">
      <formula>NOT(ISERROR(SEARCH("CF",#REF!)))</formula>
    </cfRule>
    <cfRule type="containsText" dxfId="2174" priority="226" operator="containsText" text="RC">
      <formula>NOT(ISERROR(SEARCH("RC",#REF!)))</formula>
    </cfRule>
    <cfRule type="containsText" dxfId="2173" priority="227" operator="containsText" text="RTT">
      <formula>NOT(ISERROR(SEARCH("RTT",#REF!)))</formula>
    </cfRule>
    <cfRule type="containsText" dxfId="2172" priority="228" operator="containsText" text="RF">
      <formula>NOT(ISERROR(SEARCH("RF",#REF!)))</formula>
    </cfRule>
    <cfRule type="containsText" dxfId="2171" priority="229" operator="containsText" text="FR">
      <formula>NOT(ISERROR(SEARCH("FR",#REF!)))</formula>
    </cfRule>
    <cfRule type="containsText" dxfId="2170" priority="230" operator="containsText" text="HS">
      <formula>NOT(ISERROR(SEARCH("HS",#REF!)))</formula>
    </cfRule>
    <cfRule type="containsText" dxfId="2169" priority="231" operator="containsText" text="CA">
      <formula>NOT(ISERROR(SEARCH("CA",#REF!)))</formula>
    </cfRule>
    <cfRule type="containsText" dxfId="2168" priority="232" operator="containsText" text="RH">
      <formula>NOT(ISERROR(SEARCH("RH",#REF!)))</formula>
    </cfRule>
  </conditionalFormatting>
  <conditionalFormatting sqref="D90:AG1048571">
    <cfRule type="containsText" dxfId="2167" priority="233" operator="containsText" text="JDF">
      <formula>NOT(ISERROR(SEARCH("JDF",#REF!)))</formula>
    </cfRule>
  </conditionalFormatting>
  <conditionalFormatting sqref="D1048572:AG1048576">
    <cfRule type="containsText" dxfId="2166" priority="234" operator="containsText" text="CF">
      <formula>NOT(ISERROR(SEARCH("CF",#REF!)))</formula>
    </cfRule>
    <cfRule type="containsText" dxfId="2165" priority="235" operator="containsText" text="RC">
      <formula>NOT(ISERROR(SEARCH("RC",#REF!)))</formula>
    </cfRule>
    <cfRule type="containsText" dxfId="2164" priority="236" operator="containsText" text="RTT">
      <formula>NOT(ISERROR(SEARCH("RTT",#REF!)))</formula>
    </cfRule>
    <cfRule type="containsText" dxfId="2163" priority="237" operator="containsText" text="RF">
      <formula>NOT(ISERROR(SEARCH("RF",#REF!)))</formula>
    </cfRule>
    <cfRule type="containsText" dxfId="2162" priority="238" operator="containsText" text="FR">
      <formula>NOT(ISERROR(SEARCH("FR",#REF!)))</formula>
    </cfRule>
    <cfRule type="containsText" dxfId="2161" priority="239" operator="containsText" text="HS">
      <formula>NOT(ISERROR(SEARCH("HS",#REF!)))</formula>
    </cfRule>
    <cfRule type="containsText" dxfId="2160" priority="240" operator="containsText" text="CA">
      <formula>NOT(ISERROR(SEARCH("CA",#REF!)))</formula>
    </cfRule>
    <cfRule type="containsText" dxfId="2159" priority="241" operator="containsText" text="RH">
      <formula>NOT(ISERROR(SEARCH("RH",#REF!)))</formula>
    </cfRule>
  </conditionalFormatting>
  <conditionalFormatting sqref="D1048572:AG1048576">
    <cfRule type="containsText" dxfId="2158" priority="242" operator="containsText" text="JDF">
      <formula>NOT(ISERROR(SEARCH("JDF",#REF!)))</formula>
    </cfRule>
  </conditionalFormatting>
  <conditionalFormatting sqref="AQ51">
    <cfRule type="cellIs" dxfId="2157" priority="136" operator="equal">
      <formula>27</formula>
    </cfRule>
    <cfRule type="containsText" dxfId="2156" priority="137" operator="containsText" text="JSR">
      <formula>NOT(ISERROR(SEARCH("JSR",AQ51)))</formula>
    </cfRule>
    <cfRule type="containsText" dxfId="2155" priority="138" operator="containsText" text="JS">
      <formula>NOT(ISERROR(SEARCH("JS",AQ51)))</formula>
    </cfRule>
    <cfRule type="containsText" dxfId="2154" priority="139" operator="containsText" text="RTP">
      <formula>NOT(ISERROR(SEARCH("RTP",AQ51)))</formula>
    </cfRule>
    <cfRule type="containsText" dxfId="2153" priority="140" operator="containsText" text="RTJ">
      <formula>NOT(ISERROR(SEARCH("RTJ",AQ51)))</formula>
    </cfRule>
    <cfRule type="containsText" dxfId="2152" priority="141" operator="containsText" text="RTT">
      <formula>NOT(ISERROR(SEARCH("RTT",AQ51)))</formula>
    </cfRule>
    <cfRule type="containsText" dxfId="2151" priority="142" operator="containsText" text="RF">
      <formula>NOT(ISERROR(SEARCH("RF",AQ51)))</formula>
    </cfRule>
    <cfRule type="containsText" dxfId="2150" priority="143" operator="containsText" text="RC">
      <formula>NOT(ISERROR(SEARCH("RC",AQ51)))</formula>
    </cfRule>
    <cfRule type="containsText" dxfId="2149" priority="144" operator="containsText" text="NM">
      <formula>NOT(ISERROR(SEARCH("NM",AQ51)))</formula>
    </cfRule>
    <cfRule type="containsText" dxfId="2148" priority="145" operator="containsText" text="JDF">
      <formula>NOT(ISERROR(SEARCH("JDF",AQ51)))</formula>
    </cfRule>
    <cfRule type="containsText" dxfId="2147" priority="146" operator="containsText" text="HSM">
      <formula>NOT(ISERROR(SEARCH("HSM",AQ51)))</formula>
    </cfRule>
    <cfRule type="containsText" dxfId="2146" priority="147" operator="containsText" text="HS">
      <formula>NOT(ISERROR(SEARCH("HS",AQ51)))</formula>
    </cfRule>
    <cfRule type="containsText" dxfId="2145" priority="148" operator="containsText" text="FR">
      <formula>NOT(ISERROR(SEARCH("FR",AQ51)))</formula>
    </cfRule>
    <cfRule type="containsText" dxfId="2144" priority="149" operator="containsText" text="CFS">
      <formula>NOT(ISERROR(SEARCH("CFS",AQ51)))</formula>
    </cfRule>
    <cfRule type="containsText" dxfId="2143" priority="150" operator="containsText" text="CFJ">
      <formula>NOT(ISERROR(SEARCH("CFJ",AQ51)))</formula>
    </cfRule>
    <cfRule type="containsText" dxfId="2142" priority="151" operator="containsText" text="CAR">
      <formula>NOT(ISERROR(SEARCH("CAR",AQ51)))</formula>
    </cfRule>
    <cfRule type="containsText" dxfId="2141" priority="152" operator="containsText" text="CAM">
      <formula>NOT(ISERROR(SEARCH("CAM",AQ51)))</formula>
    </cfRule>
    <cfRule type="containsText" dxfId="2140" priority="153" operator="containsText" text="CA">
      <formula>NOT(ISERROR(SEARCH("CA",AQ51)))</formula>
    </cfRule>
    <cfRule type="containsText" dxfId="2139" priority="154" operator="containsText" text="AAS">
      <formula>NOT(ISERROR(SEARCH("AAS",AQ51)))</formula>
    </cfRule>
    <cfRule type="containsText" dxfId="2138" priority="155" operator="containsText" text="RH">
      <formula>NOT(ISERROR(SEARCH("RH",AQ51)))</formula>
    </cfRule>
  </conditionalFormatting>
  <conditionalFormatting sqref="AD4">
    <cfRule type="expression" dxfId="2137" priority="246">
      <formula>WEEKDAY(AF$2,2)=7</formula>
    </cfRule>
  </conditionalFormatting>
  <conditionalFormatting sqref="AH53:AI53">
    <cfRule type="expression" dxfId="2136" priority="247">
      <formula>WEEKDAY(#REF!,2)=2</formula>
    </cfRule>
  </conditionalFormatting>
  <conditionalFormatting sqref="AQ55:AQ60">
    <cfRule type="containsText" dxfId="2135" priority="176" operator="containsText" text="JDF">
      <formula>NOT(ISERROR(SEARCH("JDF",#REF!)))</formula>
    </cfRule>
  </conditionalFormatting>
  <conditionalFormatting sqref="AQ55:AQ60">
    <cfRule type="containsText" dxfId="2134" priority="177" operator="containsText" text="CF">
      <formula>NOT(ISERROR(SEARCH("CF",#REF!)))</formula>
    </cfRule>
    <cfRule type="containsText" dxfId="2133" priority="178" operator="containsText" text="RC">
      <formula>NOT(ISERROR(SEARCH("RC",#REF!)))</formula>
    </cfRule>
    <cfRule type="containsText" dxfId="2132" priority="179" operator="containsText" text="RTT">
      <formula>NOT(ISERROR(SEARCH("RTT",#REF!)))</formula>
    </cfRule>
    <cfRule type="containsText" dxfId="2131" priority="180" operator="containsText" text="RF">
      <formula>NOT(ISERROR(SEARCH("RF",#REF!)))</formula>
    </cfRule>
    <cfRule type="containsText" dxfId="2130" priority="181" operator="containsText" text="FR">
      <formula>NOT(ISERROR(SEARCH("FR",#REF!)))</formula>
    </cfRule>
    <cfRule type="containsText" dxfId="2129" priority="182" operator="containsText" text="HS">
      <formula>NOT(ISERROR(SEARCH("HS",#REF!)))</formula>
    </cfRule>
    <cfRule type="containsText" dxfId="2128" priority="183" operator="containsText" text="CA">
      <formula>NOT(ISERROR(SEARCH("CA",#REF!)))</formula>
    </cfRule>
    <cfRule type="containsText" dxfId="2127" priority="184" operator="containsText" text="RH">
      <formula>NOT(ISERROR(SEARCH("RH",#REF!)))</formula>
    </cfRule>
  </conditionalFormatting>
  <conditionalFormatting sqref="AL51 AM5:AQ5 AM6:AM50 AO6:AQ50">
    <cfRule type="cellIs" dxfId="2126" priority="156" operator="equal">
      <formula>27</formula>
    </cfRule>
    <cfRule type="containsText" dxfId="2125" priority="157" operator="containsText" text="JSR">
      <formula>NOT(ISERROR(SEARCH("JSR",AL5)))</formula>
    </cfRule>
    <cfRule type="containsText" dxfId="2124" priority="158" operator="containsText" text="JS">
      <formula>NOT(ISERROR(SEARCH("JS",AL5)))</formula>
    </cfRule>
    <cfRule type="containsText" dxfId="2123" priority="159" operator="containsText" text="RTP">
      <formula>NOT(ISERROR(SEARCH("RTP",AL5)))</formula>
    </cfRule>
    <cfRule type="containsText" dxfId="2122" priority="160" operator="containsText" text="RTJ">
      <formula>NOT(ISERROR(SEARCH("RTJ",AL5)))</formula>
    </cfRule>
    <cfRule type="containsText" dxfId="2121" priority="161" operator="containsText" text="RTT">
      <formula>NOT(ISERROR(SEARCH("RTT",AL5)))</formula>
    </cfRule>
    <cfRule type="containsText" dxfId="2120" priority="162" operator="containsText" text="RF">
      <formula>NOT(ISERROR(SEARCH("RF",AL5)))</formula>
    </cfRule>
    <cfRule type="containsText" dxfId="2119" priority="163" operator="containsText" text="RC">
      <formula>NOT(ISERROR(SEARCH("RC",AL5)))</formula>
    </cfRule>
    <cfRule type="containsText" dxfId="2118" priority="164" operator="containsText" text="NM">
      <formula>NOT(ISERROR(SEARCH("NM",AL5)))</formula>
    </cfRule>
    <cfRule type="containsText" dxfId="2117" priority="165" operator="containsText" text="JDF">
      <formula>NOT(ISERROR(SEARCH("JDF",AL5)))</formula>
    </cfRule>
    <cfRule type="containsText" dxfId="2116" priority="166" operator="containsText" text="HSM">
      <formula>NOT(ISERROR(SEARCH("HSM",AL5)))</formula>
    </cfRule>
    <cfRule type="containsText" dxfId="2115" priority="167" operator="containsText" text="HS">
      <formula>NOT(ISERROR(SEARCH("HS",AL5)))</formula>
    </cfRule>
    <cfRule type="containsText" dxfId="2114" priority="168" operator="containsText" text="FR">
      <formula>NOT(ISERROR(SEARCH("FR",AL5)))</formula>
    </cfRule>
    <cfRule type="containsText" dxfId="2113" priority="169" operator="containsText" text="CFS">
      <formula>NOT(ISERROR(SEARCH("CFS",AL5)))</formula>
    </cfRule>
    <cfRule type="containsText" dxfId="2112" priority="170" operator="containsText" text="CFJ">
      <formula>NOT(ISERROR(SEARCH("CFJ",AL5)))</formula>
    </cfRule>
    <cfRule type="containsText" dxfId="2111" priority="171" operator="containsText" text="CAR">
      <formula>NOT(ISERROR(SEARCH("CAR",AL5)))</formula>
    </cfRule>
    <cfRule type="containsText" dxfId="2110" priority="172" operator="containsText" text="CAM">
      <formula>NOT(ISERROR(SEARCH("CAM",AL5)))</formula>
    </cfRule>
    <cfRule type="containsText" dxfId="2109" priority="173" operator="containsText" text="CA">
      <formula>NOT(ISERROR(SEARCH("CA",AL5)))</formula>
    </cfRule>
    <cfRule type="containsText" dxfId="2108" priority="174" operator="containsText" text="AAS">
      <formula>NOT(ISERROR(SEARCH("AAS",AL5)))</formula>
    </cfRule>
    <cfRule type="containsText" dxfId="2107" priority="175" operator="containsText" text="RH">
      <formula>NOT(ISERROR(SEARCH("RH",AL5)))</formula>
    </cfRule>
  </conditionalFormatting>
  <conditionalFormatting sqref="BB51">
    <cfRule type="cellIs" dxfId="2106" priority="116" operator="equal">
      <formula>27</formula>
    </cfRule>
    <cfRule type="containsText" dxfId="2105" priority="117" operator="containsText" text="JSR">
      <formula>NOT(ISERROR(SEARCH("JSR",BB51)))</formula>
    </cfRule>
    <cfRule type="containsText" dxfId="2104" priority="118" operator="containsText" text="JS">
      <formula>NOT(ISERROR(SEARCH("JS",BB51)))</formula>
    </cfRule>
    <cfRule type="containsText" dxfId="2103" priority="119" operator="containsText" text="RTP">
      <formula>NOT(ISERROR(SEARCH("RTP",BB51)))</formula>
    </cfRule>
    <cfRule type="containsText" dxfId="2102" priority="120" operator="containsText" text="RTJ">
      <formula>NOT(ISERROR(SEARCH("RTJ",BB51)))</formula>
    </cfRule>
    <cfRule type="containsText" dxfId="2101" priority="121" operator="containsText" text="RTT">
      <formula>NOT(ISERROR(SEARCH("RTT",BB51)))</formula>
    </cfRule>
    <cfRule type="containsText" dxfId="2100" priority="122" operator="containsText" text="RF">
      <formula>NOT(ISERROR(SEARCH("RF",BB51)))</formula>
    </cfRule>
    <cfRule type="containsText" dxfId="2099" priority="123" operator="containsText" text="RC">
      <formula>NOT(ISERROR(SEARCH("RC",BB51)))</formula>
    </cfRule>
    <cfRule type="containsText" dxfId="2098" priority="124" operator="containsText" text="NM">
      <formula>NOT(ISERROR(SEARCH("NM",BB51)))</formula>
    </cfRule>
    <cfRule type="containsText" dxfId="2097" priority="125" operator="containsText" text="JDF">
      <formula>NOT(ISERROR(SEARCH("JDF",BB51)))</formula>
    </cfRule>
    <cfRule type="containsText" dxfId="2096" priority="126" operator="containsText" text="HSM">
      <formula>NOT(ISERROR(SEARCH("HSM",BB51)))</formula>
    </cfRule>
    <cfRule type="containsText" dxfId="2095" priority="127" operator="containsText" text="HS">
      <formula>NOT(ISERROR(SEARCH("HS",BB51)))</formula>
    </cfRule>
    <cfRule type="containsText" dxfId="2094" priority="128" operator="containsText" text="FR">
      <formula>NOT(ISERROR(SEARCH("FR",BB51)))</formula>
    </cfRule>
    <cfRule type="containsText" dxfId="2093" priority="129" operator="containsText" text="CFS">
      <formula>NOT(ISERROR(SEARCH("CFS",BB51)))</formula>
    </cfRule>
    <cfRule type="containsText" dxfId="2092" priority="130" operator="containsText" text="CFJ">
      <formula>NOT(ISERROR(SEARCH("CFJ",BB51)))</formula>
    </cfRule>
    <cfRule type="containsText" dxfId="2091" priority="131" operator="containsText" text="CAR">
      <formula>NOT(ISERROR(SEARCH("CAR",BB51)))</formula>
    </cfRule>
    <cfRule type="containsText" dxfId="2090" priority="132" operator="containsText" text="CAM">
      <formula>NOT(ISERROR(SEARCH("CAM",BB51)))</formula>
    </cfRule>
    <cfRule type="containsText" dxfId="2089" priority="133" operator="containsText" text="CA">
      <formula>NOT(ISERROR(SEARCH("CA",BB51)))</formula>
    </cfRule>
    <cfRule type="containsText" dxfId="2088" priority="134" operator="containsText" text="AAS">
      <formula>NOT(ISERROR(SEARCH("AAS",BB51)))</formula>
    </cfRule>
    <cfRule type="containsText" dxfId="2087" priority="135" operator="containsText" text="RH">
      <formula>NOT(ISERROR(SEARCH("RH",BB51)))</formula>
    </cfRule>
  </conditionalFormatting>
  <conditionalFormatting sqref="C5:C28 C30:C50">
    <cfRule type="expression" dxfId="2086" priority="115">
      <formula>WEEKDAY(E$1,2)=2</formula>
    </cfRule>
  </conditionalFormatting>
  <conditionalFormatting sqref="C48">
    <cfRule type="expression" dxfId="2085" priority="114">
      <formula>WEEKDAY(E$1,2)=2</formula>
    </cfRule>
  </conditionalFormatting>
  <conditionalFormatting sqref="C50">
    <cfRule type="expression" dxfId="2084" priority="113">
      <formula>WEEKDAY(E$1,2)=2</formula>
    </cfRule>
  </conditionalFormatting>
  <conditionalFormatting sqref="C47">
    <cfRule type="expression" dxfId="2083" priority="112">
      <formula>WEEKDAY(E$1,2)=2</formula>
    </cfRule>
  </conditionalFormatting>
  <conditionalFormatting sqref="C49">
    <cfRule type="expression" dxfId="2082" priority="111">
      <formula>WEEKDAY(E$1,2)=2</formula>
    </cfRule>
  </conditionalFormatting>
  <conditionalFormatting sqref="C48">
    <cfRule type="expression" dxfId="2081" priority="110">
      <formula>WEEKDAY(E$1,2)=2</formula>
    </cfRule>
  </conditionalFormatting>
  <conditionalFormatting sqref="C49">
    <cfRule type="expression" dxfId="2080" priority="109">
      <formula>WEEKDAY(E$1,2)=2</formula>
    </cfRule>
  </conditionalFormatting>
  <conditionalFormatting sqref="C29">
    <cfRule type="expression" dxfId="2079" priority="108">
      <formula>WEEKDAY(E$1,2)=2</formula>
    </cfRule>
  </conditionalFormatting>
  <conditionalFormatting sqref="AG2:AG3">
    <cfRule type="expression" dxfId="2078" priority="95">
      <formula>WEEKDAY(AH$2,2)=7</formula>
    </cfRule>
  </conditionalFormatting>
  <conditionalFormatting sqref="AG2:AI3">
    <cfRule type="containsText" dxfId="2077" priority="97" operator="containsText" text="CF">
      <formula>NOT(ISERROR(SEARCH("CF",#REF!)))</formula>
    </cfRule>
    <cfRule type="containsText" dxfId="2076" priority="98" operator="containsText" text="RC">
      <formula>NOT(ISERROR(SEARCH("RC",#REF!)))</formula>
    </cfRule>
    <cfRule type="containsText" dxfId="2075" priority="99" operator="containsText" text="RTT">
      <formula>NOT(ISERROR(SEARCH("RTT",#REF!)))</formula>
    </cfRule>
    <cfRule type="containsText" dxfId="2074" priority="100" operator="containsText" text="RF">
      <formula>NOT(ISERROR(SEARCH("RF",#REF!)))</formula>
    </cfRule>
    <cfRule type="containsText" dxfId="2073" priority="101" operator="containsText" text="FR">
      <formula>NOT(ISERROR(SEARCH("FR",#REF!)))</formula>
    </cfRule>
    <cfRule type="containsText" dxfId="2072" priority="102" operator="containsText" text="HS">
      <formula>NOT(ISERROR(SEARCH("HS",#REF!)))</formula>
    </cfRule>
    <cfRule type="containsText" dxfId="2071" priority="103" operator="containsText" text="CA">
      <formula>NOT(ISERROR(SEARCH("CA",#REF!)))</formula>
    </cfRule>
    <cfRule type="containsText" dxfId="2070" priority="104" operator="containsText" text="RH">
      <formula>NOT(ISERROR(SEARCH("RH",#REF!)))</formula>
    </cfRule>
  </conditionalFormatting>
  <conditionalFormatting sqref="AG2:AI3">
    <cfRule type="containsText" dxfId="2069" priority="96" operator="containsText" text="JDF">
      <formula>NOT(ISERROR(SEARCH("JDF",#REF!)))</formula>
    </cfRule>
  </conditionalFormatting>
  <conditionalFormatting sqref="AH2:AI2">
    <cfRule type="duplicateValues" dxfId="2068" priority="105"/>
  </conditionalFormatting>
  <conditionalFormatting sqref="AG2:AI3">
    <cfRule type="expression" dxfId="2067" priority="106">
      <formula>WEEKDAY(#REF!,2)=2</formula>
    </cfRule>
  </conditionalFormatting>
  <conditionalFormatting sqref="AH2:AI3">
    <cfRule type="expression" dxfId="2066" priority="107">
      <formula>WEEKDAY(#REF!,2)=7</formula>
    </cfRule>
  </conditionalFormatting>
  <conditionalFormatting sqref="AG16:AI39 AI5:AI15 AG49:AI50 AI40:AI48">
    <cfRule type="cellIs" dxfId="2065" priority="75" operator="equal">
      <formula>27</formula>
    </cfRule>
    <cfRule type="containsText" dxfId="2064" priority="76" operator="containsText" text="JSR">
      <formula>NOT(ISERROR(SEARCH("JSR",AG5)))</formula>
    </cfRule>
    <cfRule type="containsText" dxfId="2063" priority="77" operator="containsText" text="JS">
      <formula>NOT(ISERROR(SEARCH("JS",AG5)))</formula>
    </cfRule>
    <cfRule type="containsText" dxfId="2062" priority="78" operator="containsText" text="RTP">
      <formula>NOT(ISERROR(SEARCH("RTP",AG5)))</formula>
    </cfRule>
    <cfRule type="containsText" dxfId="2061" priority="79" operator="containsText" text="RTJ">
      <formula>NOT(ISERROR(SEARCH("RTJ",AG5)))</formula>
    </cfRule>
    <cfRule type="containsText" dxfId="2060" priority="80" operator="containsText" text="RTT">
      <formula>NOT(ISERROR(SEARCH("RTT",AG5)))</formula>
    </cfRule>
    <cfRule type="containsText" dxfId="2059" priority="81" operator="containsText" text="RF">
      <formula>NOT(ISERROR(SEARCH("RF",AG5)))</formula>
    </cfRule>
    <cfRule type="containsText" dxfId="2058" priority="82" operator="containsText" text="RC">
      <formula>NOT(ISERROR(SEARCH("RC",AG5)))</formula>
    </cfRule>
    <cfRule type="containsText" dxfId="2057" priority="83" operator="containsText" text="NM">
      <formula>NOT(ISERROR(SEARCH("NM",AG5)))</formula>
    </cfRule>
    <cfRule type="containsText" dxfId="2056" priority="84" operator="containsText" text="JDF">
      <formula>NOT(ISERROR(SEARCH("JDF",AG5)))</formula>
    </cfRule>
    <cfRule type="containsText" dxfId="2055" priority="85" operator="containsText" text="HSM">
      <formula>NOT(ISERROR(SEARCH("HSM",AG5)))</formula>
    </cfRule>
    <cfRule type="containsText" dxfId="2054" priority="86" operator="containsText" text="HS">
      <formula>NOT(ISERROR(SEARCH("HS",AG5)))</formula>
    </cfRule>
    <cfRule type="containsText" dxfId="2053" priority="87" operator="containsText" text="FR">
      <formula>NOT(ISERROR(SEARCH("FR",AG5)))</formula>
    </cfRule>
    <cfRule type="containsText" dxfId="2052" priority="88" operator="containsText" text="CFS">
      <formula>NOT(ISERROR(SEARCH("CFS",AG5)))</formula>
    </cfRule>
    <cfRule type="containsText" dxfId="2051" priority="89" operator="containsText" text="CFJ">
      <formula>NOT(ISERROR(SEARCH("CFJ",AG5)))</formula>
    </cfRule>
    <cfRule type="containsText" dxfId="2050" priority="90" operator="containsText" text="CAR">
      <formula>NOT(ISERROR(SEARCH("CAR",AG5)))</formula>
    </cfRule>
    <cfRule type="containsText" dxfId="2049" priority="91" operator="containsText" text="CAM">
      <formula>NOT(ISERROR(SEARCH("CAM",AG5)))</formula>
    </cfRule>
    <cfRule type="containsText" dxfId="2048" priority="92" operator="containsText" text="CA">
      <formula>NOT(ISERROR(SEARCH("CA",AG5)))</formula>
    </cfRule>
    <cfRule type="containsText" dxfId="2047" priority="93" operator="containsText" text="AAS">
      <formula>NOT(ISERROR(SEARCH("AAS",AG5)))</formula>
    </cfRule>
    <cfRule type="containsText" dxfId="2046" priority="94" operator="containsText" text="RH">
      <formula>NOT(ISERROR(SEARCH("RH",AG5)))</formula>
    </cfRule>
  </conditionalFormatting>
  <conditionalFormatting sqref="AK5:AK50">
    <cfRule type="cellIs" dxfId="2045" priority="74" operator="lessThan">
      <formula>0</formula>
    </cfRule>
  </conditionalFormatting>
  <conditionalFormatting sqref="AM5">
    <cfRule type="cellIs" dxfId="2044" priority="73" operator="lessThan">
      <formula>0</formula>
    </cfRule>
  </conditionalFormatting>
  <conditionalFormatting sqref="AM6:AM50">
    <cfRule type="cellIs" dxfId="2043" priority="72" operator="lessThan">
      <formula>0</formula>
    </cfRule>
  </conditionalFormatting>
  <conditionalFormatting sqref="AG5:AH15">
    <cfRule type="cellIs" dxfId="2042" priority="52" operator="equal">
      <formula>27</formula>
    </cfRule>
    <cfRule type="containsText" dxfId="2041" priority="53" operator="containsText" text="JSR">
      <formula>NOT(ISERROR(SEARCH("JSR",AG5)))</formula>
    </cfRule>
    <cfRule type="containsText" dxfId="2040" priority="54" operator="containsText" text="JS">
      <formula>NOT(ISERROR(SEARCH("JS",AG5)))</formula>
    </cfRule>
    <cfRule type="containsText" dxfId="2039" priority="55" operator="containsText" text="RTP">
      <formula>NOT(ISERROR(SEARCH("RTP",AG5)))</formula>
    </cfRule>
    <cfRule type="containsText" dxfId="2038" priority="56" operator="containsText" text="RTJ">
      <formula>NOT(ISERROR(SEARCH("RTJ",AG5)))</formula>
    </cfRule>
    <cfRule type="containsText" dxfId="2037" priority="57" operator="containsText" text="RTT">
      <formula>NOT(ISERROR(SEARCH("RTT",AG5)))</formula>
    </cfRule>
    <cfRule type="containsText" dxfId="2036" priority="58" operator="containsText" text="RF">
      <formula>NOT(ISERROR(SEARCH("RF",AG5)))</formula>
    </cfRule>
    <cfRule type="containsText" dxfId="2035" priority="59" operator="containsText" text="RC">
      <formula>NOT(ISERROR(SEARCH("RC",AG5)))</formula>
    </cfRule>
    <cfRule type="containsText" dxfId="2034" priority="60" operator="containsText" text="NM">
      <formula>NOT(ISERROR(SEARCH("NM",AG5)))</formula>
    </cfRule>
    <cfRule type="containsText" dxfId="2033" priority="61" operator="containsText" text="JDF">
      <formula>NOT(ISERROR(SEARCH("JDF",AG5)))</formula>
    </cfRule>
    <cfRule type="containsText" dxfId="2032" priority="62" operator="containsText" text="HSM">
      <formula>NOT(ISERROR(SEARCH("HSM",AG5)))</formula>
    </cfRule>
    <cfRule type="containsText" dxfId="2031" priority="63" operator="containsText" text="HS">
      <formula>NOT(ISERROR(SEARCH("HS",AG5)))</formula>
    </cfRule>
    <cfRule type="containsText" dxfId="2030" priority="64" operator="containsText" text="FR">
      <formula>NOT(ISERROR(SEARCH("FR",AG5)))</formula>
    </cfRule>
    <cfRule type="containsText" dxfId="2029" priority="65" operator="containsText" text="CFS">
      <formula>NOT(ISERROR(SEARCH("CFS",AG5)))</formula>
    </cfRule>
    <cfRule type="containsText" dxfId="2028" priority="66" operator="containsText" text="CFJ">
      <formula>NOT(ISERROR(SEARCH("CFJ",AG5)))</formula>
    </cfRule>
    <cfRule type="containsText" dxfId="2027" priority="67" operator="containsText" text="CAR">
      <formula>NOT(ISERROR(SEARCH("CAR",AG5)))</formula>
    </cfRule>
    <cfRule type="containsText" dxfId="2026" priority="68" operator="containsText" text="CAM">
      <formula>NOT(ISERROR(SEARCH("CAM",AG5)))</formula>
    </cfRule>
    <cfRule type="containsText" dxfId="2025" priority="69" operator="containsText" text="CA">
      <formula>NOT(ISERROR(SEARCH("CA",AG5)))</formula>
    </cfRule>
    <cfRule type="containsText" dxfId="2024" priority="70" operator="containsText" text="AAS">
      <formula>NOT(ISERROR(SEARCH("AAS",AG5)))</formula>
    </cfRule>
    <cfRule type="containsText" dxfId="2023" priority="71" operator="containsText" text="RH">
      <formula>NOT(ISERROR(SEARCH("RH",AG5)))</formula>
    </cfRule>
  </conditionalFormatting>
  <conditionalFormatting sqref="AG40:AH48">
    <cfRule type="cellIs" dxfId="2022" priority="32" operator="equal">
      <formula>27</formula>
    </cfRule>
    <cfRule type="containsText" dxfId="2021" priority="33" operator="containsText" text="JSR">
      <formula>NOT(ISERROR(SEARCH("JSR",AG40)))</formula>
    </cfRule>
    <cfRule type="containsText" dxfId="2020" priority="34" operator="containsText" text="JS">
      <formula>NOT(ISERROR(SEARCH("JS",AG40)))</formula>
    </cfRule>
    <cfRule type="containsText" dxfId="2019" priority="35" operator="containsText" text="RTP">
      <formula>NOT(ISERROR(SEARCH("RTP",AG40)))</formula>
    </cfRule>
    <cfRule type="containsText" dxfId="2018" priority="36" operator="containsText" text="RTJ">
      <formula>NOT(ISERROR(SEARCH("RTJ",AG40)))</formula>
    </cfRule>
    <cfRule type="containsText" dxfId="2017" priority="37" operator="containsText" text="RTT">
      <formula>NOT(ISERROR(SEARCH("RTT",AG40)))</formula>
    </cfRule>
    <cfRule type="containsText" dxfId="2016" priority="38" operator="containsText" text="RF">
      <formula>NOT(ISERROR(SEARCH("RF",AG40)))</formula>
    </cfRule>
    <cfRule type="containsText" dxfId="2015" priority="39" operator="containsText" text="RC">
      <formula>NOT(ISERROR(SEARCH("RC",AG40)))</formula>
    </cfRule>
    <cfRule type="containsText" dxfId="2014" priority="40" operator="containsText" text="NM">
      <formula>NOT(ISERROR(SEARCH("NM",AG40)))</formula>
    </cfRule>
    <cfRule type="containsText" dxfId="2013" priority="41" operator="containsText" text="JDF">
      <formula>NOT(ISERROR(SEARCH("JDF",AG40)))</formula>
    </cfRule>
    <cfRule type="containsText" dxfId="2012" priority="42" operator="containsText" text="HSM">
      <formula>NOT(ISERROR(SEARCH("HSM",AG40)))</formula>
    </cfRule>
    <cfRule type="containsText" dxfId="2011" priority="43" operator="containsText" text="HS">
      <formula>NOT(ISERROR(SEARCH("HS",AG40)))</formula>
    </cfRule>
    <cfRule type="containsText" dxfId="2010" priority="44" operator="containsText" text="FR">
      <formula>NOT(ISERROR(SEARCH("FR",AG40)))</formula>
    </cfRule>
    <cfRule type="containsText" dxfId="2009" priority="45" operator="containsText" text="CFS">
      <formula>NOT(ISERROR(SEARCH("CFS",AG40)))</formula>
    </cfRule>
    <cfRule type="containsText" dxfId="2008" priority="46" operator="containsText" text="CFJ">
      <formula>NOT(ISERROR(SEARCH("CFJ",AG40)))</formula>
    </cfRule>
    <cfRule type="containsText" dxfId="2007" priority="47" operator="containsText" text="CAR">
      <formula>NOT(ISERROR(SEARCH("CAR",AG40)))</formula>
    </cfRule>
    <cfRule type="containsText" dxfId="2006" priority="48" operator="containsText" text="CAM">
      <formula>NOT(ISERROR(SEARCH("CAM",AG40)))</formula>
    </cfRule>
    <cfRule type="containsText" dxfId="2005" priority="49" operator="containsText" text="CA">
      <formula>NOT(ISERROR(SEARCH("CA",AG40)))</formula>
    </cfRule>
    <cfRule type="containsText" dxfId="2004" priority="50" operator="containsText" text="AAS">
      <formula>NOT(ISERROR(SEARCH("AAS",AG40)))</formula>
    </cfRule>
    <cfRule type="containsText" dxfId="2003" priority="51" operator="containsText" text="RH">
      <formula>NOT(ISERROR(SEARCH("RH",AG40)))</formula>
    </cfRule>
  </conditionalFormatting>
  <conditionalFormatting sqref="D82:U83">
    <cfRule type="containsText" dxfId="2002" priority="23" operator="containsText" text="CF">
      <formula>NOT(ISERROR(SEARCH("CF",#REF!)))</formula>
    </cfRule>
    <cfRule type="containsText" dxfId="2001" priority="24" operator="containsText" text="RC">
      <formula>NOT(ISERROR(SEARCH("RC",#REF!)))</formula>
    </cfRule>
    <cfRule type="containsText" dxfId="2000" priority="25" operator="containsText" text="RTT">
      <formula>NOT(ISERROR(SEARCH("RTT",#REF!)))</formula>
    </cfRule>
    <cfRule type="containsText" dxfId="1999" priority="26" operator="containsText" text="RF">
      <formula>NOT(ISERROR(SEARCH("RF",#REF!)))</formula>
    </cfRule>
    <cfRule type="containsText" dxfId="1998" priority="27" operator="containsText" text="FR">
      <formula>NOT(ISERROR(SEARCH("FR",#REF!)))</formula>
    </cfRule>
    <cfRule type="containsText" dxfId="1997" priority="28" operator="containsText" text="HS">
      <formula>NOT(ISERROR(SEARCH("HS",#REF!)))</formula>
    </cfRule>
    <cfRule type="containsText" dxfId="1996" priority="29" operator="containsText" text="CA">
      <formula>NOT(ISERROR(SEARCH("CA",#REF!)))</formula>
    </cfRule>
    <cfRule type="containsText" dxfId="1995" priority="30" operator="containsText" text="RH">
      <formula>NOT(ISERROR(SEARCH("RH",#REF!)))</formula>
    </cfRule>
  </conditionalFormatting>
  <conditionalFormatting sqref="D82:U83">
    <cfRule type="containsText" dxfId="1994" priority="31" operator="containsText" text="JDF">
      <formula>NOT(ISERROR(SEARCH("JDF",#REF!)))</formula>
    </cfRule>
  </conditionalFormatting>
  <conditionalFormatting sqref="AR5:AR50">
    <cfRule type="cellIs" dxfId="1993" priority="3" operator="equal">
      <formula>27</formula>
    </cfRule>
    <cfRule type="containsText" dxfId="1992" priority="4" operator="containsText" text="JSR">
      <formula>NOT(ISERROR(SEARCH("JSR",AR5)))</formula>
    </cfRule>
    <cfRule type="containsText" dxfId="1991" priority="5" operator="containsText" text="JS">
      <formula>NOT(ISERROR(SEARCH("JS",AR5)))</formula>
    </cfRule>
    <cfRule type="containsText" dxfId="1990" priority="6" operator="containsText" text="RTP">
      <formula>NOT(ISERROR(SEARCH("RTP",AR5)))</formula>
    </cfRule>
    <cfRule type="containsText" dxfId="1989" priority="7" operator="containsText" text="RTJ">
      <formula>NOT(ISERROR(SEARCH("RTJ",AR5)))</formula>
    </cfRule>
    <cfRule type="containsText" dxfId="1988" priority="8" operator="containsText" text="RTT">
      <formula>NOT(ISERROR(SEARCH("RTT",AR5)))</formula>
    </cfRule>
    <cfRule type="containsText" dxfId="1987" priority="9" operator="containsText" text="RF">
      <formula>NOT(ISERROR(SEARCH("RF",AR5)))</formula>
    </cfRule>
    <cfRule type="containsText" dxfId="1986" priority="10" operator="containsText" text="RC">
      <formula>NOT(ISERROR(SEARCH("RC",AR5)))</formula>
    </cfRule>
    <cfRule type="containsText" dxfId="1985" priority="11" operator="containsText" text="NM">
      <formula>NOT(ISERROR(SEARCH("NM",AR5)))</formula>
    </cfRule>
    <cfRule type="containsText" dxfId="1984" priority="12" operator="containsText" text="JDF">
      <formula>NOT(ISERROR(SEARCH("JDF",AR5)))</formula>
    </cfRule>
    <cfRule type="containsText" dxfId="1983" priority="13" operator="containsText" text="HSM">
      <formula>NOT(ISERROR(SEARCH("HSM",AR5)))</formula>
    </cfRule>
    <cfRule type="containsText" dxfId="1982" priority="14" operator="containsText" text="HS">
      <formula>NOT(ISERROR(SEARCH("HS",AR5)))</formula>
    </cfRule>
    <cfRule type="containsText" dxfId="1981" priority="15" operator="containsText" text="FR">
      <formula>NOT(ISERROR(SEARCH("FR",AR5)))</formula>
    </cfRule>
    <cfRule type="containsText" dxfId="1980" priority="16" operator="containsText" text="CFS">
      <formula>NOT(ISERROR(SEARCH("CFS",AR5)))</formula>
    </cfRule>
    <cfRule type="containsText" dxfId="1979" priority="17" operator="containsText" text="CFJ">
      <formula>NOT(ISERROR(SEARCH("CFJ",AR5)))</formula>
    </cfRule>
    <cfRule type="containsText" dxfId="1978" priority="18" operator="containsText" text="CAR">
      <formula>NOT(ISERROR(SEARCH("CAR",AR5)))</formula>
    </cfRule>
    <cfRule type="containsText" dxfId="1977" priority="19" operator="containsText" text="CAM">
      <formula>NOT(ISERROR(SEARCH("CAM",AR5)))</formula>
    </cfRule>
    <cfRule type="containsText" dxfId="1976" priority="20" operator="containsText" text="CA">
      <formula>NOT(ISERROR(SEARCH("CA",AR5)))</formula>
    </cfRule>
    <cfRule type="containsText" dxfId="1975" priority="21" operator="containsText" text="AAS">
      <formula>NOT(ISERROR(SEARCH("AAS",AR5)))</formula>
    </cfRule>
    <cfRule type="containsText" dxfId="1974" priority="22" operator="containsText" text="RH">
      <formula>NOT(ISERROR(SEARCH("RH",AR5)))</formula>
    </cfRule>
  </conditionalFormatting>
  <conditionalFormatting sqref="AV5:AV50">
    <cfRule type="cellIs" dxfId="1973" priority="2" operator="lessThan">
      <formula>0</formula>
    </cfRule>
  </conditionalFormatting>
  <conditionalFormatting sqref="BC5:BC50">
    <cfRule type="cellIs" dxfId="1972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AH89"/>
  <sheetViews>
    <sheetView zoomScale="80" zoomScaleNormal="80" workbookViewId="0">
      <selection activeCell="C5" sqref="C5:C5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8" width="3.42578125" style="1" customWidth="1"/>
    <col min="9" max="9" width="5.285156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3.42578125" style="1" customWidth="1"/>
    <col min="16" max="16" width="6.8554687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3.42578125" style="1" customWidth="1"/>
    <col min="23" max="23" width="5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3.42578125" style="1" customWidth="1"/>
    <col min="30" max="30" width="5.7109375" style="1" customWidth="1"/>
    <col min="31" max="33" width="4.42578125" customWidth="1"/>
    <col min="34" max="34" width="2" style="6" customWidth="1"/>
    <col min="35" max="38" width="7.42578125" customWidth="1"/>
    <col min="39" max="39" width="2.140625" customWidth="1"/>
    <col min="40" max="40" width="7.42578125" customWidth="1"/>
    <col min="41" max="41" width="10.28515625" customWidth="1"/>
    <col min="42" max="43" width="7.42578125" customWidth="1"/>
    <col min="44" max="44" width="22.28515625" customWidth="1"/>
    <col min="45" max="62" width="7.42578125" customWidth="1"/>
  </cols>
  <sheetData>
    <row r="1" spans="1:710" ht="32.25" customHeight="1" thickBot="1" x14ac:dyDescent="0.3">
      <c r="A1" s="246" t="s">
        <v>76</v>
      </c>
      <c r="B1" s="247"/>
      <c r="C1" s="248"/>
      <c r="AI1" s="113" t="s">
        <v>84</v>
      </c>
      <c r="AJ1" s="93"/>
      <c r="AK1" s="93"/>
      <c r="AL1" s="95"/>
      <c r="AM1" s="299"/>
      <c r="AN1" s="260" t="s">
        <v>85</v>
      </c>
      <c r="AO1" s="261"/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2"/>
    </row>
    <row r="2" spans="1:710" ht="15" customHeight="1" thickBot="1" x14ac:dyDescent="0.3">
      <c r="A2" s="266"/>
      <c r="B2" s="268"/>
      <c r="C2" s="270">
        <v>43983</v>
      </c>
      <c r="D2" s="53">
        <f>C2</f>
        <v>43983</v>
      </c>
      <c r="E2" s="54">
        <f>D2+1</f>
        <v>43984</v>
      </c>
      <c r="F2" s="54">
        <f t="shared" ref="F2:AG2" si="0">E2+1</f>
        <v>43985</v>
      </c>
      <c r="G2" s="54">
        <f t="shared" si="0"/>
        <v>43986</v>
      </c>
      <c r="H2" s="54">
        <f t="shared" si="0"/>
        <v>43987</v>
      </c>
      <c r="I2" s="54">
        <f t="shared" si="0"/>
        <v>43988</v>
      </c>
      <c r="J2" s="54">
        <f t="shared" si="0"/>
        <v>43989</v>
      </c>
      <c r="K2" s="54">
        <f t="shared" si="0"/>
        <v>43990</v>
      </c>
      <c r="L2" s="54">
        <f t="shared" si="0"/>
        <v>43991</v>
      </c>
      <c r="M2" s="54">
        <f t="shared" si="0"/>
        <v>43992</v>
      </c>
      <c r="N2" s="54">
        <f t="shared" si="0"/>
        <v>43993</v>
      </c>
      <c r="O2" s="54">
        <f t="shared" si="0"/>
        <v>43994</v>
      </c>
      <c r="P2" s="54">
        <f t="shared" si="0"/>
        <v>43995</v>
      </c>
      <c r="Q2" s="54">
        <f t="shared" si="0"/>
        <v>43996</v>
      </c>
      <c r="R2" s="54">
        <f t="shared" si="0"/>
        <v>43997</v>
      </c>
      <c r="S2" s="54">
        <f t="shared" si="0"/>
        <v>43998</v>
      </c>
      <c r="T2" s="54">
        <f t="shared" si="0"/>
        <v>43999</v>
      </c>
      <c r="U2" s="54">
        <f t="shared" si="0"/>
        <v>44000</v>
      </c>
      <c r="V2" s="54">
        <f t="shared" si="0"/>
        <v>44001</v>
      </c>
      <c r="W2" s="54">
        <f t="shared" si="0"/>
        <v>44002</v>
      </c>
      <c r="X2" s="54">
        <f t="shared" si="0"/>
        <v>44003</v>
      </c>
      <c r="Y2" s="54">
        <f t="shared" si="0"/>
        <v>44004</v>
      </c>
      <c r="Z2" s="54">
        <f t="shared" si="0"/>
        <v>44005</v>
      </c>
      <c r="AA2" s="54">
        <f t="shared" si="0"/>
        <v>44006</v>
      </c>
      <c r="AB2" s="54">
        <f t="shared" si="0"/>
        <v>44007</v>
      </c>
      <c r="AC2" s="54">
        <f t="shared" si="0"/>
        <v>44008</v>
      </c>
      <c r="AD2" s="97">
        <f t="shared" si="0"/>
        <v>44009</v>
      </c>
      <c r="AE2" s="97">
        <f t="shared" si="0"/>
        <v>44010</v>
      </c>
      <c r="AF2" s="54">
        <f t="shared" si="0"/>
        <v>44011</v>
      </c>
      <c r="AG2" s="54">
        <f t="shared" si="0"/>
        <v>44012</v>
      </c>
      <c r="AH2" s="114"/>
      <c r="AI2" s="66" t="s">
        <v>54</v>
      </c>
      <c r="AJ2" s="70" t="s">
        <v>69</v>
      </c>
      <c r="AK2" s="71" t="s">
        <v>56</v>
      </c>
      <c r="AL2" s="72" t="s">
        <v>57</v>
      </c>
      <c r="AM2" s="300"/>
      <c r="AN2" s="96" t="s">
        <v>91</v>
      </c>
      <c r="AO2" s="90" t="s">
        <v>81</v>
      </c>
      <c r="AP2" s="90" t="s">
        <v>58</v>
      </c>
      <c r="AQ2" s="91" t="s">
        <v>59</v>
      </c>
      <c r="AR2" s="66" t="s">
        <v>93</v>
      </c>
      <c r="AS2" s="92" t="s">
        <v>82</v>
      </c>
      <c r="AT2" s="92" t="s">
        <v>60</v>
      </c>
      <c r="AU2" s="73" t="s">
        <v>61</v>
      </c>
      <c r="AV2" s="92" t="s">
        <v>83</v>
      </c>
      <c r="AW2" s="74" t="s">
        <v>62</v>
      </c>
      <c r="AX2" s="70" t="s">
        <v>63</v>
      </c>
      <c r="AY2" s="198" t="s">
        <v>80</v>
      </c>
      <c r="AZ2" s="83" t="s">
        <v>79</v>
      </c>
      <c r="BA2" s="81" t="s">
        <v>65</v>
      </c>
      <c r="BB2" s="72" t="s">
        <v>66</v>
      </c>
      <c r="AAG2" s="69"/>
      <c r="AAH2">
        <v>1</v>
      </c>
    </row>
    <row r="3" spans="1:710" ht="11.25" customHeight="1" thickBot="1" x14ac:dyDescent="0.3">
      <c r="A3" s="267"/>
      <c r="B3" s="269"/>
      <c r="C3" s="271"/>
      <c r="D3" s="170">
        <f>C2</f>
        <v>43983</v>
      </c>
      <c r="E3" s="52">
        <f>C2+1</f>
        <v>43984</v>
      </c>
      <c r="F3" s="52">
        <f>E2+1</f>
        <v>43985</v>
      </c>
      <c r="G3" s="62">
        <f>F2+1</f>
        <v>43986</v>
      </c>
      <c r="H3" s="62">
        <f>G2+1</f>
        <v>43987</v>
      </c>
      <c r="I3" s="52">
        <f t="shared" ref="I3:AG3" si="1">H2+1</f>
        <v>43988</v>
      </c>
      <c r="J3" s="52">
        <f t="shared" si="1"/>
        <v>43989</v>
      </c>
      <c r="K3" s="52">
        <f t="shared" si="1"/>
        <v>43990</v>
      </c>
      <c r="L3" s="52">
        <f t="shared" si="1"/>
        <v>43991</v>
      </c>
      <c r="M3" s="52">
        <f t="shared" si="1"/>
        <v>43992</v>
      </c>
      <c r="N3" s="52">
        <f t="shared" si="1"/>
        <v>43993</v>
      </c>
      <c r="O3" s="52">
        <f t="shared" si="1"/>
        <v>43994</v>
      </c>
      <c r="P3" s="52">
        <f t="shared" si="1"/>
        <v>43995</v>
      </c>
      <c r="Q3" s="52">
        <f t="shared" si="1"/>
        <v>43996</v>
      </c>
      <c r="R3" s="52">
        <f t="shared" si="1"/>
        <v>43997</v>
      </c>
      <c r="S3" s="52">
        <f t="shared" si="1"/>
        <v>43998</v>
      </c>
      <c r="T3" s="52">
        <f t="shared" si="1"/>
        <v>43999</v>
      </c>
      <c r="U3" s="52">
        <f t="shared" si="1"/>
        <v>44000</v>
      </c>
      <c r="V3" s="52">
        <f t="shared" si="1"/>
        <v>44001</v>
      </c>
      <c r="W3" s="52">
        <f t="shared" si="1"/>
        <v>44002</v>
      </c>
      <c r="X3" s="52">
        <f t="shared" si="1"/>
        <v>44003</v>
      </c>
      <c r="Y3" s="52">
        <f t="shared" si="1"/>
        <v>44004</v>
      </c>
      <c r="Z3" s="52">
        <f t="shared" si="1"/>
        <v>44005</v>
      </c>
      <c r="AA3" s="52">
        <f t="shared" si="1"/>
        <v>44006</v>
      </c>
      <c r="AB3" s="52">
        <f t="shared" si="1"/>
        <v>44007</v>
      </c>
      <c r="AC3" s="52">
        <f t="shared" si="1"/>
        <v>44008</v>
      </c>
      <c r="AD3" s="98">
        <f t="shared" si="1"/>
        <v>44009</v>
      </c>
      <c r="AE3" s="98">
        <f t="shared" si="1"/>
        <v>44010</v>
      </c>
      <c r="AF3" s="62">
        <f t="shared" si="1"/>
        <v>44011</v>
      </c>
      <c r="AG3" s="52">
        <f t="shared" si="1"/>
        <v>44012</v>
      </c>
      <c r="AH3" s="115"/>
      <c r="AI3" s="359" t="s">
        <v>68</v>
      </c>
      <c r="AJ3" s="360"/>
      <c r="AK3" s="289" t="s">
        <v>53</v>
      </c>
      <c r="AL3" s="290"/>
      <c r="AM3" s="301"/>
      <c r="AN3" s="292" t="s">
        <v>70</v>
      </c>
      <c r="AO3" s="292"/>
      <c r="AP3" s="292"/>
      <c r="AQ3" s="292"/>
      <c r="AR3" s="296" t="s">
        <v>71</v>
      </c>
      <c r="AS3" s="297"/>
      <c r="AT3" s="297"/>
      <c r="AU3" s="298"/>
      <c r="AV3" s="173" t="s">
        <v>64</v>
      </c>
      <c r="AW3" s="178" t="s">
        <v>88</v>
      </c>
      <c r="AX3" s="179"/>
      <c r="AY3" s="289" t="s">
        <v>67</v>
      </c>
      <c r="AZ3" s="291"/>
      <c r="BA3" s="291"/>
      <c r="BB3" s="290"/>
    </row>
    <row r="4" spans="1:710" s="163" customFormat="1" ht="11.25" customHeight="1" thickBot="1" x14ac:dyDescent="0.3">
      <c r="A4" s="3"/>
      <c r="B4" s="3"/>
      <c r="C4" s="2"/>
      <c r="D4" s="16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71"/>
      <c r="AE4" s="171"/>
      <c r="AF4" s="161"/>
      <c r="AG4" s="161"/>
      <c r="AH4" s="4"/>
      <c r="AI4" s="353" t="s">
        <v>86</v>
      </c>
      <c r="AJ4" s="354"/>
      <c r="AK4" s="354"/>
      <c r="AL4" s="355"/>
      <c r="AM4" s="162"/>
      <c r="AN4" s="353" t="s">
        <v>86</v>
      </c>
      <c r="AO4" s="354"/>
      <c r="AP4" s="354"/>
      <c r="AQ4" s="355"/>
      <c r="AR4" s="353" t="s">
        <v>86</v>
      </c>
      <c r="AS4" s="354"/>
      <c r="AT4" s="354"/>
      <c r="AU4" s="355"/>
      <c r="AV4" s="356" t="s">
        <v>86</v>
      </c>
      <c r="AW4" s="357"/>
      <c r="AX4" s="358"/>
      <c r="AY4" s="353" t="s">
        <v>86</v>
      </c>
      <c r="AZ4" s="354"/>
      <c r="BA4" s="354"/>
      <c r="BB4" s="355"/>
    </row>
    <row r="5" spans="1:710" ht="12" customHeight="1" x14ac:dyDescent="0.25">
      <c r="A5" s="25" t="s">
        <v>52</v>
      </c>
      <c r="B5" s="119">
        <v>1</v>
      </c>
      <c r="C5" s="128"/>
      <c r="D5" s="165" t="s">
        <v>64</v>
      </c>
      <c r="E5" s="129">
        <v>1</v>
      </c>
      <c r="F5" s="129">
        <v>1</v>
      </c>
      <c r="G5" s="129">
        <v>1</v>
      </c>
      <c r="H5" s="129">
        <v>1</v>
      </c>
      <c r="I5" s="129" t="s">
        <v>55</v>
      </c>
      <c r="J5" s="129" t="s">
        <v>55</v>
      </c>
      <c r="K5" s="129">
        <v>1</v>
      </c>
      <c r="L5" s="129">
        <v>1</v>
      </c>
      <c r="M5" s="129">
        <v>1</v>
      </c>
      <c r="N5" s="129">
        <v>1</v>
      </c>
      <c r="O5" s="129">
        <v>1</v>
      </c>
      <c r="P5" s="129" t="s">
        <v>55</v>
      </c>
      <c r="Q5" s="129" t="s">
        <v>55</v>
      </c>
      <c r="R5" s="129">
        <v>1</v>
      </c>
      <c r="S5" s="129">
        <v>1</v>
      </c>
      <c r="T5" s="129">
        <v>1</v>
      </c>
      <c r="U5" s="129">
        <v>1</v>
      </c>
      <c r="V5" s="129">
        <v>1</v>
      </c>
      <c r="W5" s="129" t="s">
        <v>55</v>
      </c>
      <c r="X5" s="129" t="s">
        <v>55</v>
      </c>
      <c r="Y5" s="129">
        <v>1</v>
      </c>
      <c r="Z5" s="129">
        <v>1</v>
      </c>
      <c r="AA5" s="129">
        <v>1</v>
      </c>
      <c r="AB5" s="129">
        <v>1</v>
      </c>
      <c r="AC5" s="129">
        <v>1</v>
      </c>
      <c r="AD5" s="129" t="s">
        <v>55</v>
      </c>
      <c r="AE5" s="129" t="s">
        <v>55</v>
      </c>
      <c r="AF5" s="129">
        <v>1</v>
      </c>
      <c r="AG5" s="129">
        <v>1</v>
      </c>
      <c r="AH5" s="111"/>
      <c r="AI5" s="164">
        <f>COUNTIF(D5:AG5,"RTT")+'Mai 2020'!AJ5</f>
        <v>0</v>
      </c>
      <c r="AJ5" s="182">
        <f>15 -(AI5)</f>
        <v>15</v>
      </c>
      <c r="AK5" s="71">
        <f>COUNTIF(D5:AG5,"CA")+'Mai 2020'!AL5</f>
        <v>0</v>
      </c>
      <c r="AL5" s="185">
        <f>25 -(AK5)</f>
        <v>25</v>
      </c>
      <c r="AM5" s="361"/>
      <c r="AN5" s="71" t="s">
        <v>90</v>
      </c>
      <c r="AO5" s="81">
        <f>'Mai 2020'!AP5</f>
        <v>0</v>
      </c>
      <c r="AP5" s="81">
        <f>COUNTIF(D5:AG5,"HS")+'Mai 2020'!AQ5</f>
        <v>0</v>
      </c>
      <c r="AQ5" s="185">
        <f>AO5-AP5</f>
        <v>0</v>
      </c>
      <c r="AR5" s="75">
        <f>COUNT(J5,Q5,X5,AE5,D5)+'Mai 2020'!AS5</f>
        <v>0</v>
      </c>
      <c r="AS5" s="76">
        <f>(AR5&gt;=20)*2</f>
        <v>0</v>
      </c>
      <c r="AT5" s="76">
        <f>COUNTIF(D5:AG5,"jdf")+'Mai 2020'!AU5</f>
        <v>0</v>
      </c>
      <c r="AU5" s="201">
        <f>AS5-AT5</f>
        <v>0</v>
      </c>
      <c r="AV5" s="176">
        <f ca="1">jaunesNum($D$4)+'Mai 2020'!AW5</f>
        <v>6</v>
      </c>
      <c r="AW5" s="110">
        <f>COUNTIF(D5:AG5,"RF")+'Mai 2020'!AX5</f>
        <v>6</v>
      </c>
      <c r="AX5" s="189">
        <f ca="1">AV5-(AW5)</f>
        <v>0</v>
      </c>
      <c r="AY5" s="71">
        <f>IF(COUNTIF(C5:AG5,"CA")&gt;=5,"1",IF(COUNTIF(C5:AG5,"CA")&lt;=4,"0"))+'Mai 2020'!AZ5</f>
        <v>0</v>
      </c>
      <c r="AZ5" s="81">
        <f>(AY5&gt;=3)*1</f>
        <v>0</v>
      </c>
      <c r="BA5" s="81">
        <f>COUNTIF(D5:AG5,"FR")+'Mai 2020'!BB5</f>
        <v>0</v>
      </c>
      <c r="BB5" s="185">
        <f>AZ5-BA5</f>
        <v>0</v>
      </c>
    </row>
    <row r="6" spans="1:710" ht="12" customHeight="1" x14ac:dyDescent="0.25">
      <c r="A6" s="26" t="s">
        <v>34</v>
      </c>
      <c r="B6" s="120">
        <v>2</v>
      </c>
      <c r="C6" s="131"/>
      <c r="D6" s="107" t="s">
        <v>64</v>
      </c>
      <c r="E6" s="39">
        <v>2</v>
      </c>
      <c r="F6" s="39">
        <v>2</v>
      </c>
      <c r="G6" s="39">
        <v>2</v>
      </c>
      <c r="H6" s="39">
        <v>2</v>
      </c>
      <c r="I6" s="39" t="s">
        <v>55</v>
      </c>
      <c r="J6" s="39" t="s">
        <v>55</v>
      </c>
      <c r="K6" s="39">
        <v>2</v>
      </c>
      <c r="L6" s="39">
        <v>2</v>
      </c>
      <c r="M6" s="39">
        <v>2</v>
      </c>
      <c r="N6" s="39">
        <v>2</v>
      </c>
      <c r="O6" s="39">
        <v>2</v>
      </c>
      <c r="P6" s="39" t="s">
        <v>55</v>
      </c>
      <c r="Q6" s="39" t="s">
        <v>55</v>
      </c>
      <c r="R6" s="39">
        <v>2</v>
      </c>
      <c r="S6" s="39">
        <v>2</v>
      </c>
      <c r="T6" s="39">
        <v>2</v>
      </c>
      <c r="U6" s="39">
        <v>2</v>
      </c>
      <c r="V6" s="39">
        <v>2</v>
      </c>
      <c r="W6" s="39" t="s">
        <v>55</v>
      </c>
      <c r="X6" s="39" t="s">
        <v>55</v>
      </c>
      <c r="Y6" s="39">
        <v>2</v>
      </c>
      <c r="Z6" s="39">
        <v>2</v>
      </c>
      <c r="AA6" s="39">
        <v>2</v>
      </c>
      <c r="AB6" s="39">
        <v>2</v>
      </c>
      <c r="AC6" s="39">
        <v>2</v>
      </c>
      <c r="AD6" s="39" t="s">
        <v>55</v>
      </c>
      <c r="AE6" s="39" t="s">
        <v>55</v>
      </c>
      <c r="AF6" s="39">
        <v>2</v>
      </c>
      <c r="AG6" s="39">
        <v>2</v>
      </c>
      <c r="AH6" s="111"/>
      <c r="AI6" s="164">
        <f>COUNTIF(D6:AG6,"RTT")+'Mai 2020'!AJ6</f>
        <v>0</v>
      </c>
      <c r="AJ6" s="183">
        <f>15 -(AI6)</f>
        <v>15</v>
      </c>
      <c r="AK6" s="88">
        <f>COUNTIF(D6:AG6,"CA")+'Mai 2020'!AL6</f>
        <v>0</v>
      </c>
      <c r="AL6" s="186">
        <f>25 -(AK6)</f>
        <v>25</v>
      </c>
      <c r="AM6" s="362"/>
      <c r="AN6" s="88" t="s">
        <v>90</v>
      </c>
      <c r="AO6" s="80">
        <f>'Mai 2020'!AP6</f>
        <v>0</v>
      </c>
      <c r="AP6" s="80">
        <f>COUNTIF(D6:AG6,"HS")+'Mai 2020'!AQ6</f>
        <v>0</v>
      </c>
      <c r="AQ6" s="186">
        <f>AO6-AP6</f>
        <v>0</v>
      </c>
      <c r="AR6" s="77">
        <f>COUNT(J6,Q6,X6,AE6,D6)+'Mai 2020'!AS6</f>
        <v>0</v>
      </c>
      <c r="AS6" s="64">
        <f>(AR6&gt;=20)*1</f>
        <v>0</v>
      </c>
      <c r="AT6" s="64">
        <f>COUNTIF(D6:AG6,"jdf")+'Mai 2020'!AU6</f>
        <v>0</v>
      </c>
      <c r="AU6" s="183">
        <f>AS6-AT6</f>
        <v>0</v>
      </c>
      <c r="AV6" s="181">
        <f ca="1">jaunesNum($D$4)+'Mai 2020'!AW6</f>
        <v>6</v>
      </c>
      <c r="AW6" s="108">
        <f>COUNTIF(D6:AG6,"RF")+'Mai 2020'!AX6</f>
        <v>6</v>
      </c>
      <c r="AX6" s="190">
        <f ca="1">AV6-(AW6)</f>
        <v>0</v>
      </c>
      <c r="AY6" s="88">
        <f>IF(COUNTIF(C6:AG6,"CA")&gt;=5,"1",IF(COUNTIF(C6:AG6,"CA")&lt;=4,"0"))+'Mai 2020'!AZ6</f>
        <v>0</v>
      </c>
      <c r="AZ6" s="80">
        <f>(AY6&gt;=3)*1</f>
        <v>0</v>
      </c>
      <c r="BA6" s="80">
        <f>COUNTIF(D6:AG6,"FR")+'Mai 2020'!BB6</f>
        <v>0</v>
      </c>
      <c r="BB6" s="186">
        <f>AZ6-BA6</f>
        <v>0</v>
      </c>
    </row>
    <row r="7" spans="1:710" ht="14.25" customHeight="1" x14ac:dyDescent="0.25">
      <c r="A7" s="27"/>
      <c r="B7" s="42"/>
      <c r="C7" s="133"/>
      <c r="D7" s="107" t="s">
        <v>64</v>
      </c>
      <c r="E7" s="39" t="str">
        <f t="shared" ref="E7:P7" si="2">IF(OR(WEEKDAY(E3,2)=6,WEEKDAY(E3,2)=7),"RH","")</f>
        <v/>
      </c>
      <c r="F7" s="39" t="str">
        <f t="shared" si="2"/>
        <v/>
      </c>
      <c r="G7" s="39" t="str">
        <f t="shared" si="2"/>
        <v/>
      </c>
      <c r="H7" s="39" t="str">
        <f t="shared" si="2"/>
        <v/>
      </c>
      <c r="I7" s="39" t="str">
        <f t="shared" si="2"/>
        <v>RH</v>
      </c>
      <c r="J7" s="39" t="str">
        <f t="shared" si="2"/>
        <v>RH</v>
      </c>
      <c r="K7" s="39" t="str">
        <f t="shared" si="2"/>
        <v/>
      </c>
      <c r="L7" s="39" t="str">
        <f t="shared" si="2"/>
        <v/>
      </c>
      <c r="M7" s="39" t="str">
        <f t="shared" si="2"/>
        <v/>
      </c>
      <c r="N7" s="39" t="str">
        <f t="shared" si="2"/>
        <v/>
      </c>
      <c r="O7" s="39" t="str">
        <f t="shared" si="2"/>
        <v/>
      </c>
      <c r="P7" s="39" t="str">
        <f t="shared" si="2"/>
        <v>RH</v>
      </c>
      <c r="Q7" s="39" t="s">
        <v>55</v>
      </c>
      <c r="R7" s="39" t="str">
        <f t="shared" ref="R7:AG7" si="3">IF(OR(WEEKDAY(R3,2)=6,WEEKDAY(R3,2)=7),"RH","")</f>
        <v/>
      </c>
      <c r="S7" s="39" t="str">
        <f t="shared" si="3"/>
        <v/>
      </c>
      <c r="T7" s="39" t="str">
        <f t="shared" si="3"/>
        <v/>
      </c>
      <c r="U7" s="39" t="str">
        <f t="shared" si="3"/>
        <v/>
      </c>
      <c r="V7" s="39" t="str">
        <f t="shared" si="3"/>
        <v/>
      </c>
      <c r="W7" s="39" t="str">
        <f t="shared" si="3"/>
        <v>RH</v>
      </c>
      <c r="X7" s="39" t="str">
        <f t="shared" si="3"/>
        <v>RH</v>
      </c>
      <c r="Y7" s="39" t="str">
        <f t="shared" si="3"/>
        <v/>
      </c>
      <c r="Z7" s="39" t="str">
        <f t="shared" si="3"/>
        <v/>
      </c>
      <c r="AA7" s="39" t="str">
        <f t="shared" si="3"/>
        <v/>
      </c>
      <c r="AB7" s="39" t="str">
        <f t="shared" si="3"/>
        <v/>
      </c>
      <c r="AC7" s="39" t="str">
        <f t="shared" si="3"/>
        <v/>
      </c>
      <c r="AD7" s="39" t="str">
        <f t="shared" si="3"/>
        <v>RH</v>
      </c>
      <c r="AE7" s="39" t="str">
        <f t="shared" si="3"/>
        <v>RH</v>
      </c>
      <c r="AF7" s="39" t="str">
        <f t="shared" si="3"/>
        <v/>
      </c>
      <c r="AG7" s="39" t="str">
        <f t="shared" si="3"/>
        <v/>
      </c>
      <c r="AH7" s="111"/>
      <c r="AI7" s="164">
        <f>COUNTIF(D7:AG7,"RTT")+'Mai 2020'!AJ7</f>
        <v>0</v>
      </c>
      <c r="AJ7" s="183">
        <f t="shared" ref="AJ7:AJ50" si="4">15 -(AI7)</f>
        <v>15</v>
      </c>
      <c r="AK7" s="88">
        <f>COUNTIF(D7:AG7,"CA")+'Mai 2020'!AL7</f>
        <v>0</v>
      </c>
      <c r="AL7" s="186">
        <f t="shared" ref="AL7:AL50" si="5">25 -(AK7)</f>
        <v>25</v>
      </c>
      <c r="AM7" s="362"/>
      <c r="AN7" s="88" t="s">
        <v>90</v>
      </c>
      <c r="AO7" s="80">
        <f>'Mai 2020'!AP7</f>
        <v>0</v>
      </c>
      <c r="AP7" s="80">
        <f>COUNTIF(D7:AG7,"HS")+'Mai 2020'!AQ7</f>
        <v>0</v>
      </c>
      <c r="AQ7" s="186">
        <f t="shared" ref="AQ7:AQ50" si="6">AO7-AP7</f>
        <v>0</v>
      </c>
      <c r="AR7" s="77">
        <f>COUNT(J7,Q7,X7,AE7,D7)+'Mai 2020'!AS7</f>
        <v>0</v>
      </c>
      <c r="AS7" s="64">
        <f t="shared" ref="AS7:AS50" si="7">(AR7&gt;=20)*1</f>
        <v>0</v>
      </c>
      <c r="AT7" s="64">
        <f>COUNTIF(D7:AG7,"jdf")+'Mai 2020'!AU7</f>
        <v>0</v>
      </c>
      <c r="AU7" s="183">
        <f t="shared" ref="AU7:AU50" si="8">AS7-AT7</f>
        <v>0</v>
      </c>
      <c r="AV7" s="181">
        <f ca="1">jaunesNum($D$4)+'Mai 2020'!AW7</f>
        <v>6</v>
      </c>
      <c r="AW7" s="108">
        <f>COUNTIF(D7:AG7,"RF")+'Mai 2020'!AX7</f>
        <v>6</v>
      </c>
      <c r="AX7" s="190">
        <f t="shared" ref="AX7:AX50" ca="1" si="9">AV7-(AW7)</f>
        <v>0</v>
      </c>
      <c r="AY7" s="88">
        <f>IF(COUNTIF(C7:AG7,"CA")&gt;=5,"1",IF(COUNTIF(C7:AG7,"CA")&lt;=4,"0"))+'Mai 2020'!AZ7</f>
        <v>0</v>
      </c>
      <c r="AZ7" s="80">
        <f t="shared" ref="AZ7:AZ50" si="10">(AY7&gt;=3)*1</f>
        <v>0</v>
      </c>
      <c r="BA7" s="80">
        <f>COUNTIF(D7:AG7,"FR")+'Mai 2020'!BB7</f>
        <v>0</v>
      </c>
      <c r="BB7" s="186">
        <f t="shared" ref="BB7:BB50" si="11">AZ7-BA7</f>
        <v>0</v>
      </c>
    </row>
    <row r="8" spans="1:710" ht="12" customHeight="1" x14ac:dyDescent="0.25">
      <c r="A8" s="28" t="s">
        <v>35</v>
      </c>
      <c r="B8" s="43">
        <v>3</v>
      </c>
      <c r="C8" s="133"/>
      <c r="D8" s="107" t="s">
        <v>64</v>
      </c>
      <c r="E8" s="39">
        <v>3</v>
      </c>
      <c r="F8" s="39">
        <v>3</v>
      </c>
      <c r="G8" s="39">
        <v>3</v>
      </c>
      <c r="H8" s="39">
        <v>3</v>
      </c>
      <c r="I8" s="39" t="str">
        <f>IF(OR(WEEKDAY(I4,2)=6,WEEKDAY(I4,2)=7),"RH","")</f>
        <v>RH</v>
      </c>
      <c r="J8" s="39" t="str">
        <f>IF(OR(WEEKDAY(J4,2)=6,WEEKDAY(J4,2)=7),"RH","")</f>
        <v>RH</v>
      </c>
      <c r="K8" s="39">
        <v>3</v>
      </c>
      <c r="L8" s="39">
        <v>3</v>
      </c>
      <c r="M8" s="39">
        <v>3</v>
      </c>
      <c r="N8" s="39">
        <v>3</v>
      </c>
      <c r="O8" s="39">
        <v>3</v>
      </c>
      <c r="P8" s="39" t="str">
        <f>IF(OR(WEEKDAY(P4,2)=6,WEEKDAY(P4,2)=7),"RH","")</f>
        <v>RH</v>
      </c>
      <c r="Q8" s="39" t="s">
        <v>55</v>
      </c>
      <c r="R8" s="39">
        <v>3</v>
      </c>
      <c r="S8" s="39">
        <v>3</v>
      </c>
      <c r="T8" s="39">
        <v>3</v>
      </c>
      <c r="U8" s="39">
        <v>3</v>
      </c>
      <c r="V8" s="39">
        <v>3</v>
      </c>
      <c r="W8" s="39" t="str">
        <f>IF(OR(WEEKDAY(W4,2)=6,WEEKDAY(W4,2)=7),"RH","")</f>
        <v>RH</v>
      </c>
      <c r="X8" s="39" t="s">
        <v>55</v>
      </c>
      <c r="Y8" s="39">
        <v>3</v>
      </c>
      <c r="Z8" s="39">
        <v>3</v>
      </c>
      <c r="AA8" s="39">
        <v>3</v>
      </c>
      <c r="AB8" s="39">
        <v>3</v>
      </c>
      <c r="AC8" s="39">
        <v>3</v>
      </c>
      <c r="AD8" s="39" t="str">
        <f>IF(OR(WEEKDAY(AD4,2)=6,WEEKDAY(AD4,2)=7),"RH","")</f>
        <v>RH</v>
      </c>
      <c r="AE8" s="39" t="s">
        <v>55</v>
      </c>
      <c r="AF8" s="39">
        <v>3</v>
      </c>
      <c r="AG8" s="39">
        <v>3</v>
      </c>
      <c r="AH8" s="111"/>
      <c r="AI8" s="164">
        <f>COUNTIF(D8:AG8,"RTT")+'Mai 2020'!AJ8</f>
        <v>0</v>
      </c>
      <c r="AJ8" s="183">
        <f t="shared" si="4"/>
        <v>15</v>
      </c>
      <c r="AK8" s="88">
        <f>COUNTIF(D8:AG8,"CA")+'Mai 2020'!AL8</f>
        <v>0</v>
      </c>
      <c r="AL8" s="186">
        <f t="shared" si="5"/>
        <v>25</v>
      </c>
      <c r="AM8" s="362"/>
      <c r="AN8" s="88" t="s">
        <v>90</v>
      </c>
      <c r="AO8" s="80">
        <f>'Mai 2020'!AP8</f>
        <v>0</v>
      </c>
      <c r="AP8" s="80">
        <f>COUNTIF(D8:AG8,"HS")+'Mai 2020'!AQ8</f>
        <v>0</v>
      </c>
      <c r="AQ8" s="186">
        <f t="shared" si="6"/>
        <v>0</v>
      </c>
      <c r="AR8" s="77">
        <f>COUNT(J8,Q8,X8,AE8,D8)+'Mai 2020'!AS8</f>
        <v>0</v>
      </c>
      <c r="AS8" s="64">
        <f t="shared" si="7"/>
        <v>0</v>
      </c>
      <c r="AT8" s="64">
        <f>COUNTIF(D8:AG8,"jdf")+'Mai 2020'!AU8</f>
        <v>0</v>
      </c>
      <c r="AU8" s="183">
        <f t="shared" si="8"/>
        <v>0</v>
      </c>
      <c r="AV8" s="181">
        <f ca="1">jaunesNum($D$4)+'Mai 2020'!AW8</f>
        <v>6</v>
      </c>
      <c r="AW8" s="108">
        <f>COUNTIF(D8:AG8,"RF")+'Mai 2020'!AX8</f>
        <v>6</v>
      </c>
      <c r="AX8" s="190">
        <f t="shared" ca="1" si="9"/>
        <v>0</v>
      </c>
      <c r="AY8" s="88">
        <f>IF(COUNTIF(C8:AG8,"CA")&gt;=5,"1",IF(COUNTIF(C8:AG8,"CA")&lt;=4,"0"))+'Mai 2020'!AZ8</f>
        <v>0</v>
      </c>
      <c r="AZ8" s="80">
        <f t="shared" si="10"/>
        <v>0</v>
      </c>
      <c r="BA8" s="80">
        <f>COUNTIF(D8:AG8,"FR")+'Mai 2020'!BB8</f>
        <v>0</v>
      </c>
      <c r="BB8" s="186">
        <f t="shared" si="11"/>
        <v>0</v>
      </c>
    </row>
    <row r="9" spans="1:710" ht="12" customHeight="1" thickBot="1" x14ac:dyDescent="0.3">
      <c r="A9" s="29" t="s">
        <v>51</v>
      </c>
      <c r="B9" s="43">
        <v>4</v>
      </c>
      <c r="C9" s="133"/>
      <c r="D9" s="107" t="s">
        <v>64</v>
      </c>
      <c r="E9" s="39">
        <v>4</v>
      </c>
      <c r="F9" s="39">
        <v>4</v>
      </c>
      <c r="G9" s="39">
        <v>4</v>
      </c>
      <c r="H9" s="39">
        <v>4</v>
      </c>
      <c r="I9" s="39" t="s">
        <v>55</v>
      </c>
      <c r="J9" s="39" t="s">
        <v>55</v>
      </c>
      <c r="K9" s="39">
        <v>4</v>
      </c>
      <c r="L9" s="39">
        <v>4</v>
      </c>
      <c r="M9" s="39">
        <v>4</v>
      </c>
      <c r="N9" s="39">
        <v>4</v>
      </c>
      <c r="O9" s="39">
        <v>4</v>
      </c>
      <c r="P9" s="39" t="s">
        <v>55</v>
      </c>
      <c r="Q9" s="39" t="s">
        <v>55</v>
      </c>
      <c r="R9" s="39">
        <v>4</v>
      </c>
      <c r="S9" s="39">
        <v>4</v>
      </c>
      <c r="T9" s="39">
        <v>4</v>
      </c>
      <c r="U9" s="39">
        <v>4</v>
      </c>
      <c r="V9" s="39">
        <v>4</v>
      </c>
      <c r="W9" s="39" t="s">
        <v>55</v>
      </c>
      <c r="X9" s="39" t="s">
        <v>55</v>
      </c>
      <c r="Y9" s="39">
        <v>4</v>
      </c>
      <c r="Z9" s="39">
        <v>4</v>
      </c>
      <c r="AA9" s="39">
        <v>4</v>
      </c>
      <c r="AB9" s="39">
        <v>4</v>
      </c>
      <c r="AC9" s="39">
        <v>4</v>
      </c>
      <c r="AD9" s="39" t="s">
        <v>55</v>
      </c>
      <c r="AE9" s="39" t="s">
        <v>55</v>
      </c>
      <c r="AF9" s="39">
        <v>4</v>
      </c>
      <c r="AG9" s="39">
        <v>4</v>
      </c>
      <c r="AH9" s="111"/>
      <c r="AI9" s="164">
        <f>COUNTIF(D9:AG9,"RTT")+'Mai 2020'!AJ9</f>
        <v>0</v>
      </c>
      <c r="AJ9" s="183">
        <f t="shared" si="4"/>
        <v>15</v>
      </c>
      <c r="AK9" s="88">
        <f>COUNTIF(D9:AG9,"CA")+'Mai 2020'!AL9</f>
        <v>0</v>
      </c>
      <c r="AL9" s="186">
        <f t="shared" si="5"/>
        <v>25</v>
      </c>
      <c r="AM9" s="362"/>
      <c r="AN9" s="88" t="s">
        <v>90</v>
      </c>
      <c r="AO9" s="80">
        <f>'Mai 2020'!AP9</f>
        <v>0</v>
      </c>
      <c r="AP9" s="80">
        <f>COUNTIF(D9:AG9,"HS")+'Mai 2020'!AQ9</f>
        <v>0</v>
      </c>
      <c r="AQ9" s="186">
        <f t="shared" si="6"/>
        <v>0</v>
      </c>
      <c r="AR9" s="77">
        <f>COUNT(J9,Q9,X9,AE9,D9)+'Mai 2020'!AS9</f>
        <v>0</v>
      </c>
      <c r="AS9" s="64">
        <f t="shared" si="7"/>
        <v>0</v>
      </c>
      <c r="AT9" s="64">
        <f>COUNTIF(D9:AG9,"jdf")+'Mai 2020'!AU9</f>
        <v>0</v>
      </c>
      <c r="AU9" s="183">
        <f t="shared" si="8"/>
        <v>0</v>
      </c>
      <c r="AV9" s="181">
        <f ca="1">jaunesNum($D$4)+'Mai 2020'!AW9</f>
        <v>6</v>
      </c>
      <c r="AW9" s="108">
        <f>COUNTIF(D9:AG9,"RF")+'Mai 2020'!AX9</f>
        <v>6</v>
      </c>
      <c r="AX9" s="190">
        <f t="shared" ca="1" si="9"/>
        <v>0</v>
      </c>
      <c r="AY9" s="88">
        <f>IF(COUNTIF(C9:AG9,"CA")&gt;=5,"1",IF(COUNTIF(C9:AG9,"CA")&lt;=4,"0"))+'Mai 2020'!AZ9</f>
        <v>0</v>
      </c>
      <c r="AZ9" s="80">
        <f t="shared" si="10"/>
        <v>0</v>
      </c>
      <c r="BA9" s="80">
        <f>COUNTIF(D9:AG9,"FR")+'Mai 2020'!BB9</f>
        <v>0</v>
      </c>
      <c r="BB9" s="186">
        <f t="shared" si="11"/>
        <v>0</v>
      </c>
    </row>
    <row r="10" spans="1:710" ht="2.25" customHeight="1" thickBot="1" x14ac:dyDescent="0.3">
      <c r="A10" s="12"/>
      <c r="B10" s="42"/>
      <c r="C10" s="134"/>
      <c r="D10" s="107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11"/>
      <c r="AI10" s="164">
        <f>COUNTIF(D10:AG10,"RTT")+'Mai 2020'!AJ10</f>
        <v>0</v>
      </c>
      <c r="AJ10" s="183"/>
      <c r="AK10" s="88">
        <f>COUNTIF(D10:AG10,"CA")+'Mai 2020'!AL10</f>
        <v>0</v>
      </c>
      <c r="AL10" s="186"/>
      <c r="AM10" s="362"/>
      <c r="AN10" s="88" t="s">
        <v>90</v>
      </c>
      <c r="AO10" s="80">
        <f>'Mai 2020'!AP10</f>
        <v>0</v>
      </c>
      <c r="AP10" s="80">
        <f>COUNTIF(D10:AG10,"HS")+'Mai 2020'!AQ10</f>
        <v>0</v>
      </c>
      <c r="AQ10" s="186">
        <f t="shared" si="6"/>
        <v>0</v>
      </c>
      <c r="AR10" s="77">
        <f>COUNT(J10,Q10,X10,AE10,D10)+'Mai 2020'!AS10</f>
        <v>0</v>
      </c>
      <c r="AS10" s="64">
        <f t="shared" si="7"/>
        <v>0</v>
      </c>
      <c r="AT10" s="64">
        <f>COUNTIF(D10:AG10,"jdf")+'Mai 2020'!AU10</f>
        <v>0</v>
      </c>
      <c r="AU10" s="183">
        <f t="shared" si="8"/>
        <v>0</v>
      </c>
      <c r="AV10" s="181">
        <f ca="1">jaunesNum($D$4)+'Mai 2020'!AW10</f>
        <v>4</v>
      </c>
      <c r="AW10" s="108">
        <f>COUNTIF(D10:AG10,"RF")+'Mai 2020'!AX10</f>
        <v>0</v>
      </c>
      <c r="AX10" s="191"/>
      <c r="AY10" s="88">
        <f>IF(COUNTIF(C10:AG10,"CA")&gt;=5,"1",IF(COUNTIF(C10:AG10,"CA")&lt;=4,"0"))+'Mai 2020'!AZ10</f>
        <v>0</v>
      </c>
      <c r="AZ10" s="80">
        <f t="shared" si="10"/>
        <v>0</v>
      </c>
      <c r="BA10" s="80">
        <f>COUNTIF(D10:AG10,"FR")+'Mai 2020'!BB10</f>
        <v>0</v>
      </c>
      <c r="BB10" s="186">
        <f t="shared" si="11"/>
        <v>0</v>
      </c>
    </row>
    <row r="11" spans="1:710" s="1" customFormat="1" ht="12" customHeight="1" thickBot="1" x14ac:dyDescent="0.3">
      <c r="A11" s="30" t="s">
        <v>36</v>
      </c>
      <c r="B11" s="121">
        <v>5</v>
      </c>
      <c r="C11" s="135"/>
      <c r="D11" s="107" t="s">
        <v>64</v>
      </c>
      <c r="E11" s="39">
        <v>5</v>
      </c>
      <c r="F11" s="39">
        <v>5</v>
      </c>
      <c r="G11" s="39">
        <v>5</v>
      </c>
      <c r="H11" s="39">
        <v>5</v>
      </c>
      <c r="I11" s="39" t="s">
        <v>55</v>
      </c>
      <c r="J11" s="39" t="s">
        <v>55</v>
      </c>
      <c r="K11" s="39">
        <v>5</v>
      </c>
      <c r="L11" s="39">
        <v>5</v>
      </c>
      <c r="M11" s="39">
        <v>5</v>
      </c>
      <c r="N11" s="39">
        <v>5</v>
      </c>
      <c r="O11" s="39">
        <v>5</v>
      </c>
      <c r="P11" s="39" t="s">
        <v>55</v>
      </c>
      <c r="Q11" s="39" t="s">
        <v>55</v>
      </c>
      <c r="R11" s="39">
        <v>5</v>
      </c>
      <c r="S11" s="39">
        <v>5</v>
      </c>
      <c r="T11" s="39">
        <v>5</v>
      </c>
      <c r="U11" s="39">
        <v>5</v>
      </c>
      <c r="V11" s="39">
        <v>5</v>
      </c>
      <c r="W11" s="39" t="s">
        <v>55</v>
      </c>
      <c r="X11" s="39" t="s">
        <v>55</v>
      </c>
      <c r="Y11" s="39">
        <v>5</v>
      </c>
      <c r="Z11" s="39">
        <v>5</v>
      </c>
      <c r="AA11" s="39">
        <v>5</v>
      </c>
      <c r="AB11" s="39">
        <v>5</v>
      </c>
      <c r="AC11" s="39">
        <v>5</v>
      </c>
      <c r="AD11" s="39" t="s">
        <v>55</v>
      </c>
      <c r="AE11" s="39" t="s">
        <v>55</v>
      </c>
      <c r="AF11" s="39">
        <v>5</v>
      </c>
      <c r="AG11" s="39">
        <v>5</v>
      </c>
      <c r="AH11" s="111"/>
      <c r="AI11" s="164">
        <f>COUNTIF(D11:AG11,"RTT")+'Mai 2020'!AJ11</f>
        <v>0</v>
      </c>
      <c r="AJ11" s="183">
        <f t="shared" si="4"/>
        <v>15</v>
      </c>
      <c r="AK11" s="88">
        <f>COUNTIF(D11:AG11,"CA")+'Mai 2020'!AL11</f>
        <v>0</v>
      </c>
      <c r="AL11" s="186">
        <f t="shared" si="5"/>
        <v>25</v>
      </c>
      <c r="AM11" s="362"/>
      <c r="AN11" s="88" t="s">
        <v>90</v>
      </c>
      <c r="AO11" s="80">
        <f>'Mai 2020'!AP11</f>
        <v>0</v>
      </c>
      <c r="AP11" s="80">
        <f>COUNTIF(D11:AG11,"HS")+'Mai 2020'!AQ11</f>
        <v>0</v>
      </c>
      <c r="AQ11" s="186">
        <f t="shared" si="6"/>
        <v>0</v>
      </c>
      <c r="AR11" s="77">
        <f>COUNT(J11,Q11,X11,AE11,D11)+'Mai 2020'!AS11</f>
        <v>0</v>
      </c>
      <c r="AS11" s="64">
        <f t="shared" si="7"/>
        <v>0</v>
      </c>
      <c r="AT11" s="64">
        <f>COUNTIF(D11:AG11,"jdf")+'Mai 2020'!AU11</f>
        <v>0</v>
      </c>
      <c r="AU11" s="183">
        <f t="shared" si="8"/>
        <v>0</v>
      </c>
      <c r="AV11" s="181">
        <f ca="1">jaunesNum($D$4)+'Mai 2020'!AW11</f>
        <v>6</v>
      </c>
      <c r="AW11" s="108">
        <f>COUNTIF(D11:AG11,"RF")+'Mai 2020'!AX11</f>
        <v>6</v>
      </c>
      <c r="AX11" s="190">
        <f t="shared" ca="1" si="9"/>
        <v>0</v>
      </c>
      <c r="AY11" s="88">
        <f>IF(COUNTIF(C11:AG11,"CA")&gt;=5,"1",IF(COUNTIF(C11:AG11,"CA")&lt;=4,"0"))+'Mai 2020'!AZ11</f>
        <v>0</v>
      </c>
      <c r="AZ11" s="80">
        <f t="shared" si="10"/>
        <v>0</v>
      </c>
      <c r="BA11" s="80">
        <f>COUNTIF(D11:AG11,"FR")+'Mai 2020'!BB11</f>
        <v>0</v>
      </c>
      <c r="BB11" s="186">
        <f t="shared" si="11"/>
        <v>0</v>
      </c>
    </row>
    <row r="12" spans="1:710" s="5" customFormat="1" ht="12" customHeight="1" x14ac:dyDescent="0.25">
      <c r="A12" s="31" t="s">
        <v>37</v>
      </c>
      <c r="B12" s="43">
        <v>6</v>
      </c>
      <c r="C12" s="136"/>
      <c r="D12" s="107" t="s">
        <v>64</v>
      </c>
      <c r="E12" s="39">
        <v>6</v>
      </c>
      <c r="F12" s="39">
        <v>6</v>
      </c>
      <c r="G12" s="39">
        <v>6</v>
      </c>
      <c r="H12" s="39">
        <v>6</v>
      </c>
      <c r="I12" s="39" t="s">
        <v>55</v>
      </c>
      <c r="J12" s="39" t="s">
        <v>55</v>
      </c>
      <c r="K12" s="39">
        <v>6</v>
      </c>
      <c r="L12" s="39">
        <v>6</v>
      </c>
      <c r="M12" s="39">
        <v>6</v>
      </c>
      <c r="N12" s="39">
        <v>6</v>
      </c>
      <c r="O12" s="39">
        <v>6</v>
      </c>
      <c r="P12" s="39" t="s">
        <v>55</v>
      </c>
      <c r="Q12" s="39" t="s">
        <v>55</v>
      </c>
      <c r="R12" s="39">
        <v>6</v>
      </c>
      <c r="S12" s="39">
        <v>6</v>
      </c>
      <c r="T12" s="39">
        <v>6</v>
      </c>
      <c r="U12" s="39">
        <v>6</v>
      </c>
      <c r="V12" s="39">
        <v>6</v>
      </c>
      <c r="W12" s="39" t="s">
        <v>55</v>
      </c>
      <c r="X12" s="39" t="s">
        <v>55</v>
      </c>
      <c r="Y12" s="39">
        <v>6</v>
      </c>
      <c r="Z12" s="39">
        <v>6</v>
      </c>
      <c r="AA12" s="39">
        <v>6</v>
      </c>
      <c r="AB12" s="39">
        <v>6</v>
      </c>
      <c r="AC12" s="39">
        <v>6</v>
      </c>
      <c r="AD12" s="39" t="s">
        <v>55</v>
      </c>
      <c r="AE12" s="39" t="s">
        <v>55</v>
      </c>
      <c r="AF12" s="39">
        <v>6</v>
      </c>
      <c r="AG12" s="39">
        <v>6</v>
      </c>
      <c r="AH12" s="111"/>
      <c r="AI12" s="164">
        <f>COUNTIF(D12:AG12,"RTT")+'Mai 2020'!AJ12</f>
        <v>0</v>
      </c>
      <c r="AJ12" s="183">
        <f t="shared" si="4"/>
        <v>15</v>
      </c>
      <c r="AK12" s="88">
        <f>COUNTIF(D12:AG12,"CA")+'Mai 2020'!AL12</f>
        <v>0</v>
      </c>
      <c r="AL12" s="186">
        <f t="shared" si="5"/>
        <v>25</v>
      </c>
      <c r="AM12" s="362"/>
      <c r="AN12" s="88" t="s">
        <v>90</v>
      </c>
      <c r="AO12" s="80">
        <f>'Mai 2020'!AP12</f>
        <v>0</v>
      </c>
      <c r="AP12" s="80">
        <f>COUNTIF(D12:AG12,"HS")+'Mai 2020'!AQ12</f>
        <v>0</v>
      </c>
      <c r="AQ12" s="186">
        <f t="shared" si="6"/>
        <v>0</v>
      </c>
      <c r="AR12" s="77">
        <f>COUNT(J12,Q12,X12,AE12,D12)+'Mai 2020'!AS12</f>
        <v>0</v>
      </c>
      <c r="AS12" s="64">
        <f t="shared" si="7"/>
        <v>0</v>
      </c>
      <c r="AT12" s="64">
        <f>COUNTIF(D12:AG12,"jdf")+'Mai 2020'!AU12</f>
        <v>0</v>
      </c>
      <c r="AU12" s="183">
        <f t="shared" si="8"/>
        <v>0</v>
      </c>
      <c r="AV12" s="181">
        <f ca="1">jaunesNum($D$4)+'Mai 2020'!AW12</f>
        <v>6</v>
      </c>
      <c r="AW12" s="108">
        <f>COUNTIF(D12:AG12,"RF")+'Mai 2020'!AX12</f>
        <v>6</v>
      </c>
      <c r="AX12" s="190">
        <f t="shared" ca="1" si="9"/>
        <v>0</v>
      </c>
      <c r="AY12" s="88">
        <f>IF(COUNTIF(C12:AG12,"CA")&gt;=5,"1",IF(COUNTIF(C12:AG12,"CA")&lt;=4,"0"))+'Mai 2020'!AZ12</f>
        <v>0</v>
      </c>
      <c r="AZ12" s="80">
        <f t="shared" si="10"/>
        <v>0</v>
      </c>
      <c r="BA12" s="80">
        <f>COUNTIF(D12:AG12,"FR")+'Mai 2020'!BB12</f>
        <v>0</v>
      </c>
      <c r="BB12" s="186">
        <f t="shared" si="11"/>
        <v>0</v>
      </c>
    </row>
    <row r="13" spans="1:710" ht="12" customHeight="1" thickBot="1" x14ac:dyDescent="0.3">
      <c r="A13" s="32" t="s">
        <v>38</v>
      </c>
      <c r="B13" s="120">
        <v>7</v>
      </c>
      <c r="C13" s="137"/>
      <c r="D13" s="107" t="s">
        <v>64</v>
      </c>
      <c r="E13" s="39">
        <v>7</v>
      </c>
      <c r="F13" s="39">
        <v>7</v>
      </c>
      <c r="G13" s="39">
        <v>7</v>
      </c>
      <c r="H13" s="39">
        <v>7</v>
      </c>
      <c r="I13" s="39" t="s">
        <v>55</v>
      </c>
      <c r="J13" s="39" t="s">
        <v>55</v>
      </c>
      <c r="K13" s="39">
        <v>7</v>
      </c>
      <c r="L13" s="39">
        <v>7</v>
      </c>
      <c r="M13" s="39">
        <v>7</v>
      </c>
      <c r="N13" s="39">
        <v>7</v>
      </c>
      <c r="O13" s="39">
        <v>7</v>
      </c>
      <c r="P13" s="39" t="s">
        <v>55</v>
      </c>
      <c r="Q13" s="39" t="s">
        <v>55</v>
      </c>
      <c r="R13" s="39">
        <v>7</v>
      </c>
      <c r="S13" s="39">
        <v>7</v>
      </c>
      <c r="T13" s="39">
        <v>7</v>
      </c>
      <c r="U13" s="39">
        <v>7</v>
      </c>
      <c r="V13" s="39">
        <v>7</v>
      </c>
      <c r="W13" s="39" t="s">
        <v>55</v>
      </c>
      <c r="X13" s="39" t="s">
        <v>55</v>
      </c>
      <c r="Y13" s="39">
        <v>7</v>
      </c>
      <c r="Z13" s="39">
        <v>7</v>
      </c>
      <c r="AA13" s="39">
        <v>7</v>
      </c>
      <c r="AB13" s="39">
        <v>7</v>
      </c>
      <c r="AC13" s="39">
        <v>7</v>
      </c>
      <c r="AD13" s="39" t="s">
        <v>55</v>
      </c>
      <c r="AE13" s="39" t="s">
        <v>55</v>
      </c>
      <c r="AF13" s="39">
        <v>7</v>
      </c>
      <c r="AG13" s="39">
        <v>7</v>
      </c>
      <c r="AH13" s="111"/>
      <c r="AI13" s="164">
        <f>COUNTIF(D13:AG13,"RTT")+'Mai 2020'!AJ13</f>
        <v>0</v>
      </c>
      <c r="AJ13" s="183">
        <f t="shared" si="4"/>
        <v>15</v>
      </c>
      <c r="AK13" s="88">
        <f>COUNTIF(D13:AG13,"CA")+'Mai 2020'!AL13</f>
        <v>0</v>
      </c>
      <c r="AL13" s="186">
        <f t="shared" si="5"/>
        <v>25</v>
      </c>
      <c r="AM13" s="362"/>
      <c r="AN13" s="88" t="s">
        <v>90</v>
      </c>
      <c r="AO13" s="80">
        <f>'Mai 2020'!AP13</f>
        <v>0</v>
      </c>
      <c r="AP13" s="80">
        <f>COUNTIF(D13:AG13,"HS")+'Mai 2020'!AQ13</f>
        <v>0</v>
      </c>
      <c r="AQ13" s="186">
        <f t="shared" si="6"/>
        <v>0</v>
      </c>
      <c r="AR13" s="77">
        <f>COUNT(J13,Q13,X13,AE13,D13)+'Mai 2020'!AS13</f>
        <v>0</v>
      </c>
      <c r="AS13" s="64">
        <f t="shared" si="7"/>
        <v>0</v>
      </c>
      <c r="AT13" s="64">
        <f>COUNTIF(D13:AG13,"jdf")+'Mai 2020'!AU13</f>
        <v>0</v>
      </c>
      <c r="AU13" s="183">
        <f t="shared" si="8"/>
        <v>0</v>
      </c>
      <c r="AV13" s="181">
        <f ca="1">jaunesNum($D$4)+'Mai 2020'!AW13</f>
        <v>6</v>
      </c>
      <c r="AW13" s="108">
        <f>COUNTIF(D13:AG13,"RF")+'Mai 2020'!AX13</f>
        <v>6</v>
      </c>
      <c r="AX13" s="190">
        <f t="shared" ca="1" si="9"/>
        <v>0</v>
      </c>
      <c r="AY13" s="88">
        <f>IF(COUNTIF(C13:AG13,"CA")&gt;=5,"1",IF(COUNTIF(C13:AG13,"CA")&lt;=4,"0"))+'Mai 2020'!AZ13</f>
        <v>0</v>
      </c>
      <c r="AZ13" s="80">
        <f t="shared" si="10"/>
        <v>0</v>
      </c>
      <c r="BA13" s="80">
        <f>COUNTIF(D13:AG13,"FR")+'Mai 2020'!BB13</f>
        <v>0</v>
      </c>
      <c r="BB13" s="186">
        <f t="shared" si="11"/>
        <v>0</v>
      </c>
    </row>
    <row r="14" spans="1:710" ht="1.5" customHeight="1" thickBot="1" x14ac:dyDescent="0.3">
      <c r="A14" s="13"/>
      <c r="B14" s="46"/>
      <c r="C14" s="138"/>
      <c r="D14" s="107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11"/>
      <c r="AI14" s="164">
        <f>COUNTIF(D14:AG14,"RTT")+'Mai 2020'!AJ14</f>
        <v>0</v>
      </c>
      <c r="AJ14" s="183"/>
      <c r="AK14" s="88">
        <f>COUNTIF(D14:AG14,"CA")+'Mai 2020'!AL14</f>
        <v>0</v>
      </c>
      <c r="AL14" s="186"/>
      <c r="AM14" s="362"/>
      <c r="AN14" s="88" t="s">
        <v>90</v>
      </c>
      <c r="AO14" s="80">
        <f>'Mai 2020'!AP14</f>
        <v>0</v>
      </c>
      <c r="AP14" s="80">
        <f>COUNTIF(D14:AG14,"HS")+'Mai 2020'!AQ14</f>
        <v>0</v>
      </c>
      <c r="AQ14" s="186">
        <f t="shared" si="6"/>
        <v>0</v>
      </c>
      <c r="AR14" s="77">
        <f>COUNT(J14,Q14,X14,AE14,D14)+'Mai 2020'!AS14</f>
        <v>0</v>
      </c>
      <c r="AS14" s="64">
        <f t="shared" si="7"/>
        <v>0</v>
      </c>
      <c r="AT14" s="64">
        <f>COUNTIF(D14:AG14,"jdf")+'Mai 2020'!AU14</f>
        <v>0</v>
      </c>
      <c r="AU14" s="183">
        <f t="shared" si="8"/>
        <v>0</v>
      </c>
      <c r="AV14" s="181">
        <f ca="1">jaunesNum($D$4)+'Mai 2020'!AW14</f>
        <v>4</v>
      </c>
      <c r="AW14" s="108">
        <f>COUNTIF(D14:AG14,"RF")+'Mai 2020'!AX14</f>
        <v>0</v>
      </c>
      <c r="AX14" s="191"/>
      <c r="AY14" s="88">
        <f>IF(COUNTIF(C14:AG14,"CA")&gt;=5,"1",IF(COUNTIF(C14:AG14,"CA")&lt;=4,"0"))+'Mai 2020'!AZ14</f>
        <v>0</v>
      </c>
      <c r="AZ14" s="80">
        <f t="shared" si="10"/>
        <v>0</v>
      </c>
      <c r="BA14" s="80">
        <f>COUNTIF(D14:AG14,"FR")+'Mai 2020'!BB14</f>
        <v>0</v>
      </c>
      <c r="BB14" s="186">
        <f t="shared" si="11"/>
        <v>0</v>
      </c>
    </row>
    <row r="15" spans="1:710" ht="12" customHeight="1" thickBot="1" x14ac:dyDescent="0.3">
      <c r="A15" s="33" t="s">
        <v>39</v>
      </c>
      <c r="B15" s="122">
        <v>8</v>
      </c>
      <c r="C15" s="133"/>
      <c r="D15" s="107" t="s">
        <v>64</v>
      </c>
      <c r="E15" s="39">
        <v>8</v>
      </c>
      <c r="F15" s="39">
        <v>8</v>
      </c>
      <c r="G15" s="39">
        <v>8</v>
      </c>
      <c r="H15" s="39">
        <v>8</v>
      </c>
      <c r="I15" s="39" t="s">
        <v>55</v>
      </c>
      <c r="J15" s="39" t="s">
        <v>55</v>
      </c>
      <c r="K15" s="39">
        <v>8</v>
      </c>
      <c r="L15" s="39">
        <v>8</v>
      </c>
      <c r="M15" s="39">
        <v>8</v>
      </c>
      <c r="N15" s="39">
        <v>8</v>
      </c>
      <c r="O15" s="39">
        <v>8</v>
      </c>
      <c r="P15" s="39" t="s">
        <v>55</v>
      </c>
      <c r="Q15" s="39" t="s">
        <v>55</v>
      </c>
      <c r="R15" s="39">
        <v>8</v>
      </c>
      <c r="S15" s="39">
        <v>8</v>
      </c>
      <c r="T15" s="39">
        <v>8</v>
      </c>
      <c r="U15" s="39">
        <v>8</v>
      </c>
      <c r="V15" s="39">
        <v>8</v>
      </c>
      <c r="W15" s="39" t="s">
        <v>55</v>
      </c>
      <c r="X15" s="39" t="s">
        <v>55</v>
      </c>
      <c r="Y15" s="39">
        <v>8</v>
      </c>
      <c r="Z15" s="39">
        <v>8</v>
      </c>
      <c r="AA15" s="39">
        <v>8</v>
      </c>
      <c r="AB15" s="39">
        <v>8</v>
      </c>
      <c r="AC15" s="39">
        <v>8</v>
      </c>
      <c r="AD15" s="39" t="s">
        <v>55</v>
      </c>
      <c r="AE15" s="39" t="s">
        <v>55</v>
      </c>
      <c r="AF15" s="39">
        <v>8</v>
      </c>
      <c r="AG15" s="39">
        <v>8</v>
      </c>
      <c r="AH15" s="111"/>
      <c r="AI15" s="164">
        <f>COUNTIF(D15:AG15,"RTT")+'Mai 2020'!AJ15</f>
        <v>0</v>
      </c>
      <c r="AJ15" s="183">
        <f t="shared" si="4"/>
        <v>15</v>
      </c>
      <c r="AK15" s="88">
        <f>COUNTIF(D15:AG15,"CA")+'Mai 2020'!AL15</f>
        <v>0</v>
      </c>
      <c r="AL15" s="186">
        <f t="shared" si="5"/>
        <v>25</v>
      </c>
      <c r="AM15" s="362"/>
      <c r="AN15" s="88" t="s">
        <v>90</v>
      </c>
      <c r="AO15" s="80">
        <f>'Mai 2020'!AP15</f>
        <v>0</v>
      </c>
      <c r="AP15" s="80">
        <f>COUNTIF(D15:AG15,"HS")+'Mai 2020'!AQ15</f>
        <v>0</v>
      </c>
      <c r="AQ15" s="186">
        <f t="shared" si="6"/>
        <v>0</v>
      </c>
      <c r="AR15" s="77">
        <f>COUNT(J15,Q15,X15,AE15,D15)+'Mai 2020'!AS15</f>
        <v>0</v>
      </c>
      <c r="AS15" s="64">
        <f t="shared" si="7"/>
        <v>0</v>
      </c>
      <c r="AT15" s="64">
        <f>COUNTIF(D15:AG15,"jdf")+'Mai 2020'!AU15</f>
        <v>0</v>
      </c>
      <c r="AU15" s="183">
        <f t="shared" si="8"/>
        <v>0</v>
      </c>
      <c r="AV15" s="181">
        <f ca="1">jaunesNum($D$4)+'Mai 2020'!AW15</f>
        <v>6</v>
      </c>
      <c r="AW15" s="108">
        <f>COUNTIF(D15:AG15,"RF")+'Mai 2020'!AX15</f>
        <v>6</v>
      </c>
      <c r="AX15" s="190">
        <f t="shared" ca="1" si="9"/>
        <v>0</v>
      </c>
      <c r="AY15" s="88">
        <f>IF(COUNTIF(C15:AG15,"CA")&gt;=5,"1",IF(COUNTIF(C15:AG15,"CA")&lt;=4,"0"))+'Mai 2020'!AZ15</f>
        <v>0</v>
      </c>
      <c r="AZ15" s="80">
        <f t="shared" si="10"/>
        <v>0</v>
      </c>
      <c r="BA15" s="80">
        <f>COUNTIF(D15:AG15,"FR")+'Mai 2020'!BB15</f>
        <v>0</v>
      </c>
      <c r="BB15" s="186">
        <f t="shared" si="11"/>
        <v>0</v>
      </c>
    </row>
    <row r="16" spans="1:710" ht="12" customHeight="1" x14ac:dyDescent="0.25">
      <c r="A16" s="272" t="s">
        <v>40</v>
      </c>
      <c r="B16" s="122">
        <v>9</v>
      </c>
      <c r="C16" s="137"/>
      <c r="D16" s="107" t="str">
        <f t="shared" ref="D16:AG16" si="12">IF(OR(WEEKDAY(D3,2)=6,WEEKDAY(D3,2)=7,WEEKDAY(D3,2)=2),"RH","")</f>
        <v/>
      </c>
      <c r="E16" s="39" t="str">
        <f t="shared" si="12"/>
        <v>RH</v>
      </c>
      <c r="F16" s="39" t="str">
        <f t="shared" si="12"/>
        <v/>
      </c>
      <c r="G16" s="39" t="str">
        <f t="shared" si="12"/>
        <v/>
      </c>
      <c r="H16" s="39" t="str">
        <f t="shared" si="12"/>
        <v/>
      </c>
      <c r="I16" s="39" t="str">
        <f t="shared" si="12"/>
        <v>RH</v>
      </c>
      <c r="J16" s="39" t="str">
        <f t="shared" si="12"/>
        <v>RH</v>
      </c>
      <c r="K16" s="39" t="str">
        <f t="shared" si="12"/>
        <v/>
      </c>
      <c r="L16" s="39" t="str">
        <f t="shared" si="12"/>
        <v>RH</v>
      </c>
      <c r="M16" s="39" t="str">
        <f t="shared" si="12"/>
        <v/>
      </c>
      <c r="N16" s="39" t="str">
        <f t="shared" si="12"/>
        <v/>
      </c>
      <c r="O16" s="39" t="str">
        <f t="shared" si="12"/>
        <v/>
      </c>
      <c r="P16" s="39" t="str">
        <f t="shared" si="12"/>
        <v>RH</v>
      </c>
      <c r="Q16" s="39" t="str">
        <f t="shared" si="12"/>
        <v>RH</v>
      </c>
      <c r="R16" s="39" t="str">
        <f t="shared" si="12"/>
        <v/>
      </c>
      <c r="S16" s="39" t="str">
        <f t="shared" si="12"/>
        <v>RH</v>
      </c>
      <c r="T16" s="39" t="str">
        <f t="shared" si="12"/>
        <v/>
      </c>
      <c r="U16" s="39" t="str">
        <f t="shared" si="12"/>
        <v/>
      </c>
      <c r="V16" s="39" t="str">
        <f t="shared" si="12"/>
        <v/>
      </c>
      <c r="W16" s="39" t="str">
        <f t="shared" si="12"/>
        <v>RH</v>
      </c>
      <c r="X16" s="39" t="str">
        <f t="shared" si="12"/>
        <v>RH</v>
      </c>
      <c r="Y16" s="39" t="str">
        <f t="shared" si="12"/>
        <v/>
      </c>
      <c r="Z16" s="39" t="str">
        <f t="shared" si="12"/>
        <v>RH</v>
      </c>
      <c r="AA16" s="39" t="str">
        <f t="shared" si="12"/>
        <v/>
      </c>
      <c r="AB16" s="39" t="str">
        <f t="shared" si="12"/>
        <v/>
      </c>
      <c r="AC16" s="39" t="str">
        <f t="shared" si="12"/>
        <v/>
      </c>
      <c r="AD16" s="39" t="str">
        <f t="shared" si="12"/>
        <v>RH</v>
      </c>
      <c r="AE16" s="39" t="str">
        <f t="shared" si="12"/>
        <v>RH</v>
      </c>
      <c r="AF16" s="39" t="str">
        <f t="shared" si="12"/>
        <v/>
      </c>
      <c r="AG16" s="39" t="str">
        <f t="shared" si="12"/>
        <v>RH</v>
      </c>
      <c r="AH16" s="111"/>
      <c r="AI16" s="164">
        <f>COUNTIF(D16:AG16,"RTT")+'Mai 2020'!AJ16</f>
        <v>0</v>
      </c>
      <c r="AJ16" s="183">
        <f t="shared" si="4"/>
        <v>15</v>
      </c>
      <c r="AK16" s="88">
        <f>COUNTIF(D16:AG16,"CA")+'Mai 2020'!AL16</f>
        <v>0</v>
      </c>
      <c r="AL16" s="186">
        <f t="shared" si="5"/>
        <v>25</v>
      </c>
      <c r="AM16" s="362"/>
      <c r="AN16" s="88" t="s">
        <v>90</v>
      </c>
      <c r="AO16" s="80">
        <f>'Mai 2020'!AP16</f>
        <v>0</v>
      </c>
      <c r="AP16" s="80">
        <f>COUNTIF(D16:AG16,"HS")+'Mai 2020'!AQ16</f>
        <v>0</v>
      </c>
      <c r="AQ16" s="186">
        <f t="shared" si="6"/>
        <v>0</v>
      </c>
      <c r="AR16" s="77">
        <f>COUNT(J16,Q16,X16,AE16,D16)+'Mai 2020'!AS16</f>
        <v>0</v>
      </c>
      <c r="AS16" s="64">
        <f t="shared" si="7"/>
        <v>0</v>
      </c>
      <c r="AT16" s="64">
        <f>COUNTIF(D16:AG16,"jdf")+'Mai 2020'!AU16</f>
        <v>0</v>
      </c>
      <c r="AU16" s="183">
        <f t="shared" si="8"/>
        <v>0</v>
      </c>
      <c r="AV16" s="106">
        <f ca="1">jaunesNum(D16:AG16)</f>
        <v>0</v>
      </c>
      <c r="AW16" s="108">
        <f>COUNTIF(D16:AG16,"RF")+'Mai 2020'!AX16</f>
        <v>0</v>
      </c>
      <c r="AX16" s="190">
        <f t="shared" ca="1" si="9"/>
        <v>0</v>
      </c>
      <c r="AY16" s="88">
        <f>IF(COUNTIF(C16:AG16,"CA")&gt;=5,"1",IF(COUNTIF(C16:AG16,"CA")&lt;=4,"0"))+'Mai 2020'!AZ16</f>
        <v>0</v>
      </c>
      <c r="AZ16" s="80">
        <f t="shared" si="10"/>
        <v>0</v>
      </c>
      <c r="BA16" s="80">
        <f>COUNTIF(D16:AG16,"FR")+'Mai 2020'!BB16</f>
        <v>0</v>
      </c>
      <c r="BB16" s="186">
        <f t="shared" si="11"/>
        <v>0</v>
      </c>
    </row>
    <row r="17" spans="1:54" ht="12" customHeight="1" x14ac:dyDescent="0.25">
      <c r="A17" s="273"/>
      <c r="B17" s="122">
        <v>10</v>
      </c>
      <c r="C17" s="133"/>
      <c r="D17" s="107" t="s">
        <v>64</v>
      </c>
      <c r="E17" s="39" t="str">
        <f t="shared" ref="E17:AG17" si="13">IF(OR(WEEKDAY(E3,2)=6,WEEKDAY(E3,2)=7),"RH","")</f>
        <v/>
      </c>
      <c r="F17" s="39" t="str">
        <f t="shared" si="13"/>
        <v/>
      </c>
      <c r="G17" s="39" t="str">
        <f t="shared" si="13"/>
        <v/>
      </c>
      <c r="H17" s="39" t="str">
        <f t="shared" si="13"/>
        <v/>
      </c>
      <c r="I17" s="39" t="str">
        <f t="shared" si="13"/>
        <v>RH</v>
      </c>
      <c r="J17" s="39" t="str">
        <f t="shared" si="13"/>
        <v>RH</v>
      </c>
      <c r="K17" s="39" t="str">
        <f t="shared" si="13"/>
        <v/>
      </c>
      <c r="L17" s="39" t="str">
        <f t="shared" si="13"/>
        <v/>
      </c>
      <c r="M17" s="39" t="str">
        <f t="shared" si="13"/>
        <v/>
      </c>
      <c r="N17" s="39" t="str">
        <f t="shared" si="13"/>
        <v/>
      </c>
      <c r="O17" s="39" t="str">
        <f t="shared" si="13"/>
        <v/>
      </c>
      <c r="P17" s="39" t="str">
        <f t="shared" si="13"/>
        <v>RH</v>
      </c>
      <c r="Q17" s="39" t="str">
        <f t="shared" si="13"/>
        <v>RH</v>
      </c>
      <c r="R17" s="39" t="str">
        <f t="shared" si="13"/>
        <v/>
      </c>
      <c r="S17" s="39" t="str">
        <f t="shared" si="13"/>
        <v/>
      </c>
      <c r="T17" s="39" t="str">
        <f t="shared" si="13"/>
        <v/>
      </c>
      <c r="U17" s="39" t="str">
        <f t="shared" si="13"/>
        <v/>
      </c>
      <c r="V17" s="39" t="str">
        <f t="shared" si="13"/>
        <v/>
      </c>
      <c r="W17" s="39" t="str">
        <f t="shared" si="13"/>
        <v>RH</v>
      </c>
      <c r="X17" s="39" t="str">
        <f t="shared" si="13"/>
        <v>RH</v>
      </c>
      <c r="Y17" s="39" t="str">
        <f t="shared" si="13"/>
        <v/>
      </c>
      <c r="Z17" s="39" t="str">
        <f t="shared" si="13"/>
        <v/>
      </c>
      <c r="AA17" s="39" t="str">
        <f t="shared" si="13"/>
        <v/>
      </c>
      <c r="AB17" s="39" t="str">
        <f t="shared" si="13"/>
        <v/>
      </c>
      <c r="AC17" s="39" t="str">
        <f t="shared" si="13"/>
        <v/>
      </c>
      <c r="AD17" s="39" t="str">
        <f t="shared" si="13"/>
        <v>RH</v>
      </c>
      <c r="AE17" s="39" t="str">
        <f t="shared" si="13"/>
        <v>RH</v>
      </c>
      <c r="AF17" s="39" t="str">
        <f t="shared" si="13"/>
        <v/>
      </c>
      <c r="AG17" s="39" t="str">
        <f t="shared" si="13"/>
        <v/>
      </c>
      <c r="AH17" s="111"/>
      <c r="AI17" s="164">
        <f>COUNTIF(D17:AG17,"RTT")+'Mai 2020'!AJ17</f>
        <v>0</v>
      </c>
      <c r="AJ17" s="183">
        <f t="shared" si="4"/>
        <v>15</v>
      </c>
      <c r="AK17" s="88">
        <f>COUNTIF(D17:AG17,"CA")+'Mai 2020'!AL17</f>
        <v>0</v>
      </c>
      <c r="AL17" s="186">
        <f t="shared" si="5"/>
        <v>25</v>
      </c>
      <c r="AM17" s="362"/>
      <c r="AN17" s="88" t="s">
        <v>90</v>
      </c>
      <c r="AO17" s="80">
        <f>'Mai 2020'!AP17</f>
        <v>0</v>
      </c>
      <c r="AP17" s="80">
        <f>COUNTIF(D17:AG17,"HS")+'Mai 2020'!AQ17</f>
        <v>0</v>
      </c>
      <c r="AQ17" s="186">
        <f t="shared" si="6"/>
        <v>0</v>
      </c>
      <c r="AR17" s="77">
        <f>COUNT(J17,Q17,X17,AE17,D17)+'Mai 2020'!AS17</f>
        <v>0</v>
      </c>
      <c r="AS17" s="64">
        <f t="shared" si="7"/>
        <v>0</v>
      </c>
      <c r="AT17" s="64">
        <f>COUNTIF(D17:AG17,"jdf")+'Mai 2020'!AU17</f>
        <v>0</v>
      </c>
      <c r="AU17" s="183">
        <f t="shared" si="8"/>
        <v>0</v>
      </c>
      <c r="AV17" s="181">
        <f ca="1">jaunesNum($D$4)+'Mai 2020'!AW17</f>
        <v>6</v>
      </c>
      <c r="AW17" s="108">
        <f>COUNTIF(D17:AG17,"RF")+'Mai 2020'!AX17</f>
        <v>6</v>
      </c>
      <c r="AX17" s="190">
        <f t="shared" ca="1" si="9"/>
        <v>0</v>
      </c>
      <c r="AY17" s="88">
        <f>IF(COUNTIF(C17:AG17,"CA")&gt;=5,"1",IF(COUNTIF(C17:AG17,"CA")&lt;=4,"0"))+'Mai 2020'!AZ17</f>
        <v>0</v>
      </c>
      <c r="AZ17" s="80">
        <f t="shared" si="10"/>
        <v>0</v>
      </c>
      <c r="BA17" s="80">
        <f>COUNTIF(D17:AG17,"FR")+'Mai 2020'!BB17</f>
        <v>0</v>
      </c>
      <c r="BB17" s="186">
        <f t="shared" si="11"/>
        <v>0</v>
      </c>
    </row>
    <row r="18" spans="1:54" ht="12" customHeight="1" x14ac:dyDescent="0.25">
      <c r="A18" s="273"/>
      <c r="B18" s="122">
        <v>11</v>
      </c>
      <c r="C18" s="133"/>
      <c r="D18" s="107" t="str">
        <f t="shared" ref="D18:AG18" si="14">IF(OR(WEEKDAY(D3,2)=6,WEEKDAY(D3,2)=7,WEEKDAY(D3,2)=1),"RH","")</f>
        <v>RH</v>
      </c>
      <c r="E18" s="39" t="str">
        <f t="shared" si="14"/>
        <v/>
      </c>
      <c r="F18" s="39" t="str">
        <f t="shared" si="14"/>
        <v/>
      </c>
      <c r="G18" s="39" t="str">
        <f t="shared" si="14"/>
        <v/>
      </c>
      <c r="H18" s="39" t="str">
        <f t="shared" si="14"/>
        <v/>
      </c>
      <c r="I18" s="39" t="str">
        <f t="shared" si="14"/>
        <v>RH</v>
      </c>
      <c r="J18" s="39" t="str">
        <f t="shared" si="14"/>
        <v>RH</v>
      </c>
      <c r="K18" s="39" t="str">
        <f t="shared" si="14"/>
        <v>RH</v>
      </c>
      <c r="L18" s="39" t="str">
        <f t="shared" si="14"/>
        <v/>
      </c>
      <c r="M18" s="39" t="str">
        <f t="shared" si="14"/>
        <v/>
      </c>
      <c r="N18" s="39" t="str">
        <f t="shared" si="14"/>
        <v/>
      </c>
      <c r="O18" s="39" t="str">
        <f t="shared" si="14"/>
        <v/>
      </c>
      <c r="P18" s="39" t="str">
        <f t="shared" si="14"/>
        <v>RH</v>
      </c>
      <c r="Q18" s="39" t="str">
        <f t="shared" si="14"/>
        <v>RH</v>
      </c>
      <c r="R18" s="39" t="str">
        <f t="shared" si="14"/>
        <v>RH</v>
      </c>
      <c r="S18" s="39" t="str">
        <f t="shared" si="14"/>
        <v/>
      </c>
      <c r="T18" s="39" t="str">
        <f t="shared" si="14"/>
        <v/>
      </c>
      <c r="U18" s="39" t="str">
        <f t="shared" si="14"/>
        <v/>
      </c>
      <c r="V18" s="39" t="str">
        <f t="shared" si="14"/>
        <v/>
      </c>
      <c r="W18" s="39" t="str">
        <f t="shared" si="14"/>
        <v>RH</v>
      </c>
      <c r="X18" s="39" t="str">
        <f t="shared" si="14"/>
        <v>RH</v>
      </c>
      <c r="Y18" s="39" t="str">
        <f t="shared" si="14"/>
        <v>RH</v>
      </c>
      <c r="Z18" s="39" t="str">
        <f t="shared" si="14"/>
        <v/>
      </c>
      <c r="AA18" s="39" t="str">
        <f t="shared" si="14"/>
        <v/>
      </c>
      <c r="AB18" s="39" t="str">
        <f t="shared" si="14"/>
        <v/>
      </c>
      <c r="AC18" s="39" t="str">
        <f t="shared" si="14"/>
        <v/>
      </c>
      <c r="AD18" s="39" t="str">
        <f t="shared" si="14"/>
        <v>RH</v>
      </c>
      <c r="AE18" s="39" t="str">
        <f t="shared" si="14"/>
        <v>RH</v>
      </c>
      <c r="AF18" s="39" t="str">
        <f t="shared" si="14"/>
        <v>RH</v>
      </c>
      <c r="AG18" s="39" t="str">
        <f t="shared" si="14"/>
        <v/>
      </c>
      <c r="AH18" s="111"/>
      <c r="AI18" s="164">
        <f>COUNTIF(D18:AG18,"RTT")+'Mai 2020'!AJ18</f>
        <v>0</v>
      </c>
      <c r="AJ18" s="183">
        <f t="shared" si="4"/>
        <v>15</v>
      </c>
      <c r="AK18" s="88">
        <f>COUNTIF(D18:AG18,"CA")+'Mai 2020'!AL18</f>
        <v>0</v>
      </c>
      <c r="AL18" s="186">
        <f t="shared" si="5"/>
        <v>25</v>
      </c>
      <c r="AM18" s="362"/>
      <c r="AN18" s="88" t="s">
        <v>90</v>
      </c>
      <c r="AO18" s="80">
        <f>'Mai 2020'!AP18</f>
        <v>0</v>
      </c>
      <c r="AP18" s="80">
        <f>COUNTIF(D18:AG18,"HS")+'Mai 2020'!AQ18</f>
        <v>0</v>
      </c>
      <c r="AQ18" s="186">
        <f t="shared" si="6"/>
        <v>0</v>
      </c>
      <c r="AR18" s="77">
        <f>COUNT(J18,Q18,X18,AE18,D18)+'Mai 2020'!AS18</f>
        <v>0</v>
      </c>
      <c r="AS18" s="64">
        <f t="shared" si="7"/>
        <v>0</v>
      </c>
      <c r="AT18" s="64">
        <f>COUNTIF(D18:AG18,"jdf")+'Mai 2020'!AU18</f>
        <v>0</v>
      </c>
      <c r="AU18" s="183">
        <f t="shared" si="8"/>
        <v>0</v>
      </c>
      <c r="AV18" s="106">
        <f t="shared" ref="AV18:AV38" ca="1" si="15">jaunesNum(D18:AG18)</f>
        <v>0</v>
      </c>
      <c r="AW18" s="108">
        <f>COUNTIF(D18:AG18,"RF")+'Mai 2020'!AX18</f>
        <v>0</v>
      </c>
      <c r="AX18" s="190">
        <f t="shared" ca="1" si="9"/>
        <v>0</v>
      </c>
      <c r="AY18" s="88">
        <f>IF(COUNTIF(C18:AG18,"CA")&gt;=5,"1",IF(COUNTIF(C18:AG18,"CA")&lt;=4,"0"))+'Mai 2020'!AZ18</f>
        <v>0</v>
      </c>
      <c r="AZ18" s="80">
        <f t="shared" si="10"/>
        <v>0</v>
      </c>
      <c r="BA18" s="80">
        <f>COUNTIF(D18:AG18,"FR")+'Mai 2020'!BB18</f>
        <v>0</v>
      </c>
      <c r="BB18" s="186">
        <f t="shared" si="11"/>
        <v>0</v>
      </c>
    </row>
    <row r="19" spans="1:54" ht="12" customHeight="1" x14ac:dyDescent="0.25">
      <c r="A19" s="274" t="s">
        <v>41</v>
      </c>
      <c r="B19" s="122"/>
      <c r="C19" s="133"/>
      <c r="D19" s="107" t="str">
        <f t="shared" ref="D19:AG19" si="16">IF(OR(WEEKDAY(D3,2)=6,WEEKDAY(D3,2)=7,WEEKDAY(D3,2)=1),"RH","")</f>
        <v>RH</v>
      </c>
      <c r="E19" s="39" t="str">
        <f t="shared" si="16"/>
        <v/>
      </c>
      <c r="F19" s="39" t="str">
        <f t="shared" si="16"/>
        <v/>
      </c>
      <c r="G19" s="39" t="str">
        <f t="shared" si="16"/>
        <v/>
      </c>
      <c r="H19" s="39" t="str">
        <f t="shared" si="16"/>
        <v/>
      </c>
      <c r="I19" s="39" t="str">
        <f t="shared" si="16"/>
        <v>RH</v>
      </c>
      <c r="J19" s="39" t="str">
        <f t="shared" si="16"/>
        <v>RH</v>
      </c>
      <c r="K19" s="39" t="str">
        <f t="shared" si="16"/>
        <v>RH</v>
      </c>
      <c r="L19" s="39" t="str">
        <f t="shared" si="16"/>
        <v/>
      </c>
      <c r="M19" s="39" t="str">
        <f t="shared" si="16"/>
        <v/>
      </c>
      <c r="N19" s="39" t="str">
        <f t="shared" si="16"/>
        <v/>
      </c>
      <c r="O19" s="39" t="str">
        <f t="shared" si="16"/>
        <v/>
      </c>
      <c r="P19" s="39" t="str">
        <f t="shared" si="16"/>
        <v>RH</v>
      </c>
      <c r="Q19" s="39" t="str">
        <f t="shared" si="16"/>
        <v>RH</v>
      </c>
      <c r="R19" s="39" t="str">
        <f t="shared" si="16"/>
        <v>RH</v>
      </c>
      <c r="S19" s="39" t="str">
        <f t="shared" si="16"/>
        <v/>
      </c>
      <c r="T19" s="39" t="str">
        <f t="shared" si="16"/>
        <v/>
      </c>
      <c r="U19" s="39" t="str">
        <f t="shared" si="16"/>
        <v/>
      </c>
      <c r="V19" s="39" t="str">
        <f t="shared" si="16"/>
        <v/>
      </c>
      <c r="W19" s="39" t="str">
        <f t="shared" si="16"/>
        <v>RH</v>
      </c>
      <c r="X19" s="39" t="str">
        <f t="shared" si="16"/>
        <v>RH</v>
      </c>
      <c r="Y19" s="39" t="str">
        <f t="shared" si="16"/>
        <v>RH</v>
      </c>
      <c r="Z19" s="39" t="str">
        <f t="shared" si="16"/>
        <v/>
      </c>
      <c r="AA19" s="39" t="str">
        <f t="shared" si="16"/>
        <v/>
      </c>
      <c r="AB19" s="39" t="str">
        <f t="shared" si="16"/>
        <v/>
      </c>
      <c r="AC19" s="39" t="str">
        <f t="shared" si="16"/>
        <v/>
      </c>
      <c r="AD19" s="39" t="str">
        <f t="shared" si="16"/>
        <v>RH</v>
      </c>
      <c r="AE19" s="39" t="str">
        <f t="shared" si="16"/>
        <v>RH</v>
      </c>
      <c r="AF19" s="39" t="str">
        <f t="shared" si="16"/>
        <v>RH</v>
      </c>
      <c r="AG19" s="39" t="str">
        <f t="shared" si="16"/>
        <v/>
      </c>
      <c r="AH19" s="111"/>
      <c r="AI19" s="164">
        <f>COUNTIF(D19:AG19,"RTT")+'Mai 2020'!AJ19</f>
        <v>0</v>
      </c>
      <c r="AJ19" s="183">
        <f t="shared" si="4"/>
        <v>15</v>
      </c>
      <c r="AK19" s="88">
        <f>COUNTIF(D19:AG19,"CA")+'Mai 2020'!AL19</f>
        <v>0</v>
      </c>
      <c r="AL19" s="186">
        <f t="shared" si="5"/>
        <v>25</v>
      </c>
      <c r="AM19" s="362"/>
      <c r="AN19" s="88" t="s">
        <v>90</v>
      </c>
      <c r="AO19" s="80">
        <f>'Mai 2020'!AP19</f>
        <v>0</v>
      </c>
      <c r="AP19" s="80">
        <f>COUNTIF(D19:AG19,"HS")+'Mai 2020'!AQ19</f>
        <v>0</v>
      </c>
      <c r="AQ19" s="186">
        <f t="shared" si="6"/>
        <v>0</v>
      </c>
      <c r="AR19" s="77">
        <f>COUNT(J19,Q19,X19,AE19,D19)+'Mai 2020'!AS19</f>
        <v>0</v>
      </c>
      <c r="AS19" s="64">
        <f t="shared" si="7"/>
        <v>0</v>
      </c>
      <c r="AT19" s="64">
        <f>COUNTIF(D19:AG19,"jdf")+'Mai 2020'!AU19</f>
        <v>0</v>
      </c>
      <c r="AU19" s="183">
        <f t="shared" si="8"/>
        <v>0</v>
      </c>
      <c r="AV19" s="106">
        <f t="shared" ca="1" si="15"/>
        <v>0</v>
      </c>
      <c r="AW19" s="108">
        <f>COUNTIF(D19:AG19,"RF")+'Mai 2020'!AX19</f>
        <v>0</v>
      </c>
      <c r="AX19" s="190">
        <f t="shared" ca="1" si="9"/>
        <v>0</v>
      </c>
      <c r="AY19" s="88">
        <f>IF(COUNTIF(C19:AG19,"CA")&gt;=5,"1",IF(COUNTIF(C19:AG19,"CA")&lt;=4,"0"))+'Mai 2020'!AZ19</f>
        <v>0</v>
      </c>
      <c r="AZ19" s="80">
        <f t="shared" si="10"/>
        <v>0</v>
      </c>
      <c r="BA19" s="80">
        <f>COUNTIF(D19:AG19,"FR")+'Mai 2020'!BB19</f>
        <v>0</v>
      </c>
      <c r="BB19" s="186">
        <f t="shared" si="11"/>
        <v>0</v>
      </c>
    </row>
    <row r="20" spans="1:54" ht="12" customHeight="1" x14ac:dyDescent="0.25">
      <c r="A20" s="275"/>
      <c r="B20" s="122"/>
      <c r="C20" s="137"/>
      <c r="D20" s="107" t="s">
        <v>64</v>
      </c>
      <c r="E20" s="39" t="str">
        <f t="shared" ref="E20:AG20" si="17">IF(OR(WEEKDAY(E3,2)=6,WEEKDAY(E3,2)=7,WEEKDAY(E3,2)=3),"RH","")</f>
        <v/>
      </c>
      <c r="F20" s="39" t="s">
        <v>87</v>
      </c>
      <c r="G20" s="39" t="str">
        <f t="shared" si="17"/>
        <v/>
      </c>
      <c r="H20" s="39" t="str">
        <f t="shared" si="17"/>
        <v/>
      </c>
      <c r="I20" s="39" t="str">
        <f t="shared" si="17"/>
        <v>RH</v>
      </c>
      <c r="J20" s="39" t="str">
        <f t="shared" si="17"/>
        <v>RH</v>
      </c>
      <c r="K20" s="39" t="str">
        <f t="shared" si="17"/>
        <v/>
      </c>
      <c r="L20" s="39" t="str">
        <f t="shared" si="17"/>
        <v/>
      </c>
      <c r="M20" s="39" t="s">
        <v>87</v>
      </c>
      <c r="N20" s="39" t="str">
        <f t="shared" si="17"/>
        <v/>
      </c>
      <c r="O20" s="39" t="str">
        <f t="shared" si="17"/>
        <v/>
      </c>
      <c r="P20" s="39" t="str">
        <f t="shared" si="17"/>
        <v>RH</v>
      </c>
      <c r="Q20" s="39" t="str">
        <f t="shared" si="17"/>
        <v>RH</v>
      </c>
      <c r="R20" s="39" t="str">
        <f t="shared" si="17"/>
        <v/>
      </c>
      <c r="S20" s="39" t="str">
        <f t="shared" si="17"/>
        <v/>
      </c>
      <c r="T20" s="39" t="s">
        <v>87</v>
      </c>
      <c r="U20" s="39" t="str">
        <f t="shared" si="17"/>
        <v/>
      </c>
      <c r="V20" s="39" t="str">
        <f t="shared" si="17"/>
        <v/>
      </c>
      <c r="W20" s="39" t="str">
        <f t="shared" si="17"/>
        <v>RH</v>
      </c>
      <c r="X20" s="39" t="str">
        <f t="shared" si="17"/>
        <v>RH</v>
      </c>
      <c r="Y20" s="39" t="str">
        <f t="shared" si="17"/>
        <v/>
      </c>
      <c r="Z20" s="39" t="str">
        <f t="shared" si="17"/>
        <v/>
      </c>
      <c r="AA20" s="39" t="s">
        <v>87</v>
      </c>
      <c r="AB20" s="39" t="str">
        <f t="shared" si="17"/>
        <v/>
      </c>
      <c r="AC20" s="39" t="str">
        <f t="shared" si="17"/>
        <v/>
      </c>
      <c r="AD20" s="39" t="str">
        <f t="shared" si="17"/>
        <v>RH</v>
      </c>
      <c r="AE20" s="39" t="str">
        <f t="shared" si="17"/>
        <v>RH</v>
      </c>
      <c r="AF20" s="39" t="str">
        <f t="shared" si="17"/>
        <v/>
      </c>
      <c r="AG20" s="39" t="str">
        <f t="shared" si="17"/>
        <v/>
      </c>
      <c r="AH20" s="111"/>
      <c r="AI20" s="164">
        <f>COUNTIF(D20:AG20,"RTT")+'Mai 2020'!AJ20</f>
        <v>0</v>
      </c>
      <c r="AJ20" s="183">
        <f t="shared" si="4"/>
        <v>15</v>
      </c>
      <c r="AK20" s="88">
        <f>COUNTIF(D20:AG20,"CA")+'Mai 2020'!AL20</f>
        <v>0</v>
      </c>
      <c r="AL20" s="186">
        <f t="shared" si="5"/>
        <v>25</v>
      </c>
      <c r="AM20" s="362"/>
      <c r="AN20" s="88" t="s">
        <v>90</v>
      </c>
      <c r="AO20" s="80">
        <f>'Mai 2020'!AP20</f>
        <v>0</v>
      </c>
      <c r="AP20" s="80">
        <f>COUNTIF(D20:AG20,"HS")+'Mai 2020'!AQ20</f>
        <v>0</v>
      </c>
      <c r="AQ20" s="186">
        <f t="shared" si="6"/>
        <v>0</v>
      </c>
      <c r="AR20" s="77">
        <f>COUNT(J20,Q20,X20,AE20,D20)+'Mai 2020'!AS20</f>
        <v>0</v>
      </c>
      <c r="AS20" s="64">
        <f t="shared" si="7"/>
        <v>0</v>
      </c>
      <c r="AT20" s="64">
        <f>COUNTIF(D20:AG20,"jdf")+'Mai 2020'!AU20</f>
        <v>0</v>
      </c>
      <c r="AU20" s="183">
        <f t="shared" si="8"/>
        <v>0</v>
      </c>
      <c r="AV20" s="181">
        <f ca="1">jaunesNum($D$4)+'Mai 2020'!AW20</f>
        <v>6</v>
      </c>
      <c r="AW20" s="108">
        <f>COUNTIF(D20:AG20,"RF")+'Mai 2020'!AX20</f>
        <v>6</v>
      </c>
      <c r="AX20" s="190">
        <f t="shared" ca="1" si="9"/>
        <v>0</v>
      </c>
      <c r="AY20" s="88">
        <f>IF(COUNTIF(C20:AG20,"CA")&gt;=5,"1",IF(COUNTIF(C20:AG20,"CA")&lt;=4,"0"))+'Mai 2020'!AZ20</f>
        <v>0</v>
      </c>
      <c r="AZ20" s="80">
        <f t="shared" si="10"/>
        <v>0</v>
      </c>
      <c r="BA20" s="80">
        <f>COUNTIF(D20:AG20,"FR")+'Mai 2020'!BB20</f>
        <v>0</v>
      </c>
      <c r="BB20" s="186">
        <f t="shared" si="11"/>
        <v>0</v>
      </c>
    </row>
    <row r="21" spans="1:54" ht="12" customHeight="1" x14ac:dyDescent="0.25">
      <c r="A21" s="276" t="s">
        <v>42</v>
      </c>
      <c r="B21" s="122"/>
      <c r="C21" s="133"/>
      <c r="D21" s="107" t="str">
        <f t="shared" ref="D21:AG21" si="18">IF(OR(WEEKDAY(D3,2)=6,WEEKDAY(D3,2)=7,WEEKDAY(D3,2)=1),"RH","")</f>
        <v>RH</v>
      </c>
      <c r="E21" s="39" t="str">
        <f t="shared" si="18"/>
        <v/>
      </c>
      <c r="F21" s="39" t="str">
        <f t="shared" si="18"/>
        <v/>
      </c>
      <c r="G21" s="39" t="str">
        <f t="shared" si="18"/>
        <v/>
      </c>
      <c r="H21" s="39" t="str">
        <f t="shared" si="18"/>
        <v/>
      </c>
      <c r="I21" s="39" t="str">
        <f t="shared" si="18"/>
        <v>RH</v>
      </c>
      <c r="J21" s="39" t="str">
        <f t="shared" si="18"/>
        <v>RH</v>
      </c>
      <c r="K21" s="39" t="str">
        <f t="shared" si="18"/>
        <v>RH</v>
      </c>
      <c r="L21" s="39" t="str">
        <f t="shared" si="18"/>
        <v/>
      </c>
      <c r="M21" s="39" t="str">
        <f t="shared" si="18"/>
        <v/>
      </c>
      <c r="N21" s="39" t="str">
        <f t="shared" si="18"/>
        <v/>
      </c>
      <c r="O21" s="39" t="str">
        <f t="shared" si="18"/>
        <v/>
      </c>
      <c r="P21" s="39" t="str">
        <f t="shared" si="18"/>
        <v>RH</v>
      </c>
      <c r="Q21" s="39" t="str">
        <f t="shared" si="18"/>
        <v>RH</v>
      </c>
      <c r="R21" s="39" t="str">
        <f t="shared" si="18"/>
        <v>RH</v>
      </c>
      <c r="S21" s="39" t="str">
        <f t="shared" si="18"/>
        <v/>
      </c>
      <c r="T21" s="39" t="str">
        <f t="shared" si="18"/>
        <v/>
      </c>
      <c r="U21" s="39" t="str">
        <f t="shared" si="18"/>
        <v/>
      </c>
      <c r="V21" s="39" t="str">
        <f t="shared" si="18"/>
        <v/>
      </c>
      <c r="W21" s="39" t="str">
        <f t="shared" si="18"/>
        <v>RH</v>
      </c>
      <c r="X21" s="39" t="str">
        <f t="shared" si="18"/>
        <v>RH</v>
      </c>
      <c r="Y21" s="39" t="str">
        <f t="shared" si="18"/>
        <v>RH</v>
      </c>
      <c r="Z21" s="39" t="str">
        <f t="shared" si="18"/>
        <v/>
      </c>
      <c r="AA21" s="39" t="str">
        <f t="shared" si="18"/>
        <v/>
      </c>
      <c r="AB21" s="39" t="str">
        <f t="shared" si="18"/>
        <v/>
      </c>
      <c r="AC21" s="39" t="str">
        <f t="shared" si="18"/>
        <v/>
      </c>
      <c r="AD21" s="39" t="str">
        <f t="shared" si="18"/>
        <v>RH</v>
      </c>
      <c r="AE21" s="39" t="str">
        <f t="shared" si="18"/>
        <v>RH</v>
      </c>
      <c r="AF21" s="39" t="str">
        <f t="shared" si="18"/>
        <v>RH</v>
      </c>
      <c r="AG21" s="39" t="str">
        <f t="shared" si="18"/>
        <v/>
      </c>
      <c r="AH21" s="111"/>
      <c r="AI21" s="164">
        <f>COUNTIF(D21:AG21,"RTT")+'Mai 2020'!AJ21</f>
        <v>0</v>
      </c>
      <c r="AJ21" s="183">
        <f t="shared" si="4"/>
        <v>15</v>
      </c>
      <c r="AK21" s="88">
        <f>COUNTIF(D21:AG21,"CA")+'Mai 2020'!AL21</f>
        <v>0</v>
      </c>
      <c r="AL21" s="186">
        <f t="shared" si="5"/>
        <v>25</v>
      </c>
      <c r="AM21" s="362"/>
      <c r="AN21" s="88" t="s">
        <v>90</v>
      </c>
      <c r="AO21" s="80">
        <f>'Mai 2020'!AP21</f>
        <v>0</v>
      </c>
      <c r="AP21" s="80">
        <f>COUNTIF(D21:AG21,"HS")+'Mai 2020'!AQ21</f>
        <v>0</v>
      </c>
      <c r="AQ21" s="186">
        <f t="shared" si="6"/>
        <v>0</v>
      </c>
      <c r="AR21" s="77">
        <f>COUNT(J21,Q21,X21,AE21,D21)+'Mai 2020'!AS21</f>
        <v>0</v>
      </c>
      <c r="AS21" s="64">
        <f t="shared" si="7"/>
        <v>0</v>
      </c>
      <c r="AT21" s="64">
        <f>COUNTIF(D21:AG21,"jdf")+'Mai 2020'!AU21</f>
        <v>0</v>
      </c>
      <c r="AU21" s="183">
        <f t="shared" si="8"/>
        <v>0</v>
      </c>
      <c r="AV21" s="106">
        <f t="shared" ca="1" si="15"/>
        <v>0</v>
      </c>
      <c r="AW21" s="108">
        <f>COUNTIF(D21:AG21,"RF")+'Mai 2020'!AX21</f>
        <v>0</v>
      </c>
      <c r="AX21" s="190">
        <f t="shared" ca="1" si="9"/>
        <v>0</v>
      </c>
      <c r="AY21" s="88">
        <f>IF(COUNTIF(C21:AG21,"CA")&gt;=5,"1",IF(COUNTIF(C21:AG21,"CA")&lt;=4,"0"))+'Mai 2020'!AZ21</f>
        <v>0</v>
      </c>
      <c r="AZ21" s="80">
        <f t="shared" si="10"/>
        <v>0</v>
      </c>
      <c r="BA21" s="80">
        <f>COUNTIF(D21:AG21,"FR")+'Mai 2020'!BB21</f>
        <v>0</v>
      </c>
      <c r="BB21" s="186">
        <f t="shared" si="11"/>
        <v>0</v>
      </c>
    </row>
    <row r="22" spans="1:54" ht="12" customHeight="1" x14ac:dyDescent="0.25">
      <c r="A22" s="273"/>
      <c r="B22" s="122">
        <v>12</v>
      </c>
      <c r="C22" s="133"/>
      <c r="D22" s="107" t="str">
        <f t="shared" ref="D22:AG22" si="19">IF(OR(WEEKDAY(D3,2)=6,WEEKDAY(D3,2)=7,WEEKDAY(D3,2)=5),"RH","")</f>
        <v/>
      </c>
      <c r="E22" s="39" t="str">
        <f t="shared" si="19"/>
        <v/>
      </c>
      <c r="F22" s="39" t="str">
        <f t="shared" si="19"/>
        <v/>
      </c>
      <c r="G22" s="39" t="str">
        <f t="shared" si="19"/>
        <v/>
      </c>
      <c r="H22" s="39" t="str">
        <f t="shared" si="19"/>
        <v>RH</v>
      </c>
      <c r="I22" s="39" t="str">
        <f t="shared" si="19"/>
        <v>RH</v>
      </c>
      <c r="J22" s="39" t="str">
        <f t="shared" si="19"/>
        <v>RH</v>
      </c>
      <c r="K22" s="39" t="str">
        <f t="shared" si="19"/>
        <v/>
      </c>
      <c r="L22" s="39" t="str">
        <f t="shared" si="19"/>
        <v/>
      </c>
      <c r="M22" s="39" t="str">
        <f t="shared" si="19"/>
        <v/>
      </c>
      <c r="N22" s="39" t="str">
        <f t="shared" si="19"/>
        <v/>
      </c>
      <c r="O22" s="39" t="str">
        <f t="shared" si="19"/>
        <v>RH</v>
      </c>
      <c r="P22" s="39" t="str">
        <f t="shared" si="19"/>
        <v>RH</v>
      </c>
      <c r="Q22" s="39" t="str">
        <f t="shared" si="19"/>
        <v>RH</v>
      </c>
      <c r="R22" s="39" t="str">
        <f t="shared" si="19"/>
        <v/>
      </c>
      <c r="S22" s="39" t="str">
        <f t="shared" si="19"/>
        <v/>
      </c>
      <c r="T22" s="39" t="str">
        <f t="shared" si="19"/>
        <v/>
      </c>
      <c r="U22" s="39" t="str">
        <f t="shared" si="19"/>
        <v/>
      </c>
      <c r="V22" s="39" t="str">
        <f t="shared" si="19"/>
        <v>RH</v>
      </c>
      <c r="W22" s="39" t="str">
        <f t="shared" si="19"/>
        <v>RH</v>
      </c>
      <c r="X22" s="39" t="str">
        <f t="shared" si="19"/>
        <v>RH</v>
      </c>
      <c r="Y22" s="39" t="str">
        <f t="shared" si="19"/>
        <v/>
      </c>
      <c r="Z22" s="39" t="str">
        <f t="shared" si="19"/>
        <v/>
      </c>
      <c r="AA22" s="39" t="str">
        <f t="shared" si="19"/>
        <v/>
      </c>
      <c r="AB22" s="39" t="str">
        <f t="shared" si="19"/>
        <v/>
      </c>
      <c r="AC22" s="39" t="str">
        <f t="shared" si="19"/>
        <v>RH</v>
      </c>
      <c r="AD22" s="39" t="str">
        <f t="shared" si="19"/>
        <v>RH</v>
      </c>
      <c r="AE22" s="39" t="str">
        <f t="shared" si="19"/>
        <v>RH</v>
      </c>
      <c r="AF22" s="39" t="str">
        <f t="shared" si="19"/>
        <v/>
      </c>
      <c r="AG22" s="39" t="str">
        <f t="shared" si="19"/>
        <v/>
      </c>
      <c r="AH22" s="111"/>
      <c r="AI22" s="164">
        <f>COUNTIF(D22:AG22,"RTT")+'Mai 2020'!AJ22</f>
        <v>0</v>
      </c>
      <c r="AJ22" s="183">
        <f t="shared" si="4"/>
        <v>15</v>
      </c>
      <c r="AK22" s="88">
        <f>COUNTIF(D22:AG22,"CA")+'Mai 2020'!AL22</f>
        <v>0</v>
      </c>
      <c r="AL22" s="186">
        <f t="shared" si="5"/>
        <v>25</v>
      </c>
      <c r="AM22" s="362"/>
      <c r="AN22" s="88" t="s">
        <v>90</v>
      </c>
      <c r="AO22" s="80">
        <f>'Mai 2020'!AP22</f>
        <v>0</v>
      </c>
      <c r="AP22" s="80">
        <f>COUNTIF(D22:AG22,"HS")+'Mai 2020'!AQ22</f>
        <v>0</v>
      </c>
      <c r="AQ22" s="186">
        <f t="shared" si="6"/>
        <v>0</v>
      </c>
      <c r="AR22" s="77">
        <f>COUNT(J22,Q22,X22,AE22,D22)+'Mai 2020'!AS22</f>
        <v>0</v>
      </c>
      <c r="AS22" s="64">
        <f t="shared" si="7"/>
        <v>0</v>
      </c>
      <c r="AT22" s="64">
        <f>COUNTIF(D22:AG22,"jdf")+'Mai 2020'!AU22</f>
        <v>0</v>
      </c>
      <c r="AU22" s="183">
        <f t="shared" si="8"/>
        <v>0</v>
      </c>
      <c r="AV22" s="106">
        <f t="shared" ca="1" si="15"/>
        <v>0</v>
      </c>
      <c r="AW22" s="108">
        <f>COUNTIF(D22:AG22,"RF")+'Mai 2020'!AX22</f>
        <v>0</v>
      </c>
      <c r="AX22" s="190">
        <f t="shared" ca="1" si="9"/>
        <v>0</v>
      </c>
      <c r="AY22" s="88">
        <f>IF(COUNTIF(C22:AG22,"CA")&gt;=5,"1",IF(COUNTIF(C22:AG22,"CA")&lt;=4,"0"))+'Mai 2020'!AZ22</f>
        <v>0</v>
      </c>
      <c r="AZ22" s="80">
        <f t="shared" si="10"/>
        <v>0</v>
      </c>
      <c r="BA22" s="80">
        <f>COUNTIF(D22:AG22,"FR")+'Mai 2020'!BB22</f>
        <v>0</v>
      </c>
      <c r="BB22" s="186">
        <f t="shared" si="11"/>
        <v>0</v>
      </c>
    </row>
    <row r="23" spans="1:54" ht="12" customHeight="1" x14ac:dyDescent="0.25">
      <c r="A23" s="273"/>
      <c r="B23" s="122"/>
      <c r="C23" s="133"/>
      <c r="D23" s="107" t="str">
        <f t="shared" ref="D23:AG23" si="20">IF(OR(WEEKDAY(D3,2)=6,WEEKDAY(D3,2)=7,WEEKDAY(D3,2)=1),"RH","")</f>
        <v>RH</v>
      </c>
      <c r="E23" s="39" t="str">
        <f t="shared" si="20"/>
        <v/>
      </c>
      <c r="F23" s="39" t="str">
        <f t="shared" si="20"/>
        <v/>
      </c>
      <c r="G23" s="39" t="str">
        <f t="shared" si="20"/>
        <v/>
      </c>
      <c r="H23" s="39" t="str">
        <f t="shared" si="20"/>
        <v/>
      </c>
      <c r="I23" s="39" t="str">
        <f t="shared" si="20"/>
        <v>RH</v>
      </c>
      <c r="J23" s="39" t="str">
        <f t="shared" si="20"/>
        <v>RH</v>
      </c>
      <c r="K23" s="39" t="str">
        <f t="shared" si="20"/>
        <v>RH</v>
      </c>
      <c r="L23" s="39" t="str">
        <f t="shared" si="20"/>
        <v/>
      </c>
      <c r="M23" s="39" t="str">
        <f t="shared" si="20"/>
        <v/>
      </c>
      <c r="N23" s="39" t="str">
        <f t="shared" si="20"/>
        <v/>
      </c>
      <c r="O23" s="39" t="str">
        <f t="shared" si="20"/>
        <v/>
      </c>
      <c r="P23" s="39" t="str">
        <f t="shared" si="20"/>
        <v>RH</v>
      </c>
      <c r="Q23" s="39" t="str">
        <f t="shared" si="20"/>
        <v>RH</v>
      </c>
      <c r="R23" s="39" t="str">
        <f t="shared" si="20"/>
        <v>RH</v>
      </c>
      <c r="S23" s="39" t="str">
        <f t="shared" si="20"/>
        <v/>
      </c>
      <c r="T23" s="39" t="str">
        <f t="shared" si="20"/>
        <v/>
      </c>
      <c r="U23" s="39" t="str">
        <f t="shared" si="20"/>
        <v/>
      </c>
      <c r="V23" s="39" t="str">
        <f t="shared" si="20"/>
        <v/>
      </c>
      <c r="W23" s="39" t="str">
        <f t="shared" si="20"/>
        <v>RH</v>
      </c>
      <c r="X23" s="39" t="str">
        <f t="shared" si="20"/>
        <v>RH</v>
      </c>
      <c r="Y23" s="39" t="str">
        <f t="shared" si="20"/>
        <v>RH</v>
      </c>
      <c r="Z23" s="39" t="str">
        <f t="shared" si="20"/>
        <v/>
      </c>
      <c r="AA23" s="39" t="str">
        <f t="shared" si="20"/>
        <v/>
      </c>
      <c r="AB23" s="39" t="str">
        <f t="shared" si="20"/>
        <v/>
      </c>
      <c r="AC23" s="39" t="str">
        <f t="shared" si="20"/>
        <v/>
      </c>
      <c r="AD23" s="39" t="str">
        <f t="shared" si="20"/>
        <v>RH</v>
      </c>
      <c r="AE23" s="39" t="str">
        <f t="shared" si="20"/>
        <v>RH</v>
      </c>
      <c r="AF23" s="39" t="str">
        <f t="shared" si="20"/>
        <v>RH</v>
      </c>
      <c r="AG23" s="39" t="str">
        <f t="shared" si="20"/>
        <v/>
      </c>
      <c r="AH23" s="111"/>
      <c r="AI23" s="164">
        <f>COUNTIF(D23:AG23,"RTT")+'Mai 2020'!AJ23</f>
        <v>0</v>
      </c>
      <c r="AJ23" s="183">
        <f t="shared" si="4"/>
        <v>15</v>
      </c>
      <c r="AK23" s="88">
        <f>COUNTIF(D23:AG23,"CA")+'Mai 2020'!AL23</f>
        <v>0</v>
      </c>
      <c r="AL23" s="186">
        <f t="shared" si="5"/>
        <v>25</v>
      </c>
      <c r="AM23" s="362"/>
      <c r="AN23" s="88" t="s">
        <v>90</v>
      </c>
      <c r="AO23" s="80">
        <f>'Mai 2020'!AP23</f>
        <v>0</v>
      </c>
      <c r="AP23" s="80">
        <f>COUNTIF(D23:AG23,"HS")+'Mai 2020'!AQ23</f>
        <v>0</v>
      </c>
      <c r="AQ23" s="186">
        <f t="shared" si="6"/>
        <v>0</v>
      </c>
      <c r="AR23" s="77">
        <f>COUNT(J23,Q23,X23,AE23,D23)+'Mai 2020'!AS23</f>
        <v>0</v>
      </c>
      <c r="AS23" s="64">
        <f t="shared" si="7"/>
        <v>0</v>
      </c>
      <c r="AT23" s="64">
        <f>COUNTIF(D23:AG23,"jdf")+'Mai 2020'!AU23</f>
        <v>0</v>
      </c>
      <c r="AU23" s="183">
        <f t="shared" si="8"/>
        <v>0</v>
      </c>
      <c r="AV23" s="106">
        <f t="shared" ca="1" si="15"/>
        <v>0</v>
      </c>
      <c r="AW23" s="108">
        <f>COUNTIF(D23:AG23,"RF")+'Mai 2020'!AX23</f>
        <v>0</v>
      </c>
      <c r="AX23" s="190">
        <f t="shared" ca="1" si="9"/>
        <v>0</v>
      </c>
      <c r="AY23" s="88">
        <f>IF(COUNTIF(C23:AG23,"CA")&gt;=5,"1",IF(COUNTIF(C23:AG23,"CA")&lt;=4,"0"))+'Mai 2020'!AZ23</f>
        <v>0</v>
      </c>
      <c r="AZ23" s="80">
        <f t="shared" si="10"/>
        <v>0</v>
      </c>
      <c r="BA23" s="80">
        <f>COUNTIF(D23:AG23,"FR")+'Mai 2020'!BB23</f>
        <v>0</v>
      </c>
      <c r="BB23" s="186">
        <f t="shared" si="11"/>
        <v>0</v>
      </c>
    </row>
    <row r="24" spans="1:54" s="6" customFormat="1" ht="12" customHeight="1" thickBot="1" x14ac:dyDescent="0.3">
      <c r="A24" s="277"/>
      <c r="B24" s="122"/>
      <c r="C24" s="133"/>
      <c r="D24" s="107" t="str">
        <f t="shared" ref="D24:AG24" si="21">IF(OR(WEEKDAY(D3,2)=6,WEEKDAY(D3,2)=7,WEEKDAY(D3,2)=2),"RH","")</f>
        <v/>
      </c>
      <c r="E24" s="39" t="str">
        <f t="shared" si="21"/>
        <v>RH</v>
      </c>
      <c r="F24" s="39" t="str">
        <f t="shared" si="21"/>
        <v/>
      </c>
      <c r="G24" s="39" t="str">
        <f t="shared" si="21"/>
        <v/>
      </c>
      <c r="H24" s="39" t="str">
        <f t="shared" si="21"/>
        <v/>
      </c>
      <c r="I24" s="39" t="str">
        <f t="shared" si="21"/>
        <v>RH</v>
      </c>
      <c r="J24" s="39" t="str">
        <f t="shared" si="21"/>
        <v>RH</v>
      </c>
      <c r="K24" s="39" t="str">
        <f t="shared" si="21"/>
        <v/>
      </c>
      <c r="L24" s="39" t="str">
        <f t="shared" si="21"/>
        <v>RH</v>
      </c>
      <c r="M24" s="39" t="str">
        <f t="shared" si="21"/>
        <v/>
      </c>
      <c r="N24" s="39" t="str">
        <f t="shared" si="21"/>
        <v/>
      </c>
      <c r="O24" s="39" t="str">
        <f t="shared" si="21"/>
        <v/>
      </c>
      <c r="P24" s="39" t="str">
        <f t="shared" si="21"/>
        <v>RH</v>
      </c>
      <c r="Q24" s="39" t="str">
        <f t="shared" si="21"/>
        <v>RH</v>
      </c>
      <c r="R24" s="39" t="str">
        <f t="shared" si="21"/>
        <v/>
      </c>
      <c r="S24" s="39" t="str">
        <f t="shared" si="21"/>
        <v>RH</v>
      </c>
      <c r="T24" s="39" t="str">
        <f t="shared" si="21"/>
        <v/>
      </c>
      <c r="U24" s="39" t="str">
        <f t="shared" si="21"/>
        <v/>
      </c>
      <c r="V24" s="39" t="str">
        <f t="shared" si="21"/>
        <v/>
      </c>
      <c r="W24" s="39" t="str">
        <f t="shared" si="21"/>
        <v>RH</v>
      </c>
      <c r="X24" s="39" t="str">
        <f t="shared" si="21"/>
        <v>RH</v>
      </c>
      <c r="Y24" s="39" t="str">
        <f t="shared" si="21"/>
        <v/>
      </c>
      <c r="Z24" s="39" t="str">
        <f t="shared" si="21"/>
        <v>RH</v>
      </c>
      <c r="AA24" s="39" t="str">
        <f t="shared" si="21"/>
        <v/>
      </c>
      <c r="AB24" s="39" t="str">
        <f t="shared" si="21"/>
        <v/>
      </c>
      <c r="AC24" s="39" t="str">
        <f t="shared" si="21"/>
        <v/>
      </c>
      <c r="AD24" s="39" t="str">
        <f t="shared" si="21"/>
        <v>RH</v>
      </c>
      <c r="AE24" s="39" t="str">
        <f t="shared" si="21"/>
        <v>RH</v>
      </c>
      <c r="AF24" s="39" t="str">
        <f t="shared" si="21"/>
        <v/>
      </c>
      <c r="AG24" s="39" t="str">
        <f t="shared" si="21"/>
        <v>RH</v>
      </c>
      <c r="AH24" s="111"/>
      <c r="AI24" s="164">
        <f>COUNTIF(D24:AG24,"RTT")+'Mai 2020'!AJ24</f>
        <v>0</v>
      </c>
      <c r="AJ24" s="183">
        <f>0 -(AI24)</f>
        <v>0</v>
      </c>
      <c r="AK24" s="88">
        <f>COUNTIF(D24:AG24,"CA")+'Mai 2020'!AL24</f>
        <v>0</v>
      </c>
      <c r="AL24" s="186">
        <f t="shared" si="5"/>
        <v>25</v>
      </c>
      <c r="AM24" s="362"/>
      <c r="AN24" s="88" t="s">
        <v>90</v>
      </c>
      <c r="AO24" s="80">
        <f>'Mai 2020'!AP24</f>
        <v>0</v>
      </c>
      <c r="AP24" s="80">
        <f>COUNTIF(D24:AG24,"HS")+'Mai 2020'!AQ24</f>
        <v>0</v>
      </c>
      <c r="AQ24" s="186">
        <f t="shared" si="6"/>
        <v>0</v>
      </c>
      <c r="AR24" s="77">
        <f>COUNT(J24,Q24,X24,AE24,D24)+'Mai 2020'!AS24</f>
        <v>0</v>
      </c>
      <c r="AS24" s="64">
        <f t="shared" si="7"/>
        <v>0</v>
      </c>
      <c r="AT24" s="64">
        <f>COUNTIF(D24:AG24,"jdf")+'Mai 2020'!AU24</f>
        <v>0</v>
      </c>
      <c r="AU24" s="183">
        <f t="shared" si="8"/>
        <v>0</v>
      </c>
      <c r="AV24" s="106">
        <f t="shared" ca="1" si="15"/>
        <v>0</v>
      </c>
      <c r="AW24" s="108">
        <f>COUNTIF(D24:AG24,"RF")+'Mai 2020'!AX24</f>
        <v>0</v>
      </c>
      <c r="AX24" s="190">
        <f t="shared" ca="1" si="9"/>
        <v>0</v>
      </c>
      <c r="AY24" s="88">
        <f>IF(COUNTIF(C24:AG24,"CA")&gt;=5,"1",IF(COUNTIF(C24:AG24,"CA")&lt;=4,"0"))+'Mai 2020'!AZ24</f>
        <v>0</v>
      </c>
      <c r="AZ24" s="80">
        <f t="shared" si="10"/>
        <v>0</v>
      </c>
      <c r="BA24" s="80">
        <f>COUNTIF(D24:AG24,"FR")+'Mai 2020'!BB24</f>
        <v>0</v>
      </c>
      <c r="BB24" s="186">
        <f t="shared" si="11"/>
        <v>0</v>
      </c>
    </row>
    <row r="25" spans="1:54" ht="2.25" customHeight="1" thickBot="1" x14ac:dyDescent="0.3">
      <c r="A25" s="14"/>
      <c r="B25" s="122"/>
      <c r="C25" s="133"/>
      <c r="D25" s="107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11"/>
      <c r="AI25" s="164">
        <f>COUNTIF(D25:AG25,"RTT")+'Mai 2020'!AJ25</f>
        <v>0</v>
      </c>
      <c r="AJ25" s="183"/>
      <c r="AK25" s="88">
        <f>COUNTIF(D25:AG25,"CA")+'Mai 2020'!AL25</f>
        <v>0</v>
      </c>
      <c r="AL25" s="186"/>
      <c r="AM25" s="362"/>
      <c r="AN25" s="88" t="s">
        <v>90</v>
      </c>
      <c r="AO25" s="80">
        <f>'Mai 2020'!AP25</f>
        <v>0</v>
      </c>
      <c r="AP25" s="80">
        <f>COUNTIF(D25:AG25,"HS")+'Mai 2020'!AQ25</f>
        <v>0</v>
      </c>
      <c r="AQ25" s="186">
        <f t="shared" si="6"/>
        <v>0</v>
      </c>
      <c r="AR25" s="77">
        <f>COUNT(J25,Q25,X25,AE25,D25)+'Mai 2020'!AS25</f>
        <v>0</v>
      </c>
      <c r="AS25" s="64">
        <f t="shared" si="7"/>
        <v>0</v>
      </c>
      <c r="AT25" s="64">
        <f>COUNTIF(D25:AG25,"jdf")+'Mai 2020'!AU25</f>
        <v>0</v>
      </c>
      <c r="AU25" s="183">
        <f t="shared" si="8"/>
        <v>0</v>
      </c>
      <c r="AV25" s="106">
        <f t="shared" ca="1" si="15"/>
        <v>1</v>
      </c>
      <c r="AW25" s="108">
        <f>COUNTIF(D25:AG25,"RF")+'Mai 2020'!AX25</f>
        <v>0</v>
      </c>
      <c r="AX25" s="191"/>
      <c r="AY25" s="88">
        <f>IF(COUNTIF(C25:AG25,"CA")&gt;=5,"1",IF(COUNTIF(C25:AG25,"CA")&lt;=4,"0"))+'Mai 2020'!AZ25</f>
        <v>0</v>
      </c>
      <c r="AZ25" s="80">
        <f t="shared" si="10"/>
        <v>0</v>
      </c>
      <c r="BA25" s="80">
        <f>COUNTIF(D25:AG25,"FR")+'Mai 2020'!BB25</f>
        <v>0</v>
      </c>
      <c r="BB25" s="186">
        <f t="shared" si="11"/>
        <v>0</v>
      </c>
    </row>
    <row r="26" spans="1:54" ht="12" customHeight="1" x14ac:dyDescent="0.25">
      <c r="A26" s="278" t="s">
        <v>43</v>
      </c>
      <c r="B26" s="123">
        <v>13</v>
      </c>
      <c r="C26" s="137"/>
      <c r="D26" s="107" t="str">
        <f t="shared" ref="D26:AG26" si="22">IF(OR(WEEKDAY(D3,2)=6,WEEKDAY(D3,2)=7,WEEKDAY(D3,2)=3),"RH","")</f>
        <v/>
      </c>
      <c r="E26" s="39" t="str">
        <f t="shared" si="22"/>
        <v/>
      </c>
      <c r="F26" s="39" t="str">
        <f t="shared" si="22"/>
        <v>RH</v>
      </c>
      <c r="G26" s="39" t="str">
        <f t="shared" si="22"/>
        <v/>
      </c>
      <c r="H26" s="39" t="str">
        <f t="shared" si="22"/>
        <v/>
      </c>
      <c r="I26" s="39" t="str">
        <f t="shared" si="22"/>
        <v>RH</v>
      </c>
      <c r="J26" s="39" t="str">
        <f t="shared" si="22"/>
        <v>RH</v>
      </c>
      <c r="K26" s="39" t="str">
        <f t="shared" si="22"/>
        <v/>
      </c>
      <c r="L26" s="39" t="str">
        <f t="shared" si="22"/>
        <v/>
      </c>
      <c r="M26" s="39" t="str">
        <f t="shared" si="22"/>
        <v>RH</v>
      </c>
      <c r="N26" s="39" t="str">
        <f t="shared" si="22"/>
        <v/>
      </c>
      <c r="O26" s="39" t="str">
        <f t="shared" si="22"/>
        <v/>
      </c>
      <c r="P26" s="39" t="str">
        <f t="shared" si="22"/>
        <v>RH</v>
      </c>
      <c r="Q26" s="39" t="str">
        <f t="shared" si="22"/>
        <v>RH</v>
      </c>
      <c r="R26" s="39" t="str">
        <f t="shared" si="22"/>
        <v/>
      </c>
      <c r="S26" s="39" t="str">
        <f t="shared" si="22"/>
        <v/>
      </c>
      <c r="T26" s="39" t="str">
        <f t="shared" si="22"/>
        <v>RH</v>
      </c>
      <c r="U26" s="39" t="str">
        <f t="shared" si="22"/>
        <v/>
      </c>
      <c r="V26" s="39" t="str">
        <f t="shared" si="22"/>
        <v/>
      </c>
      <c r="W26" s="39" t="str">
        <f t="shared" si="22"/>
        <v>RH</v>
      </c>
      <c r="X26" s="39" t="str">
        <f t="shared" si="22"/>
        <v>RH</v>
      </c>
      <c r="Y26" s="39" t="str">
        <f t="shared" si="22"/>
        <v/>
      </c>
      <c r="Z26" s="39" t="str">
        <f t="shared" si="22"/>
        <v/>
      </c>
      <c r="AA26" s="39" t="str">
        <f t="shared" si="22"/>
        <v>RH</v>
      </c>
      <c r="AB26" s="39" t="str">
        <f t="shared" si="22"/>
        <v/>
      </c>
      <c r="AC26" s="39" t="str">
        <f t="shared" si="22"/>
        <v/>
      </c>
      <c r="AD26" s="39" t="str">
        <f t="shared" si="22"/>
        <v>RH</v>
      </c>
      <c r="AE26" s="39" t="str">
        <f t="shared" si="22"/>
        <v>RH</v>
      </c>
      <c r="AF26" s="39" t="str">
        <f t="shared" si="22"/>
        <v/>
      </c>
      <c r="AG26" s="39" t="str">
        <f t="shared" si="22"/>
        <v/>
      </c>
      <c r="AH26" s="111"/>
      <c r="AI26" s="164">
        <f>COUNTIF(D26:AG26,"RTT")+'Mai 2020'!AJ26</f>
        <v>0</v>
      </c>
      <c r="AJ26" s="183">
        <f>0 -(AI26)</f>
        <v>0</v>
      </c>
      <c r="AK26" s="88">
        <f>COUNTIF(D26:AG26,"CA")+'Mai 2020'!AL26</f>
        <v>0</v>
      </c>
      <c r="AL26" s="186">
        <f t="shared" si="5"/>
        <v>25</v>
      </c>
      <c r="AM26" s="362"/>
      <c r="AN26" s="88" t="s">
        <v>90</v>
      </c>
      <c r="AO26" s="80">
        <f>'Mai 2020'!AP26</f>
        <v>0</v>
      </c>
      <c r="AP26" s="80">
        <f>COUNTIF(D26:AG26,"HS")+'Mai 2020'!AQ26</f>
        <v>0</v>
      </c>
      <c r="AQ26" s="186">
        <f t="shared" si="6"/>
        <v>0</v>
      </c>
      <c r="AR26" s="77">
        <f>COUNT(J26,Q26,X26,AE26,D26)+'Mai 2020'!AS26</f>
        <v>0</v>
      </c>
      <c r="AS26" s="64">
        <f t="shared" si="7"/>
        <v>0</v>
      </c>
      <c r="AT26" s="64">
        <f>COUNTIF(D26:AG26,"jdf")+'Mai 2020'!AU26</f>
        <v>0</v>
      </c>
      <c r="AU26" s="183">
        <f t="shared" si="8"/>
        <v>0</v>
      </c>
      <c r="AV26" s="106">
        <f t="shared" ca="1" si="15"/>
        <v>0</v>
      </c>
      <c r="AW26" s="108">
        <f>COUNTIF(D26:AG26,"RF")+'Mai 2020'!AX26</f>
        <v>0</v>
      </c>
      <c r="AX26" s="190">
        <f t="shared" ca="1" si="9"/>
        <v>0</v>
      </c>
      <c r="AY26" s="88">
        <f>IF(COUNTIF(C26:AG26,"CA")&gt;=5,"1",IF(COUNTIF(C26:AG26,"CA")&lt;=4,"0"))+'Mai 2020'!AZ26</f>
        <v>0</v>
      </c>
      <c r="AZ26" s="80">
        <f t="shared" si="10"/>
        <v>0</v>
      </c>
      <c r="BA26" s="80">
        <f>COUNTIF(D26:AG26,"FR")+'Mai 2020'!BB26</f>
        <v>0</v>
      </c>
      <c r="BB26" s="186">
        <f t="shared" si="11"/>
        <v>0</v>
      </c>
    </row>
    <row r="27" spans="1:54" ht="12" customHeight="1" x14ac:dyDescent="0.25">
      <c r="A27" s="279"/>
      <c r="B27" s="123"/>
      <c r="C27" s="133"/>
      <c r="D27" s="107" t="str">
        <f>IF(OR(WEEKDAY(D3,2)=6,WEEKDAY(D3,2)=7,WEEKDAY(D3,2)=3),"RH","")</f>
        <v/>
      </c>
      <c r="E27" s="39" t="str">
        <f t="shared" ref="E27:AG27" si="23">IF(OR(WEEKDAY(E3,2)=6,WEEKDAY(E3,2)=7,WEEKDAY(E3,2)=3),"RH","")</f>
        <v/>
      </c>
      <c r="F27" s="39" t="str">
        <f t="shared" si="23"/>
        <v>RH</v>
      </c>
      <c r="G27" s="39" t="str">
        <f t="shared" si="23"/>
        <v/>
      </c>
      <c r="H27" s="39" t="str">
        <f t="shared" si="23"/>
        <v/>
      </c>
      <c r="I27" s="39" t="str">
        <f t="shared" si="23"/>
        <v>RH</v>
      </c>
      <c r="J27" s="39" t="str">
        <f t="shared" si="23"/>
        <v>RH</v>
      </c>
      <c r="K27" s="39" t="str">
        <f t="shared" si="23"/>
        <v/>
      </c>
      <c r="L27" s="39" t="str">
        <f t="shared" si="23"/>
        <v/>
      </c>
      <c r="M27" s="39" t="str">
        <f t="shared" si="23"/>
        <v>RH</v>
      </c>
      <c r="N27" s="39" t="str">
        <f t="shared" si="23"/>
        <v/>
      </c>
      <c r="O27" s="39" t="str">
        <f t="shared" si="23"/>
        <v/>
      </c>
      <c r="P27" s="39" t="str">
        <f t="shared" si="23"/>
        <v>RH</v>
      </c>
      <c r="Q27" s="39" t="str">
        <f t="shared" si="23"/>
        <v>RH</v>
      </c>
      <c r="R27" s="39" t="str">
        <f t="shared" si="23"/>
        <v/>
      </c>
      <c r="S27" s="39" t="str">
        <f t="shared" si="23"/>
        <v/>
      </c>
      <c r="T27" s="39" t="str">
        <f t="shared" si="23"/>
        <v>RH</v>
      </c>
      <c r="U27" s="39" t="str">
        <f t="shared" si="23"/>
        <v/>
      </c>
      <c r="V27" s="39" t="str">
        <f t="shared" si="23"/>
        <v/>
      </c>
      <c r="W27" s="39" t="str">
        <f t="shared" si="23"/>
        <v>RH</v>
      </c>
      <c r="X27" s="39" t="str">
        <f t="shared" si="23"/>
        <v>RH</v>
      </c>
      <c r="Y27" s="39" t="str">
        <f t="shared" si="23"/>
        <v/>
      </c>
      <c r="Z27" s="39" t="str">
        <f t="shared" si="23"/>
        <v/>
      </c>
      <c r="AA27" s="39" t="str">
        <f t="shared" si="23"/>
        <v>RH</v>
      </c>
      <c r="AB27" s="39" t="str">
        <f t="shared" si="23"/>
        <v/>
      </c>
      <c r="AC27" s="39" t="str">
        <f t="shared" si="23"/>
        <v/>
      </c>
      <c r="AD27" s="39" t="str">
        <f t="shared" si="23"/>
        <v>RH</v>
      </c>
      <c r="AE27" s="39" t="str">
        <f t="shared" si="23"/>
        <v>RH</v>
      </c>
      <c r="AF27" s="39" t="str">
        <f t="shared" si="23"/>
        <v/>
      </c>
      <c r="AG27" s="39" t="str">
        <f t="shared" si="23"/>
        <v/>
      </c>
      <c r="AH27" s="111"/>
      <c r="AI27" s="164">
        <f>COUNTIF(D27:AG27,"RTT")+'Mai 2020'!AJ27</f>
        <v>0</v>
      </c>
      <c r="AJ27" s="183">
        <f t="shared" si="4"/>
        <v>15</v>
      </c>
      <c r="AK27" s="88">
        <f>COUNTIF(D27:AG27,"CA")+'Mai 2020'!AL27</f>
        <v>0</v>
      </c>
      <c r="AL27" s="186">
        <f t="shared" si="5"/>
        <v>25</v>
      </c>
      <c r="AM27" s="362"/>
      <c r="AN27" s="88" t="s">
        <v>90</v>
      </c>
      <c r="AO27" s="80">
        <f>'Mai 2020'!AP27</f>
        <v>0</v>
      </c>
      <c r="AP27" s="80">
        <f>COUNTIF(D27:AG27,"HS")+'Mai 2020'!AQ27</f>
        <v>0</v>
      </c>
      <c r="AQ27" s="186">
        <f t="shared" si="6"/>
        <v>0</v>
      </c>
      <c r="AR27" s="77">
        <f>COUNT(J27,Q27,X27,AE27,D27)+'Mai 2020'!AS27</f>
        <v>0</v>
      </c>
      <c r="AS27" s="64">
        <f t="shared" si="7"/>
        <v>0</v>
      </c>
      <c r="AT27" s="64">
        <f>COUNTIF(D27:AG27,"jdf")+'Mai 2020'!AU27</f>
        <v>0</v>
      </c>
      <c r="AU27" s="183">
        <f t="shared" si="8"/>
        <v>0</v>
      </c>
      <c r="AV27" s="106">
        <f t="shared" ca="1" si="15"/>
        <v>0</v>
      </c>
      <c r="AW27" s="108">
        <f>COUNTIF(D27:AG27,"RF")+'Mai 2020'!AX27</f>
        <v>0</v>
      </c>
      <c r="AX27" s="190">
        <f t="shared" ca="1" si="9"/>
        <v>0</v>
      </c>
      <c r="AY27" s="88">
        <f>IF(COUNTIF(C27:AG27,"CA")&gt;=5,"1",IF(COUNTIF(C27:AG27,"CA")&lt;=4,"0"))+'Mai 2020'!AZ27</f>
        <v>0</v>
      </c>
      <c r="AZ27" s="80">
        <f t="shared" si="10"/>
        <v>0</v>
      </c>
      <c r="BA27" s="80">
        <f>COUNTIF(D27:AG27,"FR")+'Mai 2020'!BB27</f>
        <v>0</v>
      </c>
      <c r="BB27" s="186">
        <f t="shared" si="11"/>
        <v>0</v>
      </c>
    </row>
    <row r="28" spans="1:54" ht="12" customHeight="1" x14ac:dyDescent="0.25">
      <c r="A28" s="279"/>
      <c r="B28" s="123"/>
      <c r="C28" s="137"/>
      <c r="D28" s="107" t="str">
        <f t="shared" ref="D28:AG28" si="24">IF(OR(WEEKDAY(D3,2)=6,WEEKDAY(D3,2)=7,WEEKDAY(D3,2)=4),"RH","")</f>
        <v/>
      </c>
      <c r="E28" s="39" t="str">
        <f t="shared" si="24"/>
        <v/>
      </c>
      <c r="F28" s="39" t="str">
        <f t="shared" si="24"/>
        <v/>
      </c>
      <c r="G28" s="39" t="str">
        <f t="shared" si="24"/>
        <v>RH</v>
      </c>
      <c r="H28" s="39" t="str">
        <f t="shared" si="24"/>
        <v/>
      </c>
      <c r="I28" s="39" t="str">
        <f t="shared" si="24"/>
        <v>RH</v>
      </c>
      <c r="J28" s="39" t="str">
        <f t="shared" si="24"/>
        <v>RH</v>
      </c>
      <c r="K28" s="39" t="str">
        <f t="shared" si="24"/>
        <v/>
      </c>
      <c r="L28" s="39" t="str">
        <f t="shared" si="24"/>
        <v/>
      </c>
      <c r="M28" s="39" t="str">
        <f t="shared" si="24"/>
        <v/>
      </c>
      <c r="N28" s="39" t="str">
        <f t="shared" si="24"/>
        <v>RH</v>
      </c>
      <c r="O28" s="39" t="str">
        <f t="shared" si="24"/>
        <v/>
      </c>
      <c r="P28" s="39" t="str">
        <f t="shared" si="24"/>
        <v>RH</v>
      </c>
      <c r="Q28" s="39" t="str">
        <f t="shared" si="24"/>
        <v>RH</v>
      </c>
      <c r="R28" s="39" t="str">
        <f t="shared" si="24"/>
        <v/>
      </c>
      <c r="S28" s="39" t="str">
        <f t="shared" si="24"/>
        <v/>
      </c>
      <c r="T28" s="39" t="str">
        <f t="shared" si="24"/>
        <v/>
      </c>
      <c r="U28" s="39" t="str">
        <f t="shared" si="24"/>
        <v>RH</v>
      </c>
      <c r="V28" s="39" t="str">
        <f t="shared" si="24"/>
        <v/>
      </c>
      <c r="W28" s="39" t="str">
        <f t="shared" si="24"/>
        <v>RH</v>
      </c>
      <c r="X28" s="39" t="str">
        <f t="shared" si="24"/>
        <v>RH</v>
      </c>
      <c r="Y28" s="39" t="str">
        <f t="shared" si="24"/>
        <v/>
      </c>
      <c r="Z28" s="39" t="str">
        <f t="shared" si="24"/>
        <v/>
      </c>
      <c r="AA28" s="39" t="str">
        <f t="shared" si="24"/>
        <v/>
      </c>
      <c r="AB28" s="39" t="str">
        <f t="shared" si="24"/>
        <v>RH</v>
      </c>
      <c r="AC28" s="39" t="str">
        <f t="shared" si="24"/>
        <v/>
      </c>
      <c r="AD28" s="39" t="str">
        <f t="shared" si="24"/>
        <v>RH</v>
      </c>
      <c r="AE28" s="39" t="str">
        <f t="shared" si="24"/>
        <v>RH</v>
      </c>
      <c r="AF28" s="39" t="str">
        <f t="shared" si="24"/>
        <v/>
      </c>
      <c r="AG28" s="39" t="str">
        <f t="shared" si="24"/>
        <v/>
      </c>
      <c r="AH28" s="111"/>
      <c r="AI28" s="164">
        <f>COUNTIF(D28:AG28,"RTT")+'Mai 2020'!AJ28</f>
        <v>0</v>
      </c>
      <c r="AJ28" s="183">
        <f t="shared" si="4"/>
        <v>15</v>
      </c>
      <c r="AK28" s="88">
        <f>COUNTIF(D28:AG28,"CA")+'Mai 2020'!AL28</f>
        <v>0</v>
      </c>
      <c r="AL28" s="186">
        <f t="shared" si="5"/>
        <v>25</v>
      </c>
      <c r="AM28" s="362"/>
      <c r="AN28" s="88" t="s">
        <v>90</v>
      </c>
      <c r="AO28" s="80">
        <f>'Mai 2020'!AP28</f>
        <v>0</v>
      </c>
      <c r="AP28" s="80">
        <f>COUNTIF(D28:AG28,"HS")+'Mai 2020'!AQ28</f>
        <v>0</v>
      </c>
      <c r="AQ28" s="186">
        <f t="shared" si="6"/>
        <v>0</v>
      </c>
      <c r="AR28" s="77">
        <f>COUNT(J28,Q28,X28,AE28,D28)+'Mai 2020'!AS28</f>
        <v>0</v>
      </c>
      <c r="AS28" s="64">
        <f t="shared" si="7"/>
        <v>0</v>
      </c>
      <c r="AT28" s="64">
        <f>COUNTIF(D28:AG28,"jdf")+'Mai 2020'!AU28</f>
        <v>0</v>
      </c>
      <c r="AU28" s="183">
        <f t="shared" si="8"/>
        <v>0</v>
      </c>
      <c r="AV28" s="106">
        <f t="shared" ca="1" si="15"/>
        <v>0</v>
      </c>
      <c r="AW28" s="108">
        <f>COUNTIF(D28:AG28,"RF")+'Mai 2020'!AX28</f>
        <v>0</v>
      </c>
      <c r="AX28" s="190">
        <f t="shared" ca="1" si="9"/>
        <v>0</v>
      </c>
      <c r="AY28" s="88">
        <f>IF(COUNTIF(C28:AG28,"CA")&gt;=5,"1",IF(COUNTIF(C28:AG28,"CA")&lt;=4,"0"))+'Mai 2020'!AZ28</f>
        <v>0</v>
      </c>
      <c r="AZ28" s="80">
        <f t="shared" si="10"/>
        <v>0</v>
      </c>
      <c r="BA28" s="80">
        <f>COUNTIF(D28:AG28,"FR")+'Mai 2020'!BB28</f>
        <v>0</v>
      </c>
      <c r="BB28" s="186">
        <f t="shared" si="11"/>
        <v>0</v>
      </c>
    </row>
    <row r="29" spans="1:54" ht="12" customHeight="1" thickBot="1" x14ac:dyDescent="0.3">
      <c r="A29" s="280"/>
      <c r="B29" s="123"/>
      <c r="C29" s="137"/>
      <c r="D29" s="107" t="str">
        <f t="shared" ref="D29:AG29" si="25">IF(OR(WEEKDAY(D3,2)=6,WEEKDAY(D3,2)=7,WEEKDAY(D3,2)=5),"RH","")</f>
        <v/>
      </c>
      <c r="E29" s="39" t="str">
        <f t="shared" si="25"/>
        <v/>
      </c>
      <c r="F29" s="39" t="str">
        <f t="shared" si="25"/>
        <v/>
      </c>
      <c r="G29" s="39" t="str">
        <f t="shared" si="25"/>
        <v/>
      </c>
      <c r="H29" s="39" t="str">
        <f t="shared" si="25"/>
        <v>RH</v>
      </c>
      <c r="I29" s="39" t="str">
        <f t="shared" si="25"/>
        <v>RH</v>
      </c>
      <c r="J29" s="39" t="str">
        <f t="shared" si="25"/>
        <v>RH</v>
      </c>
      <c r="K29" s="39" t="str">
        <f t="shared" si="25"/>
        <v/>
      </c>
      <c r="L29" s="39" t="str">
        <f t="shared" si="25"/>
        <v/>
      </c>
      <c r="M29" s="39" t="str">
        <f t="shared" si="25"/>
        <v/>
      </c>
      <c r="N29" s="39" t="str">
        <f t="shared" si="25"/>
        <v/>
      </c>
      <c r="O29" s="39" t="str">
        <f t="shared" si="25"/>
        <v>RH</v>
      </c>
      <c r="P29" s="39" t="str">
        <f t="shared" si="25"/>
        <v>RH</v>
      </c>
      <c r="Q29" s="39" t="str">
        <f t="shared" si="25"/>
        <v>RH</v>
      </c>
      <c r="R29" s="39" t="str">
        <f t="shared" si="25"/>
        <v/>
      </c>
      <c r="S29" s="39" t="str">
        <f t="shared" si="25"/>
        <v/>
      </c>
      <c r="T29" s="39" t="str">
        <f t="shared" si="25"/>
        <v/>
      </c>
      <c r="U29" s="39" t="str">
        <f t="shared" si="25"/>
        <v/>
      </c>
      <c r="V29" s="39" t="str">
        <f t="shared" si="25"/>
        <v>RH</v>
      </c>
      <c r="W29" s="39" t="str">
        <f t="shared" si="25"/>
        <v>RH</v>
      </c>
      <c r="X29" s="39" t="str">
        <f t="shared" si="25"/>
        <v>RH</v>
      </c>
      <c r="Y29" s="39" t="str">
        <f t="shared" si="25"/>
        <v/>
      </c>
      <c r="Z29" s="39" t="str">
        <f t="shared" si="25"/>
        <v/>
      </c>
      <c r="AA29" s="39" t="str">
        <f t="shared" si="25"/>
        <v/>
      </c>
      <c r="AB29" s="39" t="str">
        <f t="shared" si="25"/>
        <v/>
      </c>
      <c r="AC29" s="39" t="str">
        <f t="shared" si="25"/>
        <v>RH</v>
      </c>
      <c r="AD29" s="39" t="str">
        <f t="shared" si="25"/>
        <v>RH</v>
      </c>
      <c r="AE29" s="39" t="str">
        <f t="shared" si="25"/>
        <v>RH</v>
      </c>
      <c r="AF29" s="39" t="str">
        <f t="shared" si="25"/>
        <v/>
      </c>
      <c r="AG29" s="39" t="str">
        <f t="shared" si="25"/>
        <v/>
      </c>
      <c r="AH29" s="111"/>
      <c r="AI29" s="164">
        <f>COUNTIF(D29:AG29,"RTT")+'Mai 2020'!AJ29</f>
        <v>0</v>
      </c>
      <c r="AJ29" s="183">
        <f t="shared" si="4"/>
        <v>15</v>
      </c>
      <c r="AK29" s="88">
        <f>COUNTIF(D29:AG29,"CA")+'Mai 2020'!AL29</f>
        <v>0</v>
      </c>
      <c r="AL29" s="186">
        <f t="shared" si="5"/>
        <v>25</v>
      </c>
      <c r="AM29" s="362"/>
      <c r="AN29" s="88" t="s">
        <v>90</v>
      </c>
      <c r="AO29" s="80">
        <f>'Mai 2020'!AP29</f>
        <v>0</v>
      </c>
      <c r="AP29" s="80">
        <f>COUNTIF(D29:AG29,"HS")+'Mai 2020'!AQ29</f>
        <v>0</v>
      </c>
      <c r="AQ29" s="186">
        <f t="shared" si="6"/>
        <v>0</v>
      </c>
      <c r="AR29" s="77">
        <f>COUNT(J29,Q29,X29,AE29,D29)+'Mai 2020'!AS29</f>
        <v>0</v>
      </c>
      <c r="AS29" s="64">
        <f t="shared" si="7"/>
        <v>0</v>
      </c>
      <c r="AT29" s="64">
        <f>COUNTIF(D29:AG29,"jdf")+'Mai 2020'!AU29</f>
        <v>0</v>
      </c>
      <c r="AU29" s="183">
        <f t="shared" si="8"/>
        <v>0</v>
      </c>
      <c r="AV29" s="106">
        <f t="shared" ca="1" si="15"/>
        <v>0</v>
      </c>
      <c r="AW29" s="108">
        <f>COUNTIF(D29:AG29,"RF")+'Mai 2020'!AX29</f>
        <v>0</v>
      </c>
      <c r="AX29" s="190">
        <f t="shared" ca="1" si="9"/>
        <v>0</v>
      </c>
      <c r="AY29" s="88">
        <f>IF(COUNTIF(C29:AG29,"CA")&gt;=5,"1",IF(COUNTIF(C29:AG29,"CA")&lt;=4,"0"))+'Mai 2020'!AZ29</f>
        <v>0</v>
      </c>
      <c r="AZ29" s="80">
        <f t="shared" si="10"/>
        <v>0</v>
      </c>
      <c r="BA29" s="80">
        <f>COUNTIF(D29:AG29,"FR")+'Mai 2020'!BB29</f>
        <v>0</v>
      </c>
      <c r="BB29" s="186">
        <f t="shared" si="11"/>
        <v>0</v>
      </c>
    </row>
    <row r="30" spans="1:54" ht="12" customHeight="1" x14ac:dyDescent="0.25">
      <c r="A30" s="281" t="s">
        <v>44</v>
      </c>
      <c r="B30" s="123">
        <v>14</v>
      </c>
      <c r="C30" s="137"/>
      <c r="D30" s="107" t="str">
        <f t="shared" ref="D30:AG30" si="26">IF(OR(WEEKDAY(D3,2)=6,WEEKDAY(D3,2)=7,WEEKDAY(D3,2)=2),"RH","")</f>
        <v/>
      </c>
      <c r="E30" s="39" t="str">
        <f t="shared" si="26"/>
        <v>RH</v>
      </c>
      <c r="F30" s="39" t="str">
        <f t="shared" si="26"/>
        <v/>
      </c>
      <c r="G30" s="39" t="str">
        <f t="shared" si="26"/>
        <v/>
      </c>
      <c r="H30" s="39" t="str">
        <f t="shared" si="26"/>
        <v/>
      </c>
      <c r="I30" s="39" t="str">
        <f t="shared" si="26"/>
        <v>RH</v>
      </c>
      <c r="J30" s="39" t="str">
        <f t="shared" si="26"/>
        <v>RH</v>
      </c>
      <c r="K30" s="39" t="str">
        <f t="shared" si="26"/>
        <v/>
      </c>
      <c r="L30" s="39" t="str">
        <f t="shared" si="26"/>
        <v>RH</v>
      </c>
      <c r="M30" s="39" t="str">
        <f t="shared" si="26"/>
        <v/>
      </c>
      <c r="N30" s="39" t="str">
        <f t="shared" si="26"/>
        <v/>
      </c>
      <c r="O30" s="39" t="str">
        <f t="shared" si="26"/>
        <v/>
      </c>
      <c r="P30" s="39" t="str">
        <f t="shared" si="26"/>
        <v>RH</v>
      </c>
      <c r="Q30" s="39" t="str">
        <f t="shared" si="26"/>
        <v>RH</v>
      </c>
      <c r="R30" s="39" t="str">
        <f t="shared" si="26"/>
        <v/>
      </c>
      <c r="S30" s="39" t="str">
        <f t="shared" si="26"/>
        <v>RH</v>
      </c>
      <c r="T30" s="39" t="str">
        <f t="shared" si="26"/>
        <v/>
      </c>
      <c r="U30" s="39" t="str">
        <f t="shared" si="26"/>
        <v/>
      </c>
      <c r="V30" s="39" t="str">
        <f t="shared" si="26"/>
        <v/>
      </c>
      <c r="W30" s="39" t="str">
        <f t="shared" si="26"/>
        <v>RH</v>
      </c>
      <c r="X30" s="39" t="str">
        <f t="shared" si="26"/>
        <v>RH</v>
      </c>
      <c r="Y30" s="39" t="str">
        <f t="shared" si="26"/>
        <v/>
      </c>
      <c r="Z30" s="39" t="str">
        <f t="shared" si="26"/>
        <v>RH</v>
      </c>
      <c r="AA30" s="39" t="str">
        <f t="shared" si="26"/>
        <v/>
      </c>
      <c r="AB30" s="39" t="str">
        <f t="shared" si="26"/>
        <v/>
      </c>
      <c r="AC30" s="39" t="str">
        <f t="shared" si="26"/>
        <v/>
      </c>
      <c r="AD30" s="39" t="str">
        <f t="shared" si="26"/>
        <v>RH</v>
      </c>
      <c r="AE30" s="39" t="str">
        <f t="shared" si="26"/>
        <v>RH</v>
      </c>
      <c r="AF30" s="39" t="str">
        <f t="shared" si="26"/>
        <v/>
      </c>
      <c r="AG30" s="39" t="str">
        <f t="shared" si="26"/>
        <v>RH</v>
      </c>
      <c r="AH30" s="111"/>
      <c r="AI30" s="164">
        <f>COUNTIF(D30:AG30,"RTT")+'Mai 2020'!AJ30</f>
        <v>0</v>
      </c>
      <c r="AJ30" s="183">
        <f t="shared" si="4"/>
        <v>15</v>
      </c>
      <c r="AK30" s="88">
        <f>COUNTIF(D30:AG30,"CA")+'Mai 2020'!AL30</f>
        <v>0</v>
      </c>
      <c r="AL30" s="186">
        <f t="shared" si="5"/>
        <v>25</v>
      </c>
      <c r="AM30" s="362"/>
      <c r="AN30" s="88" t="s">
        <v>90</v>
      </c>
      <c r="AO30" s="80">
        <f>'Mai 2020'!AP30</f>
        <v>0</v>
      </c>
      <c r="AP30" s="80">
        <f>COUNTIF(D30:AG30,"HS")+'Mai 2020'!AQ30</f>
        <v>0</v>
      </c>
      <c r="AQ30" s="186">
        <f t="shared" si="6"/>
        <v>0</v>
      </c>
      <c r="AR30" s="77">
        <f>COUNT(J30,Q30,X30,AE30,D30)+'Mai 2020'!AS30</f>
        <v>0</v>
      </c>
      <c r="AS30" s="64">
        <f t="shared" si="7"/>
        <v>0</v>
      </c>
      <c r="AT30" s="64">
        <f>COUNTIF(D30:AG30,"jdf")+'Mai 2020'!AU30</f>
        <v>0</v>
      </c>
      <c r="AU30" s="183">
        <f t="shared" si="8"/>
        <v>0</v>
      </c>
      <c r="AV30" s="106">
        <f t="shared" ca="1" si="15"/>
        <v>0</v>
      </c>
      <c r="AW30" s="108">
        <f>COUNTIF(D30:AG30,"RF")+'Mai 2020'!AX30</f>
        <v>0</v>
      </c>
      <c r="AX30" s="190">
        <f t="shared" ca="1" si="9"/>
        <v>0</v>
      </c>
      <c r="AY30" s="88">
        <f>IF(COUNTIF(C30:AG30,"CA")&gt;=5,"1",IF(COUNTIF(C30:AG30,"CA")&lt;=4,"0"))+'Mai 2020'!AZ30</f>
        <v>0</v>
      </c>
      <c r="AZ30" s="80">
        <f t="shared" si="10"/>
        <v>0</v>
      </c>
      <c r="BA30" s="80">
        <f>COUNTIF(D30:AG30,"FR")+'Mai 2020'!BB30</f>
        <v>0</v>
      </c>
      <c r="BB30" s="186">
        <f t="shared" si="11"/>
        <v>0</v>
      </c>
    </row>
    <row r="31" spans="1:54" ht="12" customHeight="1" x14ac:dyDescent="0.25">
      <c r="A31" s="281"/>
      <c r="B31" s="123">
        <v>15</v>
      </c>
      <c r="C31" s="133"/>
      <c r="D31" s="107" t="str">
        <f t="shared" ref="D31:AG31" si="27">IF(OR(WEEKDAY(D3,2)=6,WEEKDAY(D3,2)=7,WEEKDAY(D3,2)=5),"RH","")</f>
        <v/>
      </c>
      <c r="E31" s="39" t="str">
        <f t="shared" si="27"/>
        <v/>
      </c>
      <c r="F31" s="39" t="str">
        <f t="shared" si="27"/>
        <v/>
      </c>
      <c r="G31" s="39" t="str">
        <f t="shared" si="27"/>
        <v/>
      </c>
      <c r="H31" s="39" t="str">
        <f t="shared" si="27"/>
        <v>RH</v>
      </c>
      <c r="I31" s="39" t="str">
        <f t="shared" si="27"/>
        <v>RH</v>
      </c>
      <c r="J31" s="39" t="str">
        <f t="shared" si="27"/>
        <v>RH</v>
      </c>
      <c r="K31" s="39" t="str">
        <f t="shared" si="27"/>
        <v/>
      </c>
      <c r="L31" s="39" t="str">
        <f t="shared" si="27"/>
        <v/>
      </c>
      <c r="M31" s="39" t="str">
        <f t="shared" si="27"/>
        <v/>
      </c>
      <c r="N31" s="39" t="str">
        <f t="shared" si="27"/>
        <v/>
      </c>
      <c r="O31" s="39" t="str">
        <f t="shared" si="27"/>
        <v>RH</v>
      </c>
      <c r="P31" s="39" t="str">
        <f t="shared" si="27"/>
        <v>RH</v>
      </c>
      <c r="Q31" s="39" t="str">
        <f t="shared" si="27"/>
        <v>RH</v>
      </c>
      <c r="R31" s="39" t="str">
        <f t="shared" si="27"/>
        <v/>
      </c>
      <c r="S31" s="39" t="str">
        <f t="shared" si="27"/>
        <v/>
      </c>
      <c r="T31" s="39" t="str">
        <f t="shared" si="27"/>
        <v/>
      </c>
      <c r="U31" s="39" t="str">
        <f t="shared" si="27"/>
        <v/>
      </c>
      <c r="V31" s="39" t="str">
        <f t="shared" si="27"/>
        <v>RH</v>
      </c>
      <c r="W31" s="39" t="str">
        <f t="shared" si="27"/>
        <v>RH</v>
      </c>
      <c r="X31" s="39" t="str">
        <f t="shared" si="27"/>
        <v>RH</v>
      </c>
      <c r="Y31" s="39" t="str">
        <f t="shared" si="27"/>
        <v/>
      </c>
      <c r="Z31" s="39" t="str">
        <f t="shared" si="27"/>
        <v/>
      </c>
      <c r="AA31" s="39" t="str">
        <f t="shared" si="27"/>
        <v/>
      </c>
      <c r="AB31" s="39" t="str">
        <f t="shared" si="27"/>
        <v/>
      </c>
      <c r="AC31" s="39" t="str">
        <f t="shared" si="27"/>
        <v>RH</v>
      </c>
      <c r="AD31" s="39" t="str">
        <f t="shared" si="27"/>
        <v>RH</v>
      </c>
      <c r="AE31" s="39" t="str">
        <f t="shared" si="27"/>
        <v>RH</v>
      </c>
      <c r="AF31" s="39" t="str">
        <f t="shared" si="27"/>
        <v/>
      </c>
      <c r="AG31" s="39" t="str">
        <f t="shared" si="27"/>
        <v/>
      </c>
      <c r="AH31" s="111"/>
      <c r="AI31" s="164">
        <f>COUNTIF(D31:AG31,"RTT")+'Mai 2020'!AJ31</f>
        <v>0</v>
      </c>
      <c r="AJ31" s="183">
        <f t="shared" si="4"/>
        <v>15</v>
      </c>
      <c r="AK31" s="88">
        <f>COUNTIF(D31:AG31,"CA")+'Mai 2020'!AL31</f>
        <v>0</v>
      </c>
      <c r="AL31" s="186">
        <f t="shared" si="5"/>
        <v>25</v>
      </c>
      <c r="AM31" s="362"/>
      <c r="AN31" s="88" t="s">
        <v>90</v>
      </c>
      <c r="AO31" s="80">
        <f>'Mai 2020'!AP31</f>
        <v>0</v>
      </c>
      <c r="AP31" s="80">
        <f>COUNTIF(D31:AG31,"HS")+'Mai 2020'!AQ31</f>
        <v>0</v>
      </c>
      <c r="AQ31" s="186">
        <f t="shared" si="6"/>
        <v>0</v>
      </c>
      <c r="AR31" s="77">
        <f>COUNT(J31,Q31,X31,AE31,D31)+'Mai 2020'!AS31</f>
        <v>0</v>
      </c>
      <c r="AS31" s="64">
        <f t="shared" si="7"/>
        <v>0</v>
      </c>
      <c r="AT31" s="64">
        <f>COUNTIF(D31:AG31,"jdf")+'Mai 2020'!AU31</f>
        <v>0</v>
      </c>
      <c r="AU31" s="183">
        <f t="shared" si="8"/>
        <v>0</v>
      </c>
      <c r="AV31" s="106">
        <f t="shared" ca="1" si="15"/>
        <v>0</v>
      </c>
      <c r="AW31" s="108">
        <f>COUNTIF(D31:AG31,"RF")+'Mai 2020'!AX31</f>
        <v>0</v>
      </c>
      <c r="AX31" s="190">
        <f t="shared" ca="1" si="9"/>
        <v>0</v>
      </c>
      <c r="AY31" s="88">
        <f>IF(COUNTIF(C31:AG31,"CA")&gt;=5,"1",IF(COUNTIF(C31:AG31,"CA")&lt;=4,"0"))+'Mai 2020'!AZ31</f>
        <v>0</v>
      </c>
      <c r="AZ31" s="80">
        <f t="shared" si="10"/>
        <v>0</v>
      </c>
      <c r="BA31" s="80">
        <f>COUNTIF(D31:AG31,"FR")+'Mai 2020'!BB31</f>
        <v>0</v>
      </c>
      <c r="BB31" s="186">
        <f t="shared" si="11"/>
        <v>0</v>
      </c>
    </row>
    <row r="32" spans="1:54" ht="12" customHeight="1" x14ac:dyDescent="0.25">
      <c r="A32" s="281"/>
      <c r="B32" s="123">
        <v>16</v>
      </c>
      <c r="C32" s="133"/>
      <c r="D32" s="107" t="str">
        <f t="shared" ref="D32:AG32" si="28">IF(OR(WEEKDAY(D3,2)=6,WEEKDAY(D3,2)=7,WEEKDAY(D3,2)=4),"RH","")</f>
        <v/>
      </c>
      <c r="E32" s="39" t="str">
        <f t="shared" si="28"/>
        <v/>
      </c>
      <c r="F32" s="39" t="str">
        <f t="shared" si="28"/>
        <v/>
      </c>
      <c r="G32" s="39" t="str">
        <f t="shared" si="28"/>
        <v>RH</v>
      </c>
      <c r="H32" s="39" t="str">
        <f t="shared" si="28"/>
        <v/>
      </c>
      <c r="I32" s="39" t="str">
        <f t="shared" si="28"/>
        <v>RH</v>
      </c>
      <c r="J32" s="39" t="str">
        <f t="shared" si="28"/>
        <v>RH</v>
      </c>
      <c r="K32" s="39" t="str">
        <f t="shared" si="28"/>
        <v/>
      </c>
      <c r="L32" s="39" t="str">
        <f t="shared" si="28"/>
        <v/>
      </c>
      <c r="M32" s="39" t="str">
        <f t="shared" si="28"/>
        <v/>
      </c>
      <c r="N32" s="39" t="str">
        <f t="shared" si="28"/>
        <v>RH</v>
      </c>
      <c r="O32" s="39" t="str">
        <f t="shared" si="28"/>
        <v/>
      </c>
      <c r="P32" s="39" t="str">
        <f t="shared" si="28"/>
        <v>RH</v>
      </c>
      <c r="Q32" s="39" t="str">
        <f t="shared" si="28"/>
        <v>RH</v>
      </c>
      <c r="R32" s="39" t="str">
        <f t="shared" si="28"/>
        <v/>
      </c>
      <c r="S32" s="39" t="str">
        <f t="shared" si="28"/>
        <v/>
      </c>
      <c r="T32" s="39" t="str">
        <f t="shared" si="28"/>
        <v/>
      </c>
      <c r="U32" s="39" t="str">
        <f t="shared" si="28"/>
        <v>RH</v>
      </c>
      <c r="V32" s="39" t="str">
        <f t="shared" si="28"/>
        <v/>
      </c>
      <c r="W32" s="39" t="str">
        <f t="shared" si="28"/>
        <v>RH</v>
      </c>
      <c r="X32" s="39" t="str">
        <f t="shared" si="28"/>
        <v>RH</v>
      </c>
      <c r="Y32" s="39" t="str">
        <f t="shared" si="28"/>
        <v/>
      </c>
      <c r="Z32" s="39" t="str">
        <f t="shared" si="28"/>
        <v/>
      </c>
      <c r="AA32" s="39" t="str">
        <f t="shared" si="28"/>
        <v/>
      </c>
      <c r="AB32" s="39" t="str">
        <f t="shared" si="28"/>
        <v>RH</v>
      </c>
      <c r="AC32" s="39" t="str">
        <f t="shared" si="28"/>
        <v/>
      </c>
      <c r="AD32" s="39" t="str">
        <f t="shared" si="28"/>
        <v>RH</v>
      </c>
      <c r="AE32" s="39" t="str">
        <f t="shared" si="28"/>
        <v>RH</v>
      </c>
      <c r="AF32" s="39" t="str">
        <f t="shared" si="28"/>
        <v/>
      </c>
      <c r="AG32" s="39" t="str">
        <f t="shared" si="28"/>
        <v/>
      </c>
      <c r="AH32" s="111"/>
      <c r="AI32" s="164">
        <f>COUNTIF(D32:AG32,"RTT")+'Mai 2020'!AJ32</f>
        <v>0</v>
      </c>
      <c r="AJ32" s="183">
        <f t="shared" si="4"/>
        <v>15</v>
      </c>
      <c r="AK32" s="88">
        <f>COUNTIF(D32:AG32,"CA")+'Mai 2020'!AL32</f>
        <v>0</v>
      </c>
      <c r="AL32" s="186">
        <f t="shared" si="5"/>
        <v>25</v>
      </c>
      <c r="AM32" s="362"/>
      <c r="AN32" s="88" t="s">
        <v>90</v>
      </c>
      <c r="AO32" s="80">
        <f>'Mai 2020'!AP32</f>
        <v>0</v>
      </c>
      <c r="AP32" s="80">
        <f>COUNTIF(D32:AG32,"HS")+'Mai 2020'!AQ32</f>
        <v>0</v>
      </c>
      <c r="AQ32" s="186">
        <f t="shared" si="6"/>
        <v>0</v>
      </c>
      <c r="AR32" s="77">
        <f>COUNT(J32,Q32,X32,AE32,D32)+'Mai 2020'!AS32</f>
        <v>0</v>
      </c>
      <c r="AS32" s="64">
        <f t="shared" si="7"/>
        <v>0</v>
      </c>
      <c r="AT32" s="64">
        <f>COUNTIF(D32:AG32,"jdf")+'Mai 2020'!AU32</f>
        <v>0</v>
      </c>
      <c r="AU32" s="183">
        <f t="shared" si="8"/>
        <v>0</v>
      </c>
      <c r="AV32" s="106">
        <f t="shared" ca="1" si="15"/>
        <v>0</v>
      </c>
      <c r="AW32" s="108">
        <f>COUNTIF(D32:AG32,"RF")+'Mai 2020'!AX32</f>
        <v>0</v>
      </c>
      <c r="AX32" s="190">
        <f t="shared" ca="1" si="9"/>
        <v>0</v>
      </c>
      <c r="AY32" s="88">
        <f>IF(COUNTIF(C32:AG32,"CA")&gt;=5,"1",IF(COUNTIF(C32:AG32,"CA")&lt;=4,"0"))+'Mai 2020'!AZ32</f>
        <v>0</v>
      </c>
      <c r="AZ32" s="80">
        <f t="shared" si="10"/>
        <v>0</v>
      </c>
      <c r="BA32" s="80">
        <f>COUNTIF(D32:AG32,"FR")+'Mai 2020'!BB32</f>
        <v>0</v>
      </c>
      <c r="BB32" s="186">
        <f t="shared" si="11"/>
        <v>0</v>
      </c>
    </row>
    <row r="33" spans="1:54" s="6" customFormat="1" ht="12" customHeight="1" thickBot="1" x14ac:dyDescent="0.3">
      <c r="A33" s="282"/>
      <c r="B33" s="123">
        <v>17</v>
      </c>
      <c r="C33" s="133"/>
      <c r="D33" s="107" t="str">
        <f t="shared" ref="D33:AG33" si="29">IF(OR(WEEKDAY(D3,2)=6,WEEKDAY(D3,2)=7,WEEKDAY(D3,2)=2),"RH","")</f>
        <v/>
      </c>
      <c r="E33" s="39" t="str">
        <f t="shared" si="29"/>
        <v>RH</v>
      </c>
      <c r="F33" s="39" t="str">
        <f t="shared" si="29"/>
        <v/>
      </c>
      <c r="G33" s="39" t="str">
        <f t="shared" si="29"/>
        <v/>
      </c>
      <c r="H33" s="39" t="str">
        <f t="shared" si="29"/>
        <v/>
      </c>
      <c r="I33" s="39" t="str">
        <f t="shared" si="29"/>
        <v>RH</v>
      </c>
      <c r="J33" s="39" t="str">
        <f t="shared" si="29"/>
        <v>RH</v>
      </c>
      <c r="K33" s="39" t="str">
        <f t="shared" si="29"/>
        <v/>
      </c>
      <c r="L33" s="39" t="str">
        <f t="shared" si="29"/>
        <v>RH</v>
      </c>
      <c r="M33" s="39" t="str">
        <f t="shared" si="29"/>
        <v/>
      </c>
      <c r="N33" s="39" t="str">
        <f t="shared" si="29"/>
        <v/>
      </c>
      <c r="O33" s="39" t="str">
        <f t="shared" si="29"/>
        <v/>
      </c>
      <c r="P33" s="39" t="str">
        <f t="shared" si="29"/>
        <v>RH</v>
      </c>
      <c r="Q33" s="39" t="str">
        <f t="shared" si="29"/>
        <v>RH</v>
      </c>
      <c r="R33" s="39" t="str">
        <f t="shared" si="29"/>
        <v/>
      </c>
      <c r="S33" s="39" t="str">
        <f t="shared" si="29"/>
        <v>RH</v>
      </c>
      <c r="T33" s="39" t="str">
        <f t="shared" si="29"/>
        <v/>
      </c>
      <c r="U33" s="39" t="str">
        <f t="shared" si="29"/>
        <v/>
      </c>
      <c r="V33" s="39" t="str">
        <f t="shared" si="29"/>
        <v/>
      </c>
      <c r="W33" s="39" t="str">
        <f t="shared" si="29"/>
        <v>RH</v>
      </c>
      <c r="X33" s="39" t="str">
        <f t="shared" si="29"/>
        <v>RH</v>
      </c>
      <c r="Y33" s="39" t="str">
        <f t="shared" si="29"/>
        <v/>
      </c>
      <c r="Z33" s="39" t="str">
        <f t="shared" si="29"/>
        <v>RH</v>
      </c>
      <c r="AA33" s="39" t="str">
        <f t="shared" si="29"/>
        <v/>
      </c>
      <c r="AB33" s="39" t="str">
        <f t="shared" si="29"/>
        <v/>
      </c>
      <c r="AC33" s="39" t="str">
        <f t="shared" si="29"/>
        <v/>
      </c>
      <c r="AD33" s="39" t="str">
        <f t="shared" si="29"/>
        <v>RH</v>
      </c>
      <c r="AE33" s="39" t="str">
        <f t="shared" si="29"/>
        <v>RH</v>
      </c>
      <c r="AF33" s="39" t="str">
        <f t="shared" si="29"/>
        <v/>
      </c>
      <c r="AG33" s="39" t="str">
        <f t="shared" si="29"/>
        <v>RH</v>
      </c>
      <c r="AH33" s="111"/>
      <c r="AI33" s="164">
        <f>COUNTIF(D33:AG33,"RTT")+'Mai 2020'!AJ33</f>
        <v>0</v>
      </c>
      <c r="AJ33" s="183">
        <f t="shared" si="4"/>
        <v>15</v>
      </c>
      <c r="AK33" s="88">
        <f>COUNTIF(D33:AG33,"CA")+'Mai 2020'!AL33</f>
        <v>0</v>
      </c>
      <c r="AL33" s="186">
        <f t="shared" si="5"/>
        <v>25</v>
      </c>
      <c r="AM33" s="362"/>
      <c r="AN33" s="88" t="s">
        <v>90</v>
      </c>
      <c r="AO33" s="80">
        <f>'Mai 2020'!AP33</f>
        <v>0</v>
      </c>
      <c r="AP33" s="80">
        <f>COUNTIF(D33:AG33,"HS")+'Mai 2020'!AQ33</f>
        <v>0</v>
      </c>
      <c r="AQ33" s="186">
        <f t="shared" si="6"/>
        <v>0</v>
      </c>
      <c r="AR33" s="77">
        <f>COUNT(J33,Q33,X33,AE33,D33)+'Mai 2020'!AS33</f>
        <v>0</v>
      </c>
      <c r="AS33" s="64">
        <f t="shared" si="7"/>
        <v>0</v>
      </c>
      <c r="AT33" s="64">
        <f>COUNTIF(D33:AG33,"jdf")+'Mai 2020'!AU33</f>
        <v>0</v>
      </c>
      <c r="AU33" s="183">
        <f t="shared" si="8"/>
        <v>0</v>
      </c>
      <c r="AV33" s="106">
        <f t="shared" ca="1" si="15"/>
        <v>0</v>
      </c>
      <c r="AW33" s="108">
        <f>COUNTIF(D33:AG33,"RF")+'Mai 2020'!AX33</f>
        <v>0</v>
      </c>
      <c r="AX33" s="190">
        <f t="shared" ca="1" si="9"/>
        <v>0</v>
      </c>
      <c r="AY33" s="88">
        <f>IF(COUNTIF(C33:AG33,"CA")&gt;=5,"1",IF(COUNTIF(C33:AG33,"CA")&lt;=4,"0"))+'Mai 2020'!AZ33</f>
        <v>0</v>
      </c>
      <c r="AZ33" s="80">
        <f t="shared" si="10"/>
        <v>0</v>
      </c>
      <c r="BA33" s="80">
        <f>COUNTIF(D33:AG33,"FR")+'Mai 2020'!BB33</f>
        <v>0</v>
      </c>
      <c r="BB33" s="186">
        <f t="shared" si="11"/>
        <v>0</v>
      </c>
    </row>
    <row r="34" spans="1:54" ht="1.5" customHeight="1" x14ac:dyDescent="0.25">
      <c r="A34" s="34"/>
      <c r="B34" s="123"/>
      <c r="C34" s="133"/>
      <c r="D34" s="107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11"/>
      <c r="AI34" s="164">
        <f>COUNTIF(D34:AG34,"RTT")+'Mai 2020'!AJ34</f>
        <v>0</v>
      </c>
      <c r="AJ34" s="183"/>
      <c r="AK34" s="88">
        <f>COUNTIF(D34:AG34,"CA")+'Mai 2020'!AL34</f>
        <v>0</v>
      </c>
      <c r="AL34" s="186"/>
      <c r="AM34" s="362"/>
      <c r="AN34" s="88" t="s">
        <v>90</v>
      </c>
      <c r="AO34" s="80">
        <f>'Mai 2020'!AP34</f>
        <v>0</v>
      </c>
      <c r="AP34" s="80">
        <f>COUNTIF(D34:AG34,"HS")+'Mai 2020'!AQ34</f>
        <v>0</v>
      </c>
      <c r="AQ34" s="186">
        <f t="shared" si="6"/>
        <v>0</v>
      </c>
      <c r="AR34" s="77">
        <f>COUNT(J34,Q34,X34,AE34,D34)+'Mai 2020'!AS34</f>
        <v>0</v>
      </c>
      <c r="AS34" s="64">
        <f t="shared" si="7"/>
        <v>0</v>
      </c>
      <c r="AT34" s="64">
        <f>COUNTIF(D34:AG34,"jdf")+'Mai 2020'!AU34</f>
        <v>0</v>
      </c>
      <c r="AU34" s="183">
        <f t="shared" si="8"/>
        <v>0</v>
      </c>
      <c r="AV34" s="106">
        <f t="shared" ca="1" si="15"/>
        <v>1</v>
      </c>
      <c r="AW34" s="108">
        <f>COUNTIF(D34:AG34,"RF")+'Mai 2020'!AX34</f>
        <v>0</v>
      </c>
      <c r="AX34" s="191"/>
      <c r="AY34" s="88">
        <f>IF(COUNTIF(C34:AG34,"CA")&gt;=5,"1",IF(COUNTIF(C34:AG34,"CA")&lt;=4,"0"))+'Mai 2020'!AZ34</f>
        <v>0</v>
      </c>
      <c r="AZ34" s="80">
        <f t="shared" si="10"/>
        <v>0</v>
      </c>
      <c r="BA34" s="80">
        <f>COUNTIF(D34:AG34,"FR")+'Mai 2020'!BB34</f>
        <v>0</v>
      </c>
      <c r="BB34" s="186">
        <f t="shared" si="11"/>
        <v>0</v>
      </c>
    </row>
    <row r="35" spans="1:54" ht="12" customHeight="1" x14ac:dyDescent="0.25">
      <c r="A35" s="283" t="s">
        <v>45</v>
      </c>
      <c r="B35" s="120">
        <v>18</v>
      </c>
      <c r="C35" s="133"/>
      <c r="D35" s="107" t="str">
        <f>IF(OR(WEEKDAY(D3,2)=6,WEEKDAY(D3,2)=7,WEEKDAY(D3,2)=3),"RH","")</f>
        <v/>
      </c>
      <c r="E35" s="39" t="str">
        <f t="shared" ref="E35:AG35" si="30">IF(OR(WEEKDAY(E3,2)=6,WEEKDAY(E3,2)=7,WEEKDAY(E3,2)=3),"RH","")</f>
        <v/>
      </c>
      <c r="F35" s="39" t="str">
        <f t="shared" si="30"/>
        <v>RH</v>
      </c>
      <c r="G35" s="39" t="str">
        <f t="shared" si="30"/>
        <v/>
      </c>
      <c r="H35" s="39" t="str">
        <f t="shared" si="30"/>
        <v/>
      </c>
      <c r="I35" s="39" t="str">
        <f t="shared" si="30"/>
        <v>RH</v>
      </c>
      <c r="J35" s="39" t="str">
        <f t="shared" si="30"/>
        <v>RH</v>
      </c>
      <c r="K35" s="39" t="str">
        <f t="shared" si="30"/>
        <v/>
      </c>
      <c r="L35" s="39" t="str">
        <f t="shared" si="30"/>
        <v/>
      </c>
      <c r="M35" s="39" t="str">
        <f t="shared" si="30"/>
        <v>RH</v>
      </c>
      <c r="N35" s="39" t="str">
        <f t="shared" si="30"/>
        <v/>
      </c>
      <c r="O35" s="39" t="str">
        <f t="shared" si="30"/>
        <v/>
      </c>
      <c r="P35" s="39" t="str">
        <f t="shared" si="30"/>
        <v>RH</v>
      </c>
      <c r="Q35" s="39" t="str">
        <f t="shared" si="30"/>
        <v>RH</v>
      </c>
      <c r="R35" s="39" t="str">
        <f t="shared" si="30"/>
        <v/>
      </c>
      <c r="S35" s="39" t="str">
        <f t="shared" si="30"/>
        <v/>
      </c>
      <c r="T35" s="39" t="str">
        <f t="shared" si="30"/>
        <v>RH</v>
      </c>
      <c r="U35" s="39" t="str">
        <f t="shared" si="30"/>
        <v/>
      </c>
      <c r="V35" s="39" t="str">
        <f t="shared" si="30"/>
        <v/>
      </c>
      <c r="W35" s="39" t="str">
        <f t="shared" si="30"/>
        <v>RH</v>
      </c>
      <c r="X35" s="39" t="str">
        <f t="shared" si="30"/>
        <v>RH</v>
      </c>
      <c r="Y35" s="39" t="str">
        <f t="shared" si="30"/>
        <v/>
      </c>
      <c r="Z35" s="39" t="str">
        <f t="shared" si="30"/>
        <v/>
      </c>
      <c r="AA35" s="39" t="str">
        <f t="shared" si="30"/>
        <v>RH</v>
      </c>
      <c r="AB35" s="39" t="str">
        <f t="shared" si="30"/>
        <v/>
      </c>
      <c r="AC35" s="39" t="str">
        <f t="shared" si="30"/>
        <v/>
      </c>
      <c r="AD35" s="39" t="str">
        <f t="shared" si="30"/>
        <v>RH</v>
      </c>
      <c r="AE35" s="39" t="str">
        <f t="shared" si="30"/>
        <v>RH</v>
      </c>
      <c r="AF35" s="39" t="str">
        <f t="shared" si="30"/>
        <v/>
      </c>
      <c r="AG35" s="39" t="str">
        <f t="shared" si="30"/>
        <v/>
      </c>
      <c r="AH35" s="111"/>
      <c r="AI35" s="164">
        <f>COUNTIF(D35:AG35,"RTT")+'Mai 2020'!AJ35</f>
        <v>0</v>
      </c>
      <c r="AJ35" s="183">
        <f>0 -(AI35)</f>
        <v>0</v>
      </c>
      <c r="AK35" s="88">
        <f>COUNTIF(D35:AG35,"CA")+'Mai 2020'!AL35</f>
        <v>0</v>
      </c>
      <c r="AL35" s="186">
        <f t="shared" si="5"/>
        <v>25</v>
      </c>
      <c r="AM35" s="362"/>
      <c r="AN35" s="88" t="s">
        <v>90</v>
      </c>
      <c r="AO35" s="80">
        <f>'Mai 2020'!AP35</f>
        <v>0</v>
      </c>
      <c r="AP35" s="80">
        <f>COUNTIF(D35:AG35,"HS")+'Mai 2020'!AQ35</f>
        <v>0</v>
      </c>
      <c r="AQ35" s="186">
        <f t="shared" si="6"/>
        <v>0</v>
      </c>
      <c r="AR35" s="77">
        <f>COUNT(J35,Q35,X35,AE35,D35)+'Mai 2020'!AS35</f>
        <v>0</v>
      </c>
      <c r="AS35" s="64">
        <f t="shared" si="7"/>
        <v>0</v>
      </c>
      <c r="AT35" s="64">
        <f>COUNTIF(D35:AG35,"jdf")+'Mai 2020'!AU35</f>
        <v>0</v>
      </c>
      <c r="AU35" s="183">
        <f t="shared" si="8"/>
        <v>0</v>
      </c>
      <c r="AV35" s="106">
        <f t="shared" ca="1" si="15"/>
        <v>0</v>
      </c>
      <c r="AW35" s="108">
        <f>COUNTIF(D35:AG35,"RF")+'Mai 2020'!AX35</f>
        <v>0</v>
      </c>
      <c r="AX35" s="190">
        <f t="shared" ca="1" si="9"/>
        <v>0</v>
      </c>
      <c r="AY35" s="88">
        <f>IF(COUNTIF(C35:AG35,"CA")&gt;=5,"1",IF(COUNTIF(C35:AG35,"CA")&lt;=4,"0"))+'Mai 2020'!AZ35</f>
        <v>0</v>
      </c>
      <c r="AZ35" s="80">
        <f t="shared" si="10"/>
        <v>0</v>
      </c>
      <c r="BA35" s="80">
        <f>COUNTIF(D35:AG35,"FR")+'Mai 2020'!BB35</f>
        <v>0</v>
      </c>
      <c r="BB35" s="186">
        <f t="shared" si="11"/>
        <v>0</v>
      </c>
    </row>
    <row r="36" spans="1:54" ht="12" customHeight="1" x14ac:dyDescent="0.25">
      <c r="A36" s="283"/>
      <c r="B36" s="124">
        <v>19</v>
      </c>
      <c r="C36" s="139"/>
      <c r="D36" s="107" t="str">
        <f t="shared" ref="D36:AG36" si="31">IF(OR(WEEKDAY(D3,2)=6,WEEKDAY(D3,2)=7,WEEKDAY(D3,2)=5),"RH","")</f>
        <v/>
      </c>
      <c r="E36" s="39" t="str">
        <f t="shared" si="31"/>
        <v/>
      </c>
      <c r="F36" s="39" t="str">
        <f t="shared" si="31"/>
        <v/>
      </c>
      <c r="G36" s="39" t="str">
        <f t="shared" si="31"/>
        <v/>
      </c>
      <c r="H36" s="39" t="str">
        <f t="shared" si="31"/>
        <v>RH</v>
      </c>
      <c r="I36" s="39" t="str">
        <f t="shared" si="31"/>
        <v>RH</v>
      </c>
      <c r="J36" s="39" t="str">
        <f t="shared" si="31"/>
        <v>RH</v>
      </c>
      <c r="K36" s="39" t="str">
        <f t="shared" si="31"/>
        <v/>
      </c>
      <c r="L36" s="39" t="str">
        <f t="shared" si="31"/>
        <v/>
      </c>
      <c r="M36" s="39" t="str">
        <f t="shared" si="31"/>
        <v/>
      </c>
      <c r="N36" s="39" t="str">
        <f t="shared" si="31"/>
        <v/>
      </c>
      <c r="O36" s="39" t="str">
        <f t="shared" si="31"/>
        <v>RH</v>
      </c>
      <c r="P36" s="39" t="str">
        <f t="shared" si="31"/>
        <v>RH</v>
      </c>
      <c r="Q36" s="39" t="str">
        <f t="shared" si="31"/>
        <v>RH</v>
      </c>
      <c r="R36" s="39" t="str">
        <f t="shared" si="31"/>
        <v/>
      </c>
      <c r="S36" s="39" t="str">
        <f t="shared" si="31"/>
        <v/>
      </c>
      <c r="T36" s="39" t="str">
        <f t="shared" si="31"/>
        <v/>
      </c>
      <c r="U36" s="39" t="str">
        <f t="shared" si="31"/>
        <v/>
      </c>
      <c r="V36" s="39" t="str">
        <f t="shared" si="31"/>
        <v>RH</v>
      </c>
      <c r="W36" s="39" t="str">
        <f t="shared" si="31"/>
        <v>RH</v>
      </c>
      <c r="X36" s="39" t="str">
        <f t="shared" si="31"/>
        <v>RH</v>
      </c>
      <c r="Y36" s="39" t="str">
        <f t="shared" si="31"/>
        <v/>
      </c>
      <c r="Z36" s="39" t="str">
        <f t="shared" si="31"/>
        <v/>
      </c>
      <c r="AA36" s="39" t="str">
        <f t="shared" si="31"/>
        <v/>
      </c>
      <c r="AB36" s="39" t="str">
        <f t="shared" si="31"/>
        <v/>
      </c>
      <c r="AC36" s="39" t="str">
        <f t="shared" si="31"/>
        <v>RH</v>
      </c>
      <c r="AD36" s="39" t="str">
        <f t="shared" si="31"/>
        <v>RH</v>
      </c>
      <c r="AE36" s="39" t="str">
        <f t="shared" si="31"/>
        <v>RH</v>
      </c>
      <c r="AF36" s="39" t="str">
        <f t="shared" si="31"/>
        <v/>
      </c>
      <c r="AG36" s="39" t="str">
        <f t="shared" si="31"/>
        <v/>
      </c>
      <c r="AH36" s="111"/>
      <c r="AI36" s="164">
        <f>COUNTIF(D36:AG36,"RTT")+'Mai 2020'!AJ36</f>
        <v>0</v>
      </c>
      <c r="AJ36" s="183">
        <f t="shared" si="4"/>
        <v>15</v>
      </c>
      <c r="AK36" s="88">
        <f>COUNTIF(D36:AG36,"CA")+'Mai 2020'!AL36</f>
        <v>0</v>
      </c>
      <c r="AL36" s="186">
        <f t="shared" si="5"/>
        <v>25</v>
      </c>
      <c r="AM36" s="362"/>
      <c r="AN36" s="88" t="s">
        <v>90</v>
      </c>
      <c r="AO36" s="80">
        <f>'Mai 2020'!AP36</f>
        <v>0</v>
      </c>
      <c r="AP36" s="80">
        <f>COUNTIF(D36:AG36,"HS")+'Mai 2020'!AQ36</f>
        <v>0</v>
      </c>
      <c r="AQ36" s="186">
        <f t="shared" si="6"/>
        <v>0</v>
      </c>
      <c r="AR36" s="77">
        <f>COUNT(J36,Q36,X36,AE36,D36)+'Mai 2020'!AS36</f>
        <v>0</v>
      </c>
      <c r="AS36" s="64">
        <f t="shared" si="7"/>
        <v>0</v>
      </c>
      <c r="AT36" s="64">
        <f>COUNTIF(D36:AG36,"jdf")+'Mai 2020'!AU36</f>
        <v>0</v>
      </c>
      <c r="AU36" s="183">
        <f t="shared" si="8"/>
        <v>0</v>
      </c>
      <c r="AV36" s="106">
        <f t="shared" ca="1" si="15"/>
        <v>0</v>
      </c>
      <c r="AW36" s="108">
        <f>COUNTIF(D36:AG36,"RF")+'Mai 2020'!AX36</f>
        <v>0</v>
      </c>
      <c r="AX36" s="190">
        <f t="shared" ca="1" si="9"/>
        <v>0</v>
      </c>
      <c r="AY36" s="88">
        <f>IF(COUNTIF(C36:AG36,"CA")&gt;=5,"1",IF(COUNTIF(C36:AG36,"CA")&lt;=4,"0"))+'Mai 2020'!AZ36</f>
        <v>0</v>
      </c>
      <c r="AZ36" s="80">
        <f t="shared" si="10"/>
        <v>0</v>
      </c>
      <c r="BA36" s="80">
        <f>COUNTIF(D36:AG36,"FR")+'Mai 2020'!BB36</f>
        <v>0</v>
      </c>
      <c r="BB36" s="186">
        <f t="shared" si="11"/>
        <v>0</v>
      </c>
    </row>
    <row r="37" spans="1:54" s="6" customFormat="1" ht="12" customHeight="1" x14ac:dyDescent="0.25">
      <c r="A37" s="283"/>
      <c r="B37" s="124"/>
      <c r="C37" s="133"/>
      <c r="D37" s="107" t="str">
        <f t="shared" ref="D37:AG37" si="32">IF(OR(WEEKDAY(D3,2)=6,WEEKDAY(D3,2)=7,WEEKDAY(D3,2)=1),"RH","")</f>
        <v>RH</v>
      </c>
      <c r="E37" s="39" t="str">
        <f t="shared" si="32"/>
        <v/>
      </c>
      <c r="F37" s="39" t="str">
        <f t="shared" si="32"/>
        <v/>
      </c>
      <c r="G37" s="39" t="str">
        <f t="shared" si="32"/>
        <v/>
      </c>
      <c r="H37" s="39" t="str">
        <f t="shared" si="32"/>
        <v/>
      </c>
      <c r="I37" s="39" t="str">
        <f t="shared" si="32"/>
        <v>RH</v>
      </c>
      <c r="J37" s="39" t="str">
        <f t="shared" si="32"/>
        <v>RH</v>
      </c>
      <c r="K37" s="39" t="str">
        <f t="shared" si="32"/>
        <v>RH</v>
      </c>
      <c r="L37" s="39" t="str">
        <f t="shared" si="32"/>
        <v/>
      </c>
      <c r="M37" s="39" t="str">
        <f t="shared" si="32"/>
        <v/>
      </c>
      <c r="N37" s="39" t="str">
        <f t="shared" si="32"/>
        <v/>
      </c>
      <c r="O37" s="39" t="str">
        <f t="shared" si="32"/>
        <v/>
      </c>
      <c r="P37" s="39" t="str">
        <f t="shared" si="32"/>
        <v>RH</v>
      </c>
      <c r="Q37" s="39" t="str">
        <f t="shared" si="32"/>
        <v>RH</v>
      </c>
      <c r="R37" s="39" t="str">
        <f t="shared" si="32"/>
        <v>RH</v>
      </c>
      <c r="S37" s="39" t="str">
        <f t="shared" si="32"/>
        <v/>
      </c>
      <c r="T37" s="39" t="str">
        <f t="shared" si="32"/>
        <v/>
      </c>
      <c r="U37" s="39" t="str">
        <f t="shared" si="32"/>
        <v/>
      </c>
      <c r="V37" s="39" t="str">
        <f t="shared" si="32"/>
        <v/>
      </c>
      <c r="W37" s="39" t="str">
        <f t="shared" si="32"/>
        <v>RH</v>
      </c>
      <c r="X37" s="39" t="str">
        <f t="shared" si="32"/>
        <v>RH</v>
      </c>
      <c r="Y37" s="39" t="str">
        <f t="shared" si="32"/>
        <v>RH</v>
      </c>
      <c r="Z37" s="39" t="str">
        <f t="shared" si="32"/>
        <v/>
      </c>
      <c r="AA37" s="39" t="str">
        <f t="shared" si="32"/>
        <v/>
      </c>
      <c r="AB37" s="39" t="str">
        <f t="shared" si="32"/>
        <v/>
      </c>
      <c r="AC37" s="39" t="str">
        <f t="shared" si="32"/>
        <v/>
      </c>
      <c r="AD37" s="39" t="str">
        <f t="shared" si="32"/>
        <v>RH</v>
      </c>
      <c r="AE37" s="39" t="str">
        <f t="shared" si="32"/>
        <v>RH</v>
      </c>
      <c r="AF37" s="39" t="str">
        <f t="shared" si="32"/>
        <v>RH</v>
      </c>
      <c r="AG37" s="39" t="str">
        <f t="shared" si="32"/>
        <v/>
      </c>
      <c r="AH37" s="111"/>
      <c r="AI37" s="164">
        <f>COUNTIF(D37:AG37,"RTT")+'Mai 2020'!AJ37</f>
        <v>0</v>
      </c>
      <c r="AJ37" s="183">
        <f t="shared" si="4"/>
        <v>15</v>
      </c>
      <c r="AK37" s="88">
        <f>COUNTIF(D37:AG37,"CA")+'Mai 2020'!AL37</f>
        <v>0</v>
      </c>
      <c r="AL37" s="186">
        <f t="shared" si="5"/>
        <v>25</v>
      </c>
      <c r="AM37" s="362"/>
      <c r="AN37" s="88" t="s">
        <v>90</v>
      </c>
      <c r="AO37" s="80">
        <f>'Mai 2020'!AP37</f>
        <v>0</v>
      </c>
      <c r="AP37" s="80">
        <f>COUNTIF(D37:AG37,"HS")+'Mai 2020'!AQ37</f>
        <v>0</v>
      </c>
      <c r="AQ37" s="186">
        <f t="shared" si="6"/>
        <v>0</v>
      </c>
      <c r="AR37" s="77">
        <f>COUNT(J37,Q37,X37,AE37,D37)+'Mai 2020'!AS37</f>
        <v>0</v>
      </c>
      <c r="AS37" s="64">
        <f t="shared" si="7"/>
        <v>0</v>
      </c>
      <c r="AT37" s="64">
        <f>COUNTIF(D37:AG37,"jdf")+'Mai 2020'!AU37</f>
        <v>0</v>
      </c>
      <c r="AU37" s="183">
        <f t="shared" si="8"/>
        <v>0</v>
      </c>
      <c r="AV37" s="106">
        <f t="shared" ca="1" si="15"/>
        <v>0</v>
      </c>
      <c r="AW37" s="108">
        <f>COUNTIF(D37:AG37,"RF")+'Mai 2020'!AX37</f>
        <v>0</v>
      </c>
      <c r="AX37" s="190">
        <f t="shared" ca="1" si="9"/>
        <v>0</v>
      </c>
      <c r="AY37" s="88">
        <f>IF(COUNTIF(C37:AG37,"CA")&gt;=5,"1",IF(COUNTIF(C37:AG37,"CA")&lt;=4,"0"))+'Mai 2020'!AZ37</f>
        <v>0</v>
      </c>
      <c r="AZ37" s="80">
        <f t="shared" si="10"/>
        <v>0</v>
      </c>
      <c r="BA37" s="80">
        <f>COUNTIF(D37:AG37,"FR")+'Mai 2020'!BB37</f>
        <v>0</v>
      </c>
      <c r="BB37" s="186">
        <f t="shared" si="11"/>
        <v>0</v>
      </c>
    </row>
    <row r="38" spans="1:54" s="6" customFormat="1" ht="12" customHeight="1" thickBot="1" x14ac:dyDescent="0.3">
      <c r="A38" s="284"/>
      <c r="B38" s="120"/>
      <c r="C38" s="133"/>
      <c r="D38" s="107" t="str">
        <f t="shared" ref="D38:AG38" si="33">IF(OR(WEEKDAY(D3,2)=6,WEEKDAY(D3,2)=7,WEEKDAY(D3,2)=1),"RH","")</f>
        <v>RH</v>
      </c>
      <c r="E38" s="39" t="str">
        <f t="shared" si="33"/>
        <v/>
      </c>
      <c r="F38" s="39" t="str">
        <f t="shared" si="33"/>
        <v/>
      </c>
      <c r="G38" s="39" t="str">
        <f t="shared" si="33"/>
        <v/>
      </c>
      <c r="H38" s="39" t="str">
        <f t="shared" si="33"/>
        <v/>
      </c>
      <c r="I38" s="39" t="str">
        <f t="shared" si="33"/>
        <v>RH</v>
      </c>
      <c r="J38" s="39" t="str">
        <f t="shared" si="33"/>
        <v>RH</v>
      </c>
      <c r="K38" s="39" t="str">
        <f t="shared" si="33"/>
        <v>RH</v>
      </c>
      <c r="L38" s="39" t="str">
        <f t="shared" si="33"/>
        <v/>
      </c>
      <c r="M38" s="39" t="str">
        <f t="shared" si="33"/>
        <v/>
      </c>
      <c r="N38" s="39" t="str">
        <f t="shared" si="33"/>
        <v/>
      </c>
      <c r="O38" s="39" t="str">
        <f t="shared" si="33"/>
        <v/>
      </c>
      <c r="P38" s="39" t="str">
        <f t="shared" si="33"/>
        <v>RH</v>
      </c>
      <c r="Q38" s="39" t="str">
        <f t="shared" si="33"/>
        <v>RH</v>
      </c>
      <c r="R38" s="39" t="str">
        <f t="shared" si="33"/>
        <v>RH</v>
      </c>
      <c r="S38" s="39" t="str">
        <f t="shared" si="33"/>
        <v/>
      </c>
      <c r="T38" s="39" t="str">
        <f t="shared" si="33"/>
        <v/>
      </c>
      <c r="U38" s="39" t="str">
        <f t="shared" si="33"/>
        <v/>
      </c>
      <c r="V38" s="39" t="str">
        <f t="shared" si="33"/>
        <v/>
      </c>
      <c r="W38" s="39" t="str">
        <f t="shared" si="33"/>
        <v>RH</v>
      </c>
      <c r="X38" s="39" t="str">
        <f t="shared" si="33"/>
        <v>RH</v>
      </c>
      <c r="Y38" s="39" t="str">
        <f t="shared" si="33"/>
        <v>RH</v>
      </c>
      <c r="Z38" s="39" t="str">
        <f t="shared" si="33"/>
        <v/>
      </c>
      <c r="AA38" s="39" t="str">
        <f t="shared" si="33"/>
        <v/>
      </c>
      <c r="AB38" s="39" t="str">
        <f t="shared" si="33"/>
        <v/>
      </c>
      <c r="AC38" s="39" t="str">
        <f t="shared" si="33"/>
        <v/>
      </c>
      <c r="AD38" s="39" t="str">
        <f t="shared" si="33"/>
        <v>RH</v>
      </c>
      <c r="AE38" s="39" t="str">
        <f t="shared" si="33"/>
        <v>RH</v>
      </c>
      <c r="AF38" s="39" t="str">
        <f t="shared" si="33"/>
        <v>RH</v>
      </c>
      <c r="AG38" s="39" t="str">
        <f t="shared" si="33"/>
        <v/>
      </c>
      <c r="AH38" s="111"/>
      <c r="AI38" s="164">
        <f>COUNTIF(D38:AG38,"RTT")+'Mai 2020'!AJ38</f>
        <v>0</v>
      </c>
      <c r="AJ38" s="183">
        <f t="shared" si="4"/>
        <v>15</v>
      </c>
      <c r="AK38" s="88">
        <f>COUNTIF(D38:AG38,"CA")+'Mai 2020'!AL38</f>
        <v>0</v>
      </c>
      <c r="AL38" s="186">
        <f t="shared" si="5"/>
        <v>25</v>
      </c>
      <c r="AM38" s="362"/>
      <c r="AN38" s="88" t="s">
        <v>90</v>
      </c>
      <c r="AO38" s="80">
        <f>'Mai 2020'!AP38</f>
        <v>0</v>
      </c>
      <c r="AP38" s="80">
        <f>COUNTIF(D38:AG38,"HS")+'Mai 2020'!AQ38</f>
        <v>0</v>
      </c>
      <c r="AQ38" s="186">
        <f t="shared" si="6"/>
        <v>0</v>
      </c>
      <c r="AR38" s="77">
        <f>COUNT(J38,Q38,X38,AE38,D38)+'Mai 2020'!AS38</f>
        <v>0</v>
      </c>
      <c r="AS38" s="64">
        <f t="shared" si="7"/>
        <v>0</v>
      </c>
      <c r="AT38" s="64">
        <f>COUNTIF(D38:AG38,"jdf")+'Mai 2020'!AU38</f>
        <v>0</v>
      </c>
      <c r="AU38" s="183">
        <f t="shared" si="8"/>
        <v>0</v>
      </c>
      <c r="AV38" s="106">
        <f t="shared" ca="1" si="15"/>
        <v>0</v>
      </c>
      <c r="AW38" s="108">
        <f>COUNTIF(D38:AG38,"RF")+'Mai 2020'!AX38</f>
        <v>0</v>
      </c>
      <c r="AX38" s="190">
        <f t="shared" ca="1" si="9"/>
        <v>0</v>
      </c>
      <c r="AY38" s="88">
        <f>IF(COUNTIF(C38:AG38,"CA")&gt;=5,"1",IF(COUNTIF(C38:AG38,"CA")&lt;=4,"0"))+'Mai 2020'!AZ38</f>
        <v>0</v>
      </c>
      <c r="AZ38" s="80">
        <f t="shared" si="10"/>
        <v>0</v>
      </c>
      <c r="BA38" s="80">
        <f>COUNTIF(D38:AG38,"FR")+'Mai 2020'!BB38</f>
        <v>0</v>
      </c>
      <c r="BB38" s="186">
        <f t="shared" si="11"/>
        <v>0</v>
      </c>
    </row>
    <row r="39" spans="1:54" ht="2.25" customHeight="1" x14ac:dyDescent="0.25">
      <c r="A39" s="155"/>
      <c r="B39" s="120"/>
      <c r="C39" s="133"/>
      <c r="D39" s="107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11"/>
      <c r="AI39" s="164">
        <f>COUNTIF(D39:AG39,"RTT")+'Mai 2020'!AJ39</f>
        <v>0</v>
      </c>
      <c r="AJ39" s="183"/>
      <c r="AK39" s="88">
        <f>COUNTIF(D39:AG39,"CA")+'Mai 2020'!AL39</f>
        <v>0</v>
      </c>
      <c r="AL39" s="186"/>
      <c r="AM39" s="362"/>
      <c r="AN39" s="88" t="s">
        <v>90</v>
      </c>
      <c r="AO39" s="80">
        <f>'Mai 2020'!AP39</f>
        <v>0</v>
      </c>
      <c r="AP39" s="80">
        <f>COUNTIF(D39:AG39,"HS")+'Mai 2020'!AQ39</f>
        <v>0</v>
      </c>
      <c r="AQ39" s="186">
        <f t="shared" si="6"/>
        <v>0</v>
      </c>
      <c r="AR39" s="77">
        <f>COUNT(J39,Q39,X39,AE39,D39)+'Mai 2020'!AS39</f>
        <v>0</v>
      </c>
      <c r="AS39" s="64">
        <f t="shared" si="7"/>
        <v>0</v>
      </c>
      <c r="AT39" s="64">
        <f>COUNTIF(D39:AG39,"jdf")+'Mai 2020'!AU39</f>
        <v>0</v>
      </c>
      <c r="AU39" s="183">
        <f t="shared" si="8"/>
        <v>0</v>
      </c>
      <c r="AV39" s="106"/>
      <c r="AW39" s="108">
        <f>COUNTIF(D39:AG39,"RF")+'Mai 2020'!AX39</f>
        <v>0</v>
      </c>
      <c r="AX39" s="191"/>
      <c r="AY39" s="88">
        <f>IF(COUNTIF(C39:AG39,"CA")&gt;=5,"1",IF(COUNTIF(C39:AG39,"CA")&lt;=4,"0"))+'Mai 2020'!AZ39</f>
        <v>0</v>
      </c>
      <c r="AZ39" s="80">
        <f t="shared" si="10"/>
        <v>0</v>
      </c>
      <c r="BA39" s="80">
        <f>COUNTIF(D39:AG39,"FR")+'Mai 2020'!BB39</f>
        <v>0</v>
      </c>
      <c r="BB39" s="186">
        <f t="shared" si="11"/>
        <v>0</v>
      </c>
    </row>
    <row r="40" spans="1:54" ht="12" customHeight="1" thickBot="1" x14ac:dyDescent="0.3">
      <c r="A40" s="35" t="s">
        <v>46</v>
      </c>
      <c r="B40" s="43">
        <v>20</v>
      </c>
      <c r="C40" s="133"/>
      <c r="D40" s="107" t="s">
        <v>64</v>
      </c>
      <c r="E40" s="39">
        <v>20</v>
      </c>
      <c r="F40" s="39">
        <v>20</v>
      </c>
      <c r="G40" s="39">
        <v>20</v>
      </c>
      <c r="H40" s="39">
        <v>20</v>
      </c>
      <c r="I40" s="39" t="s">
        <v>55</v>
      </c>
      <c r="J40" s="39" t="s">
        <v>55</v>
      </c>
      <c r="K40" s="39">
        <v>20</v>
      </c>
      <c r="L40" s="39">
        <v>20</v>
      </c>
      <c r="M40" s="39">
        <v>20</v>
      </c>
      <c r="N40" s="39">
        <v>20</v>
      </c>
      <c r="O40" s="39">
        <v>20</v>
      </c>
      <c r="P40" s="39" t="s">
        <v>55</v>
      </c>
      <c r="Q40" s="39" t="s">
        <v>55</v>
      </c>
      <c r="R40" s="39">
        <v>20</v>
      </c>
      <c r="S40" s="39">
        <v>20</v>
      </c>
      <c r="T40" s="39">
        <v>20</v>
      </c>
      <c r="U40" s="39">
        <v>20</v>
      </c>
      <c r="V40" s="39">
        <v>20</v>
      </c>
      <c r="W40" s="39" t="s">
        <v>55</v>
      </c>
      <c r="X40" s="39" t="s">
        <v>55</v>
      </c>
      <c r="Y40" s="39">
        <v>20</v>
      </c>
      <c r="Z40" s="39">
        <v>20</v>
      </c>
      <c r="AA40" s="39">
        <v>20</v>
      </c>
      <c r="AB40" s="39">
        <v>20</v>
      </c>
      <c r="AC40" s="39">
        <v>20</v>
      </c>
      <c r="AD40" s="39" t="s">
        <v>55</v>
      </c>
      <c r="AE40" s="39" t="s">
        <v>55</v>
      </c>
      <c r="AF40" s="39">
        <v>20</v>
      </c>
      <c r="AG40" s="39">
        <v>20</v>
      </c>
      <c r="AH40" s="111"/>
      <c r="AI40" s="164">
        <f>COUNTIF(D40:AG40,"RTT")+'Mai 2020'!AJ40</f>
        <v>0</v>
      </c>
      <c r="AJ40" s="183">
        <f t="shared" si="4"/>
        <v>15</v>
      </c>
      <c r="AK40" s="88">
        <f>COUNTIF(D40:AG40,"CA")+'Mai 2020'!AL40</f>
        <v>0</v>
      </c>
      <c r="AL40" s="186">
        <f t="shared" si="5"/>
        <v>25</v>
      </c>
      <c r="AM40" s="362"/>
      <c r="AN40" s="88" t="s">
        <v>90</v>
      </c>
      <c r="AO40" s="80">
        <f>'Mai 2020'!AP40</f>
        <v>0</v>
      </c>
      <c r="AP40" s="80">
        <f>COUNTIF(D40:AG40,"HS")+'Mai 2020'!AQ40</f>
        <v>0</v>
      </c>
      <c r="AQ40" s="186">
        <f t="shared" si="6"/>
        <v>0</v>
      </c>
      <c r="AR40" s="77">
        <f>COUNT(J40,Q40,X40,AE40,D40)+'Mai 2020'!AS40</f>
        <v>0</v>
      </c>
      <c r="AS40" s="64">
        <f t="shared" si="7"/>
        <v>0</v>
      </c>
      <c r="AT40" s="64">
        <f>COUNTIF(D40:AG40,"jdf")+'Mai 2020'!AU40</f>
        <v>0</v>
      </c>
      <c r="AU40" s="183">
        <f t="shared" si="8"/>
        <v>0</v>
      </c>
      <c r="AV40" s="181">
        <f ca="1">jaunesNum($D$4)+'Mai 2020'!AW40</f>
        <v>6</v>
      </c>
      <c r="AW40" s="108">
        <f>COUNTIF(D40:AG40,"RF")+'Mai 2020'!AX40</f>
        <v>6</v>
      </c>
      <c r="AX40" s="190">
        <f t="shared" ca="1" si="9"/>
        <v>0</v>
      </c>
      <c r="AY40" s="88">
        <f>IF(COUNTIF(C40:AG40,"CA")&gt;=5,"1",IF(COUNTIF(C40:AG40,"CA")&lt;=4,"0"))+'Mai 2020'!AZ40</f>
        <v>0</v>
      </c>
      <c r="AZ40" s="80">
        <f t="shared" si="10"/>
        <v>0</v>
      </c>
      <c r="BA40" s="80">
        <f>COUNTIF(D40:AG40,"FR")+'Mai 2020'!BB40</f>
        <v>0</v>
      </c>
      <c r="BB40" s="186">
        <f t="shared" si="11"/>
        <v>0</v>
      </c>
    </row>
    <row r="41" spans="1:54" ht="12" customHeight="1" x14ac:dyDescent="0.25">
      <c r="A41" s="285" t="s">
        <v>47</v>
      </c>
      <c r="B41" s="120">
        <v>21</v>
      </c>
      <c r="C41" s="133"/>
      <c r="D41" s="107" t="s">
        <v>64</v>
      </c>
      <c r="E41" s="39">
        <v>21</v>
      </c>
      <c r="F41" s="39">
        <v>21</v>
      </c>
      <c r="G41" s="39">
        <v>21</v>
      </c>
      <c r="H41" s="39">
        <v>21</v>
      </c>
      <c r="I41" s="39" t="s">
        <v>55</v>
      </c>
      <c r="J41" s="39" t="s">
        <v>55</v>
      </c>
      <c r="K41" s="39">
        <v>21</v>
      </c>
      <c r="L41" s="39">
        <v>21</v>
      </c>
      <c r="M41" s="39">
        <v>21</v>
      </c>
      <c r="N41" s="39">
        <v>21</v>
      </c>
      <c r="O41" s="39">
        <v>21</v>
      </c>
      <c r="P41" s="39" t="s">
        <v>55</v>
      </c>
      <c r="Q41" s="39" t="s">
        <v>55</v>
      </c>
      <c r="R41" s="39">
        <v>21</v>
      </c>
      <c r="S41" s="39">
        <v>21</v>
      </c>
      <c r="T41" s="39">
        <v>21</v>
      </c>
      <c r="U41" s="39">
        <v>21</v>
      </c>
      <c r="V41" s="39">
        <v>21</v>
      </c>
      <c r="W41" s="39" t="s">
        <v>55</v>
      </c>
      <c r="X41" s="39" t="s">
        <v>55</v>
      </c>
      <c r="Y41" s="39">
        <v>21</v>
      </c>
      <c r="Z41" s="39">
        <v>21</v>
      </c>
      <c r="AA41" s="39">
        <v>21</v>
      </c>
      <c r="AB41" s="39">
        <v>21</v>
      </c>
      <c r="AC41" s="39">
        <v>21</v>
      </c>
      <c r="AD41" s="39" t="s">
        <v>55</v>
      </c>
      <c r="AE41" s="39" t="s">
        <v>55</v>
      </c>
      <c r="AF41" s="39">
        <v>21</v>
      </c>
      <c r="AG41" s="39">
        <v>21</v>
      </c>
      <c r="AH41" s="111"/>
      <c r="AI41" s="164">
        <f>COUNTIF(D41:AG41,"RTT")+'Mai 2020'!AJ41</f>
        <v>0</v>
      </c>
      <c r="AJ41" s="183">
        <f t="shared" si="4"/>
        <v>15</v>
      </c>
      <c r="AK41" s="88">
        <f>COUNTIF(D41:AG41,"CA")+'Mai 2020'!AL41</f>
        <v>0</v>
      </c>
      <c r="AL41" s="186">
        <f t="shared" si="5"/>
        <v>25</v>
      </c>
      <c r="AM41" s="362"/>
      <c r="AN41" s="88" t="s">
        <v>90</v>
      </c>
      <c r="AO41" s="80">
        <f>'Mai 2020'!AP41</f>
        <v>0</v>
      </c>
      <c r="AP41" s="80">
        <f>COUNTIF(D41:AG41,"HS")+'Mai 2020'!AQ41</f>
        <v>0</v>
      </c>
      <c r="AQ41" s="186">
        <f t="shared" si="6"/>
        <v>0</v>
      </c>
      <c r="AR41" s="77">
        <f>COUNT(J41,Q41,X41,AE41,D41)+'Mai 2020'!AS41</f>
        <v>0</v>
      </c>
      <c r="AS41" s="64">
        <f t="shared" si="7"/>
        <v>0</v>
      </c>
      <c r="AT41" s="64">
        <f>COUNTIF(D41:AG41,"jdf")+'Mai 2020'!AU41</f>
        <v>0</v>
      </c>
      <c r="AU41" s="183">
        <f t="shared" si="8"/>
        <v>0</v>
      </c>
      <c r="AV41" s="181">
        <f ca="1">jaunesNum($D$4)+'Mai 2020'!AW41</f>
        <v>6</v>
      </c>
      <c r="AW41" s="108">
        <f>COUNTIF(D41:AG41,"RF")+'Mai 2020'!AX41</f>
        <v>6</v>
      </c>
      <c r="AX41" s="190">
        <f t="shared" ca="1" si="9"/>
        <v>0</v>
      </c>
      <c r="AY41" s="88">
        <f>IF(COUNTIF(C41:AG41,"CA")&gt;=5,"1",IF(COUNTIF(C41:AG41,"CA")&lt;=4,"0"))+'Mai 2020'!AZ41</f>
        <v>0</v>
      </c>
      <c r="AZ41" s="80">
        <f t="shared" si="10"/>
        <v>0</v>
      </c>
      <c r="BA41" s="80">
        <f>COUNTIF(D41:AG41,"FR")+'Mai 2020'!BB41</f>
        <v>0</v>
      </c>
      <c r="BB41" s="186">
        <f t="shared" si="11"/>
        <v>0</v>
      </c>
    </row>
    <row r="42" spans="1:54" s="6" customFormat="1" ht="12" customHeight="1" x14ac:dyDescent="0.25">
      <c r="A42" s="286"/>
      <c r="B42" s="120">
        <v>22</v>
      </c>
      <c r="C42" s="133"/>
      <c r="D42" s="107" t="s">
        <v>64</v>
      </c>
      <c r="E42" s="39">
        <v>22</v>
      </c>
      <c r="F42" s="39">
        <v>22</v>
      </c>
      <c r="G42" s="39">
        <v>22</v>
      </c>
      <c r="H42" s="39">
        <v>22</v>
      </c>
      <c r="I42" s="39" t="s">
        <v>55</v>
      </c>
      <c r="J42" s="39" t="s">
        <v>55</v>
      </c>
      <c r="K42" s="39">
        <v>22</v>
      </c>
      <c r="L42" s="39">
        <v>22</v>
      </c>
      <c r="M42" s="39">
        <v>22</v>
      </c>
      <c r="N42" s="39">
        <v>22</v>
      </c>
      <c r="O42" s="39">
        <v>22</v>
      </c>
      <c r="P42" s="39" t="s">
        <v>55</v>
      </c>
      <c r="Q42" s="39" t="s">
        <v>55</v>
      </c>
      <c r="R42" s="39">
        <v>22</v>
      </c>
      <c r="S42" s="39">
        <v>22</v>
      </c>
      <c r="T42" s="39">
        <v>22</v>
      </c>
      <c r="U42" s="39">
        <v>22</v>
      </c>
      <c r="V42" s="39">
        <v>22</v>
      </c>
      <c r="W42" s="39" t="s">
        <v>55</v>
      </c>
      <c r="X42" s="39" t="s">
        <v>55</v>
      </c>
      <c r="Y42" s="39">
        <v>22</v>
      </c>
      <c r="Z42" s="39">
        <v>22</v>
      </c>
      <c r="AA42" s="39">
        <v>22</v>
      </c>
      <c r="AB42" s="39">
        <v>22</v>
      </c>
      <c r="AC42" s="39">
        <v>22</v>
      </c>
      <c r="AD42" s="39" t="s">
        <v>55</v>
      </c>
      <c r="AE42" s="39" t="s">
        <v>55</v>
      </c>
      <c r="AF42" s="39">
        <v>22</v>
      </c>
      <c r="AG42" s="39">
        <v>22</v>
      </c>
      <c r="AH42" s="111"/>
      <c r="AI42" s="164">
        <f>COUNTIF(D42:AG42,"RTT")+'Mai 2020'!AJ42</f>
        <v>0</v>
      </c>
      <c r="AJ42" s="183">
        <f t="shared" si="4"/>
        <v>15</v>
      </c>
      <c r="AK42" s="88">
        <f>COUNTIF(D42:AG42,"CA")+'Mai 2020'!AL42</f>
        <v>0</v>
      </c>
      <c r="AL42" s="186">
        <f t="shared" si="5"/>
        <v>25</v>
      </c>
      <c r="AM42" s="362"/>
      <c r="AN42" s="88" t="s">
        <v>90</v>
      </c>
      <c r="AO42" s="80">
        <f>'Mai 2020'!AP42</f>
        <v>0</v>
      </c>
      <c r="AP42" s="80">
        <f>COUNTIF(D42:AG42,"HS")+'Mai 2020'!AQ42</f>
        <v>0</v>
      </c>
      <c r="AQ42" s="186">
        <f t="shared" si="6"/>
        <v>0</v>
      </c>
      <c r="AR42" s="77">
        <f>COUNT(J42,Q42,X42,AE42,D42)+'Mai 2020'!AS42</f>
        <v>0</v>
      </c>
      <c r="AS42" s="64">
        <f t="shared" si="7"/>
        <v>0</v>
      </c>
      <c r="AT42" s="64">
        <f>COUNTIF(D42:AG42,"jdf")+'Mai 2020'!AU42</f>
        <v>0</v>
      </c>
      <c r="AU42" s="183">
        <f t="shared" si="8"/>
        <v>0</v>
      </c>
      <c r="AV42" s="181">
        <f ca="1">jaunesNum($D$4)+'Mai 2020'!AW42</f>
        <v>6</v>
      </c>
      <c r="AW42" s="108">
        <f>COUNTIF(D42:AG42,"RF")+'Mai 2020'!AX42</f>
        <v>6</v>
      </c>
      <c r="AX42" s="190">
        <f t="shared" ca="1" si="9"/>
        <v>0</v>
      </c>
      <c r="AY42" s="88">
        <f>IF(COUNTIF(C42:AG42,"CA")&gt;=5,"1",IF(COUNTIF(C42:AG42,"CA")&lt;=4,"0"))+'Mai 2020'!AZ42</f>
        <v>0</v>
      </c>
      <c r="AZ42" s="80">
        <f t="shared" si="10"/>
        <v>0</v>
      </c>
      <c r="BA42" s="80">
        <f>COUNTIF(D42:AG42,"FR")+'Mai 2020'!BB42</f>
        <v>0</v>
      </c>
      <c r="BB42" s="186">
        <f t="shared" si="11"/>
        <v>0</v>
      </c>
    </row>
    <row r="43" spans="1:54" ht="1.5" customHeight="1" x14ac:dyDescent="0.25">
      <c r="A43" s="14"/>
      <c r="B43" s="120"/>
      <c r="C43" s="133"/>
      <c r="D43" s="107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11"/>
      <c r="AI43" s="164">
        <f>COUNTIF(D43:AG43,"RTT")+'Mai 2020'!AJ43</f>
        <v>0</v>
      </c>
      <c r="AJ43" s="183">
        <f t="shared" si="4"/>
        <v>15</v>
      </c>
      <c r="AK43" s="88">
        <f>COUNTIF(D43:AG43,"CA")+'Mai 2020'!AL43</f>
        <v>0</v>
      </c>
      <c r="AL43" s="186">
        <f t="shared" si="5"/>
        <v>25</v>
      </c>
      <c r="AM43" s="362"/>
      <c r="AN43" s="88" t="s">
        <v>90</v>
      </c>
      <c r="AO43" s="80">
        <f>'Mai 2020'!AP43</f>
        <v>0</v>
      </c>
      <c r="AP43" s="80">
        <f>COUNTIF(D43:AG43,"HS")+'Mai 2020'!AQ43</f>
        <v>0</v>
      </c>
      <c r="AQ43" s="186">
        <f t="shared" si="6"/>
        <v>0</v>
      </c>
      <c r="AR43" s="77">
        <f>COUNT(J43,Q43,X43,AE43,D43)+'Mai 2020'!AS43</f>
        <v>0</v>
      </c>
      <c r="AS43" s="64">
        <f t="shared" si="7"/>
        <v>0</v>
      </c>
      <c r="AT43" s="64">
        <f>COUNTIF(D43:AG43,"jdf")+'Mai 2020'!AU43</f>
        <v>0</v>
      </c>
      <c r="AU43" s="183">
        <f t="shared" si="8"/>
        <v>0</v>
      </c>
      <c r="AV43" s="181">
        <f ca="1">jaunesNum($D$4)+'Mai 2020'!AW43</f>
        <v>4</v>
      </c>
      <c r="AW43" s="108">
        <f>COUNTIF(D43:AG43,"RF")+'Mai 2020'!AX43</f>
        <v>3</v>
      </c>
      <c r="AX43" s="191"/>
      <c r="AY43" s="88">
        <f>IF(COUNTIF(C43:AG43,"CA")&gt;=5,"1",IF(COUNTIF(C43:AG43,"CA")&lt;=4,"0"))+'Mai 2020'!AZ43</f>
        <v>0</v>
      </c>
      <c r="AZ43" s="80">
        <f t="shared" si="10"/>
        <v>0</v>
      </c>
      <c r="BA43" s="80">
        <f>COUNTIF(D43:AG43,"FR")+'Mai 2020'!BB43</f>
        <v>0</v>
      </c>
      <c r="BB43" s="186">
        <f t="shared" si="11"/>
        <v>0</v>
      </c>
    </row>
    <row r="44" spans="1:54" ht="12" customHeight="1" x14ac:dyDescent="0.25">
      <c r="A44" s="36" t="s">
        <v>48</v>
      </c>
      <c r="B44" s="121">
        <v>23</v>
      </c>
      <c r="C44" s="133"/>
      <c r="D44" s="107" t="s">
        <v>64</v>
      </c>
      <c r="E44" s="39">
        <v>23</v>
      </c>
      <c r="F44" s="39">
        <v>23</v>
      </c>
      <c r="G44" s="39">
        <v>23</v>
      </c>
      <c r="H44" s="39">
        <v>23</v>
      </c>
      <c r="I44" s="39" t="s">
        <v>55</v>
      </c>
      <c r="J44" s="39" t="s">
        <v>55</v>
      </c>
      <c r="K44" s="39">
        <v>23</v>
      </c>
      <c r="L44" s="39">
        <v>23</v>
      </c>
      <c r="M44" s="39">
        <v>23</v>
      </c>
      <c r="N44" s="39">
        <v>23</v>
      </c>
      <c r="O44" s="39">
        <v>23</v>
      </c>
      <c r="P44" s="39" t="s">
        <v>55</v>
      </c>
      <c r="Q44" s="39" t="s">
        <v>55</v>
      </c>
      <c r="R44" s="39">
        <v>23</v>
      </c>
      <c r="S44" s="39">
        <v>23</v>
      </c>
      <c r="T44" s="39">
        <v>23</v>
      </c>
      <c r="U44" s="39">
        <v>23</v>
      </c>
      <c r="V44" s="39">
        <v>23</v>
      </c>
      <c r="W44" s="39" t="s">
        <v>55</v>
      </c>
      <c r="X44" s="39" t="s">
        <v>55</v>
      </c>
      <c r="Y44" s="39">
        <v>23</v>
      </c>
      <c r="Z44" s="39">
        <v>23</v>
      </c>
      <c r="AA44" s="39">
        <v>23</v>
      </c>
      <c r="AB44" s="39">
        <v>23</v>
      </c>
      <c r="AC44" s="39">
        <v>23</v>
      </c>
      <c r="AD44" s="39" t="s">
        <v>55</v>
      </c>
      <c r="AE44" s="39" t="s">
        <v>55</v>
      </c>
      <c r="AF44" s="39">
        <v>23</v>
      </c>
      <c r="AG44" s="39">
        <v>23</v>
      </c>
      <c r="AH44" s="111"/>
      <c r="AI44" s="164">
        <f>COUNTIF(D44:AG44,"RTT")+'Mai 2020'!AJ44</f>
        <v>0</v>
      </c>
      <c r="AJ44" s="183">
        <f t="shared" si="4"/>
        <v>15</v>
      </c>
      <c r="AK44" s="88">
        <f>COUNTIF(D44:AG44,"CA")+'Mai 2020'!AL44</f>
        <v>0</v>
      </c>
      <c r="AL44" s="186">
        <f t="shared" si="5"/>
        <v>25</v>
      </c>
      <c r="AM44" s="362"/>
      <c r="AN44" s="88" t="s">
        <v>90</v>
      </c>
      <c r="AO44" s="80">
        <f>'Mai 2020'!AP44</f>
        <v>0</v>
      </c>
      <c r="AP44" s="80">
        <f>COUNTIF(D44:AG44,"HS")+'Mai 2020'!AQ44</f>
        <v>0</v>
      </c>
      <c r="AQ44" s="186">
        <f t="shared" si="6"/>
        <v>0</v>
      </c>
      <c r="AR44" s="77">
        <f>COUNT(J44,Q44,X44,AE44,D44)+'Mai 2020'!AS44</f>
        <v>0</v>
      </c>
      <c r="AS44" s="64">
        <f t="shared" si="7"/>
        <v>0</v>
      </c>
      <c r="AT44" s="64">
        <f>COUNTIF(D44:AG44,"jdf")+'Mai 2020'!AU44</f>
        <v>0</v>
      </c>
      <c r="AU44" s="183">
        <f t="shared" si="8"/>
        <v>0</v>
      </c>
      <c r="AV44" s="181">
        <f ca="1">jaunesNum($D$4)+'Mai 2020'!AW44</f>
        <v>6</v>
      </c>
      <c r="AW44" s="108">
        <f>COUNTIF(D44:AG44,"RF")+'Mai 2020'!AX44</f>
        <v>6</v>
      </c>
      <c r="AX44" s="190">
        <f t="shared" ca="1" si="9"/>
        <v>0</v>
      </c>
      <c r="AY44" s="88">
        <f>IF(COUNTIF(C44:AG44,"CA")&gt;=5,"1",IF(COUNTIF(C44:AG44,"CA")&lt;=4,"0"))+'Mai 2020'!AZ44</f>
        <v>0</v>
      </c>
      <c r="AZ44" s="80">
        <f t="shared" si="10"/>
        <v>0</v>
      </c>
      <c r="BA44" s="80">
        <f>COUNTIF(D44:AG44,"FR")+'Mai 2020'!BB44</f>
        <v>0</v>
      </c>
      <c r="BB44" s="186">
        <f t="shared" si="11"/>
        <v>0</v>
      </c>
    </row>
    <row r="45" spans="1:54" s="6" customFormat="1" ht="12" customHeight="1" x14ac:dyDescent="0.25">
      <c r="A45" s="37" t="s">
        <v>49</v>
      </c>
      <c r="B45" s="125">
        <v>24</v>
      </c>
      <c r="C45" s="133"/>
      <c r="D45" s="107"/>
      <c r="E45" s="39" t="str">
        <f t="shared" ref="E45:AG45" si="34">IF(OR(WEEKDAY(E3,2)=6,WEEKDAY(E3,2)=7),"RH","")</f>
        <v/>
      </c>
      <c r="F45" s="39" t="str">
        <f t="shared" si="34"/>
        <v/>
      </c>
      <c r="G45" s="39" t="str">
        <f t="shared" si="34"/>
        <v/>
      </c>
      <c r="H45" s="39" t="str">
        <f t="shared" si="34"/>
        <v/>
      </c>
      <c r="I45" s="39" t="str">
        <f>IF(OR(WEEKDAY(I3,2)=6,WEEKDAY(I3,2)=7),"RH","")</f>
        <v>RH</v>
      </c>
      <c r="J45" s="39" t="str">
        <f t="shared" si="34"/>
        <v>RH</v>
      </c>
      <c r="K45" s="39" t="str">
        <f>IF(OR(WEEKDAY(K3,2)=6,WEEKDAY(K3,2)=7),"RH","")</f>
        <v/>
      </c>
      <c r="L45" s="39" t="str">
        <f t="shared" si="34"/>
        <v/>
      </c>
      <c r="M45" s="39" t="str">
        <f t="shared" si="34"/>
        <v/>
      </c>
      <c r="N45" s="39" t="str">
        <f t="shared" si="34"/>
        <v/>
      </c>
      <c r="O45" s="39" t="str">
        <f t="shared" si="34"/>
        <v/>
      </c>
      <c r="P45" s="39" t="str">
        <f>IF(OR(WEEKDAY(P3,2)=6,WEEKDAY(P3,2)=7),"RH","")</f>
        <v>RH</v>
      </c>
      <c r="Q45" s="39" t="str">
        <f t="shared" si="34"/>
        <v>RH</v>
      </c>
      <c r="R45" s="39" t="str">
        <f>IF(OR(WEEKDAY(R3,2)=6,WEEKDAY(R3,2)=7),"RH","")</f>
        <v/>
      </c>
      <c r="S45" s="39" t="str">
        <f t="shared" si="34"/>
        <v/>
      </c>
      <c r="T45" s="39" t="str">
        <f t="shared" si="34"/>
        <v/>
      </c>
      <c r="U45" s="39" t="str">
        <f t="shared" si="34"/>
        <v/>
      </c>
      <c r="V45" s="39" t="str">
        <f t="shared" si="34"/>
        <v/>
      </c>
      <c r="W45" s="39" t="str">
        <f>IF(OR(WEEKDAY(W3,2)=6,WEEKDAY(W3,2)=7),"RH","")</f>
        <v>RH</v>
      </c>
      <c r="X45" s="39" t="str">
        <f t="shared" si="34"/>
        <v>RH</v>
      </c>
      <c r="Y45" s="39" t="str">
        <f>IF(OR(WEEKDAY(Y3,2)=6,WEEKDAY(Y3,2)=7),"RH","")</f>
        <v/>
      </c>
      <c r="Z45" s="39" t="str">
        <f t="shared" si="34"/>
        <v/>
      </c>
      <c r="AA45" s="39" t="str">
        <f t="shared" si="34"/>
        <v/>
      </c>
      <c r="AB45" s="39" t="str">
        <f t="shared" si="34"/>
        <v/>
      </c>
      <c r="AC45" s="39" t="str">
        <f t="shared" si="34"/>
        <v/>
      </c>
      <c r="AD45" s="39" t="str">
        <f>IF(OR(WEEKDAY(AD3,2)=6,WEEKDAY(AD3,2)=7),"RH","")</f>
        <v>RH</v>
      </c>
      <c r="AE45" s="39" t="str">
        <f t="shared" si="34"/>
        <v>RH</v>
      </c>
      <c r="AF45" s="39" t="str">
        <f>IF(OR(WEEKDAY(AF3,2)=6,WEEKDAY(AF3,2)=7),"RH","")</f>
        <v/>
      </c>
      <c r="AG45" s="39" t="str">
        <f t="shared" si="34"/>
        <v/>
      </c>
      <c r="AH45" s="111"/>
      <c r="AI45" s="164">
        <f>COUNTIF(D45:AG45,"RTT")+'Mai 2020'!AJ45</f>
        <v>0</v>
      </c>
      <c r="AJ45" s="183">
        <f t="shared" si="4"/>
        <v>15</v>
      </c>
      <c r="AK45" s="88">
        <f>COUNTIF(D45:AG45,"CA")+'Mai 2020'!AL45</f>
        <v>0</v>
      </c>
      <c r="AL45" s="186">
        <f t="shared" si="5"/>
        <v>25</v>
      </c>
      <c r="AM45" s="362"/>
      <c r="AN45" s="88" t="s">
        <v>90</v>
      </c>
      <c r="AO45" s="80">
        <f>'Mai 2020'!AP45</f>
        <v>0</v>
      </c>
      <c r="AP45" s="80">
        <f>COUNTIF(D45:AG45,"HS")+'Mai 2020'!AQ45</f>
        <v>0</v>
      </c>
      <c r="AQ45" s="186">
        <f t="shared" si="6"/>
        <v>0</v>
      </c>
      <c r="AR45" s="77">
        <f>COUNT(J45,Q45,X45,AE45,D45)+'Mai 2020'!AS45</f>
        <v>0</v>
      </c>
      <c r="AS45" s="64">
        <f t="shared" si="7"/>
        <v>0</v>
      </c>
      <c r="AT45" s="64">
        <f>COUNTIF(D45:AG45,"jdf")+'Mai 2020'!AU45</f>
        <v>0</v>
      </c>
      <c r="AU45" s="183">
        <f t="shared" si="8"/>
        <v>0</v>
      </c>
      <c r="AV45" s="106">
        <f ca="1">jaunesNum(D45:AG45)</f>
        <v>1</v>
      </c>
      <c r="AW45" s="108">
        <f>COUNTIF(D45:AG45,"RF")+'Mai 2020'!AX45</f>
        <v>0</v>
      </c>
      <c r="AX45" s="190">
        <f t="shared" ca="1" si="9"/>
        <v>1</v>
      </c>
      <c r="AY45" s="88">
        <f>IF(COUNTIF(C45:AG45,"CA")&gt;=5,"1",IF(COUNTIF(C45:AG45,"CA")&lt;=4,"0"))+'Mai 2020'!AZ45</f>
        <v>0</v>
      </c>
      <c r="AZ45" s="80">
        <f t="shared" si="10"/>
        <v>0</v>
      </c>
      <c r="BA45" s="80">
        <f>COUNTIF(D45:AG45,"FR")+'Mai 2020'!BB45</f>
        <v>0</v>
      </c>
      <c r="BB45" s="186">
        <f t="shared" si="11"/>
        <v>0</v>
      </c>
    </row>
    <row r="46" spans="1:54" s="5" customFormat="1" ht="2.25" customHeight="1" x14ac:dyDescent="0.25">
      <c r="A46" s="15"/>
      <c r="B46" s="126"/>
      <c r="C46" s="133"/>
      <c r="D46" s="107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11"/>
      <c r="AI46" s="164">
        <f>COUNTIF(D46:AG46,"RTT")+'Mai 2020'!AJ46</f>
        <v>0</v>
      </c>
      <c r="AJ46" s="183"/>
      <c r="AK46" s="88">
        <f>COUNTIF(D46:AG46,"CA")+'Mai 2020'!AL46</f>
        <v>0</v>
      </c>
      <c r="AL46" s="186"/>
      <c r="AM46" s="362"/>
      <c r="AN46" s="88" t="s">
        <v>90</v>
      </c>
      <c r="AO46" s="80">
        <f>'Mai 2020'!AP46</f>
        <v>0</v>
      </c>
      <c r="AP46" s="80">
        <f>COUNTIF(D46:AG46,"HS")+'Mai 2020'!AQ46</f>
        <v>0</v>
      </c>
      <c r="AQ46" s="186">
        <f t="shared" si="6"/>
        <v>0</v>
      </c>
      <c r="AR46" s="77">
        <f>COUNT(J46,Q46,X46,AE46,D46)+'Mai 2020'!AS46</f>
        <v>0</v>
      </c>
      <c r="AS46" s="64">
        <f t="shared" si="7"/>
        <v>0</v>
      </c>
      <c r="AT46" s="64">
        <f>COUNTIF(D46:AG46,"jdf")+'Mai 2020'!AU46</f>
        <v>0</v>
      </c>
      <c r="AU46" s="183">
        <f t="shared" si="8"/>
        <v>0</v>
      </c>
      <c r="AV46" s="181"/>
      <c r="AW46" s="108">
        <f>COUNTIF(D46:AG46,"RF")+'Mai 2020'!AX46</f>
        <v>0</v>
      </c>
      <c r="AX46" s="191"/>
      <c r="AY46" s="88">
        <f>IF(COUNTIF(C46:AG46,"CA")&gt;=5,"1",IF(COUNTIF(C46:AG46,"CA")&lt;=4,"0"))+'Mai 2020'!AZ46</f>
        <v>0</v>
      </c>
      <c r="AZ46" s="80">
        <f t="shared" si="10"/>
        <v>0</v>
      </c>
      <c r="BA46" s="80">
        <f>COUNTIF(D46:AG46,"FR")+'Mai 2020'!BB46</f>
        <v>0</v>
      </c>
      <c r="BB46" s="186">
        <f t="shared" si="11"/>
        <v>0</v>
      </c>
    </row>
    <row r="47" spans="1:54" ht="12" customHeight="1" x14ac:dyDescent="0.25">
      <c r="A47" s="287" t="s">
        <v>50</v>
      </c>
      <c r="B47" s="127">
        <v>25</v>
      </c>
      <c r="C47" s="140"/>
      <c r="D47" s="107" t="s">
        <v>64</v>
      </c>
      <c r="E47" s="39">
        <v>25</v>
      </c>
      <c r="F47" s="39">
        <v>25</v>
      </c>
      <c r="G47" s="39">
        <v>25</v>
      </c>
      <c r="H47" s="39">
        <v>25</v>
      </c>
      <c r="I47" s="39" t="s">
        <v>55</v>
      </c>
      <c r="J47" s="39" t="s">
        <v>55</v>
      </c>
      <c r="K47" s="39">
        <v>25</v>
      </c>
      <c r="L47" s="39">
        <v>25</v>
      </c>
      <c r="M47" s="39">
        <v>25</v>
      </c>
      <c r="N47" s="39">
        <v>25</v>
      </c>
      <c r="O47" s="39">
        <v>25</v>
      </c>
      <c r="P47" s="39" t="s">
        <v>55</v>
      </c>
      <c r="Q47" s="39" t="s">
        <v>55</v>
      </c>
      <c r="R47" s="39">
        <v>25</v>
      </c>
      <c r="S47" s="39">
        <v>25</v>
      </c>
      <c r="T47" s="39">
        <v>25</v>
      </c>
      <c r="U47" s="39">
        <v>25</v>
      </c>
      <c r="V47" s="39">
        <v>25</v>
      </c>
      <c r="W47" s="39" t="s">
        <v>55</v>
      </c>
      <c r="X47" s="39" t="s">
        <v>55</v>
      </c>
      <c r="Y47" s="39">
        <v>25</v>
      </c>
      <c r="Z47" s="39">
        <v>25</v>
      </c>
      <c r="AA47" s="39">
        <v>25</v>
      </c>
      <c r="AB47" s="39">
        <v>25</v>
      </c>
      <c r="AC47" s="39">
        <v>25</v>
      </c>
      <c r="AD47" s="39" t="s">
        <v>55</v>
      </c>
      <c r="AE47" s="39" t="s">
        <v>55</v>
      </c>
      <c r="AF47" s="39">
        <v>25</v>
      </c>
      <c r="AG47" s="39">
        <v>25</v>
      </c>
      <c r="AH47" s="111"/>
      <c r="AI47" s="164">
        <f>COUNTIF(D47:AG47,"RTT")+'Mai 2020'!AJ47</f>
        <v>0</v>
      </c>
      <c r="AJ47" s="183">
        <f>0 -(AI47)</f>
        <v>0</v>
      </c>
      <c r="AK47" s="88">
        <f>COUNTIF(D47:AG47,"CA")+'Mai 2020'!AL47</f>
        <v>0</v>
      </c>
      <c r="AL47" s="186">
        <f t="shared" si="5"/>
        <v>25</v>
      </c>
      <c r="AM47" s="362"/>
      <c r="AN47" s="88" t="s">
        <v>90</v>
      </c>
      <c r="AO47" s="80">
        <f>'Mai 2020'!AP47</f>
        <v>0</v>
      </c>
      <c r="AP47" s="80">
        <f>COUNTIF(D47:AG47,"HS")+'Mai 2020'!AQ47</f>
        <v>0</v>
      </c>
      <c r="AQ47" s="186">
        <f t="shared" si="6"/>
        <v>0</v>
      </c>
      <c r="AR47" s="77">
        <f>COUNT(J47,Q47,X47,AE47,D47)+'Mai 2020'!AS47</f>
        <v>0</v>
      </c>
      <c r="AS47" s="64">
        <f t="shared" si="7"/>
        <v>0</v>
      </c>
      <c r="AT47" s="64">
        <f>COUNTIF(D47:AG47,"jdf")+'Mai 2020'!AU47</f>
        <v>0</v>
      </c>
      <c r="AU47" s="183">
        <f t="shared" si="8"/>
        <v>0</v>
      </c>
      <c r="AV47" s="181">
        <f ca="1">jaunesNum($D$4)+'Mai 2020'!AW47</f>
        <v>6</v>
      </c>
      <c r="AW47" s="108">
        <f>COUNTIF(D47:AG47,"RF")+'Mai 2020'!AX47</f>
        <v>6</v>
      </c>
      <c r="AX47" s="190">
        <f t="shared" ca="1" si="9"/>
        <v>0</v>
      </c>
      <c r="AY47" s="88">
        <f>IF(COUNTIF(C47:AG47,"CA")&gt;=5,"1",IF(COUNTIF(C47:AG47,"CA")&lt;=4,"0"))+'Mai 2020'!AZ47</f>
        <v>0</v>
      </c>
      <c r="AZ47" s="80">
        <f t="shared" si="10"/>
        <v>0</v>
      </c>
      <c r="BA47" s="80">
        <f>COUNTIF(D47:AG47,"FR")+'Mai 2020'!BB47</f>
        <v>0</v>
      </c>
      <c r="BB47" s="186">
        <f t="shared" si="11"/>
        <v>0</v>
      </c>
    </row>
    <row r="48" spans="1:54" ht="12" customHeight="1" x14ac:dyDescent="0.25">
      <c r="A48" s="288"/>
      <c r="B48" s="127">
        <v>26</v>
      </c>
      <c r="C48" s="141"/>
      <c r="D48" s="107" t="s">
        <v>64</v>
      </c>
      <c r="E48" s="39">
        <v>26</v>
      </c>
      <c r="F48" s="39">
        <v>26</v>
      </c>
      <c r="G48" s="39">
        <v>26</v>
      </c>
      <c r="H48" s="39">
        <v>26</v>
      </c>
      <c r="I48" s="39" t="s">
        <v>55</v>
      </c>
      <c r="J48" s="39" t="s">
        <v>55</v>
      </c>
      <c r="K48" s="39">
        <v>26</v>
      </c>
      <c r="L48" s="39">
        <v>26</v>
      </c>
      <c r="M48" s="39">
        <v>26</v>
      </c>
      <c r="N48" s="39">
        <v>26</v>
      </c>
      <c r="O48" s="39">
        <v>26</v>
      </c>
      <c r="P48" s="39" t="s">
        <v>55</v>
      </c>
      <c r="Q48" s="39" t="s">
        <v>55</v>
      </c>
      <c r="R48" s="39">
        <v>26</v>
      </c>
      <c r="S48" s="39">
        <v>26</v>
      </c>
      <c r="T48" s="39">
        <v>26</v>
      </c>
      <c r="U48" s="39">
        <v>26</v>
      </c>
      <c r="V48" s="39">
        <v>26</v>
      </c>
      <c r="W48" s="39" t="s">
        <v>55</v>
      </c>
      <c r="X48" s="39" t="s">
        <v>55</v>
      </c>
      <c r="Y48" s="39">
        <v>26</v>
      </c>
      <c r="Z48" s="39">
        <v>26</v>
      </c>
      <c r="AA48" s="39">
        <v>26</v>
      </c>
      <c r="AB48" s="39">
        <v>26</v>
      </c>
      <c r="AC48" s="39">
        <v>26</v>
      </c>
      <c r="AD48" s="39" t="s">
        <v>55</v>
      </c>
      <c r="AE48" s="39" t="s">
        <v>55</v>
      </c>
      <c r="AF48" s="39">
        <v>26</v>
      </c>
      <c r="AG48" s="39">
        <v>26</v>
      </c>
      <c r="AH48" s="111"/>
      <c r="AI48" s="164">
        <f>COUNTIF(D48:AG48,"RTT")+'Mai 2020'!AJ48</f>
        <v>0</v>
      </c>
      <c r="AJ48" s="183">
        <f>0 -(AI48)</f>
        <v>0</v>
      </c>
      <c r="AK48" s="88">
        <f>COUNTIF(D48:AG48,"CA")+'Mai 2020'!AL48</f>
        <v>0</v>
      </c>
      <c r="AL48" s="186">
        <f t="shared" si="5"/>
        <v>25</v>
      </c>
      <c r="AM48" s="362"/>
      <c r="AN48" s="88" t="s">
        <v>90</v>
      </c>
      <c r="AO48" s="80">
        <f>'Mai 2020'!AP48</f>
        <v>0</v>
      </c>
      <c r="AP48" s="80">
        <f>COUNTIF(D48:AG48,"HS")+'Mai 2020'!AQ48</f>
        <v>0</v>
      </c>
      <c r="AQ48" s="186">
        <f t="shared" si="6"/>
        <v>0</v>
      </c>
      <c r="AR48" s="77">
        <f>COUNT(J48,Q48,X48,AE48,D48)+'Mai 2020'!AS48</f>
        <v>0</v>
      </c>
      <c r="AS48" s="64">
        <f t="shared" si="7"/>
        <v>0</v>
      </c>
      <c r="AT48" s="64">
        <f>COUNTIF(D48:AG48,"jdf")+'Mai 2020'!AU48</f>
        <v>0</v>
      </c>
      <c r="AU48" s="183">
        <f t="shared" si="8"/>
        <v>0</v>
      </c>
      <c r="AV48" s="181">
        <f ca="1">jaunesNum($D$4)+'Mai 2020'!AW48</f>
        <v>6</v>
      </c>
      <c r="AW48" s="108">
        <f>COUNTIF(D48:AG48,"RF")+'Mai 2020'!AX48</f>
        <v>6</v>
      </c>
      <c r="AX48" s="190">
        <f t="shared" ca="1" si="9"/>
        <v>0</v>
      </c>
      <c r="AY48" s="88">
        <f>IF(COUNTIF(C48:AG48,"CA")&gt;=5,"1",IF(COUNTIF(C48:AG48,"CA")&lt;=4,"0"))+'Mai 2020'!AZ48</f>
        <v>0</v>
      </c>
      <c r="AZ48" s="80">
        <f t="shared" si="10"/>
        <v>0</v>
      </c>
      <c r="BA48" s="80">
        <f>COUNTIF(D48:AG48,"FR")+'Mai 2020'!BB48</f>
        <v>0</v>
      </c>
      <c r="BB48" s="186">
        <f t="shared" si="11"/>
        <v>0</v>
      </c>
    </row>
    <row r="49" spans="1:54" ht="12" customHeight="1" x14ac:dyDescent="0.25">
      <c r="A49" s="288"/>
      <c r="B49" s="127">
        <v>27</v>
      </c>
      <c r="C49" s="138"/>
      <c r="D49" s="107" t="str">
        <f t="shared" ref="D49:AG49" si="35">IF(OR(WEEKDAY(D3,2)=6,WEEKDAY(D3,2)=7,WEEKDAY(D3,2)=3),"RH","")</f>
        <v/>
      </c>
      <c r="E49" s="39" t="str">
        <f t="shared" si="35"/>
        <v/>
      </c>
      <c r="F49" s="39" t="str">
        <f t="shared" si="35"/>
        <v>RH</v>
      </c>
      <c r="G49" s="39" t="str">
        <f t="shared" si="35"/>
        <v/>
      </c>
      <c r="H49" s="39" t="str">
        <f t="shared" si="35"/>
        <v/>
      </c>
      <c r="I49" s="39" t="str">
        <f t="shared" si="35"/>
        <v>RH</v>
      </c>
      <c r="J49" s="39" t="str">
        <f t="shared" si="35"/>
        <v>RH</v>
      </c>
      <c r="K49" s="39" t="str">
        <f t="shared" si="35"/>
        <v/>
      </c>
      <c r="L49" s="39" t="str">
        <f t="shared" si="35"/>
        <v/>
      </c>
      <c r="M49" s="39" t="str">
        <f t="shared" si="35"/>
        <v>RH</v>
      </c>
      <c r="N49" s="39" t="str">
        <f t="shared" si="35"/>
        <v/>
      </c>
      <c r="O49" s="39" t="str">
        <f t="shared" si="35"/>
        <v/>
      </c>
      <c r="P49" s="39" t="str">
        <f t="shared" si="35"/>
        <v>RH</v>
      </c>
      <c r="Q49" s="39" t="str">
        <f t="shared" si="35"/>
        <v>RH</v>
      </c>
      <c r="R49" s="39" t="str">
        <f t="shared" si="35"/>
        <v/>
      </c>
      <c r="S49" s="39" t="str">
        <f t="shared" si="35"/>
        <v/>
      </c>
      <c r="T49" s="39" t="str">
        <f t="shared" si="35"/>
        <v>RH</v>
      </c>
      <c r="U49" s="39" t="str">
        <f t="shared" si="35"/>
        <v/>
      </c>
      <c r="V49" s="39" t="str">
        <f t="shared" si="35"/>
        <v/>
      </c>
      <c r="W49" s="39" t="str">
        <f t="shared" si="35"/>
        <v>RH</v>
      </c>
      <c r="X49" s="39" t="str">
        <f t="shared" si="35"/>
        <v>RH</v>
      </c>
      <c r="Y49" s="39" t="str">
        <f t="shared" si="35"/>
        <v/>
      </c>
      <c r="Z49" s="39" t="str">
        <f t="shared" si="35"/>
        <v/>
      </c>
      <c r="AA49" s="39" t="str">
        <f t="shared" si="35"/>
        <v>RH</v>
      </c>
      <c r="AB49" s="39" t="str">
        <f t="shared" si="35"/>
        <v/>
      </c>
      <c r="AC49" s="39" t="str">
        <f t="shared" si="35"/>
        <v/>
      </c>
      <c r="AD49" s="39" t="str">
        <f t="shared" si="35"/>
        <v>RH</v>
      </c>
      <c r="AE49" s="39" t="str">
        <f t="shared" si="35"/>
        <v>RH</v>
      </c>
      <c r="AF49" s="39" t="str">
        <f t="shared" si="35"/>
        <v/>
      </c>
      <c r="AG49" s="39" t="str">
        <f t="shared" si="35"/>
        <v/>
      </c>
      <c r="AH49" s="111"/>
      <c r="AI49" s="164">
        <f>COUNTIF(D49:AG49,"RTT")+'Mai 2020'!AJ49</f>
        <v>0</v>
      </c>
      <c r="AJ49" s="183">
        <f t="shared" si="4"/>
        <v>15</v>
      </c>
      <c r="AK49" s="88">
        <f>COUNTIF(D49:AG49,"CA")+'Mai 2020'!AL49</f>
        <v>0</v>
      </c>
      <c r="AL49" s="186">
        <f t="shared" si="5"/>
        <v>25</v>
      </c>
      <c r="AM49" s="362"/>
      <c r="AN49" s="88" t="s">
        <v>90</v>
      </c>
      <c r="AO49" s="80">
        <f>'Mai 2020'!AP49</f>
        <v>0</v>
      </c>
      <c r="AP49" s="80">
        <f>COUNTIF(D49:AG49,"HS")+'Mai 2020'!AQ49</f>
        <v>0</v>
      </c>
      <c r="AQ49" s="186">
        <f t="shared" si="6"/>
        <v>0</v>
      </c>
      <c r="AR49" s="77">
        <f>COUNT(J49,Q49,X49,AE49,D49)+'Mai 2020'!AS49</f>
        <v>0</v>
      </c>
      <c r="AS49" s="64">
        <f t="shared" si="7"/>
        <v>0</v>
      </c>
      <c r="AT49" s="64">
        <f>COUNTIF(D49:AG49,"jdf")+'Mai 2020'!AU49</f>
        <v>0</v>
      </c>
      <c r="AU49" s="183">
        <f t="shared" si="8"/>
        <v>0</v>
      </c>
      <c r="AV49" s="106">
        <f ca="1">jaunesNum(D49:AG49)</f>
        <v>0</v>
      </c>
      <c r="AW49" s="108">
        <f>COUNTIF(D49:AG49,"RF")+'Mai 2020'!AX49</f>
        <v>0</v>
      </c>
      <c r="AX49" s="190">
        <f t="shared" ca="1" si="9"/>
        <v>0</v>
      </c>
      <c r="AY49" s="88">
        <f>IF(COUNTIF(C49:AG49,"CA")&gt;=5,"1",IF(COUNTIF(C49:AG49,"CA")&lt;=4,"0"))+'Mai 2020'!AZ49</f>
        <v>0</v>
      </c>
      <c r="AZ49" s="80">
        <f t="shared" si="10"/>
        <v>0</v>
      </c>
      <c r="BA49" s="80">
        <f>COUNTIF(D49:AG49,"FR")+'Mai 2020'!BB49</f>
        <v>0</v>
      </c>
      <c r="BB49" s="186">
        <f t="shared" si="11"/>
        <v>0</v>
      </c>
    </row>
    <row r="50" spans="1:54" ht="12" customHeight="1" thickBot="1" x14ac:dyDescent="0.3">
      <c r="A50" s="288"/>
      <c r="B50" s="127"/>
      <c r="C50" s="138"/>
      <c r="D50" s="107" t="str">
        <f t="shared" ref="D50:AG50" si="36">IF(OR(WEEKDAY(D3,2)=6,WEEKDAY(D3,2)=7,WEEKDAY(D3,2)=4),"RH","")</f>
        <v/>
      </c>
      <c r="E50" s="39" t="str">
        <f t="shared" si="36"/>
        <v/>
      </c>
      <c r="F50" s="39" t="str">
        <f t="shared" si="36"/>
        <v/>
      </c>
      <c r="G50" s="39" t="str">
        <f t="shared" si="36"/>
        <v>RH</v>
      </c>
      <c r="H50" s="39" t="str">
        <f t="shared" si="36"/>
        <v/>
      </c>
      <c r="I50" s="39" t="str">
        <f t="shared" si="36"/>
        <v>RH</v>
      </c>
      <c r="J50" s="39" t="str">
        <f t="shared" si="36"/>
        <v>RH</v>
      </c>
      <c r="K50" s="39" t="str">
        <f t="shared" si="36"/>
        <v/>
      </c>
      <c r="L50" s="39" t="str">
        <f t="shared" si="36"/>
        <v/>
      </c>
      <c r="M50" s="39" t="str">
        <f t="shared" si="36"/>
        <v/>
      </c>
      <c r="N50" s="39" t="str">
        <f t="shared" si="36"/>
        <v>RH</v>
      </c>
      <c r="O50" s="39" t="str">
        <f t="shared" si="36"/>
        <v/>
      </c>
      <c r="P50" s="39" t="str">
        <f t="shared" si="36"/>
        <v>RH</v>
      </c>
      <c r="Q50" s="39" t="str">
        <f t="shared" si="36"/>
        <v>RH</v>
      </c>
      <c r="R50" s="39" t="str">
        <f t="shared" si="36"/>
        <v/>
      </c>
      <c r="S50" s="39" t="str">
        <f t="shared" si="36"/>
        <v/>
      </c>
      <c r="T50" s="39" t="str">
        <f t="shared" si="36"/>
        <v/>
      </c>
      <c r="U50" s="39" t="str">
        <f t="shared" si="36"/>
        <v>RH</v>
      </c>
      <c r="V50" s="39" t="str">
        <f t="shared" si="36"/>
        <v/>
      </c>
      <c r="W50" s="39" t="str">
        <f t="shared" si="36"/>
        <v>RH</v>
      </c>
      <c r="X50" s="39" t="str">
        <f t="shared" si="36"/>
        <v>RH</v>
      </c>
      <c r="Y50" s="39" t="str">
        <f t="shared" si="36"/>
        <v/>
      </c>
      <c r="Z50" s="39" t="str">
        <f t="shared" si="36"/>
        <v/>
      </c>
      <c r="AA50" s="39" t="str">
        <f t="shared" si="36"/>
        <v/>
      </c>
      <c r="AB50" s="39" t="str">
        <f t="shared" si="36"/>
        <v>RH</v>
      </c>
      <c r="AC50" s="39" t="str">
        <f t="shared" si="36"/>
        <v/>
      </c>
      <c r="AD50" s="39" t="str">
        <f t="shared" si="36"/>
        <v>RH</v>
      </c>
      <c r="AE50" s="39" t="str">
        <f t="shared" si="36"/>
        <v>RH</v>
      </c>
      <c r="AF50" s="39" t="str">
        <f t="shared" si="36"/>
        <v/>
      </c>
      <c r="AG50" s="39" t="str">
        <f t="shared" si="36"/>
        <v/>
      </c>
      <c r="AH50" s="111"/>
      <c r="AI50" s="164">
        <f>COUNTIF(D50:AG50,"RTT")+'Mai 2020'!AJ50</f>
        <v>0</v>
      </c>
      <c r="AJ50" s="184">
        <f t="shared" si="4"/>
        <v>15</v>
      </c>
      <c r="AK50" s="88">
        <f>COUNTIF(D50:AG50,"CA")+'Mai 2020'!AL50</f>
        <v>0</v>
      </c>
      <c r="AL50" s="187">
        <f t="shared" si="5"/>
        <v>25</v>
      </c>
      <c r="AM50" s="363"/>
      <c r="AN50" s="82" t="s">
        <v>90</v>
      </c>
      <c r="AO50" s="84">
        <f>'Mai 2020'!AP50</f>
        <v>0</v>
      </c>
      <c r="AP50" s="84">
        <f>COUNTIF(D50:AG50,"HS")+'Mai 2020'!AQ50</f>
        <v>0</v>
      </c>
      <c r="AQ50" s="188">
        <f t="shared" si="6"/>
        <v>0</v>
      </c>
      <c r="AR50" s="67">
        <f>COUNT(J50,Q50,X50,AE50,D50)+'Mai 2020'!AS50</f>
        <v>0</v>
      </c>
      <c r="AS50" s="68">
        <f t="shared" si="7"/>
        <v>0</v>
      </c>
      <c r="AT50" s="68">
        <f>COUNTIF(D50:AG50,"jdf")+'Mai 2020'!AU50</f>
        <v>0</v>
      </c>
      <c r="AU50" s="202">
        <f t="shared" si="8"/>
        <v>0</v>
      </c>
      <c r="AV50" s="106">
        <f ca="1">jaunesNum(D50:AG50)</f>
        <v>0</v>
      </c>
      <c r="AW50" s="151">
        <f>COUNTIF(D50:AG50,"RF")+'Mai 2020'!AX50</f>
        <v>0</v>
      </c>
      <c r="AX50" s="192">
        <f t="shared" ca="1" si="9"/>
        <v>0</v>
      </c>
      <c r="AY50" s="82">
        <f>IF(COUNTIF(C50:AG50,"CA")&gt;=5,"1",IF(COUNTIF(C50:AG50,"CA")&lt;=4,"0"))+'Mai 2020'!AZ50</f>
        <v>0</v>
      </c>
      <c r="AZ50" s="84">
        <f t="shared" si="10"/>
        <v>0</v>
      </c>
      <c r="BA50" s="84">
        <f>COUNTIF(D50:AG50,"FR")+'Mai 2020'!BB50</f>
        <v>0</v>
      </c>
      <c r="BB50" s="188">
        <f t="shared" si="11"/>
        <v>0</v>
      </c>
    </row>
    <row r="51" spans="1:54" ht="17.25" customHeight="1" thickBot="1" x14ac:dyDescent="0.3">
      <c r="A51" s="264" t="s">
        <v>0</v>
      </c>
      <c r="B51" s="364"/>
      <c r="C51" s="142"/>
      <c r="D51" s="56">
        <f>COUNT(D5:D50)</f>
        <v>0</v>
      </c>
      <c r="E51" s="56">
        <f t="shared" ref="E51:AG51" si="37">COUNT(E5:E50)</f>
        <v>14</v>
      </c>
      <c r="F51" s="56">
        <f t="shared" si="37"/>
        <v>14</v>
      </c>
      <c r="G51" s="56">
        <f t="shared" si="37"/>
        <v>14</v>
      </c>
      <c r="H51" s="56">
        <f t="shared" si="37"/>
        <v>14</v>
      </c>
      <c r="I51" s="56">
        <f t="shared" si="37"/>
        <v>0</v>
      </c>
      <c r="J51" s="56">
        <f t="shared" si="37"/>
        <v>0</v>
      </c>
      <c r="K51" s="56">
        <f t="shared" si="37"/>
        <v>14</v>
      </c>
      <c r="L51" s="56">
        <f t="shared" si="37"/>
        <v>14</v>
      </c>
      <c r="M51" s="56">
        <f t="shared" si="37"/>
        <v>14</v>
      </c>
      <c r="N51" s="56">
        <f t="shared" si="37"/>
        <v>14</v>
      </c>
      <c r="O51" s="56">
        <f t="shared" si="37"/>
        <v>14</v>
      </c>
      <c r="P51" s="56">
        <f t="shared" si="37"/>
        <v>0</v>
      </c>
      <c r="Q51" s="56">
        <f t="shared" si="37"/>
        <v>0</v>
      </c>
      <c r="R51" s="56">
        <f t="shared" si="37"/>
        <v>14</v>
      </c>
      <c r="S51" s="56">
        <f t="shared" si="37"/>
        <v>14</v>
      </c>
      <c r="T51" s="56">
        <f t="shared" si="37"/>
        <v>14</v>
      </c>
      <c r="U51" s="56">
        <f t="shared" si="37"/>
        <v>14</v>
      </c>
      <c r="V51" s="56">
        <f t="shared" si="37"/>
        <v>14</v>
      </c>
      <c r="W51" s="56">
        <f t="shared" si="37"/>
        <v>0</v>
      </c>
      <c r="X51" s="56">
        <f t="shared" si="37"/>
        <v>0</v>
      </c>
      <c r="Y51" s="56">
        <f t="shared" si="37"/>
        <v>14</v>
      </c>
      <c r="Z51" s="56">
        <f t="shared" si="37"/>
        <v>14</v>
      </c>
      <c r="AA51" s="56">
        <f t="shared" si="37"/>
        <v>14</v>
      </c>
      <c r="AB51" s="56">
        <f t="shared" si="37"/>
        <v>14</v>
      </c>
      <c r="AC51" s="56">
        <f t="shared" si="37"/>
        <v>14</v>
      </c>
      <c r="AD51" s="56">
        <f t="shared" si="37"/>
        <v>0</v>
      </c>
      <c r="AE51" s="56">
        <f t="shared" si="37"/>
        <v>0</v>
      </c>
      <c r="AF51" s="56">
        <f t="shared" si="37"/>
        <v>14</v>
      </c>
      <c r="AG51" s="56">
        <f t="shared" si="37"/>
        <v>14</v>
      </c>
      <c r="AH51" s="112"/>
      <c r="AI51" s="365">
        <f>SUM(AJ5:AJ50)</f>
        <v>525</v>
      </c>
      <c r="AJ51" s="366"/>
      <c r="AK51" s="256">
        <f>SUM(AL5:AL50)</f>
        <v>1000</v>
      </c>
      <c r="AL51" s="257"/>
      <c r="AM51" s="154"/>
      <c r="AN51" s="148"/>
      <c r="AO51" s="175"/>
      <c r="AP51" s="314">
        <f>SUM(AQ5:AQ50)</f>
        <v>0</v>
      </c>
      <c r="AQ51" s="315"/>
      <c r="AR51" s="258"/>
      <c r="AS51" s="259"/>
      <c r="AT51" s="258">
        <f>SUM(AU5:AU50)</f>
        <v>0</v>
      </c>
      <c r="AU51" s="259"/>
      <c r="AV51" s="144"/>
      <c r="AW51" s="316">
        <f ca="1">SUM(AX5:AX50)</f>
        <v>1</v>
      </c>
      <c r="AX51" s="317"/>
      <c r="AY51" s="148"/>
      <c r="AZ51" s="156"/>
      <c r="BA51" s="368">
        <f>SUM(BB5:BB50)</f>
        <v>0</v>
      </c>
      <c r="BB51" s="315"/>
    </row>
    <row r="52" spans="1:54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I52" s="305" t="s">
        <v>72</v>
      </c>
      <c r="AJ52" s="306"/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7"/>
      <c r="AZ52" s="307"/>
      <c r="BA52" s="306"/>
      <c r="BB52" s="308"/>
    </row>
    <row r="53" spans="1:54" ht="21.75" thickBot="1" x14ac:dyDescent="0.4">
      <c r="A53" s="99">
        <v>1</v>
      </c>
      <c r="B53" s="254" t="str">
        <f>RecherchePostesManquants(D5:D50,26)</f>
        <v>1, 2, 3, 4, 5, 6, 7, 8, 9, 10, 11, 12, 13, 14, 15, 16, 17, 18, 19, 20, 21, 22, 23, 24, 25, 26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309">
        <f ca="1">SUM(AL5:AL50,AQ5:AQ50,AU5:AU50,AX5:AX50,BB5:BB50,AJ5:AJ50)</f>
        <v>1526</v>
      </c>
      <c r="AJ53" s="310"/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1"/>
    </row>
    <row r="54" spans="1:54" ht="15.75" thickBot="1" x14ac:dyDescent="0.3">
      <c r="A54" s="168">
        <v>2</v>
      </c>
      <c r="B54" s="244" t="str">
        <f>RecherchePostesManquants(E5:E50,26)</f>
        <v>9, 10, 11, 12, 13, 14, 15, 16, 17, 18, 19, 24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4" ht="15" customHeight="1" x14ac:dyDescent="0.25">
      <c r="A55" s="16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I55" s="318" t="s">
        <v>77</v>
      </c>
      <c r="AJ55" s="319"/>
      <c r="AK55" s="319"/>
      <c r="AL55" s="319"/>
      <c r="AM55" s="319"/>
      <c r="AN55" s="319"/>
      <c r="AO55" s="320"/>
      <c r="AP55" s="342" t="s">
        <v>73</v>
      </c>
      <c r="AQ55" s="343"/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4"/>
    </row>
    <row r="56" spans="1:54" ht="15.75" thickBot="1" x14ac:dyDescent="0.3">
      <c r="A56" s="168">
        <v>4</v>
      </c>
      <c r="B56" s="244" t="str">
        <f>RecherchePostesManquants(G5:G50,26)</f>
        <v>9, 10, 11, 12, 13, 14, 15, 16, 17, 18, 19, 24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I56" s="321"/>
      <c r="AJ56" s="322"/>
      <c r="AK56" s="322"/>
      <c r="AL56" s="322"/>
      <c r="AM56" s="322"/>
      <c r="AN56" s="322"/>
      <c r="AO56" s="323"/>
      <c r="AP56" s="336">
        <v>10</v>
      </c>
      <c r="AQ56" s="337"/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8"/>
    </row>
    <row r="57" spans="1:54" ht="31.5" customHeight="1" x14ac:dyDescent="0.25">
      <c r="A57" s="168">
        <v>5</v>
      </c>
      <c r="B57" s="244" t="str">
        <f>RecherchePostesManquants(H5:H50,26)</f>
        <v>9, 10, 11, 12, 13, 14, 15, 16, 17, 18, 19, 24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I57" s="330">
        <f>COUNTIF(D5:AF50,"27")</f>
        <v>0</v>
      </c>
      <c r="AJ57" s="331"/>
      <c r="AK57" s="331"/>
      <c r="AL57" s="331"/>
      <c r="AM57" s="331"/>
      <c r="AN57" s="331"/>
      <c r="AO57" s="332"/>
      <c r="AP57" s="336" t="s">
        <v>74</v>
      </c>
      <c r="AQ57" s="337"/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8"/>
    </row>
    <row r="58" spans="1:54" ht="15.75" thickBot="1" x14ac:dyDescent="0.3">
      <c r="A58" s="100">
        <v>6</v>
      </c>
      <c r="B58" s="244" t="str">
        <f>RecherchePostesManquants(I5:I50,26)</f>
        <v>1, 2, 3, 4, 5, 6, 7, 8, 9, 10, 11, 12, 13, 14, 15, 16, 17, 18, 19, 20, 21, 22, 23, 24, 25, 26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I58" s="333"/>
      <c r="AJ58" s="334"/>
      <c r="AK58" s="334"/>
      <c r="AL58" s="334"/>
      <c r="AM58" s="334"/>
      <c r="AN58" s="334"/>
      <c r="AO58" s="335"/>
      <c r="AP58" s="339">
        <v>2</v>
      </c>
      <c r="AQ58" s="340"/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1"/>
    </row>
    <row r="59" spans="1:54" ht="15.75" thickBot="1" x14ac:dyDescent="0.3">
      <c r="A59" s="100">
        <v>7</v>
      </c>
      <c r="B59" s="244" t="str">
        <f>RecherchePostesManquants(J5:J50,26)</f>
        <v>1, 2, 3, 4, 5, 6, 7, 8, 9, 10, 11, 12, 13, 14, 15, 16, 17, 18, 19, 20, 21, 22, 23, 24, 25, 26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I59" s="324" t="s">
        <v>78</v>
      </c>
      <c r="AJ59" s="325"/>
      <c r="AK59" s="325"/>
      <c r="AL59" s="325"/>
      <c r="AM59" s="325"/>
      <c r="AN59" s="325"/>
      <c r="AO59" s="326"/>
      <c r="AP59" s="345" t="s">
        <v>75</v>
      </c>
      <c r="AQ59" s="346"/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7"/>
    </row>
    <row r="60" spans="1:54" ht="19.5" thickBot="1" x14ac:dyDescent="0.35">
      <c r="A60" s="168">
        <v>8</v>
      </c>
      <c r="B60" s="244" t="str">
        <f>RecherchePostesManquants(K5:K50,26)</f>
        <v>9, 10, 11, 12, 13, 14, 15, 16, 17, 18, 19, 24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I60" s="327"/>
      <c r="AJ60" s="328"/>
      <c r="AK60" s="328"/>
      <c r="AL60" s="328"/>
      <c r="AM60" s="328"/>
      <c r="AN60" s="328"/>
      <c r="AO60" s="329"/>
      <c r="AP60" s="302">
        <f>IF(AP58&gt;AP56,-(AP58-AP56)/AP58,(AP56-AP58)/AP56)</f>
        <v>0.8</v>
      </c>
      <c r="AQ60" s="303"/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4"/>
    </row>
    <row r="61" spans="1:54" x14ac:dyDescent="0.25">
      <c r="A61" s="168">
        <v>9</v>
      </c>
      <c r="B61" s="244" t="str">
        <f>RecherchePostesManquants(L5:L50,26)</f>
        <v>9, 10, 11, 12, 13, 14, 15, 16, 17, 18, 19, 24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4" x14ac:dyDescent="0.25">
      <c r="A62" s="16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4" x14ac:dyDescent="0.25">
      <c r="A63" s="168">
        <v>11</v>
      </c>
      <c r="B63" s="244" t="str">
        <f>RecherchePostesManquants(N5:N50,26)</f>
        <v>9, 10, 11, 12, 13, 14, 15, 16, 17, 18, 19, 24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4" x14ac:dyDescent="0.25">
      <c r="A64" s="168">
        <v>12</v>
      </c>
      <c r="B64" s="244" t="str">
        <f>RecherchePostesManquants(O5:O50,26)</f>
        <v>9, 10, 11, 12, 13, 14, 15, 16, 17, 18, 19, 24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6" x14ac:dyDescent="0.25">
      <c r="A65" s="100">
        <v>13</v>
      </c>
      <c r="B65" s="244" t="str">
        <f>RecherchePostesManquants(P5:P50,26)</f>
        <v>1, 2, 3, 4, 5, 6, 7, 8, 9, 10, 11, 12, 13, 14, 15, 16, 17, 18, 19, 20, 21, 22, 23, 24, 25, 26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6" x14ac:dyDescent="0.25">
      <c r="A66" s="100">
        <v>14</v>
      </c>
      <c r="B66" s="244" t="str">
        <f>RecherchePostesManquants(Q5:Q50,26)</f>
        <v>1, 2, 3, 4, 5, 6, 7, 8, 9, 10, 11, 12, 13, 14, 15, 16, 17, 18, 19, 20, 21, 22, 23, 24, 25, 26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6" x14ac:dyDescent="0.25">
      <c r="A67" s="168">
        <v>15</v>
      </c>
      <c r="B67" s="244" t="str">
        <f>RecherchePostesManquants(R5:R50,26)</f>
        <v>9, 10, 11, 12, 13, 14, 15, 16, 17, 18, 19, 24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I67" s="1"/>
      <c r="AJ67" s="1"/>
    </row>
    <row r="68" spans="1:36" x14ac:dyDescent="0.25">
      <c r="A68" s="168">
        <v>16</v>
      </c>
      <c r="B68" s="244" t="str">
        <f>RecherchePostesManquants(S5:S50,26)</f>
        <v>9, 10, 11, 12, 13, 14, 15, 16, 17, 18, 19, 24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I68" s="1"/>
      <c r="AJ68" s="1"/>
    </row>
    <row r="69" spans="1:36" x14ac:dyDescent="0.25">
      <c r="A69" s="16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I69" s="1"/>
      <c r="AJ69" s="1"/>
    </row>
    <row r="70" spans="1:36" x14ac:dyDescent="0.25">
      <c r="A70" s="168">
        <v>18</v>
      </c>
      <c r="B70" s="244" t="str">
        <f>RecherchePostesManquants(U5:U50,26)</f>
        <v>9, 10, 11, 12, 13, 14, 15, 16, 17, 18, 19, 24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I70" s="1"/>
      <c r="AJ70" s="1"/>
    </row>
    <row r="71" spans="1:36" x14ac:dyDescent="0.25">
      <c r="A71" s="168">
        <v>19</v>
      </c>
      <c r="B71" s="244" t="str">
        <f>RecherchePostesManquants(V5:V50,26)</f>
        <v>9, 10, 11, 12, 13, 14, 15, 16, 17, 18, 19, 24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I71" s="1"/>
      <c r="AJ71" s="1"/>
    </row>
    <row r="72" spans="1:36" x14ac:dyDescent="0.25">
      <c r="A72" s="100">
        <v>20</v>
      </c>
      <c r="B72" s="244" t="str">
        <f>RecherchePostesManquants(W5:W50,26)</f>
        <v>1, 2, 3, 4, 5, 6, 7, 8, 9, 10, 11, 12, 13, 14, 15, 16, 17, 18, 19, 20, 21, 22, 23, 24, 25, 26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I72" s="1"/>
      <c r="AJ72" s="1"/>
    </row>
    <row r="73" spans="1:36" x14ac:dyDescent="0.25">
      <c r="A73" s="100">
        <v>21</v>
      </c>
      <c r="B73" s="244" t="str">
        <f>RecherchePostesManquants(X5:X50,26)</f>
        <v>1, 2, 3, 4, 5, 6, 7, 8, 9, 10, 11, 12, 13, 14, 15, 16, 17, 18, 19, 20, 21, 22, 23, 24, 25, 26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I73" s="1"/>
      <c r="AJ73" s="1"/>
    </row>
    <row r="74" spans="1:36" x14ac:dyDescent="0.25">
      <c r="A74" s="168">
        <v>22</v>
      </c>
      <c r="B74" s="244" t="str">
        <f>RecherchePostesManquants(Y5:Y50,26)</f>
        <v>9, 10, 11, 12, 13, 14, 15, 16, 17, 18, 19, 24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I74" s="1"/>
      <c r="AJ74" s="1"/>
    </row>
    <row r="75" spans="1:36" x14ac:dyDescent="0.25">
      <c r="A75" s="168">
        <v>23</v>
      </c>
      <c r="B75" s="244" t="str">
        <f>RecherchePostesManquants(Z5:Z50,26)</f>
        <v>9, 10, 11, 12, 13, 14, 15, 16, 17, 18, 19, 24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I75" s="1"/>
      <c r="AJ75" s="1"/>
    </row>
    <row r="76" spans="1:36" x14ac:dyDescent="0.25">
      <c r="A76" s="168">
        <v>24</v>
      </c>
      <c r="B76" s="244" t="str">
        <f>RecherchePostesManquants(AA5:AA50,26)</f>
        <v>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I76" s="1"/>
      <c r="AJ76" s="1"/>
    </row>
    <row r="77" spans="1:36" x14ac:dyDescent="0.25">
      <c r="A77" s="168">
        <v>25</v>
      </c>
      <c r="B77" s="244" t="str">
        <f>RecherchePostesManquants(AB5:AB50,26)</f>
        <v>9, 10, 11, 12, 13, 14, 15, 16, 17, 18, 19, 24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I77" s="1"/>
      <c r="AJ77" s="1"/>
    </row>
    <row r="78" spans="1:36" x14ac:dyDescent="0.25">
      <c r="A78" s="168">
        <v>26</v>
      </c>
      <c r="B78" s="244" t="str">
        <f>RecherchePostesManquants(AC5:AC50,26)</f>
        <v>9, 10, 11, 12, 13, 14, 15, 16, 17, 18, 19, 24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I78" s="1"/>
      <c r="AJ78" s="1"/>
    </row>
    <row r="79" spans="1:36" x14ac:dyDescent="0.25">
      <c r="A79" s="100">
        <v>27</v>
      </c>
      <c r="B79" s="244" t="str">
        <f>RecherchePostesManquants(AD5:AD50,26)</f>
        <v>1, 2, 3, 4, 5, 6, 7, 8, 9, 10, 11, 12, 13, 14, 15, 16, 17, 18, 19, 20, 21, 22, 23, 24, 25, 26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I79" s="1"/>
      <c r="AJ79" s="1"/>
    </row>
    <row r="80" spans="1:36" x14ac:dyDescent="0.25">
      <c r="A80" s="100">
        <v>28</v>
      </c>
      <c r="B80" s="244" t="str">
        <f>RecherchePostesManquants(AE5:AE50,26)</f>
        <v>1, 2, 3, 4, 5, 6, 7, 8, 9, 10, 11, 12, 13, 14, 15, 16, 17, 18, 19, 20, 21, 22, 23, 24, 25, 26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I80" s="1"/>
      <c r="AJ80" s="1"/>
    </row>
    <row r="81" spans="1:36" x14ac:dyDescent="0.25">
      <c r="A81" s="168">
        <v>29</v>
      </c>
      <c r="B81" s="244" t="str">
        <f>RecherchePostesManquants(AF5:AF50,26)</f>
        <v>9, 10, 11, 12, 13, 14, 15, 16, 17, 18, 19, 24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I81" s="1"/>
      <c r="AJ81" s="1"/>
    </row>
    <row r="82" spans="1:36" x14ac:dyDescent="0.25">
      <c r="A82" s="168">
        <v>30</v>
      </c>
      <c r="B82" s="244" t="str">
        <f>RecherchePostesManquants(AG5:AG50,26)</f>
        <v>9, 10, 11, 12, 13, 14, 15, 16, 17, 18, 19, 24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I82" s="1"/>
      <c r="AJ82" s="1"/>
    </row>
    <row r="83" spans="1:36" x14ac:dyDescent="0.25">
      <c r="A83" s="7"/>
      <c r="AI83" s="1"/>
      <c r="AJ83" s="1"/>
    </row>
    <row r="84" spans="1:36" x14ac:dyDescent="0.25">
      <c r="A84" s="7"/>
      <c r="AI84" s="1"/>
      <c r="AJ84" s="1"/>
    </row>
    <row r="85" spans="1:36" x14ac:dyDescent="0.25">
      <c r="A85" s="7"/>
      <c r="AI85" s="1"/>
      <c r="AJ85" s="1"/>
    </row>
    <row r="86" spans="1:36" x14ac:dyDescent="0.25">
      <c r="A86" s="7"/>
      <c r="AI86" s="1"/>
      <c r="AJ86" s="1"/>
    </row>
    <row r="87" spans="1:36" x14ac:dyDescent="0.25">
      <c r="A87" s="7"/>
      <c r="AI87" s="1"/>
      <c r="AJ87" s="1"/>
    </row>
    <row r="88" spans="1:36" x14ac:dyDescent="0.25">
      <c r="A88" s="7"/>
      <c r="AI88" s="1"/>
      <c r="AJ88" s="1"/>
    </row>
    <row r="89" spans="1:36" x14ac:dyDescent="0.25">
      <c r="A89" s="7"/>
      <c r="AI89" s="1"/>
      <c r="AJ89" s="1"/>
    </row>
  </sheetData>
  <autoFilter ref="C2:C89"/>
  <mergeCells count="75">
    <mergeCell ref="B79:U79"/>
    <mergeCell ref="B80:U80"/>
    <mergeCell ref="B81:U81"/>
    <mergeCell ref="B82:U82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I57:AO58"/>
    <mergeCell ref="AP57:BB57"/>
    <mergeCell ref="B58:U58"/>
    <mergeCell ref="AP58:BB58"/>
    <mergeCell ref="B59:U59"/>
    <mergeCell ref="AI59:AO60"/>
    <mergeCell ref="AP59:BB59"/>
    <mergeCell ref="B60:U60"/>
    <mergeCell ref="AP60:BB60"/>
    <mergeCell ref="B54:U54"/>
    <mergeCell ref="B55:U55"/>
    <mergeCell ref="AI55:AO56"/>
    <mergeCell ref="AP55:BB55"/>
    <mergeCell ref="B56:U56"/>
    <mergeCell ref="AP56:BB56"/>
    <mergeCell ref="AW51:AX51"/>
    <mergeCell ref="BA51:BB51"/>
    <mergeCell ref="B52:U52"/>
    <mergeCell ref="AI52:BB52"/>
    <mergeCell ref="B53:U53"/>
    <mergeCell ref="AI53:BB53"/>
    <mergeCell ref="A51:B51"/>
    <mergeCell ref="AI51:AJ51"/>
    <mergeCell ref="AK51:AL51"/>
    <mergeCell ref="AP51:AQ51"/>
    <mergeCell ref="AR51:AS51"/>
    <mergeCell ref="AT51:AU51"/>
    <mergeCell ref="AM5:AM50"/>
    <mergeCell ref="A16:A18"/>
    <mergeCell ref="A19:A20"/>
    <mergeCell ref="A21:A24"/>
    <mergeCell ref="A26:A29"/>
    <mergeCell ref="A30:A33"/>
    <mergeCell ref="A35:A38"/>
    <mergeCell ref="A41:A42"/>
    <mergeCell ref="A47:A50"/>
    <mergeCell ref="AI4:AL4"/>
    <mergeCell ref="AN4:AQ4"/>
    <mergeCell ref="AR4:AU4"/>
    <mergeCell ref="AV4:AX4"/>
    <mergeCell ref="AY4:BB4"/>
    <mergeCell ref="A1:C1"/>
    <mergeCell ref="AM1:AM3"/>
    <mergeCell ref="AN1:BB1"/>
    <mergeCell ref="A2:A3"/>
    <mergeCell ref="B2:B3"/>
    <mergeCell ref="C2:C3"/>
    <mergeCell ref="AI3:AJ3"/>
    <mergeCell ref="AK3:AL3"/>
    <mergeCell ref="AN3:AQ3"/>
    <mergeCell ref="AR3:AU3"/>
    <mergeCell ref="AY3:BB3"/>
  </mergeCells>
  <conditionalFormatting sqref="C2:AD3 C51 C4:AC4">
    <cfRule type="expression" dxfId="1971" priority="225">
      <formula>WEEKDAY(E$2,2)=2</formula>
    </cfRule>
  </conditionalFormatting>
  <conditionalFormatting sqref="D2:AE3 D4:AC4">
    <cfRule type="expression" dxfId="1970" priority="226">
      <formula>WEEKDAY(E$2,2)=7</formula>
    </cfRule>
  </conditionalFormatting>
  <conditionalFormatting sqref="D4:AD4 D2:AH3">
    <cfRule type="containsText" dxfId="1969" priority="228" operator="containsText" text="CF">
      <formula>NOT(ISERROR(SEARCH("CF",#REF!)))</formula>
    </cfRule>
    <cfRule type="containsText" dxfId="1968" priority="229" operator="containsText" text="RC">
      <formula>NOT(ISERROR(SEARCH("RC",#REF!)))</formula>
    </cfRule>
    <cfRule type="containsText" dxfId="1967" priority="230" operator="containsText" text="RTT">
      <formula>NOT(ISERROR(SEARCH("RTT",#REF!)))</formula>
    </cfRule>
    <cfRule type="containsText" dxfId="1966" priority="231" operator="containsText" text="RF">
      <formula>NOT(ISERROR(SEARCH("RF",#REF!)))</formula>
    </cfRule>
    <cfRule type="containsText" dxfId="1965" priority="232" operator="containsText" text="FR">
      <formula>NOT(ISERROR(SEARCH("FR",#REF!)))</formula>
    </cfRule>
    <cfRule type="containsText" dxfId="1964" priority="233" operator="containsText" text="HS">
      <formula>NOT(ISERROR(SEARCH("HS",#REF!)))</formula>
    </cfRule>
    <cfRule type="containsText" dxfId="1963" priority="234" operator="containsText" text="CA">
      <formula>NOT(ISERROR(SEARCH("CA",#REF!)))</formula>
    </cfRule>
    <cfRule type="containsText" dxfId="1962" priority="235" operator="containsText" text="RH">
      <formula>NOT(ISERROR(SEARCH("RH",#REF!)))</formula>
    </cfRule>
  </conditionalFormatting>
  <conditionalFormatting sqref="D2:AF3 D4:AD4">
    <cfRule type="containsText" dxfId="1961" priority="227" operator="containsText" text="JDF">
      <formula>NOT(ISERROR(SEARCH("JDF",#REF!)))</formula>
    </cfRule>
  </conditionalFormatting>
  <conditionalFormatting sqref="D52:AG81 D83:AG89 V82:AG82">
    <cfRule type="containsText" dxfId="1960" priority="236" operator="containsText" text="CF">
      <formula>NOT(ISERROR(SEARCH("CF",#REF!)))</formula>
    </cfRule>
    <cfRule type="containsText" dxfId="1959" priority="237" operator="containsText" text="RC">
      <formula>NOT(ISERROR(SEARCH("RC",#REF!)))</formula>
    </cfRule>
    <cfRule type="containsText" dxfId="1958" priority="238" operator="containsText" text="RTT">
      <formula>NOT(ISERROR(SEARCH("RTT",#REF!)))</formula>
    </cfRule>
    <cfRule type="containsText" dxfId="1957" priority="239" operator="containsText" text="RF">
      <formula>NOT(ISERROR(SEARCH("RF",#REF!)))</formula>
    </cfRule>
    <cfRule type="containsText" dxfId="1956" priority="240" operator="containsText" text="FR">
      <formula>NOT(ISERROR(SEARCH("FR",#REF!)))</formula>
    </cfRule>
    <cfRule type="containsText" dxfId="1955" priority="241" operator="containsText" text="HS">
      <formula>NOT(ISERROR(SEARCH("HS",#REF!)))</formula>
    </cfRule>
    <cfRule type="containsText" dxfId="1954" priority="242" operator="containsText" text="CA">
      <formula>NOT(ISERROR(SEARCH("CA",#REF!)))</formula>
    </cfRule>
    <cfRule type="containsText" dxfId="1953" priority="243" operator="containsText" text="RH">
      <formula>NOT(ISERROR(SEARCH("RH",#REF!)))</formula>
    </cfRule>
  </conditionalFormatting>
  <conditionalFormatting sqref="D52:AG81 D83:AG89 V82:AG82">
    <cfRule type="containsText" dxfId="1952" priority="244" operator="containsText" text="JDF">
      <formula>NOT(ISERROR(SEARCH("JDF",#REF!)))</formula>
    </cfRule>
  </conditionalFormatting>
  <conditionalFormatting sqref="D2 H2 J2 L2 N2 P2 R2 T2 V2 X2 Z2 AB2 AD2 AF2 F2">
    <cfRule type="duplicateValues" dxfId="1951" priority="263"/>
  </conditionalFormatting>
  <conditionalFormatting sqref="AE2:AF3 AD4">
    <cfRule type="expression" dxfId="1950" priority="264">
      <formula>WEEKDAY(#REF!,2)=2</formula>
    </cfRule>
  </conditionalFormatting>
  <conditionalFormatting sqref="AF2:AF3">
    <cfRule type="expression" dxfId="1949" priority="265">
      <formula>WEEKDAY(#REF!,2)=7</formula>
    </cfRule>
  </conditionalFormatting>
  <conditionalFormatting sqref="D5:AH50">
    <cfRule type="cellIs" dxfId="1948" priority="205" operator="equal">
      <formula>27</formula>
    </cfRule>
    <cfRule type="containsText" dxfId="1947" priority="206" operator="containsText" text="JSR">
      <formula>NOT(ISERROR(SEARCH("JSR",D5)))</formula>
    </cfRule>
    <cfRule type="containsText" dxfId="1946" priority="207" operator="containsText" text="JS">
      <formula>NOT(ISERROR(SEARCH("JS",D5)))</formula>
    </cfRule>
    <cfRule type="containsText" dxfId="1945" priority="208" operator="containsText" text="RTP">
      <formula>NOT(ISERROR(SEARCH("RTP",D5)))</formula>
    </cfRule>
    <cfRule type="containsText" dxfId="1944" priority="209" operator="containsText" text="RTJ">
      <formula>NOT(ISERROR(SEARCH("RTJ",D5)))</formula>
    </cfRule>
    <cfRule type="containsText" dxfId="1943" priority="210" operator="containsText" text="RTT">
      <formula>NOT(ISERROR(SEARCH("RTT",D5)))</formula>
    </cfRule>
    <cfRule type="containsText" dxfId="1942" priority="211" operator="containsText" text="RF">
      <formula>NOT(ISERROR(SEARCH("RF",D5)))</formula>
    </cfRule>
    <cfRule type="containsText" dxfId="1941" priority="212" operator="containsText" text="RC">
      <formula>NOT(ISERROR(SEARCH("RC",D5)))</formula>
    </cfRule>
    <cfRule type="containsText" dxfId="1940" priority="213" operator="containsText" text="NM">
      <formula>NOT(ISERROR(SEARCH("NM",D5)))</formula>
    </cfRule>
    <cfRule type="containsText" dxfId="1939" priority="214" operator="containsText" text="JDF">
      <formula>NOT(ISERROR(SEARCH("JDF",D5)))</formula>
    </cfRule>
    <cfRule type="containsText" dxfId="1938" priority="215" operator="containsText" text="HSM">
      <formula>NOT(ISERROR(SEARCH("HSM",D5)))</formula>
    </cfRule>
    <cfRule type="containsText" dxfId="1937" priority="216" operator="containsText" text="HS">
      <formula>NOT(ISERROR(SEARCH("HS",D5)))</formula>
    </cfRule>
    <cfRule type="containsText" dxfId="1936" priority="217" operator="containsText" text="FR">
      <formula>NOT(ISERROR(SEARCH("FR",D5)))</formula>
    </cfRule>
    <cfRule type="containsText" dxfId="1935" priority="218" operator="containsText" text="CFS">
      <formula>NOT(ISERROR(SEARCH("CFS",D5)))</formula>
    </cfRule>
    <cfRule type="containsText" dxfId="1934" priority="219" operator="containsText" text="CFJ">
      <formula>NOT(ISERROR(SEARCH("CFJ",D5)))</formula>
    </cfRule>
    <cfRule type="containsText" dxfId="1933" priority="220" operator="containsText" text="CAR">
      <formula>NOT(ISERROR(SEARCH("CAR",D5)))</formula>
    </cfRule>
    <cfRule type="containsText" dxfId="1932" priority="221" operator="containsText" text="CAM">
      <formula>NOT(ISERROR(SEARCH("CAM",D5)))</formula>
    </cfRule>
    <cfRule type="containsText" dxfId="1931" priority="222" operator="containsText" text="CA">
      <formula>NOT(ISERROR(SEARCH("CA",D5)))</formula>
    </cfRule>
    <cfRule type="containsText" dxfId="1930" priority="223" operator="containsText" text="AAS">
      <formula>NOT(ISERROR(SEARCH("AAS",D5)))</formula>
    </cfRule>
    <cfRule type="containsText" dxfId="1929" priority="224" operator="containsText" text="RH">
      <formula>NOT(ISERROR(SEARCH("RH",D5)))</formula>
    </cfRule>
  </conditionalFormatting>
  <conditionalFormatting sqref="D90:AG1048571">
    <cfRule type="containsText" dxfId="1928" priority="245" operator="containsText" text="CF">
      <formula>NOT(ISERROR(SEARCH("CF",#REF!)))</formula>
    </cfRule>
    <cfRule type="containsText" dxfId="1927" priority="246" operator="containsText" text="RC">
      <formula>NOT(ISERROR(SEARCH("RC",#REF!)))</formula>
    </cfRule>
    <cfRule type="containsText" dxfId="1926" priority="247" operator="containsText" text="RTT">
      <formula>NOT(ISERROR(SEARCH("RTT",#REF!)))</formula>
    </cfRule>
    <cfRule type="containsText" dxfId="1925" priority="248" operator="containsText" text="RF">
      <formula>NOT(ISERROR(SEARCH("RF",#REF!)))</formula>
    </cfRule>
    <cfRule type="containsText" dxfId="1924" priority="249" operator="containsText" text="FR">
      <formula>NOT(ISERROR(SEARCH("FR",#REF!)))</formula>
    </cfRule>
    <cfRule type="containsText" dxfId="1923" priority="250" operator="containsText" text="HS">
      <formula>NOT(ISERROR(SEARCH("HS",#REF!)))</formula>
    </cfRule>
    <cfRule type="containsText" dxfId="1922" priority="251" operator="containsText" text="CA">
      <formula>NOT(ISERROR(SEARCH("CA",#REF!)))</formula>
    </cfRule>
    <cfRule type="containsText" dxfId="1921" priority="252" operator="containsText" text="RH">
      <formula>NOT(ISERROR(SEARCH("RH",#REF!)))</formula>
    </cfRule>
  </conditionalFormatting>
  <conditionalFormatting sqref="D90:AG1048571">
    <cfRule type="containsText" dxfId="1920" priority="253" operator="containsText" text="JDF">
      <formula>NOT(ISERROR(SEARCH("JDF",#REF!)))</formula>
    </cfRule>
  </conditionalFormatting>
  <conditionalFormatting sqref="D1048572:AG1048576">
    <cfRule type="containsText" dxfId="1919" priority="254" operator="containsText" text="CF">
      <formula>NOT(ISERROR(SEARCH("CF",#REF!)))</formula>
    </cfRule>
    <cfRule type="containsText" dxfId="1918" priority="255" operator="containsText" text="RC">
      <formula>NOT(ISERROR(SEARCH("RC",#REF!)))</formula>
    </cfRule>
    <cfRule type="containsText" dxfId="1917" priority="256" operator="containsText" text="RTT">
      <formula>NOT(ISERROR(SEARCH("RTT",#REF!)))</formula>
    </cfRule>
    <cfRule type="containsText" dxfId="1916" priority="257" operator="containsText" text="RF">
      <formula>NOT(ISERROR(SEARCH("RF",#REF!)))</formula>
    </cfRule>
    <cfRule type="containsText" dxfId="1915" priority="258" operator="containsText" text="FR">
      <formula>NOT(ISERROR(SEARCH("FR",#REF!)))</formula>
    </cfRule>
    <cfRule type="containsText" dxfId="1914" priority="259" operator="containsText" text="HS">
      <formula>NOT(ISERROR(SEARCH("HS",#REF!)))</formula>
    </cfRule>
    <cfRule type="containsText" dxfId="1913" priority="260" operator="containsText" text="CA">
      <formula>NOT(ISERROR(SEARCH("CA",#REF!)))</formula>
    </cfRule>
    <cfRule type="containsText" dxfId="1912" priority="261" operator="containsText" text="RH">
      <formula>NOT(ISERROR(SEARCH("RH",#REF!)))</formula>
    </cfRule>
  </conditionalFormatting>
  <conditionalFormatting sqref="D1048572:AG1048576">
    <cfRule type="containsText" dxfId="1911" priority="262" operator="containsText" text="JDF">
      <formula>NOT(ISERROR(SEARCH("JDF",#REF!)))</formula>
    </cfRule>
  </conditionalFormatting>
  <conditionalFormatting sqref="AP51">
    <cfRule type="cellIs" dxfId="1910" priority="156" operator="equal">
      <formula>27</formula>
    </cfRule>
    <cfRule type="containsText" dxfId="1909" priority="157" operator="containsText" text="JSR">
      <formula>NOT(ISERROR(SEARCH("JSR",AP51)))</formula>
    </cfRule>
    <cfRule type="containsText" dxfId="1908" priority="158" operator="containsText" text="JS">
      <formula>NOT(ISERROR(SEARCH("JS",AP51)))</formula>
    </cfRule>
    <cfRule type="containsText" dxfId="1907" priority="159" operator="containsText" text="RTP">
      <formula>NOT(ISERROR(SEARCH("RTP",AP51)))</formula>
    </cfRule>
    <cfRule type="containsText" dxfId="1906" priority="160" operator="containsText" text="RTJ">
      <formula>NOT(ISERROR(SEARCH("RTJ",AP51)))</formula>
    </cfRule>
    <cfRule type="containsText" dxfId="1905" priority="161" operator="containsText" text="RTT">
      <formula>NOT(ISERROR(SEARCH("RTT",AP51)))</formula>
    </cfRule>
    <cfRule type="containsText" dxfId="1904" priority="162" operator="containsText" text="RF">
      <formula>NOT(ISERROR(SEARCH("RF",AP51)))</formula>
    </cfRule>
    <cfRule type="containsText" dxfId="1903" priority="163" operator="containsText" text="RC">
      <formula>NOT(ISERROR(SEARCH("RC",AP51)))</formula>
    </cfRule>
    <cfRule type="containsText" dxfId="1902" priority="164" operator="containsText" text="NM">
      <formula>NOT(ISERROR(SEARCH("NM",AP51)))</formula>
    </cfRule>
    <cfRule type="containsText" dxfId="1901" priority="165" operator="containsText" text="JDF">
      <formula>NOT(ISERROR(SEARCH("JDF",AP51)))</formula>
    </cfRule>
    <cfRule type="containsText" dxfId="1900" priority="166" operator="containsText" text="HSM">
      <formula>NOT(ISERROR(SEARCH("HSM",AP51)))</formula>
    </cfRule>
    <cfRule type="containsText" dxfId="1899" priority="167" operator="containsText" text="HS">
      <formula>NOT(ISERROR(SEARCH("HS",AP51)))</formula>
    </cfRule>
    <cfRule type="containsText" dxfId="1898" priority="168" operator="containsText" text="FR">
      <formula>NOT(ISERROR(SEARCH("FR",AP51)))</formula>
    </cfRule>
    <cfRule type="containsText" dxfId="1897" priority="169" operator="containsText" text="CFS">
      <formula>NOT(ISERROR(SEARCH("CFS",AP51)))</formula>
    </cfRule>
    <cfRule type="containsText" dxfId="1896" priority="170" operator="containsText" text="CFJ">
      <formula>NOT(ISERROR(SEARCH("CFJ",AP51)))</formula>
    </cfRule>
    <cfRule type="containsText" dxfId="1895" priority="171" operator="containsText" text="CAR">
      <formula>NOT(ISERROR(SEARCH("CAR",AP51)))</formula>
    </cfRule>
    <cfRule type="containsText" dxfId="1894" priority="172" operator="containsText" text="CAM">
      <formula>NOT(ISERROR(SEARCH("CAM",AP51)))</formula>
    </cfRule>
    <cfRule type="containsText" dxfId="1893" priority="173" operator="containsText" text="CA">
      <formula>NOT(ISERROR(SEARCH("CA",AP51)))</formula>
    </cfRule>
    <cfRule type="containsText" dxfId="1892" priority="174" operator="containsText" text="AAS">
      <formula>NOT(ISERROR(SEARCH("AAS",AP51)))</formula>
    </cfRule>
    <cfRule type="containsText" dxfId="1891" priority="175" operator="containsText" text="RH">
      <formula>NOT(ISERROR(SEARCH("RH",AP51)))</formula>
    </cfRule>
  </conditionalFormatting>
  <conditionalFormatting sqref="AD4">
    <cfRule type="expression" dxfId="1890" priority="266">
      <formula>WEEKDAY(AF$2,2)=7</formula>
    </cfRule>
  </conditionalFormatting>
  <conditionalFormatting sqref="AH53">
    <cfRule type="expression" dxfId="1889" priority="267">
      <formula>WEEKDAY(#REF!,2)=2</formula>
    </cfRule>
  </conditionalFormatting>
  <conditionalFormatting sqref="AP55:AP60">
    <cfRule type="containsText" dxfId="1888" priority="196" operator="containsText" text="JDF">
      <formula>NOT(ISERROR(SEARCH("JDF",#REF!)))</formula>
    </cfRule>
  </conditionalFormatting>
  <conditionalFormatting sqref="AP55:AP60">
    <cfRule type="containsText" dxfId="1887" priority="197" operator="containsText" text="CF">
      <formula>NOT(ISERROR(SEARCH("CF",#REF!)))</formula>
    </cfRule>
    <cfRule type="containsText" dxfId="1886" priority="198" operator="containsText" text="RC">
      <formula>NOT(ISERROR(SEARCH("RC",#REF!)))</formula>
    </cfRule>
    <cfRule type="containsText" dxfId="1885" priority="199" operator="containsText" text="RTT">
      <formula>NOT(ISERROR(SEARCH("RTT",#REF!)))</formula>
    </cfRule>
    <cfRule type="containsText" dxfId="1884" priority="200" operator="containsText" text="RF">
      <formula>NOT(ISERROR(SEARCH("RF",#REF!)))</formula>
    </cfRule>
    <cfRule type="containsText" dxfId="1883" priority="201" operator="containsText" text="FR">
      <formula>NOT(ISERROR(SEARCH("FR",#REF!)))</formula>
    </cfRule>
    <cfRule type="containsText" dxfId="1882" priority="202" operator="containsText" text="HS">
      <formula>NOT(ISERROR(SEARCH("HS",#REF!)))</formula>
    </cfRule>
    <cfRule type="containsText" dxfId="1881" priority="203" operator="containsText" text="CA">
      <formula>NOT(ISERROR(SEARCH("CA",#REF!)))</formula>
    </cfRule>
    <cfRule type="containsText" dxfId="1880" priority="204" operator="containsText" text="RH">
      <formula>NOT(ISERROR(SEARCH("RH",#REF!)))</formula>
    </cfRule>
  </conditionalFormatting>
  <conditionalFormatting sqref="AK51 AL5:AM5 AL6:AL50">
    <cfRule type="cellIs" dxfId="1879" priority="176" operator="equal">
      <formula>27</formula>
    </cfRule>
    <cfRule type="containsText" dxfId="1878" priority="177" operator="containsText" text="JSR">
      <formula>NOT(ISERROR(SEARCH("JSR",AK5)))</formula>
    </cfRule>
    <cfRule type="containsText" dxfId="1877" priority="178" operator="containsText" text="JS">
      <formula>NOT(ISERROR(SEARCH("JS",AK5)))</formula>
    </cfRule>
    <cfRule type="containsText" dxfId="1876" priority="179" operator="containsText" text="RTP">
      <formula>NOT(ISERROR(SEARCH("RTP",AK5)))</formula>
    </cfRule>
    <cfRule type="containsText" dxfId="1875" priority="180" operator="containsText" text="RTJ">
      <formula>NOT(ISERROR(SEARCH("RTJ",AK5)))</formula>
    </cfRule>
    <cfRule type="containsText" dxfId="1874" priority="181" operator="containsText" text="RTT">
      <formula>NOT(ISERROR(SEARCH("RTT",AK5)))</formula>
    </cfRule>
    <cfRule type="containsText" dxfId="1873" priority="182" operator="containsText" text="RF">
      <formula>NOT(ISERROR(SEARCH("RF",AK5)))</formula>
    </cfRule>
    <cfRule type="containsText" dxfId="1872" priority="183" operator="containsText" text="RC">
      <formula>NOT(ISERROR(SEARCH("RC",AK5)))</formula>
    </cfRule>
    <cfRule type="containsText" dxfId="1871" priority="184" operator="containsText" text="NM">
      <formula>NOT(ISERROR(SEARCH("NM",AK5)))</formula>
    </cfRule>
    <cfRule type="containsText" dxfId="1870" priority="185" operator="containsText" text="JDF">
      <formula>NOT(ISERROR(SEARCH("JDF",AK5)))</formula>
    </cfRule>
    <cfRule type="containsText" dxfId="1869" priority="186" operator="containsText" text="HSM">
      <formula>NOT(ISERROR(SEARCH("HSM",AK5)))</formula>
    </cfRule>
    <cfRule type="containsText" dxfId="1868" priority="187" operator="containsText" text="HS">
      <formula>NOT(ISERROR(SEARCH("HS",AK5)))</formula>
    </cfRule>
    <cfRule type="containsText" dxfId="1867" priority="188" operator="containsText" text="FR">
      <formula>NOT(ISERROR(SEARCH("FR",AK5)))</formula>
    </cfRule>
    <cfRule type="containsText" dxfId="1866" priority="189" operator="containsText" text="CFS">
      <formula>NOT(ISERROR(SEARCH("CFS",AK5)))</formula>
    </cfRule>
    <cfRule type="containsText" dxfId="1865" priority="190" operator="containsText" text="CFJ">
      <formula>NOT(ISERROR(SEARCH("CFJ",AK5)))</formula>
    </cfRule>
    <cfRule type="containsText" dxfId="1864" priority="191" operator="containsText" text="CAR">
      <formula>NOT(ISERROR(SEARCH("CAR",AK5)))</formula>
    </cfRule>
    <cfRule type="containsText" dxfId="1863" priority="192" operator="containsText" text="CAM">
      <formula>NOT(ISERROR(SEARCH("CAM",AK5)))</formula>
    </cfRule>
    <cfRule type="containsText" dxfId="1862" priority="193" operator="containsText" text="CA">
      <formula>NOT(ISERROR(SEARCH("CA",AK5)))</formula>
    </cfRule>
    <cfRule type="containsText" dxfId="1861" priority="194" operator="containsText" text="AAS">
      <formula>NOT(ISERROR(SEARCH("AAS",AK5)))</formula>
    </cfRule>
    <cfRule type="containsText" dxfId="1860" priority="195" operator="containsText" text="RH">
      <formula>NOT(ISERROR(SEARCH("RH",AK5)))</formula>
    </cfRule>
  </conditionalFormatting>
  <conditionalFormatting sqref="BA51">
    <cfRule type="cellIs" dxfId="1859" priority="136" operator="equal">
      <formula>27</formula>
    </cfRule>
    <cfRule type="containsText" dxfId="1858" priority="137" operator="containsText" text="JSR">
      <formula>NOT(ISERROR(SEARCH("JSR",BA51)))</formula>
    </cfRule>
    <cfRule type="containsText" dxfId="1857" priority="138" operator="containsText" text="JS">
      <formula>NOT(ISERROR(SEARCH("JS",BA51)))</formula>
    </cfRule>
    <cfRule type="containsText" dxfId="1856" priority="139" operator="containsText" text="RTP">
      <formula>NOT(ISERROR(SEARCH("RTP",BA51)))</formula>
    </cfRule>
    <cfRule type="containsText" dxfId="1855" priority="140" operator="containsText" text="RTJ">
      <formula>NOT(ISERROR(SEARCH("RTJ",BA51)))</formula>
    </cfRule>
    <cfRule type="containsText" dxfId="1854" priority="141" operator="containsText" text="RTT">
      <formula>NOT(ISERROR(SEARCH("RTT",BA51)))</formula>
    </cfRule>
    <cfRule type="containsText" dxfId="1853" priority="142" operator="containsText" text="RF">
      <formula>NOT(ISERROR(SEARCH("RF",BA51)))</formula>
    </cfRule>
    <cfRule type="containsText" dxfId="1852" priority="143" operator="containsText" text="RC">
      <formula>NOT(ISERROR(SEARCH("RC",BA51)))</formula>
    </cfRule>
    <cfRule type="containsText" dxfId="1851" priority="144" operator="containsText" text="NM">
      <formula>NOT(ISERROR(SEARCH("NM",BA51)))</formula>
    </cfRule>
    <cfRule type="containsText" dxfId="1850" priority="145" operator="containsText" text="JDF">
      <formula>NOT(ISERROR(SEARCH("JDF",BA51)))</formula>
    </cfRule>
    <cfRule type="containsText" dxfId="1849" priority="146" operator="containsText" text="HSM">
      <formula>NOT(ISERROR(SEARCH("HSM",BA51)))</formula>
    </cfRule>
    <cfRule type="containsText" dxfId="1848" priority="147" operator="containsText" text="HS">
      <formula>NOT(ISERROR(SEARCH("HS",BA51)))</formula>
    </cfRule>
    <cfRule type="containsText" dxfId="1847" priority="148" operator="containsText" text="FR">
      <formula>NOT(ISERROR(SEARCH("FR",BA51)))</formula>
    </cfRule>
    <cfRule type="containsText" dxfId="1846" priority="149" operator="containsText" text="CFS">
      <formula>NOT(ISERROR(SEARCH("CFS",BA51)))</formula>
    </cfRule>
    <cfRule type="containsText" dxfId="1845" priority="150" operator="containsText" text="CFJ">
      <formula>NOT(ISERROR(SEARCH("CFJ",BA51)))</formula>
    </cfRule>
    <cfRule type="containsText" dxfId="1844" priority="151" operator="containsText" text="CAR">
      <formula>NOT(ISERROR(SEARCH("CAR",BA51)))</formula>
    </cfRule>
    <cfRule type="containsText" dxfId="1843" priority="152" operator="containsText" text="CAM">
      <formula>NOT(ISERROR(SEARCH("CAM",BA51)))</formula>
    </cfRule>
    <cfRule type="containsText" dxfId="1842" priority="153" operator="containsText" text="CA">
      <formula>NOT(ISERROR(SEARCH("CA",BA51)))</formula>
    </cfRule>
    <cfRule type="containsText" dxfId="1841" priority="154" operator="containsText" text="AAS">
      <formula>NOT(ISERROR(SEARCH("AAS",BA51)))</formula>
    </cfRule>
    <cfRule type="containsText" dxfId="1840" priority="155" operator="containsText" text="RH">
      <formula>NOT(ISERROR(SEARCH("RH",BA51)))</formula>
    </cfRule>
  </conditionalFormatting>
  <conditionalFormatting sqref="C5:C28 C30:C50">
    <cfRule type="expression" dxfId="1839" priority="135">
      <formula>WEEKDAY(E$1,2)=2</formula>
    </cfRule>
  </conditionalFormatting>
  <conditionalFormatting sqref="C48">
    <cfRule type="expression" dxfId="1838" priority="134">
      <formula>WEEKDAY(E$1,2)=2</formula>
    </cfRule>
  </conditionalFormatting>
  <conditionalFormatting sqref="C50">
    <cfRule type="expression" dxfId="1837" priority="133">
      <formula>WEEKDAY(E$1,2)=2</formula>
    </cfRule>
  </conditionalFormatting>
  <conditionalFormatting sqref="C47">
    <cfRule type="expression" dxfId="1836" priority="132">
      <formula>WEEKDAY(E$1,2)=2</formula>
    </cfRule>
  </conditionalFormatting>
  <conditionalFormatting sqref="C49">
    <cfRule type="expression" dxfId="1835" priority="131">
      <formula>WEEKDAY(E$1,2)=2</formula>
    </cfRule>
  </conditionalFormatting>
  <conditionalFormatting sqref="C48">
    <cfRule type="expression" dxfId="1834" priority="130">
      <formula>WEEKDAY(E$1,2)=2</formula>
    </cfRule>
  </conditionalFormatting>
  <conditionalFormatting sqref="C49">
    <cfRule type="expression" dxfId="1833" priority="129">
      <formula>WEEKDAY(E$1,2)=2</formula>
    </cfRule>
  </conditionalFormatting>
  <conditionalFormatting sqref="C29">
    <cfRule type="expression" dxfId="1832" priority="128">
      <formula>WEEKDAY(E$1,2)=2</formula>
    </cfRule>
  </conditionalFormatting>
  <conditionalFormatting sqref="AG2:AH3">
    <cfRule type="containsText" dxfId="1831" priority="116" operator="containsText" text="JDF">
      <formula>NOT(ISERROR(SEARCH("JDF",#REF!)))</formula>
    </cfRule>
  </conditionalFormatting>
  <conditionalFormatting sqref="AG2:AH3">
    <cfRule type="expression" dxfId="1830" priority="126">
      <formula>WEEKDAY(#REF!,2)=2</formula>
    </cfRule>
  </conditionalFormatting>
  <conditionalFormatting sqref="AH2:AH3">
    <cfRule type="expression" dxfId="1829" priority="127">
      <formula>WEEKDAY(#REF!,2)=7</formula>
    </cfRule>
  </conditionalFormatting>
  <conditionalFormatting sqref="AJ5:AJ50">
    <cfRule type="cellIs" dxfId="1828" priority="94" operator="lessThan">
      <formula>0</formula>
    </cfRule>
  </conditionalFormatting>
  <conditionalFormatting sqref="AL5">
    <cfRule type="cellIs" dxfId="1827" priority="93" operator="lessThan">
      <formula>0</formula>
    </cfRule>
  </conditionalFormatting>
  <conditionalFormatting sqref="AL6:AL50">
    <cfRule type="cellIs" dxfId="1826" priority="92" operator="lessThan">
      <formula>0</formula>
    </cfRule>
  </conditionalFormatting>
  <conditionalFormatting sqref="AG2:AG3">
    <cfRule type="expression" dxfId="1825" priority="10385">
      <formula>WEEKDAY(#REF!,2)=7</formula>
    </cfRule>
  </conditionalFormatting>
  <conditionalFormatting sqref="AH2">
    <cfRule type="duplicateValues" dxfId="1824" priority="10404"/>
  </conditionalFormatting>
  <conditionalFormatting sqref="D82:U82">
    <cfRule type="containsText" dxfId="1823" priority="83" operator="containsText" text="CF">
      <formula>NOT(ISERROR(SEARCH("CF",#REF!)))</formula>
    </cfRule>
    <cfRule type="containsText" dxfId="1822" priority="84" operator="containsText" text="RC">
      <formula>NOT(ISERROR(SEARCH("RC",#REF!)))</formula>
    </cfRule>
    <cfRule type="containsText" dxfId="1821" priority="85" operator="containsText" text="RTT">
      <formula>NOT(ISERROR(SEARCH("RTT",#REF!)))</formula>
    </cfRule>
    <cfRule type="containsText" dxfId="1820" priority="86" operator="containsText" text="RF">
      <formula>NOT(ISERROR(SEARCH("RF",#REF!)))</formula>
    </cfRule>
    <cfRule type="containsText" dxfId="1819" priority="87" operator="containsText" text="FR">
      <formula>NOT(ISERROR(SEARCH("FR",#REF!)))</formula>
    </cfRule>
    <cfRule type="containsText" dxfId="1818" priority="88" operator="containsText" text="HS">
      <formula>NOT(ISERROR(SEARCH("HS",#REF!)))</formula>
    </cfRule>
    <cfRule type="containsText" dxfId="1817" priority="89" operator="containsText" text="CA">
      <formula>NOT(ISERROR(SEARCH("CA",#REF!)))</formula>
    </cfRule>
    <cfRule type="containsText" dxfId="1816" priority="90" operator="containsText" text="RH">
      <formula>NOT(ISERROR(SEARCH("RH",#REF!)))</formula>
    </cfRule>
  </conditionalFormatting>
  <conditionalFormatting sqref="D82:U82">
    <cfRule type="containsText" dxfId="1815" priority="91" operator="containsText" text="JDF">
      <formula>NOT(ISERROR(SEARCH("JDF",#REF!)))</formula>
    </cfRule>
  </conditionalFormatting>
  <conditionalFormatting sqref="AN5:AN50">
    <cfRule type="cellIs" dxfId="1814" priority="63" operator="equal">
      <formula>27</formula>
    </cfRule>
    <cfRule type="containsText" dxfId="1813" priority="64" operator="containsText" text="JSR">
      <formula>NOT(ISERROR(SEARCH("JSR",AN5)))</formula>
    </cfRule>
    <cfRule type="containsText" dxfId="1812" priority="65" operator="containsText" text="JS">
      <formula>NOT(ISERROR(SEARCH("JS",AN5)))</formula>
    </cfRule>
    <cfRule type="containsText" dxfId="1811" priority="66" operator="containsText" text="RTP">
      <formula>NOT(ISERROR(SEARCH("RTP",AN5)))</formula>
    </cfRule>
    <cfRule type="containsText" dxfId="1810" priority="67" operator="containsText" text="RTJ">
      <formula>NOT(ISERROR(SEARCH("RTJ",AN5)))</formula>
    </cfRule>
    <cfRule type="containsText" dxfId="1809" priority="68" operator="containsText" text="RTT">
      <formula>NOT(ISERROR(SEARCH("RTT",AN5)))</formula>
    </cfRule>
    <cfRule type="containsText" dxfId="1808" priority="69" operator="containsText" text="RF">
      <formula>NOT(ISERROR(SEARCH("RF",AN5)))</formula>
    </cfRule>
    <cfRule type="containsText" dxfId="1807" priority="70" operator="containsText" text="RC">
      <formula>NOT(ISERROR(SEARCH("RC",AN5)))</formula>
    </cfRule>
    <cfRule type="containsText" dxfId="1806" priority="71" operator="containsText" text="NM">
      <formula>NOT(ISERROR(SEARCH("NM",AN5)))</formula>
    </cfRule>
    <cfRule type="containsText" dxfId="1805" priority="72" operator="containsText" text="JDF">
      <formula>NOT(ISERROR(SEARCH("JDF",AN5)))</formula>
    </cfRule>
    <cfRule type="containsText" dxfId="1804" priority="73" operator="containsText" text="HSM">
      <formula>NOT(ISERROR(SEARCH("HSM",AN5)))</formula>
    </cfRule>
    <cfRule type="containsText" dxfId="1803" priority="74" operator="containsText" text="HS">
      <formula>NOT(ISERROR(SEARCH("HS",AN5)))</formula>
    </cfRule>
    <cfRule type="containsText" dxfId="1802" priority="75" operator="containsText" text="FR">
      <formula>NOT(ISERROR(SEARCH("FR",AN5)))</formula>
    </cfRule>
    <cfRule type="containsText" dxfId="1801" priority="76" operator="containsText" text="CFS">
      <formula>NOT(ISERROR(SEARCH("CFS",AN5)))</formula>
    </cfRule>
    <cfRule type="containsText" dxfId="1800" priority="77" operator="containsText" text="CFJ">
      <formula>NOT(ISERROR(SEARCH("CFJ",AN5)))</formula>
    </cfRule>
    <cfRule type="containsText" dxfId="1799" priority="78" operator="containsText" text="CAR">
      <formula>NOT(ISERROR(SEARCH("CAR",AN5)))</formula>
    </cfRule>
    <cfRule type="containsText" dxfId="1798" priority="79" operator="containsText" text="CAM">
      <formula>NOT(ISERROR(SEARCH("CAM",AN5)))</formula>
    </cfRule>
    <cfRule type="containsText" dxfId="1797" priority="80" operator="containsText" text="CA">
      <formula>NOT(ISERROR(SEARCH("CA",AN5)))</formula>
    </cfRule>
    <cfRule type="containsText" dxfId="1796" priority="81" operator="containsText" text="AAS">
      <formula>NOT(ISERROR(SEARCH("AAS",AN5)))</formula>
    </cfRule>
    <cfRule type="containsText" dxfId="1795" priority="82" operator="containsText" text="RH">
      <formula>NOT(ISERROR(SEARCH("RH",AN5)))</formula>
    </cfRule>
  </conditionalFormatting>
  <conditionalFormatting sqref="AO5:AP50">
    <cfRule type="cellIs" dxfId="1794" priority="23" operator="equal">
      <formula>27</formula>
    </cfRule>
    <cfRule type="containsText" dxfId="1793" priority="24" operator="containsText" text="JSR">
      <formula>NOT(ISERROR(SEARCH("JSR",AO5)))</formula>
    </cfRule>
    <cfRule type="containsText" dxfId="1792" priority="25" operator="containsText" text="JS">
      <formula>NOT(ISERROR(SEARCH("JS",AO5)))</formula>
    </cfRule>
    <cfRule type="containsText" dxfId="1791" priority="26" operator="containsText" text="RTP">
      <formula>NOT(ISERROR(SEARCH("RTP",AO5)))</formula>
    </cfRule>
    <cfRule type="containsText" dxfId="1790" priority="27" operator="containsText" text="RTJ">
      <formula>NOT(ISERROR(SEARCH("RTJ",AO5)))</formula>
    </cfRule>
    <cfRule type="containsText" dxfId="1789" priority="28" operator="containsText" text="RTT">
      <formula>NOT(ISERROR(SEARCH("RTT",AO5)))</formula>
    </cfRule>
    <cfRule type="containsText" dxfId="1788" priority="29" operator="containsText" text="RF">
      <formula>NOT(ISERROR(SEARCH("RF",AO5)))</formula>
    </cfRule>
    <cfRule type="containsText" dxfId="1787" priority="30" operator="containsText" text="RC">
      <formula>NOT(ISERROR(SEARCH("RC",AO5)))</formula>
    </cfRule>
    <cfRule type="containsText" dxfId="1786" priority="31" operator="containsText" text="NM">
      <formula>NOT(ISERROR(SEARCH("NM",AO5)))</formula>
    </cfRule>
    <cfRule type="containsText" dxfId="1785" priority="32" operator="containsText" text="JDF">
      <formula>NOT(ISERROR(SEARCH("JDF",AO5)))</formula>
    </cfRule>
    <cfRule type="containsText" dxfId="1784" priority="33" operator="containsText" text="HSM">
      <formula>NOT(ISERROR(SEARCH("HSM",AO5)))</formula>
    </cfRule>
    <cfRule type="containsText" dxfId="1783" priority="34" operator="containsText" text="HS">
      <formula>NOT(ISERROR(SEARCH("HS",AO5)))</formula>
    </cfRule>
    <cfRule type="containsText" dxfId="1782" priority="35" operator="containsText" text="FR">
      <formula>NOT(ISERROR(SEARCH("FR",AO5)))</formula>
    </cfRule>
    <cfRule type="containsText" dxfId="1781" priority="36" operator="containsText" text="CFS">
      <formula>NOT(ISERROR(SEARCH("CFS",AO5)))</formula>
    </cfRule>
    <cfRule type="containsText" dxfId="1780" priority="37" operator="containsText" text="CFJ">
      <formula>NOT(ISERROR(SEARCH("CFJ",AO5)))</formula>
    </cfRule>
    <cfRule type="containsText" dxfId="1779" priority="38" operator="containsText" text="CAR">
      <formula>NOT(ISERROR(SEARCH("CAR",AO5)))</formula>
    </cfRule>
    <cfRule type="containsText" dxfId="1778" priority="39" operator="containsText" text="CAM">
      <formula>NOT(ISERROR(SEARCH("CAM",AO5)))</formula>
    </cfRule>
    <cfRule type="containsText" dxfId="1777" priority="40" operator="containsText" text="CA">
      <formula>NOT(ISERROR(SEARCH("CA",AO5)))</formula>
    </cfRule>
    <cfRule type="containsText" dxfId="1776" priority="41" operator="containsText" text="AAS">
      <formula>NOT(ISERROR(SEARCH("AAS",AO5)))</formula>
    </cfRule>
    <cfRule type="containsText" dxfId="1775" priority="42" operator="containsText" text="RH">
      <formula>NOT(ISERROR(SEARCH("RH",AO5)))</formula>
    </cfRule>
  </conditionalFormatting>
  <conditionalFormatting sqref="AQ5:AQ50">
    <cfRule type="cellIs" dxfId="1774" priority="3" operator="equal">
      <formula>27</formula>
    </cfRule>
    <cfRule type="containsText" dxfId="1773" priority="4" operator="containsText" text="JSR">
      <formula>NOT(ISERROR(SEARCH("JSR",AQ5)))</formula>
    </cfRule>
    <cfRule type="containsText" dxfId="1772" priority="5" operator="containsText" text="JS">
      <formula>NOT(ISERROR(SEARCH("JS",AQ5)))</formula>
    </cfRule>
    <cfRule type="containsText" dxfId="1771" priority="6" operator="containsText" text="RTP">
      <formula>NOT(ISERROR(SEARCH("RTP",AQ5)))</formula>
    </cfRule>
    <cfRule type="containsText" dxfId="1770" priority="7" operator="containsText" text="RTJ">
      <formula>NOT(ISERROR(SEARCH("RTJ",AQ5)))</formula>
    </cfRule>
    <cfRule type="containsText" dxfId="1769" priority="8" operator="containsText" text="RTT">
      <formula>NOT(ISERROR(SEARCH("RTT",AQ5)))</formula>
    </cfRule>
    <cfRule type="containsText" dxfId="1768" priority="9" operator="containsText" text="RF">
      <formula>NOT(ISERROR(SEARCH("RF",AQ5)))</formula>
    </cfRule>
    <cfRule type="containsText" dxfId="1767" priority="10" operator="containsText" text="RC">
      <formula>NOT(ISERROR(SEARCH("RC",AQ5)))</formula>
    </cfRule>
    <cfRule type="containsText" dxfId="1766" priority="11" operator="containsText" text="NM">
      <formula>NOT(ISERROR(SEARCH("NM",AQ5)))</formula>
    </cfRule>
    <cfRule type="containsText" dxfId="1765" priority="12" operator="containsText" text="JDF">
      <formula>NOT(ISERROR(SEARCH("JDF",AQ5)))</formula>
    </cfRule>
    <cfRule type="containsText" dxfId="1764" priority="13" operator="containsText" text="HSM">
      <formula>NOT(ISERROR(SEARCH("HSM",AQ5)))</formula>
    </cfRule>
    <cfRule type="containsText" dxfId="1763" priority="14" operator="containsText" text="HS">
      <formula>NOT(ISERROR(SEARCH("HS",AQ5)))</formula>
    </cfRule>
    <cfRule type="containsText" dxfId="1762" priority="15" operator="containsText" text="FR">
      <formula>NOT(ISERROR(SEARCH("FR",AQ5)))</formula>
    </cfRule>
    <cfRule type="containsText" dxfId="1761" priority="16" operator="containsText" text="CFS">
      <formula>NOT(ISERROR(SEARCH("CFS",AQ5)))</formula>
    </cfRule>
    <cfRule type="containsText" dxfId="1760" priority="17" operator="containsText" text="CFJ">
      <formula>NOT(ISERROR(SEARCH("CFJ",AQ5)))</formula>
    </cfRule>
    <cfRule type="containsText" dxfId="1759" priority="18" operator="containsText" text="CAR">
      <formula>NOT(ISERROR(SEARCH("CAR",AQ5)))</formula>
    </cfRule>
    <cfRule type="containsText" dxfId="1758" priority="19" operator="containsText" text="CAM">
      <formula>NOT(ISERROR(SEARCH("CAM",AQ5)))</formula>
    </cfRule>
    <cfRule type="containsText" dxfId="1757" priority="20" operator="containsText" text="CA">
      <formula>NOT(ISERROR(SEARCH("CA",AQ5)))</formula>
    </cfRule>
    <cfRule type="containsText" dxfId="1756" priority="21" operator="containsText" text="AAS">
      <formula>NOT(ISERROR(SEARCH("AAS",AQ5)))</formula>
    </cfRule>
    <cfRule type="containsText" dxfId="1755" priority="22" operator="containsText" text="RH">
      <formula>NOT(ISERROR(SEARCH("RH",AQ5)))</formula>
    </cfRule>
  </conditionalFormatting>
  <conditionalFormatting sqref="AU5:AU50">
    <cfRule type="cellIs" dxfId="1754" priority="2" operator="lessThan">
      <formula>0</formula>
    </cfRule>
  </conditionalFormatting>
  <conditionalFormatting sqref="BB5:BB50">
    <cfRule type="cellIs" dxfId="1753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AI89"/>
  <sheetViews>
    <sheetView zoomScale="80" zoomScaleNormal="80" workbookViewId="0">
      <selection activeCell="C5" sqref="C5:C5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44" width="7.42578125" customWidth="1"/>
    <col min="45" max="45" width="20.5703125" customWidth="1"/>
    <col min="46" max="51" width="7.42578125" customWidth="1"/>
    <col min="52" max="52" width="15.140625" customWidth="1"/>
    <col min="53" max="63" width="7.42578125" customWidth="1"/>
  </cols>
  <sheetData>
    <row r="1" spans="1:711" ht="32.25" customHeight="1" thickBot="1" x14ac:dyDescent="0.3">
      <c r="A1" s="246" t="s">
        <v>76</v>
      </c>
      <c r="B1" s="247"/>
      <c r="C1" s="248"/>
      <c r="AJ1" s="113" t="s">
        <v>84</v>
      </c>
      <c r="AK1" s="93"/>
      <c r="AL1" s="93"/>
      <c r="AM1" s="95"/>
      <c r="AN1" s="299"/>
      <c r="AO1" s="260" t="s">
        <v>85</v>
      </c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1"/>
      <c r="BC1" s="262"/>
    </row>
    <row r="2" spans="1:711" ht="15" customHeight="1" thickBot="1" x14ac:dyDescent="0.3">
      <c r="A2" s="266"/>
      <c r="B2" s="268"/>
      <c r="C2" s="270">
        <v>44013</v>
      </c>
      <c r="D2" s="53">
        <f>C2</f>
        <v>44013</v>
      </c>
      <c r="E2" s="54">
        <f>D2+1</f>
        <v>44014</v>
      </c>
      <c r="F2" s="54">
        <f t="shared" ref="F2:AH2" si="0">E2+1</f>
        <v>44015</v>
      </c>
      <c r="G2" s="54">
        <f t="shared" si="0"/>
        <v>44016</v>
      </c>
      <c r="H2" s="54">
        <f t="shared" si="0"/>
        <v>44017</v>
      </c>
      <c r="I2" s="54">
        <f t="shared" si="0"/>
        <v>44018</v>
      </c>
      <c r="J2" s="54">
        <f t="shared" si="0"/>
        <v>44019</v>
      </c>
      <c r="K2" s="54">
        <f t="shared" si="0"/>
        <v>44020</v>
      </c>
      <c r="L2" s="54">
        <f t="shared" si="0"/>
        <v>44021</v>
      </c>
      <c r="M2" s="54">
        <f t="shared" si="0"/>
        <v>44022</v>
      </c>
      <c r="N2" s="54">
        <f t="shared" si="0"/>
        <v>44023</v>
      </c>
      <c r="O2" s="54">
        <f t="shared" si="0"/>
        <v>44024</v>
      </c>
      <c r="P2" s="54">
        <f t="shared" si="0"/>
        <v>44025</v>
      </c>
      <c r="Q2" s="97">
        <f t="shared" si="0"/>
        <v>44026</v>
      </c>
      <c r="R2" s="54">
        <f t="shared" si="0"/>
        <v>44027</v>
      </c>
      <c r="S2" s="54">
        <f t="shared" si="0"/>
        <v>44028</v>
      </c>
      <c r="T2" s="54">
        <f t="shared" si="0"/>
        <v>44029</v>
      </c>
      <c r="U2" s="54">
        <f t="shared" si="0"/>
        <v>44030</v>
      </c>
      <c r="V2" s="54">
        <f t="shared" si="0"/>
        <v>44031</v>
      </c>
      <c r="W2" s="54">
        <f t="shared" si="0"/>
        <v>44032</v>
      </c>
      <c r="X2" s="54">
        <f t="shared" si="0"/>
        <v>44033</v>
      </c>
      <c r="Y2" s="54">
        <f t="shared" si="0"/>
        <v>44034</v>
      </c>
      <c r="Z2" s="54">
        <f t="shared" si="0"/>
        <v>44035</v>
      </c>
      <c r="AA2" s="54">
        <f t="shared" si="0"/>
        <v>44036</v>
      </c>
      <c r="AB2" s="54">
        <f t="shared" si="0"/>
        <v>44037</v>
      </c>
      <c r="AC2" s="54">
        <f t="shared" si="0"/>
        <v>44038</v>
      </c>
      <c r="AD2" s="54">
        <f t="shared" si="0"/>
        <v>44039</v>
      </c>
      <c r="AE2" s="54">
        <f t="shared" si="0"/>
        <v>44040</v>
      </c>
      <c r="AF2" s="54">
        <f t="shared" si="0"/>
        <v>44041</v>
      </c>
      <c r="AG2" s="54">
        <f t="shared" si="0"/>
        <v>44042</v>
      </c>
      <c r="AH2" s="157">
        <f t="shared" si="0"/>
        <v>44043</v>
      </c>
      <c r="AI2" s="114"/>
      <c r="AJ2" s="66" t="s">
        <v>54</v>
      </c>
      <c r="AK2" s="70" t="s">
        <v>69</v>
      </c>
      <c r="AL2" s="71" t="s">
        <v>56</v>
      </c>
      <c r="AM2" s="72" t="s">
        <v>57</v>
      </c>
      <c r="AN2" s="300"/>
      <c r="AO2" s="96" t="s">
        <v>91</v>
      </c>
      <c r="AP2" s="90" t="s">
        <v>81</v>
      </c>
      <c r="AQ2" s="90" t="s">
        <v>58</v>
      </c>
      <c r="AR2" s="91" t="s">
        <v>59</v>
      </c>
      <c r="AS2" s="66" t="s">
        <v>93</v>
      </c>
      <c r="AT2" s="92" t="s">
        <v>82</v>
      </c>
      <c r="AU2" s="92" t="s">
        <v>60</v>
      </c>
      <c r="AV2" s="73" t="s">
        <v>61</v>
      </c>
      <c r="AW2" s="92" t="s">
        <v>83</v>
      </c>
      <c r="AX2" s="74" t="s">
        <v>62</v>
      </c>
      <c r="AY2" s="70" t="s">
        <v>63</v>
      </c>
      <c r="AZ2" s="198" t="s">
        <v>80</v>
      </c>
      <c r="BA2" s="83" t="s">
        <v>79</v>
      </c>
      <c r="BB2" s="81" t="s">
        <v>65</v>
      </c>
      <c r="BC2" s="72" t="s">
        <v>66</v>
      </c>
      <c r="AAH2" s="69"/>
      <c r="AAI2">
        <v>1</v>
      </c>
    </row>
    <row r="3" spans="1:711" ht="11.25" customHeight="1" thickBot="1" x14ac:dyDescent="0.3">
      <c r="A3" s="267"/>
      <c r="B3" s="269"/>
      <c r="C3" s="271"/>
      <c r="D3" s="117">
        <f>C2</f>
        <v>44013</v>
      </c>
      <c r="E3" s="52">
        <f>C2+1</f>
        <v>44014</v>
      </c>
      <c r="F3" s="52">
        <f>E2+1</f>
        <v>44015</v>
      </c>
      <c r="G3" s="62">
        <f>F2+1</f>
        <v>44016</v>
      </c>
      <c r="H3" s="62">
        <f>G2+1</f>
        <v>44017</v>
      </c>
      <c r="I3" s="52">
        <f t="shared" ref="I3:AH3" si="1">H2+1</f>
        <v>44018</v>
      </c>
      <c r="J3" s="52">
        <f t="shared" si="1"/>
        <v>44019</v>
      </c>
      <c r="K3" s="52">
        <f t="shared" si="1"/>
        <v>44020</v>
      </c>
      <c r="L3" s="52">
        <f t="shared" si="1"/>
        <v>44021</v>
      </c>
      <c r="M3" s="52">
        <f t="shared" si="1"/>
        <v>44022</v>
      </c>
      <c r="N3" s="52">
        <f t="shared" si="1"/>
        <v>44023</v>
      </c>
      <c r="O3" s="52">
        <f t="shared" si="1"/>
        <v>44024</v>
      </c>
      <c r="P3" s="52">
        <f t="shared" si="1"/>
        <v>44025</v>
      </c>
      <c r="Q3" s="98">
        <f t="shared" si="1"/>
        <v>44026</v>
      </c>
      <c r="R3" s="52">
        <f t="shared" si="1"/>
        <v>44027</v>
      </c>
      <c r="S3" s="52">
        <f t="shared" si="1"/>
        <v>44028</v>
      </c>
      <c r="T3" s="52">
        <f t="shared" si="1"/>
        <v>44029</v>
      </c>
      <c r="U3" s="52">
        <f t="shared" si="1"/>
        <v>44030</v>
      </c>
      <c r="V3" s="52">
        <f t="shared" si="1"/>
        <v>44031</v>
      </c>
      <c r="W3" s="52">
        <f t="shared" si="1"/>
        <v>44032</v>
      </c>
      <c r="X3" s="52">
        <f t="shared" si="1"/>
        <v>44033</v>
      </c>
      <c r="Y3" s="52">
        <f t="shared" si="1"/>
        <v>44034</v>
      </c>
      <c r="Z3" s="52">
        <f t="shared" si="1"/>
        <v>44035</v>
      </c>
      <c r="AA3" s="52">
        <f t="shared" si="1"/>
        <v>44036</v>
      </c>
      <c r="AB3" s="52">
        <f t="shared" si="1"/>
        <v>44037</v>
      </c>
      <c r="AC3" s="52">
        <f t="shared" si="1"/>
        <v>44038</v>
      </c>
      <c r="AD3" s="52">
        <f t="shared" si="1"/>
        <v>44039</v>
      </c>
      <c r="AE3" s="52">
        <f t="shared" si="1"/>
        <v>44040</v>
      </c>
      <c r="AF3" s="62">
        <f t="shared" si="1"/>
        <v>44041</v>
      </c>
      <c r="AG3" s="52">
        <f t="shared" si="1"/>
        <v>44042</v>
      </c>
      <c r="AH3" s="158">
        <f t="shared" si="1"/>
        <v>44043</v>
      </c>
      <c r="AI3" s="115"/>
      <c r="AJ3" s="359" t="s">
        <v>68</v>
      </c>
      <c r="AK3" s="360"/>
      <c r="AL3" s="289" t="s">
        <v>53</v>
      </c>
      <c r="AM3" s="290"/>
      <c r="AN3" s="301"/>
      <c r="AO3" s="292" t="s">
        <v>70</v>
      </c>
      <c r="AP3" s="292"/>
      <c r="AQ3" s="292"/>
      <c r="AR3" s="292"/>
      <c r="AS3" s="296" t="s">
        <v>71</v>
      </c>
      <c r="AT3" s="297"/>
      <c r="AU3" s="297"/>
      <c r="AV3" s="298"/>
      <c r="AW3" s="296" t="s">
        <v>64</v>
      </c>
      <c r="AX3" s="297"/>
      <c r="AY3" s="298"/>
      <c r="AZ3" s="289" t="s">
        <v>67</v>
      </c>
      <c r="BA3" s="291"/>
      <c r="BB3" s="291"/>
      <c r="BC3" s="290"/>
    </row>
    <row r="4" spans="1:711" s="163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166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61"/>
      <c r="AE4" s="161"/>
      <c r="AF4" s="161"/>
      <c r="AG4" s="161"/>
      <c r="AH4" s="161"/>
      <c r="AI4" s="4"/>
      <c r="AJ4" s="353" t="s">
        <v>86</v>
      </c>
      <c r="AK4" s="354"/>
      <c r="AL4" s="354"/>
      <c r="AM4" s="355"/>
      <c r="AN4" s="162"/>
      <c r="AO4" s="353" t="s">
        <v>86</v>
      </c>
      <c r="AP4" s="354"/>
      <c r="AQ4" s="354"/>
      <c r="AR4" s="355"/>
      <c r="AS4" s="353" t="s">
        <v>86</v>
      </c>
      <c r="AT4" s="354"/>
      <c r="AU4" s="354"/>
      <c r="AV4" s="355"/>
      <c r="AW4" s="356" t="s">
        <v>86</v>
      </c>
      <c r="AX4" s="357"/>
      <c r="AY4" s="358"/>
      <c r="AZ4" s="353" t="s">
        <v>86</v>
      </c>
      <c r="BA4" s="354"/>
      <c r="BB4" s="354"/>
      <c r="BC4" s="355"/>
    </row>
    <row r="5" spans="1:711" ht="12" customHeight="1" x14ac:dyDescent="0.25">
      <c r="A5" s="25" t="s">
        <v>52</v>
      </c>
      <c r="B5" s="119">
        <v>1</v>
      </c>
      <c r="C5" s="128"/>
      <c r="D5" s="129">
        <v>1</v>
      </c>
      <c r="E5" s="129">
        <v>1</v>
      </c>
      <c r="F5" s="129">
        <v>1</v>
      </c>
      <c r="G5" s="129" t="s">
        <v>55</v>
      </c>
      <c r="H5" s="129" t="s">
        <v>55</v>
      </c>
      <c r="I5" s="129">
        <v>1</v>
      </c>
      <c r="J5" s="129">
        <v>1</v>
      </c>
      <c r="K5" s="129">
        <v>1</v>
      </c>
      <c r="L5" s="129">
        <v>1</v>
      </c>
      <c r="M5" s="129">
        <v>1</v>
      </c>
      <c r="N5" s="129" t="s">
        <v>55</v>
      </c>
      <c r="O5" s="129" t="s">
        <v>55</v>
      </c>
      <c r="P5" s="129">
        <v>1</v>
      </c>
      <c r="Q5" s="165" t="s">
        <v>64</v>
      </c>
      <c r="R5" s="129">
        <v>1</v>
      </c>
      <c r="S5" s="129">
        <v>1</v>
      </c>
      <c r="T5" s="129">
        <v>1</v>
      </c>
      <c r="U5" s="129" t="s">
        <v>55</v>
      </c>
      <c r="V5" s="129" t="s">
        <v>55</v>
      </c>
      <c r="W5" s="129">
        <v>1</v>
      </c>
      <c r="X5" s="129">
        <v>1</v>
      </c>
      <c r="Y5" s="129">
        <v>1</v>
      </c>
      <c r="Z5" s="129">
        <v>1</v>
      </c>
      <c r="AA5" s="129">
        <v>1</v>
      </c>
      <c r="AB5" s="129" t="s">
        <v>55</v>
      </c>
      <c r="AC5" s="129" t="s">
        <v>55</v>
      </c>
      <c r="AD5" s="129">
        <v>1</v>
      </c>
      <c r="AE5" s="129">
        <v>1</v>
      </c>
      <c r="AF5" s="129">
        <v>1</v>
      </c>
      <c r="AG5" s="129">
        <v>1</v>
      </c>
      <c r="AH5" s="129">
        <v>1</v>
      </c>
      <c r="AI5" s="111"/>
      <c r="AJ5" s="164">
        <f>COUNTIF(D5:AH5,"RTT")+'Juin 2020'!AI5</f>
        <v>0</v>
      </c>
      <c r="AK5" s="182">
        <f>15 -(AJ5)</f>
        <v>15</v>
      </c>
      <c r="AL5" s="71">
        <f>COUNTIF(D5:AH5,"CA")+'Juin 2020'!AK5</f>
        <v>0</v>
      </c>
      <c r="AM5" s="185">
        <f>25 -(AL5)</f>
        <v>25</v>
      </c>
      <c r="AN5" s="361"/>
      <c r="AO5" s="71" t="s">
        <v>90</v>
      </c>
      <c r="AP5" s="81">
        <f>'Juin 2020'!AO5</f>
        <v>0</v>
      </c>
      <c r="AQ5" s="81">
        <f>COUNTIF(D5:AH5,"HS")+'Juin 2020'!AP5</f>
        <v>0</v>
      </c>
      <c r="AR5" s="185">
        <f>AP5-AQ5</f>
        <v>0</v>
      </c>
      <c r="AS5" s="75">
        <f>COUNT(O5,Q5,V5,AC5,H5)+'Juin 2020'!AR5</f>
        <v>0</v>
      </c>
      <c r="AT5" s="76">
        <f>(AS5&gt;=20)*2</f>
        <v>0</v>
      </c>
      <c r="AU5" s="76">
        <f>COUNTIF(D5:AH5,"jdf")+'Juin 2020'!AT5</f>
        <v>0</v>
      </c>
      <c r="AV5" s="201">
        <f>AT5-AU5</f>
        <v>0</v>
      </c>
      <c r="AW5" s="176">
        <f ca="1">jaunesNum($Q$4)+'Juin 2020'!AV5</f>
        <v>7</v>
      </c>
      <c r="AX5" s="110">
        <f>COUNTIF(D5:AH5,"RF")+'Juin 2020'!AW5</f>
        <v>7</v>
      </c>
      <c r="AY5" s="189">
        <f ca="1">AW5-(AX5)</f>
        <v>0</v>
      </c>
      <c r="AZ5" s="71">
        <f>IF(COUNTIF(D5:AH5,"CA")&gt;=5,"1",IF(COUNTIF(D5:AH5,"CA")&lt;=4,"0"))+'Juin 2020'!AY5</f>
        <v>0</v>
      </c>
      <c r="BA5" s="81">
        <f>(AZ5&gt;=3)*1</f>
        <v>0</v>
      </c>
      <c r="BB5" s="81">
        <f>COUNTIF(D5:AH5,"FR")+'Juin 2020'!BA5</f>
        <v>0</v>
      </c>
      <c r="BC5" s="185">
        <f>BA5-BB5</f>
        <v>0</v>
      </c>
    </row>
    <row r="6" spans="1:711" ht="12" customHeight="1" x14ac:dyDescent="0.25">
      <c r="A6" s="26" t="s">
        <v>34</v>
      </c>
      <c r="B6" s="120">
        <v>2</v>
      </c>
      <c r="C6" s="131"/>
      <c r="D6" s="39">
        <v>2</v>
      </c>
      <c r="E6" s="39">
        <v>2</v>
      </c>
      <c r="F6" s="39">
        <v>2</v>
      </c>
      <c r="G6" s="39" t="s">
        <v>55</v>
      </c>
      <c r="H6" s="39" t="s">
        <v>55</v>
      </c>
      <c r="I6" s="39">
        <v>2</v>
      </c>
      <c r="J6" s="39">
        <v>2</v>
      </c>
      <c r="K6" s="39">
        <v>2</v>
      </c>
      <c r="L6" s="39">
        <v>2</v>
      </c>
      <c r="M6" s="39">
        <v>2</v>
      </c>
      <c r="N6" s="39" t="s">
        <v>55</v>
      </c>
      <c r="O6" s="39" t="s">
        <v>55</v>
      </c>
      <c r="P6" s="39">
        <v>2</v>
      </c>
      <c r="Q6" s="107" t="s">
        <v>64</v>
      </c>
      <c r="R6" s="39">
        <v>2</v>
      </c>
      <c r="S6" s="39">
        <v>2</v>
      </c>
      <c r="T6" s="39">
        <v>2</v>
      </c>
      <c r="U6" s="39" t="s">
        <v>55</v>
      </c>
      <c r="V6" s="39" t="s">
        <v>55</v>
      </c>
      <c r="W6" s="39">
        <v>2</v>
      </c>
      <c r="X6" s="39">
        <v>2</v>
      </c>
      <c r="Y6" s="39">
        <v>2</v>
      </c>
      <c r="Z6" s="39">
        <v>2</v>
      </c>
      <c r="AA6" s="39">
        <v>2</v>
      </c>
      <c r="AB6" s="39" t="s">
        <v>55</v>
      </c>
      <c r="AC6" s="39" t="s">
        <v>55</v>
      </c>
      <c r="AD6" s="39">
        <v>2</v>
      </c>
      <c r="AE6" s="39">
        <v>2</v>
      </c>
      <c r="AF6" s="39">
        <v>2</v>
      </c>
      <c r="AG6" s="39">
        <v>2</v>
      </c>
      <c r="AH6" s="39">
        <v>2</v>
      </c>
      <c r="AI6" s="111"/>
      <c r="AJ6" s="164">
        <f>COUNTIF(D6:AH6,"RTT")+'Juin 2020'!AI6</f>
        <v>0</v>
      </c>
      <c r="AK6" s="183">
        <f>15 -(AJ6)</f>
        <v>15</v>
      </c>
      <c r="AL6" s="88">
        <f>COUNTIF(D6:AH6,"CA")+'Juin 2020'!AK6</f>
        <v>0</v>
      </c>
      <c r="AM6" s="186">
        <f>25 -(AL6)</f>
        <v>25</v>
      </c>
      <c r="AN6" s="362"/>
      <c r="AO6" s="88" t="s">
        <v>90</v>
      </c>
      <c r="AP6" s="80">
        <f>'Juin 2020'!AO6</f>
        <v>0</v>
      </c>
      <c r="AQ6" s="80">
        <f>COUNTIF(D6:AH6,"HS")+'Juin 2020'!AP6</f>
        <v>0</v>
      </c>
      <c r="AR6" s="186">
        <f>AP6-AQ6</f>
        <v>0</v>
      </c>
      <c r="AS6" s="77">
        <f>COUNT(O6,Q6,V6,AC6,H6)+'Juin 2020'!AR6</f>
        <v>0</v>
      </c>
      <c r="AT6" s="64">
        <f>(AS6&gt;=20)*1</f>
        <v>0</v>
      </c>
      <c r="AU6" s="64">
        <f>COUNTIF(D6:AH6,"jdf")+'Juin 2020'!AT6</f>
        <v>0</v>
      </c>
      <c r="AV6" s="183">
        <f>AT6-AU6</f>
        <v>0</v>
      </c>
      <c r="AW6" s="181">
        <f ca="1">jaunesNum($Q$4)+'Juin 2020'!AV6</f>
        <v>7</v>
      </c>
      <c r="AX6" s="108">
        <f>COUNTIF(D6:AH6,"RF")+'Juin 2020'!AW6</f>
        <v>7</v>
      </c>
      <c r="AY6" s="190">
        <f ca="1">AW6-(AX6)</f>
        <v>0</v>
      </c>
      <c r="AZ6" s="88">
        <f>IF(COUNTIF(D6:AH6,"CA")&gt;=5,"1",IF(COUNTIF(D6:AH6,"CA")&lt;=4,"0"))+'Juin 2020'!AY6</f>
        <v>0</v>
      </c>
      <c r="BA6" s="80">
        <f>(AZ6&gt;=3)*1</f>
        <v>0</v>
      </c>
      <c r="BB6" s="80">
        <f>COUNTIF(D6:AH6,"FR")+'Juin 2020'!BA6</f>
        <v>0</v>
      </c>
      <c r="BC6" s="186">
        <f>BA6-BB6</f>
        <v>0</v>
      </c>
    </row>
    <row r="7" spans="1:711" ht="14.25" customHeight="1" x14ac:dyDescent="0.25">
      <c r="A7" s="27"/>
      <c r="B7" s="42"/>
      <c r="C7" s="133"/>
      <c r="D7" s="39" t="str">
        <f t="shared" ref="D7:P7" si="2">IF(OR(WEEKDAY(D3,2)=6,WEEKDAY(D3,2)=7),"RH","")</f>
        <v/>
      </c>
      <c r="E7" s="39" t="str">
        <f t="shared" si="2"/>
        <v/>
      </c>
      <c r="F7" s="39" t="str">
        <f t="shared" si="2"/>
        <v/>
      </c>
      <c r="G7" s="39" t="str">
        <f t="shared" si="2"/>
        <v>RH</v>
      </c>
      <c r="H7" s="39" t="str">
        <f t="shared" si="2"/>
        <v>RH</v>
      </c>
      <c r="I7" s="39" t="str">
        <f t="shared" si="2"/>
        <v/>
      </c>
      <c r="J7" s="39" t="str">
        <f t="shared" si="2"/>
        <v/>
      </c>
      <c r="K7" s="39" t="str">
        <f t="shared" si="2"/>
        <v/>
      </c>
      <c r="L7" s="39" t="str">
        <f t="shared" si="2"/>
        <v/>
      </c>
      <c r="M7" s="39" t="str">
        <f t="shared" si="2"/>
        <v/>
      </c>
      <c r="N7" s="39" t="str">
        <f t="shared" si="2"/>
        <v>RH</v>
      </c>
      <c r="O7" s="39" t="str">
        <f t="shared" si="2"/>
        <v>RH</v>
      </c>
      <c r="P7" s="39" t="str">
        <f t="shared" si="2"/>
        <v/>
      </c>
      <c r="Q7" s="107" t="s">
        <v>64</v>
      </c>
      <c r="R7" s="39" t="str">
        <f t="shared" ref="R7:AH7" si="3">IF(OR(WEEKDAY(R3,2)=6,WEEKDAY(R3,2)=7),"RH","")</f>
        <v/>
      </c>
      <c r="S7" s="39" t="str">
        <f t="shared" si="3"/>
        <v/>
      </c>
      <c r="T7" s="39" t="str">
        <f t="shared" si="3"/>
        <v/>
      </c>
      <c r="U7" s="39" t="str">
        <f t="shared" si="3"/>
        <v>RH</v>
      </c>
      <c r="V7" s="39" t="str">
        <f t="shared" si="3"/>
        <v>RH</v>
      </c>
      <c r="W7" s="39" t="str">
        <f t="shared" si="3"/>
        <v/>
      </c>
      <c r="X7" s="39" t="str">
        <f t="shared" si="3"/>
        <v/>
      </c>
      <c r="Y7" s="39" t="str">
        <f t="shared" si="3"/>
        <v/>
      </c>
      <c r="Z7" s="39" t="str">
        <f t="shared" si="3"/>
        <v/>
      </c>
      <c r="AA7" s="39" t="str">
        <f t="shared" si="3"/>
        <v/>
      </c>
      <c r="AB7" s="39" t="str">
        <f t="shared" si="3"/>
        <v>RH</v>
      </c>
      <c r="AC7" s="39" t="str">
        <f t="shared" si="3"/>
        <v>RH</v>
      </c>
      <c r="AD7" s="39" t="str">
        <f t="shared" si="3"/>
        <v/>
      </c>
      <c r="AE7" s="39" t="str">
        <f t="shared" si="3"/>
        <v/>
      </c>
      <c r="AF7" s="39" t="str">
        <f t="shared" si="3"/>
        <v/>
      </c>
      <c r="AG7" s="39" t="str">
        <f t="shared" si="3"/>
        <v/>
      </c>
      <c r="AH7" s="39" t="str">
        <f t="shared" si="3"/>
        <v/>
      </c>
      <c r="AI7" s="111"/>
      <c r="AJ7" s="164">
        <f>COUNTIF(D7:AH7,"RTT")+'Juin 2020'!AI7</f>
        <v>0</v>
      </c>
      <c r="AK7" s="183">
        <f t="shared" ref="AK7:AK50" si="4">15 -(AJ7)</f>
        <v>15</v>
      </c>
      <c r="AL7" s="88">
        <f>COUNTIF(D7:AH7,"CA")+'Juin 2020'!AK7</f>
        <v>0</v>
      </c>
      <c r="AM7" s="186">
        <f t="shared" ref="AM7:AM50" si="5">25 -(AL7)</f>
        <v>25</v>
      </c>
      <c r="AN7" s="362"/>
      <c r="AO7" s="88" t="s">
        <v>90</v>
      </c>
      <c r="AP7" s="80">
        <f>'Juin 2020'!AO7</f>
        <v>0</v>
      </c>
      <c r="AQ7" s="80">
        <f>COUNTIF(D7:AH7,"HS")+'Juin 2020'!AP7</f>
        <v>0</v>
      </c>
      <c r="AR7" s="186">
        <f t="shared" ref="AR7:AR50" si="6">AP7-AQ7</f>
        <v>0</v>
      </c>
      <c r="AS7" s="77">
        <f>COUNT(O7,Q7,V7,AC7,H7)+'Juin 2020'!AR7</f>
        <v>0</v>
      </c>
      <c r="AT7" s="64">
        <f t="shared" ref="AT7:AT50" si="7">(AS7&gt;=20)*1</f>
        <v>0</v>
      </c>
      <c r="AU7" s="64">
        <f>COUNTIF(D7:AH7,"jdf")+'Juin 2020'!AT7</f>
        <v>0</v>
      </c>
      <c r="AV7" s="183">
        <f t="shared" ref="AV7:AV50" si="8">AT7-AU7</f>
        <v>0</v>
      </c>
      <c r="AW7" s="181">
        <f ca="1">jaunesNum($Q$4)+'Juin 2020'!AV7</f>
        <v>7</v>
      </c>
      <c r="AX7" s="108">
        <f>COUNTIF(D7:AH7,"RF")+'Juin 2020'!AW7</f>
        <v>7</v>
      </c>
      <c r="AY7" s="190">
        <f t="shared" ref="AY7:AY50" ca="1" si="9">AW7-(AX7)</f>
        <v>0</v>
      </c>
      <c r="AZ7" s="88">
        <f>IF(COUNTIF(D7:AH7,"CA")&gt;=5,"1",IF(COUNTIF(D7:AH7,"CA")&lt;=4,"0"))+'Juin 2020'!AY7</f>
        <v>0</v>
      </c>
      <c r="BA7" s="80">
        <f t="shared" ref="BA7:BA50" si="10">(AZ7&gt;=3)*1</f>
        <v>0</v>
      </c>
      <c r="BB7" s="80">
        <f>COUNTIF(D7:AH7,"FR")+'Juin 2020'!BA7</f>
        <v>0</v>
      </c>
      <c r="BC7" s="186">
        <f t="shared" ref="BC7:BC50" si="11">BA7-BB7</f>
        <v>0</v>
      </c>
    </row>
    <row r="8" spans="1:711" ht="12" customHeight="1" x14ac:dyDescent="0.25">
      <c r="A8" s="28" t="s">
        <v>35</v>
      </c>
      <c r="B8" s="43">
        <v>3</v>
      </c>
      <c r="C8" s="133"/>
      <c r="D8" s="39">
        <v>3</v>
      </c>
      <c r="E8" s="39">
        <v>3</v>
      </c>
      <c r="F8" s="39">
        <v>3</v>
      </c>
      <c r="G8" s="39" t="str">
        <f>IF(OR(WEEKDAY(G4,2)=6,WEEKDAY(G4,2)=7),"RH","")</f>
        <v>RH</v>
      </c>
      <c r="H8" s="39" t="s">
        <v>55</v>
      </c>
      <c r="I8" s="39">
        <v>3</v>
      </c>
      <c r="J8" s="39">
        <v>3</v>
      </c>
      <c r="K8" s="39">
        <v>3</v>
      </c>
      <c r="L8" s="39">
        <v>3</v>
      </c>
      <c r="M8" s="39">
        <v>3</v>
      </c>
      <c r="N8" s="39" t="str">
        <f>IF(OR(WEEKDAY(N4,2)=6,WEEKDAY(N4,2)=7),"RH","")</f>
        <v>RH</v>
      </c>
      <c r="O8" s="39" t="s">
        <v>55</v>
      </c>
      <c r="P8" s="39">
        <v>3</v>
      </c>
      <c r="Q8" s="107" t="s">
        <v>64</v>
      </c>
      <c r="R8" s="39">
        <v>3</v>
      </c>
      <c r="S8" s="39">
        <v>3</v>
      </c>
      <c r="T8" s="39">
        <v>3</v>
      </c>
      <c r="U8" s="39" t="str">
        <f>IF(OR(WEEKDAY(U4,2)=6,WEEKDAY(U4,2)=7),"RH","")</f>
        <v>RH</v>
      </c>
      <c r="V8" s="39" t="s">
        <v>55</v>
      </c>
      <c r="W8" s="39">
        <v>3</v>
      </c>
      <c r="X8" s="39">
        <v>3</v>
      </c>
      <c r="Y8" s="39">
        <v>3</v>
      </c>
      <c r="Z8" s="39">
        <v>3</v>
      </c>
      <c r="AA8" s="39">
        <v>3</v>
      </c>
      <c r="AB8" s="39" t="str">
        <f>IF(OR(WEEKDAY(AB4,2)=6,WEEKDAY(AB4,2)=7),"RH","")</f>
        <v>RH</v>
      </c>
      <c r="AC8" s="39" t="s">
        <v>55</v>
      </c>
      <c r="AD8" s="39">
        <v>3</v>
      </c>
      <c r="AE8" s="39">
        <v>3</v>
      </c>
      <c r="AF8" s="39">
        <v>3</v>
      </c>
      <c r="AG8" s="39">
        <v>3</v>
      </c>
      <c r="AH8" s="39">
        <v>3</v>
      </c>
      <c r="AI8" s="111"/>
      <c r="AJ8" s="164">
        <f>COUNTIF(D8:AH8,"RTT")+'Juin 2020'!AI8</f>
        <v>0</v>
      </c>
      <c r="AK8" s="183">
        <f t="shared" si="4"/>
        <v>15</v>
      </c>
      <c r="AL8" s="88">
        <f>COUNTIF(D8:AH8,"CA")+'Juin 2020'!AK8</f>
        <v>0</v>
      </c>
      <c r="AM8" s="186">
        <f t="shared" si="5"/>
        <v>25</v>
      </c>
      <c r="AN8" s="362"/>
      <c r="AO8" s="88" t="s">
        <v>90</v>
      </c>
      <c r="AP8" s="80">
        <f>'Juin 2020'!AO8</f>
        <v>0</v>
      </c>
      <c r="AQ8" s="80">
        <f>COUNTIF(D8:AH8,"HS")+'Juin 2020'!AP8</f>
        <v>0</v>
      </c>
      <c r="AR8" s="186">
        <f t="shared" si="6"/>
        <v>0</v>
      </c>
      <c r="AS8" s="77">
        <f>COUNT(O8,Q8,V8,AC8,H8)+'Juin 2020'!AR8</f>
        <v>0</v>
      </c>
      <c r="AT8" s="64">
        <f t="shared" si="7"/>
        <v>0</v>
      </c>
      <c r="AU8" s="64">
        <f>COUNTIF(D8:AH8,"jdf")+'Juin 2020'!AT8</f>
        <v>0</v>
      </c>
      <c r="AV8" s="183">
        <f t="shared" si="8"/>
        <v>0</v>
      </c>
      <c r="AW8" s="181">
        <f ca="1">jaunesNum($Q$4)+'Juin 2020'!AV8</f>
        <v>7</v>
      </c>
      <c r="AX8" s="108">
        <f>COUNTIF(D8:AH8,"RF")+'Juin 2020'!AW8</f>
        <v>7</v>
      </c>
      <c r="AY8" s="190">
        <f ca="1">AW8-(AX8)</f>
        <v>0</v>
      </c>
      <c r="AZ8" s="88">
        <f>IF(COUNTIF(D8:AH8,"CA")&gt;=5,"1",IF(COUNTIF(D8:AH8,"CA")&lt;=4,"0"))+'Juin 2020'!AY8</f>
        <v>0</v>
      </c>
      <c r="BA8" s="80">
        <f t="shared" si="10"/>
        <v>0</v>
      </c>
      <c r="BB8" s="80">
        <f>COUNTIF(D8:AH8,"FR")+'Juin 2020'!BA8</f>
        <v>0</v>
      </c>
      <c r="BC8" s="186">
        <f t="shared" si="11"/>
        <v>0</v>
      </c>
    </row>
    <row r="9" spans="1:711" ht="12" customHeight="1" thickBot="1" x14ac:dyDescent="0.3">
      <c r="A9" s="29" t="s">
        <v>51</v>
      </c>
      <c r="B9" s="43">
        <v>4</v>
      </c>
      <c r="C9" s="133"/>
      <c r="D9" s="39">
        <v>4</v>
      </c>
      <c r="E9" s="39">
        <v>4</v>
      </c>
      <c r="F9" s="39">
        <v>4</v>
      </c>
      <c r="G9" s="39" t="s">
        <v>55</v>
      </c>
      <c r="H9" s="39" t="s">
        <v>55</v>
      </c>
      <c r="I9" s="39">
        <v>4</v>
      </c>
      <c r="J9" s="39">
        <v>4</v>
      </c>
      <c r="K9" s="39">
        <v>4</v>
      </c>
      <c r="L9" s="39">
        <v>4</v>
      </c>
      <c r="M9" s="39">
        <v>4</v>
      </c>
      <c r="N9" s="39" t="s">
        <v>55</v>
      </c>
      <c r="O9" s="39" t="s">
        <v>55</v>
      </c>
      <c r="P9" s="39">
        <v>4</v>
      </c>
      <c r="Q9" s="107" t="s">
        <v>64</v>
      </c>
      <c r="R9" s="39">
        <v>4</v>
      </c>
      <c r="S9" s="39">
        <v>4</v>
      </c>
      <c r="T9" s="39">
        <v>4</v>
      </c>
      <c r="U9" s="39" t="s">
        <v>55</v>
      </c>
      <c r="V9" s="39" t="s">
        <v>55</v>
      </c>
      <c r="W9" s="39">
        <v>4</v>
      </c>
      <c r="X9" s="39">
        <v>4</v>
      </c>
      <c r="Y9" s="39">
        <v>4</v>
      </c>
      <c r="Z9" s="39">
        <v>4</v>
      </c>
      <c r="AA9" s="39">
        <v>4</v>
      </c>
      <c r="AB9" s="39" t="s">
        <v>55</v>
      </c>
      <c r="AC9" s="39" t="s">
        <v>55</v>
      </c>
      <c r="AD9" s="39">
        <v>4</v>
      </c>
      <c r="AE9" s="39">
        <v>4</v>
      </c>
      <c r="AF9" s="39">
        <v>4</v>
      </c>
      <c r="AG9" s="39">
        <v>4</v>
      </c>
      <c r="AH9" s="39">
        <v>4</v>
      </c>
      <c r="AI9" s="111"/>
      <c r="AJ9" s="164">
        <f>COUNTIF(D9:AH9,"RTT")+'Juin 2020'!AI9</f>
        <v>0</v>
      </c>
      <c r="AK9" s="183">
        <f t="shared" si="4"/>
        <v>15</v>
      </c>
      <c r="AL9" s="88">
        <f>COUNTIF(D9:AH9,"CA")+'Juin 2020'!AK9</f>
        <v>0</v>
      </c>
      <c r="AM9" s="186">
        <f t="shared" si="5"/>
        <v>25</v>
      </c>
      <c r="AN9" s="362"/>
      <c r="AO9" s="88" t="s">
        <v>90</v>
      </c>
      <c r="AP9" s="80">
        <f>'Juin 2020'!AO9</f>
        <v>0</v>
      </c>
      <c r="AQ9" s="80">
        <f>COUNTIF(D9:AH9,"HS")+'Juin 2020'!AP9</f>
        <v>0</v>
      </c>
      <c r="AR9" s="186">
        <f t="shared" si="6"/>
        <v>0</v>
      </c>
      <c r="AS9" s="77">
        <f>COUNT(O9,Q9,V9,AC9,H9)+'Juin 2020'!AR9</f>
        <v>0</v>
      </c>
      <c r="AT9" s="64">
        <f t="shared" si="7"/>
        <v>0</v>
      </c>
      <c r="AU9" s="64">
        <f>COUNTIF(D9:AH9,"jdf")+'Juin 2020'!AT9</f>
        <v>0</v>
      </c>
      <c r="AV9" s="183">
        <f t="shared" si="8"/>
        <v>0</v>
      </c>
      <c r="AW9" s="181">
        <f ca="1">jaunesNum($Q$4)+'Juin 2020'!AV9</f>
        <v>7</v>
      </c>
      <c r="AX9" s="108">
        <f>COUNTIF(D9:AH9,"RF")+'Juin 2020'!AW9</f>
        <v>7</v>
      </c>
      <c r="AY9" s="190">
        <f t="shared" ca="1" si="9"/>
        <v>0</v>
      </c>
      <c r="AZ9" s="88">
        <f>IF(COUNTIF(D9:AH9,"CA")&gt;=5,"1",IF(COUNTIF(D9:AH9,"CA")&lt;=4,"0"))+'Juin 2020'!AY9</f>
        <v>0</v>
      </c>
      <c r="BA9" s="80">
        <f t="shared" si="10"/>
        <v>0</v>
      </c>
      <c r="BB9" s="80">
        <f>COUNTIF(D9:AH9,"FR")+'Juin 2020'!BA9</f>
        <v>0</v>
      </c>
      <c r="BC9" s="186">
        <f t="shared" si="11"/>
        <v>0</v>
      </c>
    </row>
    <row r="10" spans="1:711" ht="2.25" customHeight="1" thickBot="1" x14ac:dyDescent="0.3">
      <c r="A10" s="12"/>
      <c r="B10" s="42"/>
      <c r="C10" s="134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107" t="s">
        <v>64</v>
      </c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111"/>
      <c r="AJ10" s="164">
        <f>COUNTIF(D10:AH10,"RTT")+'Juin 2020'!AI10</f>
        <v>0</v>
      </c>
      <c r="AK10" s="183"/>
      <c r="AL10" s="88">
        <f>COUNTIF(D10:AH10,"CA")+'Juin 2020'!AK10</f>
        <v>0</v>
      </c>
      <c r="AM10" s="186"/>
      <c r="AN10" s="362"/>
      <c r="AO10" s="88" t="s">
        <v>90</v>
      </c>
      <c r="AP10" s="80">
        <f>'Juin 2020'!AO10</f>
        <v>0</v>
      </c>
      <c r="AQ10" s="80">
        <f>COUNTIF(D10:AH10,"HS")+'Juin 2020'!AP10</f>
        <v>0</v>
      </c>
      <c r="AR10" s="186">
        <f t="shared" si="6"/>
        <v>0</v>
      </c>
      <c r="AS10" s="77">
        <f>COUNT(O10,Q10,V10,AC10,H10)+'Juin 2020'!AR10</f>
        <v>0</v>
      </c>
      <c r="AT10" s="64">
        <f t="shared" si="7"/>
        <v>0</v>
      </c>
      <c r="AU10" s="64">
        <f>COUNTIF(D10:AH10,"jdf")+'Juin 2020'!AT10</f>
        <v>0</v>
      </c>
      <c r="AV10" s="183">
        <f t="shared" si="8"/>
        <v>0</v>
      </c>
      <c r="AW10" s="181">
        <f ca="1">jaunesNum($Q$4)+'Juin 2020'!AV10</f>
        <v>5</v>
      </c>
      <c r="AX10" s="108">
        <f>COUNTIF(D10:AH10,"RF")+'Juin 2020'!AW10</f>
        <v>1</v>
      </c>
      <c r="AY10" s="191"/>
      <c r="AZ10" s="88">
        <f>IF(COUNTIF(D10:AH10,"CA")&gt;=5,"1",IF(COUNTIF(D10:AH10,"CA")&lt;=4,"0"))+'Juin 2020'!AY10</f>
        <v>0</v>
      </c>
      <c r="BA10" s="80">
        <f t="shared" si="10"/>
        <v>0</v>
      </c>
      <c r="BB10" s="80">
        <f>COUNTIF(D10:AH10,"FR")+'Juin 2020'!BA10</f>
        <v>0</v>
      </c>
      <c r="BC10" s="186">
        <f t="shared" si="11"/>
        <v>0</v>
      </c>
    </row>
    <row r="11" spans="1:711" s="1" customFormat="1" ht="12" customHeight="1" thickBot="1" x14ac:dyDescent="0.3">
      <c r="A11" s="30" t="s">
        <v>36</v>
      </c>
      <c r="B11" s="121">
        <v>5</v>
      </c>
      <c r="C11" s="135"/>
      <c r="D11" s="39">
        <v>5</v>
      </c>
      <c r="E11" s="39">
        <v>5</v>
      </c>
      <c r="F11" s="39">
        <v>5</v>
      </c>
      <c r="G11" s="39" t="s">
        <v>55</v>
      </c>
      <c r="H11" s="39" t="s">
        <v>55</v>
      </c>
      <c r="I11" s="39">
        <v>5</v>
      </c>
      <c r="J11" s="39">
        <v>5</v>
      </c>
      <c r="K11" s="39">
        <v>5</v>
      </c>
      <c r="L11" s="39">
        <v>5</v>
      </c>
      <c r="M11" s="39">
        <v>5</v>
      </c>
      <c r="N11" s="39" t="s">
        <v>55</v>
      </c>
      <c r="O11" s="39" t="s">
        <v>55</v>
      </c>
      <c r="P11" s="39">
        <v>5</v>
      </c>
      <c r="Q11" s="107" t="s">
        <v>64</v>
      </c>
      <c r="R11" s="39">
        <v>5</v>
      </c>
      <c r="S11" s="39">
        <v>5</v>
      </c>
      <c r="T11" s="39">
        <v>5</v>
      </c>
      <c r="U11" s="39" t="s">
        <v>55</v>
      </c>
      <c r="V11" s="39" t="s">
        <v>55</v>
      </c>
      <c r="W11" s="39">
        <v>5</v>
      </c>
      <c r="X11" s="39">
        <v>5</v>
      </c>
      <c r="Y11" s="39">
        <v>5</v>
      </c>
      <c r="Z11" s="39">
        <v>5</v>
      </c>
      <c r="AA11" s="39">
        <v>5</v>
      </c>
      <c r="AB11" s="39" t="s">
        <v>55</v>
      </c>
      <c r="AC11" s="39" t="s">
        <v>55</v>
      </c>
      <c r="AD11" s="39">
        <v>5</v>
      </c>
      <c r="AE11" s="39">
        <v>5</v>
      </c>
      <c r="AF11" s="39">
        <v>5</v>
      </c>
      <c r="AG11" s="39">
        <v>5</v>
      </c>
      <c r="AH11" s="39">
        <v>5</v>
      </c>
      <c r="AI11" s="111"/>
      <c r="AJ11" s="164">
        <f>COUNTIF(D11:AH11,"RTT")+'Juin 2020'!AI11</f>
        <v>0</v>
      </c>
      <c r="AK11" s="183">
        <f t="shared" si="4"/>
        <v>15</v>
      </c>
      <c r="AL11" s="88">
        <f>COUNTIF(D11:AH11,"CA")+'Juin 2020'!AK11</f>
        <v>0</v>
      </c>
      <c r="AM11" s="186">
        <f t="shared" si="5"/>
        <v>25</v>
      </c>
      <c r="AN11" s="362"/>
      <c r="AO11" s="88" t="s">
        <v>90</v>
      </c>
      <c r="AP11" s="80">
        <f>'Juin 2020'!AO11</f>
        <v>0</v>
      </c>
      <c r="AQ11" s="80">
        <f>COUNTIF(D11:AH11,"HS")+'Juin 2020'!AP11</f>
        <v>0</v>
      </c>
      <c r="AR11" s="186">
        <f t="shared" si="6"/>
        <v>0</v>
      </c>
      <c r="AS11" s="77">
        <f>COUNT(O11,Q11,V11,AC11,H11)+'Juin 2020'!AR11</f>
        <v>0</v>
      </c>
      <c r="AT11" s="64">
        <f t="shared" si="7"/>
        <v>0</v>
      </c>
      <c r="AU11" s="64">
        <f>COUNTIF(D11:AH11,"jdf")+'Juin 2020'!AT11</f>
        <v>0</v>
      </c>
      <c r="AV11" s="183">
        <f t="shared" si="8"/>
        <v>0</v>
      </c>
      <c r="AW11" s="181">
        <f ca="1">jaunesNum($Q$4)+'Juin 2020'!AV11</f>
        <v>7</v>
      </c>
      <c r="AX11" s="108">
        <f>COUNTIF(D11:AH11,"RF")+'Juin 2020'!AW11</f>
        <v>7</v>
      </c>
      <c r="AY11" s="190">
        <f t="shared" ca="1" si="9"/>
        <v>0</v>
      </c>
      <c r="AZ11" s="88">
        <f>IF(COUNTIF(D11:AH11,"CA")&gt;=5,"1",IF(COUNTIF(D11:AH11,"CA")&lt;=4,"0"))+'Juin 2020'!AY11</f>
        <v>0</v>
      </c>
      <c r="BA11" s="80">
        <f t="shared" si="10"/>
        <v>0</v>
      </c>
      <c r="BB11" s="80">
        <f>COUNTIF(D11:AH11,"FR")+'Juin 2020'!BA11</f>
        <v>0</v>
      </c>
      <c r="BC11" s="186">
        <f t="shared" si="11"/>
        <v>0</v>
      </c>
    </row>
    <row r="12" spans="1:711" s="5" customFormat="1" ht="12" customHeight="1" x14ac:dyDescent="0.25">
      <c r="A12" s="31" t="s">
        <v>37</v>
      </c>
      <c r="B12" s="43">
        <v>6</v>
      </c>
      <c r="C12" s="136"/>
      <c r="D12" s="39">
        <v>6</v>
      </c>
      <c r="E12" s="39">
        <v>6</v>
      </c>
      <c r="F12" s="39">
        <v>6</v>
      </c>
      <c r="G12" s="39" t="s">
        <v>55</v>
      </c>
      <c r="H12" s="39" t="s">
        <v>55</v>
      </c>
      <c r="I12" s="39">
        <v>6</v>
      </c>
      <c r="J12" s="39">
        <v>6</v>
      </c>
      <c r="K12" s="39">
        <v>6</v>
      </c>
      <c r="L12" s="39">
        <v>6</v>
      </c>
      <c r="M12" s="39">
        <v>6</v>
      </c>
      <c r="N12" s="39" t="s">
        <v>55</v>
      </c>
      <c r="O12" s="39" t="s">
        <v>55</v>
      </c>
      <c r="P12" s="39">
        <v>6</v>
      </c>
      <c r="Q12" s="107" t="s">
        <v>64</v>
      </c>
      <c r="R12" s="39">
        <v>6</v>
      </c>
      <c r="S12" s="39">
        <v>6</v>
      </c>
      <c r="T12" s="39">
        <v>6</v>
      </c>
      <c r="U12" s="39" t="s">
        <v>55</v>
      </c>
      <c r="V12" s="39" t="s">
        <v>55</v>
      </c>
      <c r="W12" s="39">
        <v>6</v>
      </c>
      <c r="X12" s="39">
        <v>6</v>
      </c>
      <c r="Y12" s="39">
        <v>6</v>
      </c>
      <c r="Z12" s="39">
        <v>6</v>
      </c>
      <c r="AA12" s="39">
        <v>6</v>
      </c>
      <c r="AB12" s="39" t="s">
        <v>55</v>
      </c>
      <c r="AC12" s="39" t="s">
        <v>55</v>
      </c>
      <c r="AD12" s="39">
        <v>6</v>
      </c>
      <c r="AE12" s="39">
        <v>6</v>
      </c>
      <c r="AF12" s="39">
        <v>6</v>
      </c>
      <c r="AG12" s="39">
        <v>6</v>
      </c>
      <c r="AH12" s="39">
        <v>6</v>
      </c>
      <c r="AI12" s="111"/>
      <c r="AJ12" s="164">
        <f>COUNTIF(D12:AH12,"RTT")+'Juin 2020'!AI12</f>
        <v>0</v>
      </c>
      <c r="AK12" s="183">
        <f t="shared" si="4"/>
        <v>15</v>
      </c>
      <c r="AL12" s="88">
        <f>COUNTIF(D12:AH12,"CA")+'Juin 2020'!AK12</f>
        <v>0</v>
      </c>
      <c r="AM12" s="186">
        <f t="shared" si="5"/>
        <v>25</v>
      </c>
      <c r="AN12" s="362"/>
      <c r="AO12" s="88" t="s">
        <v>90</v>
      </c>
      <c r="AP12" s="80">
        <f>'Juin 2020'!AO12</f>
        <v>0</v>
      </c>
      <c r="AQ12" s="80">
        <f>COUNTIF(D12:AH12,"HS")+'Juin 2020'!AP12</f>
        <v>0</v>
      </c>
      <c r="AR12" s="186">
        <f t="shared" si="6"/>
        <v>0</v>
      </c>
      <c r="AS12" s="77">
        <f>COUNT(O12,Q12,V12,AC12,H12)+'Juin 2020'!AR12</f>
        <v>0</v>
      </c>
      <c r="AT12" s="64">
        <f t="shared" si="7"/>
        <v>0</v>
      </c>
      <c r="AU12" s="64">
        <f>COUNTIF(D12:AH12,"jdf")+'Juin 2020'!AT12</f>
        <v>0</v>
      </c>
      <c r="AV12" s="183">
        <f t="shared" si="8"/>
        <v>0</v>
      </c>
      <c r="AW12" s="181">
        <f ca="1">jaunesNum($Q$4)+'Juin 2020'!AV12</f>
        <v>7</v>
      </c>
      <c r="AX12" s="108">
        <f>COUNTIF(D12:AH12,"RF")+'Juin 2020'!AW12</f>
        <v>7</v>
      </c>
      <c r="AY12" s="190">
        <f t="shared" ca="1" si="9"/>
        <v>0</v>
      </c>
      <c r="AZ12" s="88">
        <f>IF(COUNTIF(D12:AH12,"CA")&gt;=5,"1",IF(COUNTIF(D12:AH12,"CA")&lt;=4,"0"))+'Juin 2020'!AY12</f>
        <v>0</v>
      </c>
      <c r="BA12" s="80">
        <f t="shared" si="10"/>
        <v>0</v>
      </c>
      <c r="BB12" s="80">
        <f>COUNTIF(D12:AH12,"FR")+'Juin 2020'!BA12</f>
        <v>0</v>
      </c>
      <c r="BC12" s="186">
        <f t="shared" si="11"/>
        <v>0</v>
      </c>
    </row>
    <row r="13" spans="1:711" ht="12" customHeight="1" thickBot="1" x14ac:dyDescent="0.3">
      <c r="A13" s="32" t="s">
        <v>38</v>
      </c>
      <c r="B13" s="120">
        <v>7</v>
      </c>
      <c r="C13" s="137"/>
      <c r="D13" s="39">
        <v>7</v>
      </c>
      <c r="E13" s="39">
        <v>7</v>
      </c>
      <c r="F13" s="39">
        <v>7</v>
      </c>
      <c r="G13" s="39" t="s">
        <v>55</v>
      </c>
      <c r="H13" s="39" t="s">
        <v>55</v>
      </c>
      <c r="I13" s="39">
        <v>7</v>
      </c>
      <c r="J13" s="39">
        <v>7</v>
      </c>
      <c r="K13" s="39">
        <v>7</v>
      </c>
      <c r="L13" s="39">
        <v>7</v>
      </c>
      <c r="M13" s="39">
        <v>7</v>
      </c>
      <c r="N13" s="39" t="s">
        <v>55</v>
      </c>
      <c r="O13" s="39" t="s">
        <v>55</v>
      </c>
      <c r="P13" s="39">
        <v>7</v>
      </c>
      <c r="Q13" s="107" t="s">
        <v>64</v>
      </c>
      <c r="R13" s="39">
        <v>7</v>
      </c>
      <c r="S13" s="39">
        <v>7</v>
      </c>
      <c r="T13" s="39">
        <v>7</v>
      </c>
      <c r="U13" s="39" t="s">
        <v>55</v>
      </c>
      <c r="V13" s="39" t="s">
        <v>55</v>
      </c>
      <c r="W13" s="39">
        <v>7</v>
      </c>
      <c r="X13" s="39">
        <v>7</v>
      </c>
      <c r="Y13" s="39">
        <v>7</v>
      </c>
      <c r="Z13" s="39">
        <v>7</v>
      </c>
      <c r="AA13" s="39">
        <v>7</v>
      </c>
      <c r="AB13" s="39" t="s">
        <v>55</v>
      </c>
      <c r="AC13" s="39" t="s">
        <v>55</v>
      </c>
      <c r="AD13" s="39">
        <v>7</v>
      </c>
      <c r="AE13" s="39">
        <v>7</v>
      </c>
      <c r="AF13" s="39">
        <v>7</v>
      </c>
      <c r="AG13" s="39">
        <v>7</v>
      </c>
      <c r="AH13" s="39">
        <v>7</v>
      </c>
      <c r="AI13" s="111"/>
      <c r="AJ13" s="164">
        <f>COUNTIF(D13:AH13,"RTT")+'Juin 2020'!AI13</f>
        <v>0</v>
      </c>
      <c r="AK13" s="183">
        <f t="shared" si="4"/>
        <v>15</v>
      </c>
      <c r="AL13" s="88">
        <f>COUNTIF(D13:AH13,"CA")+'Juin 2020'!AK13</f>
        <v>0</v>
      </c>
      <c r="AM13" s="186">
        <f t="shared" si="5"/>
        <v>25</v>
      </c>
      <c r="AN13" s="362"/>
      <c r="AO13" s="88" t="s">
        <v>90</v>
      </c>
      <c r="AP13" s="80">
        <f>'Juin 2020'!AO13</f>
        <v>0</v>
      </c>
      <c r="AQ13" s="80">
        <f>COUNTIF(D13:AH13,"HS")+'Juin 2020'!AP13</f>
        <v>0</v>
      </c>
      <c r="AR13" s="186">
        <f t="shared" si="6"/>
        <v>0</v>
      </c>
      <c r="AS13" s="77">
        <f>COUNT(O13,Q13,V13,AC13,H13)+'Juin 2020'!AR13</f>
        <v>0</v>
      </c>
      <c r="AT13" s="64">
        <f t="shared" si="7"/>
        <v>0</v>
      </c>
      <c r="AU13" s="64">
        <f>COUNTIF(D13:AH13,"jdf")+'Juin 2020'!AT13</f>
        <v>0</v>
      </c>
      <c r="AV13" s="183">
        <f t="shared" si="8"/>
        <v>0</v>
      </c>
      <c r="AW13" s="181">
        <f ca="1">jaunesNum($Q$4)+'Juin 2020'!AV13</f>
        <v>7</v>
      </c>
      <c r="AX13" s="108">
        <f>COUNTIF(D13:AH13,"RF")+'Juin 2020'!AW13</f>
        <v>7</v>
      </c>
      <c r="AY13" s="190">
        <f t="shared" ca="1" si="9"/>
        <v>0</v>
      </c>
      <c r="AZ13" s="88">
        <f>IF(COUNTIF(D13:AH13,"CA")&gt;=5,"1",IF(COUNTIF(D13:AH13,"CA")&lt;=4,"0"))+'Juin 2020'!AY13</f>
        <v>0</v>
      </c>
      <c r="BA13" s="80">
        <f t="shared" si="10"/>
        <v>0</v>
      </c>
      <c r="BB13" s="80">
        <f>COUNTIF(D13:AH13,"FR")+'Juin 2020'!BA13</f>
        <v>0</v>
      </c>
      <c r="BC13" s="186">
        <f t="shared" si="11"/>
        <v>0</v>
      </c>
    </row>
    <row r="14" spans="1:711" ht="1.5" customHeight="1" thickBot="1" x14ac:dyDescent="0.3">
      <c r="A14" s="13"/>
      <c r="B14" s="46"/>
      <c r="C14" s="138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107" t="s">
        <v>64</v>
      </c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111"/>
      <c r="AJ14" s="164">
        <f>COUNTIF(D14:AH14,"RTT")+'Juin 2020'!AI14</f>
        <v>0</v>
      </c>
      <c r="AK14" s="183"/>
      <c r="AL14" s="88">
        <f>COUNTIF(D14:AH14,"CA")+'Juin 2020'!AK14</f>
        <v>0</v>
      </c>
      <c r="AM14" s="186"/>
      <c r="AN14" s="362"/>
      <c r="AO14" s="88" t="s">
        <v>90</v>
      </c>
      <c r="AP14" s="80">
        <f>'Juin 2020'!AO14</f>
        <v>0</v>
      </c>
      <c r="AQ14" s="80">
        <f>COUNTIF(D14:AH14,"HS")+'Juin 2020'!AP14</f>
        <v>0</v>
      </c>
      <c r="AR14" s="186">
        <f t="shared" si="6"/>
        <v>0</v>
      </c>
      <c r="AS14" s="77">
        <f>COUNT(O14,Q14,V14,AC14,H14)+'Juin 2020'!AR14</f>
        <v>0</v>
      </c>
      <c r="AT14" s="64">
        <f t="shared" si="7"/>
        <v>0</v>
      </c>
      <c r="AU14" s="64">
        <f>COUNTIF(D14:AH14,"jdf")+'Juin 2020'!AT14</f>
        <v>0</v>
      </c>
      <c r="AV14" s="183">
        <f t="shared" si="8"/>
        <v>0</v>
      </c>
      <c r="AW14" s="181">
        <f ca="1">jaunesNum($Q$4)+'Juin 2020'!AV14</f>
        <v>5</v>
      </c>
      <c r="AX14" s="108">
        <f>COUNTIF(D14:AH14,"RF")+'Juin 2020'!AW14</f>
        <v>1</v>
      </c>
      <c r="AY14" s="191"/>
      <c r="AZ14" s="88">
        <f>IF(COUNTIF(D14:AH14,"CA")&gt;=5,"1",IF(COUNTIF(D14:AH14,"CA")&lt;=4,"0"))+'Juin 2020'!AY14</f>
        <v>0</v>
      </c>
      <c r="BA14" s="80">
        <f t="shared" si="10"/>
        <v>0</v>
      </c>
      <c r="BB14" s="80">
        <f>COUNTIF(D14:AH14,"FR")+'Juin 2020'!BA14</f>
        <v>0</v>
      </c>
      <c r="BC14" s="186">
        <f t="shared" si="11"/>
        <v>0</v>
      </c>
    </row>
    <row r="15" spans="1:711" ht="12" customHeight="1" thickBot="1" x14ac:dyDescent="0.3">
      <c r="A15" s="33" t="s">
        <v>39</v>
      </c>
      <c r="B15" s="122">
        <v>8</v>
      </c>
      <c r="C15" s="133"/>
      <c r="D15" s="39">
        <v>8</v>
      </c>
      <c r="E15" s="39">
        <v>8</v>
      </c>
      <c r="F15" s="39">
        <v>8</v>
      </c>
      <c r="G15" s="39" t="s">
        <v>55</v>
      </c>
      <c r="H15" s="39" t="s">
        <v>55</v>
      </c>
      <c r="I15" s="39">
        <v>8</v>
      </c>
      <c r="J15" s="39">
        <v>8</v>
      </c>
      <c r="K15" s="39">
        <v>8</v>
      </c>
      <c r="L15" s="39">
        <v>8</v>
      </c>
      <c r="M15" s="39">
        <v>8</v>
      </c>
      <c r="N15" s="39" t="s">
        <v>55</v>
      </c>
      <c r="O15" s="39" t="s">
        <v>55</v>
      </c>
      <c r="P15" s="39">
        <v>8</v>
      </c>
      <c r="Q15" s="107" t="s">
        <v>64</v>
      </c>
      <c r="R15" s="39">
        <v>8</v>
      </c>
      <c r="S15" s="39">
        <v>8</v>
      </c>
      <c r="T15" s="39">
        <v>8</v>
      </c>
      <c r="U15" s="39" t="s">
        <v>55</v>
      </c>
      <c r="V15" s="39" t="s">
        <v>55</v>
      </c>
      <c r="W15" s="39">
        <v>8</v>
      </c>
      <c r="X15" s="39">
        <v>8</v>
      </c>
      <c r="Y15" s="39">
        <v>8</v>
      </c>
      <c r="Z15" s="39">
        <v>8</v>
      </c>
      <c r="AA15" s="39">
        <v>8</v>
      </c>
      <c r="AB15" s="39" t="s">
        <v>55</v>
      </c>
      <c r="AC15" s="39" t="s">
        <v>55</v>
      </c>
      <c r="AD15" s="39">
        <v>8</v>
      </c>
      <c r="AE15" s="39">
        <v>8</v>
      </c>
      <c r="AF15" s="39">
        <v>8</v>
      </c>
      <c r="AG15" s="39">
        <v>8</v>
      </c>
      <c r="AH15" s="39">
        <v>8</v>
      </c>
      <c r="AI15" s="111"/>
      <c r="AJ15" s="164">
        <f>COUNTIF(D15:AH15,"RTT")+'Juin 2020'!AI15</f>
        <v>0</v>
      </c>
      <c r="AK15" s="183">
        <f t="shared" si="4"/>
        <v>15</v>
      </c>
      <c r="AL15" s="88">
        <f>COUNTIF(D15:AH15,"CA")+'Juin 2020'!AK15</f>
        <v>0</v>
      </c>
      <c r="AM15" s="186">
        <f t="shared" si="5"/>
        <v>25</v>
      </c>
      <c r="AN15" s="362"/>
      <c r="AO15" s="88" t="s">
        <v>90</v>
      </c>
      <c r="AP15" s="80">
        <f>'Juin 2020'!AO15</f>
        <v>0</v>
      </c>
      <c r="AQ15" s="80">
        <f>COUNTIF(D15:AH15,"HS")+'Juin 2020'!AP15</f>
        <v>0</v>
      </c>
      <c r="AR15" s="186">
        <f t="shared" si="6"/>
        <v>0</v>
      </c>
      <c r="AS15" s="77">
        <f>COUNT(O15,Q15,V15,AC15,H15)+'Juin 2020'!AR15</f>
        <v>0</v>
      </c>
      <c r="AT15" s="64">
        <f t="shared" si="7"/>
        <v>0</v>
      </c>
      <c r="AU15" s="64">
        <f>COUNTIF(D15:AH15,"jdf")+'Juin 2020'!AT15</f>
        <v>0</v>
      </c>
      <c r="AV15" s="183">
        <f t="shared" si="8"/>
        <v>0</v>
      </c>
      <c r="AW15" s="181">
        <f ca="1">jaunesNum($Q$4)+'Juin 2020'!AV15</f>
        <v>7</v>
      </c>
      <c r="AX15" s="108">
        <f>COUNTIF(D15:AH15,"RF")+'Juin 2020'!AW15</f>
        <v>7</v>
      </c>
      <c r="AY15" s="190">
        <f t="shared" ca="1" si="9"/>
        <v>0</v>
      </c>
      <c r="AZ15" s="88">
        <f>IF(COUNTIF(D15:AH15,"CA")&gt;=5,"1",IF(COUNTIF(D15:AH15,"CA")&lt;=4,"0"))+'Juin 2020'!AY15</f>
        <v>0</v>
      </c>
      <c r="BA15" s="80">
        <f t="shared" si="10"/>
        <v>0</v>
      </c>
      <c r="BB15" s="80">
        <f>COUNTIF(D15:AH15,"FR")+'Juin 2020'!BA15</f>
        <v>0</v>
      </c>
      <c r="BC15" s="186">
        <f t="shared" si="11"/>
        <v>0</v>
      </c>
    </row>
    <row r="16" spans="1:711" ht="12" customHeight="1" x14ac:dyDescent="0.25">
      <c r="A16" s="272" t="s">
        <v>40</v>
      </c>
      <c r="B16" s="122">
        <v>9</v>
      </c>
      <c r="C16" s="137"/>
      <c r="D16" s="39" t="str">
        <f t="shared" ref="D16:AH16" si="12">IF(OR(WEEKDAY(D3,2)=6,WEEKDAY(D3,2)=7,WEEKDAY(D3,2)=2),"RH","")</f>
        <v/>
      </c>
      <c r="E16" s="39" t="str">
        <f t="shared" si="12"/>
        <v/>
      </c>
      <c r="F16" s="39" t="str">
        <f t="shared" si="12"/>
        <v/>
      </c>
      <c r="G16" s="39" t="str">
        <f t="shared" si="12"/>
        <v>RH</v>
      </c>
      <c r="H16" s="39" t="str">
        <f t="shared" si="12"/>
        <v>RH</v>
      </c>
      <c r="I16" s="39" t="str">
        <f t="shared" si="12"/>
        <v/>
      </c>
      <c r="J16" s="39" t="str">
        <f t="shared" si="12"/>
        <v>RH</v>
      </c>
      <c r="K16" s="39" t="str">
        <f t="shared" si="12"/>
        <v/>
      </c>
      <c r="L16" s="39" t="str">
        <f t="shared" si="12"/>
        <v/>
      </c>
      <c r="M16" s="39" t="str">
        <f t="shared" si="12"/>
        <v/>
      </c>
      <c r="N16" s="39" t="str">
        <f t="shared" si="12"/>
        <v>RH</v>
      </c>
      <c r="O16" s="39" t="str">
        <f t="shared" si="12"/>
        <v>RH</v>
      </c>
      <c r="P16" s="39" t="str">
        <f t="shared" si="12"/>
        <v/>
      </c>
      <c r="Q16" s="107" t="str">
        <f t="shared" si="12"/>
        <v>RH</v>
      </c>
      <c r="R16" s="39" t="str">
        <f t="shared" si="12"/>
        <v/>
      </c>
      <c r="S16" s="39" t="str">
        <f t="shared" si="12"/>
        <v/>
      </c>
      <c r="T16" s="39" t="str">
        <f t="shared" si="12"/>
        <v/>
      </c>
      <c r="U16" s="39" t="str">
        <f t="shared" si="12"/>
        <v>RH</v>
      </c>
      <c r="V16" s="39" t="str">
        <f t="shared" si="12"/>
        <v>RH</v>
      </c>
      <c r="W16" s="39" t="str">
        <f t="shared" si="12"/>
        <v/>
      </c>
      <c r="X16" s="39" t="str">
        <f t="shared" si="12"/>
        <v>RH</v>
      </c>
      <c r="Y16" s="39" t="str">
        <f t="shared" si="12"/>
        <v/>
      </c>
      <c r="Z16" s="39" t="str">
        <f t="shared" si="12"/>
        <v/>
      </c>
      <c r="AA16" s="39" t="str">
        <f t="shared" si="12"/>
        <v/>
      </c>
      <c r="AB16" s="39" t="str">
        <f t="shared" si="12"/>
        <v>RH</v>
      </c>
      <c r="AC16" s="39" t="str">
        <f t="shared" si="12"/>
        <v>RH</v>
      </c>
      <c r="AD16" s="39" t="str">
        <f t="shared" si="12"/>
        <v/>
      </c>
      <c r="AE16" s="39" t="str">
        <f t="shared" si="12"/>
        <v>RH</v>
      </c>
      <c r="AF16" s="39" t="str">
        <f t="shared" si="12"/>
        <v/>
      </c>
      <c r="AG16" s="39" t="str">
        <f t="shared" si="12"/>
        <v/>
      </c>
      <c r="AH16" s="132" t="str">
        <f t="shared" si="12"/>
        <v/>
      </c>
      <c r="AI16" s="111"/>
      <c r="AJ16" s="164">
        <f>COUNTIF(D16:AH16,"RTT")+'Juin 2020'!AI16</f>
        <v>0</v>
      </c>
      <c r="AK16" s="183">
        <f t="shared" si="4"/>
        <v>15</v>
      </c>
      <c r="AL16" s="88">
        <f>COUNTIF(D16:AH16,"CA")+'Juin 2020'!AK16</f>
        <v>0</v>
      </c>
      <c r="AM16" s="186">
        <f t="shared" si="5"/>
        <v>25</v>
      </c>
      <c r="AN16" s="362"/>
      <c r="AO16" s="88" t="s">
        <v>90</v>
      </c>
      <c r="AP16" s="80">
        <f>'Juin 2020'!AO16</f>
        <v>0</v>
      </c>
      <c r="AQ16" s="80">
        <f>COUNTIF(D16:AH16,"HS")+'Juin 2020'!AP16</f>
        <v>0</v>
      </c>
      <c r="AR16" s="186">
        <f t="shared" si="6"/>
        <v>0</v>
      </c>
      <c r="AS16" s="77">
        <f>COUNT(O16,Q16,V16,AC16,H16)+'Juin 2020'!AR16</f>
        <v>0</v>
      </c>
      <c r="AT16" s="64">
        <f t="shared" si="7"/>
        <v>0</v>
      </c>
      <c r="AU16" s="64">
        <f>COUNTIF(D16:AH16,"jdf")+'Juin 2020'!AT16</f>
        <v>0</v>
      </c>
      <c r="AV16" s="183">
        <f t="shared" si="8"/>
        <v>0</v>
      </c>
      <c r="AW16" s="106">
        <f ca="1">jaunesNum(D16:AH16)</f>
        <v>0</v>
      </c>
      <c r="AX16" s="108">
        <f>COUNTIF(D16:AH16,"RF")+'Juin 2020'!AW16</f>
        <v>0</v>
      </c>
      <c r="AY16" s="190">
        <f t="shared" ca="1" si="9"/>
        <v>0</v>
      </c>
      <c r="AZ16" s="88">
        <f>IF(COUNTIF(D16:AH16,"CA")&gt;=5,"1",IF(COUNTIF(D16:AH16,"CA")&lt;=4,"0"))+'Juin 2020'!AY16</f>
        <v>0</v>
      </c>
      <c r="BA16" s="80">
        <f t="shared" si="10"/>
        <v>0</v>
      </c>
      <c r="BB16" s="80">
        <f>COUNTIF(D16:AH16,"FR")+'Juin 2020'!BA16</f>
        <v>0</v>
      </c>
      <c r="BC16" s="186">
        <f t="shared" si="11"/>
        <v>0</v>
      </c>
    </row>
    <row r="17" spans="1:55" ht="12" customHeight="1" x14ac:dyDescent="0.25">
      <c r="A17" s="273"/>
      <c r="B17" s="122">
        <v>10</v>
      </c>
      <c r="C17" s="133"/>
      <c r="D17" s="39" t="str">
        <f t="shared" ref="D17:AH17" si="13">IF(OR(WEEKDAY(D3,2)=6,WEEKDAY(D3,2)=7),"RH","")</f>
        <v/>
      </c>
      <c r="E17" s="39" t="str">
        <f t="shared" si="13"/>
        <v/>
      </c>
      <c r="F17" s="39" t="str">
        <f t="shared" si="13"/>
        <v/>
      </c>
      <c r="G17" s="39" t="str">
        <f t="shared" si="13"/>
        <v>RH</v>
      </c>
      <c r="H17" s="39" t="str">
        <f t="shared" si="13"/>
        <v>RH</v>
      </c>
      <c r="I17" s="39" t="str">
        <f t="shared" si="13"/>
        <v/>
      </c>
      <c r="J17" s="39" t="str">
        <f t="shared" si="13"/>
        <v/>
      </c>
      <c r="K17" s="39" t="str">
        <f t="shared" si="13"/>
        <v/>
      </c>
      <c r="L17" s="39" t="str">
        <f t="shared" si="13"/>
        <v/>
      </c>
      <c r="M17" s="39" t="str">
        <f t="shared" si="13"/>
        <v/>
      </c>
      <c r="N17" s="39" t="str">
        <f t="shared" si="13"/>
        <v>RH</v>
      </c>
      <c r="O17" s="39" t="str">
        <f t="shared" si="13"/>
        <v>RH</v>
      </c>
      <c r="P17" s="39" t="str">
        <f t="shared" si="13"/>
        <v/>
      </c>
      <c r="Q17" s="107" t="s">
        <v>64</v>
      </c>
      <c r="R17" s="39" t="str">
        <f t="shared" si="13"/>
        <v/>
      </c>
      <c r="S17" s="39" t="str">
        <f t="shared" si="13"/>
        <v/>
      </c>
      <c r="T17" s="39" t="str">
        <f t="shared" si="13"/>
        <v/>
      </c>
      <c r="U17" s="39" t="str">
        <f t="shared" si="13"/>
        <v>RH</v>
      </c>
      <c r="V17" s="39" t="str">
        <f t="shared" si="13"/>
        <v>RH</v>
      </c>
      <c r="W17" s="39" t="str">
        <f t="shared" si="13"/>
        <v/>
      </c>
      <c r="X17" s="39" t="str">
        <f t="shared" si="13"/>
        <v/>
      </c>
      <c r="Y17" s="39" t="str">
        <f t="shared" si="13"/>
        <v/>
      </c>
      <c r="Z17" s="39" t="str">
        <f t="shared" si="13"/>
        <v/>
      </c>
      <c r="AA17" s="39" t="str">
        <f t="shared" si="13"/>
        <v/>
      </c>
      <c r="AB17" s="39" t="str">
        <f t="shared" si="13"/>
        <v>RH</v>
      </c>
      <c r="AC17" s="39" t="str">
        <f t="shared" si="13"/>
        <v>RH</v>
      </c>
      <c r="AD17" s="39" t="str">
        <f t="shared" si="13"/>
        <v/>
      </c>
      <c r="AE17" s="39" t="str">
        <f t="shared" si="13"/>
        <v/>
      </c>
      <c r="AF17" s="39" t="str">
        <f t="shared" si="13"/>
        <v/>
      </c>
      <c r="AG17" s="39" t="str">
        <f t="shared" si="13"/>
        <v/>
      </c>
      <c r="AH17" s="132" t="str">
        <f t="shared" si="13"/>
        <v/>
      </c>
      <c r="AI17" s="111"/>
      <c r="AJ17" s="164">
        <f>COUNTIF(D17:AH17,"RTT")+'Juin 2020'!AI17</f>
        <v>0</v>
      </c>
      <c r="AK17" s="183">
        <f t="shared" si="4"/>
        <v>15</v>
      </c>
      <c r="AL17" s="88">
        <f>COUNTIF(D17:AH17,"CA")+'Juin 2020'!AK17</f>
        <v>0</v>
      </c>
      <c r="AM17" s="186">
        <f t="shared" si="5"/>
        <v>25</v>
      </c>
      <c r="AN17" s="362"/>
      <c r="AO17" s="88" t="s">
        <v>90</v>
      </c>
      <c r="AP17" s="80">
        <f>'Juin 2020'!AO17</f>
        <v>0</v>
      </c>
      <c r="AQ17" s="80">
        <f>COUNTIF(D17:AH17,"HS")+'Juin 2020'!AP17</f>
        <v>0</v>
      </c>
      <c r="AR17" s="186">
        <f t="shared" si="6"/>
        <v>0</v>
      </c>
      <c r="AS17" s="77">
        <f>COUNT(O17,Q17,V17,AC17,H17)+'Juin 2020'!AR17</f>
        <v>0</v>
      </c>
      <c r="AT17" s="64">
        <f t="shared" si="7"/>
        <v>0</v>
      </c>
      <c r="AU17" s="64">
        <f>COUNTIF(D17:AH17,"jdf")+'Juin 2020'!AT17</f>
        <v>0</v>
      </c>
      <c r="AV17" s="183">
        <f t="shared" si="8"/>
        <v>0</v>
      </c>
      <c r="AW17" s="181">
        <f ca="1">jaunesNum($Q$4)+'Juin 2020'!AV17</f>
        <v>7</v>
      </c>
      <c r="AX17" s="108">
        <f>COUNTIF(D17:AH17,"RF")+'Juin 2020'!AW17</f>
        <v>7</v>
      </c>
      <c r="AY17" s="190">
        <f t="shared" ca="1" si="9"/>
        <v>0</v>
      </c>
      <c r="AZ17" s="88">
        <f>IF(COUNTIF(D17:AH17,"CA")&gt;=5,"1",IF(COUNTIF(D17:AH17,"CA")&lt;=4,"0"))+'Juin 2020'!AY17</f>
        <v>0</v>
      </c>
      <c r="BA17" s="80">
        <f t="shared" si="10"/>
        <v>0</v>
      </c>
      <c r="BB17" s="80">
        <f>COUNTIF(D17:AH17,"FR")+'Juin 2020'!BA17</f>
        <v>0</v>
      </c>
      <c r="BC17" s="186">
        <f t="shared" si="11"/>
        <v>0</v>
      </c>
    </row>
    <row r="18" spans="1:55" ht="12" customHeight="1" x14ac:dyDescent="0.25">
      <c r="A18" s="273"/>
      <c r="B18" s="122">
        <v>11</v>
      </c>
      <c r="C18" s="133"/>
      <c r="D18" s="39" t="str">
        <f t="shared" ref="D18:AH18" si="14">IF(OR(WEEKDAY(D3,2)=6,WEEKDAY(D3,2)=7,WEEKDAY(D3,2)=1),"RH","")</f>
        <v/>
      </c>
      <c r="E18" s="39" t="str">
        <f t="shared" si="14"/>
        <v/>
      </c>
      <c r="F18" s="39" t="str">
        <f t="shared" si="14"/>
        <v/>
      </c>
      <c r="G18" s="39" t="str">
        <f t="shared" si="14"/>
        <v>RH</v>
      </c>
      <c r="H18" s="39" t="str">
        <f t="shared" si="14"/>
        <v>RH</v>
      </c>
      <c r="I18" s="39" t="str">
        <f t="shared" si="14"/>
        <v>RH</v>
      </c>
      <c r="J18" s="39" t="str">
        <f t="shared" si="14"/>
        <v/>
      </c>
      <c r="K18" s="39" t="str">
        <f t="shared" si="14"/>
        <v/>
      </c>
      <c r="L18" s="39" t="str">
        <f t="shared" si="14"/>
        <v/>
      </c>
      <c r="M18" s="39" t="str">
        <f t="shared" si="14"/>
        <v/>
      </c>
      <c r="N18" s="39" t="str">
        <f t="shared" si="14"/>
        <v>RH</v>
      </c>
      <c r="O18" s="39" t="str">
        <f t="shared" si="14"/>
        <v>RH</v>
      </c>
      <c r="P18" s="39" t="str">
        <f t="shared" si="14"/>
        <v>RH</v>
      </c>
      <c r="Q18" s="107" t="str">
        <f t="shared" si="14"/>
        <v/>
      </c>
      <c r="R18" s="39" t="str">
        <f t="shared" si="14"/>
        <v/>
      </c>
      <c r="S18" s="39" t="str">
        <f t="shared" si="14"/>
        <v/>
      </c>
      <c r="T18" s="39" t="str">
        <f t="shared" si="14"/>
        <v/>
      </c>
      <c r="U18" s="39" t="str">
        <f t="shared" si="14"/>
        <v>RH</v>
      </c>
      <c r="V18" s="39" t="str">
        <f t="shared" si="14"/>
        <v>RH</v>
      </c>
      <c r="W18" s="39" t="str">
        <f t="shared" si="14"/>
        <v>RH</v>
      </c>
      <c r="X18" s="39" t="str">
        <f t="shared" si="14"/>
        <v/>
      </c>
      <c r="Y18" s="39" t="str">
        <f t="shared" si="14"/>
        <v/>
      </c>
      <c r="Z18" s="39" t="str">
        <f t="shared" si="14"/>
        <v/>
      </c>
      <c r="AA18" s="39" t="str">
        <f t="shared" si="14"/>
        <v/>
      </c>
      <c r="AB18" s="39" t="str">
        <f t="shared" si="14"/>
        <v>RH</v>
      </c>
      <c r="AC18" s="39" t="str">
        <f t="shared" si="14"/>
        <v>RH</v>
      </c>
      <c r="AD18" s="39" t="str">
        <f t="shared" si="14"/>
        <v>RH</v>
      </c>
      <c r="AE18" s="39" t="str">
        <f t="shared" si="14"/>
        <v/>
      </c>
      <c r="AF18" s="39" t="str">
        <f t="shared" si="14"/>
        <v/>
      </c>
      <c r="AG18" s="39" t="str">
        <f t="shared" si="14"/>
        <v/>
      </c>
      <c r="AH18" s="132" t="str">
        <f t="shared" si="14"/>
        <v/>
      </c>
      <c r="AI18" s="111"/>
      <c r="AJ18" s="164">
        <f>COUNTIF(D18:AH18,"RTT")+'Juin 2020'!AI18</f>
        <v>0</v>
      </c>
      <c r="AK18" s="183">
        <f t="shared" si="4"/>
        <v>15</v>
      </c>
      <c r="AL18" s="88">
        <f>COUNTIF(D18:AH18,"CA")+'Juin 2020'!AK18</f>
        <v>0</v>
      </c>
      <c r="AM18" s="186">
        <f t="shared" si="5"/>
        <v>25</v>
      </c>
      <c r="AN18" s="362"/>
      <c r="AO18" s="88" t="s">
        <v>90</v>
      </c>
      <c r="AP18" s="80">
        <f>'Juin 2020'!AO18</f>
        <v>0</v>
      </c>
      <c r="AQ18" s="80">
        <f>COUNTIF(D18:AH18,"HS")+'Juin 2020'!AP18</f>
        <v>0</v>
      </c>
      <c r="AR18" s="186">
        <f t="shared" si="6"/>
        <v>0</v>
      </c>
      <c r="AS18" s="77">
        <f>COUNT(O18,Q18,V18,AC18,H18)+'Juin 2020'!AR18</f>
        <v>0</v>
      </c>
      <c r="AT18" s="64">
        <f t="shared" si="7"/>
        <v>0</v>
      </c>
      <c r="AU18" s="64">
        <f>COUNTIF(D18:AH18,"jdf")+'Juin 2020'!AT18</f>
        <v>0</v>
      </c>
      <c r="AV18" s="183">
        <f t="shared" si="8"/>
        <v>0</v>
      </c>
      <c r="AW18" s="106">
        <f ca="1">jaunesNum(D18:AH18)</f>
        <v>0</v>
      </c>
      <c r="AX18" s="108">
        <f>COUNTIF(D18:AH18,"RF")+'Juin 2020'!AW18</f>
        <v>0</v>
      </c>
      <c r="AY18" s="190">
        <f t="shared" ca="1" si="9"/>
        <v>0</v>
      </c>
      <c r="AZ18" s="88">
        <f>IF(COUNTIF(D18:AH18,"CA")&gt;=5,"1",IF(COUNTIF(D18:AH18,"CA")&lt;=4,"0"))+'Juin 2020'!AY18</f>
        <v>0</v>
      </c>
      <c r="BA18" s="80">
        <f t="shared" si="10"/>
        <v>0</v>
      </c>
      <c r="BB18" s="80">
        <f>COUNTIF(D18:AH18,"FR")+'Juin 2020'!BA18</f>
        <v>0</v>
      </c>
      <c r="BC18" s="186">
        <f t="shared" si="11"/>
        <v>0</v>
      </c>
    </row>
    <row r="19" spans="1:55" ht="12" customHeight="1" x14ac:dyDescent="0.25">
      <c r="A19" s="274" t="s">
        <v>41</v>
      </c>
      <c r="B19" s="122"/>
      <c r="C19" s="133"/>
      <c r="D19" s="39" t="str">
        <f t="shared" ref="D19:AH19" si="15">IF(OR(WEEKDAY(D3,2)=6,WEEKDAY(D3,2)=7,WEEKDAY(D3,2)=1),"RH","")</f>
        <v/>
      </c>
      <c r="E19" s="39" t="str">
        <f t="shared" si="15"/>
        <v/>
      </c>
      <c r="F19" s="39" t="str">
        <f t="shared" si="15"/>
        <v/>
      </c>
      <c r="G19" s="39" t="str">
        <f t="shared" si="15"/>
        <v>RH</v>
      </c>
      <c r="H19" s="39" t="str">
        <f t="shared" si="15"/>
        <v>RH</v>
      </c>
      <c r="I19" s="39" t="str">
        <f t="shared" si="15"/>
        <v>RH</v>
      </c>
      <c r="J19" s="39" t="str">
        <f t="shared" si="15"/>
        <v/>
      </c>
      <c r="K19" s="39" t="str">
        <f t="shared" si="15"/>
        <v/>
      </c>
      <c r="L19" s="39" t="str">
        <f t="shared" si="15"/>
        <v/>
      </c>
      <c r="M19" s="39" t="str">
        <f t="shared" si="15"/>
        <v/>
      </c>
      <c r="N19" s="39" t="str">
        <f t="shared" si="15"/>
        <v>RH</v>
      </c>
      <c r="O19" s="39" t="str">
        <f t="shared" si="15"/>
        <v>RH</v>
      </c>
      <c r="P19" s="39" t="str">
        <f t="shared" si="15"/>
        <v>RH</v>
      </c>
      <c r="Q19" s="107" t="str">
        <f t="shared" si="15"/>
        <v/>
      </c>
      <c r="R19" s="39" t="str">
        <f t="shared" si="15"/>
        <v/>
      </c>
      <c r="S19" s="39" t="str">
        <f t="shared" si="15"/>
        <v/>
      </c>
      <c r="T19" s="39" t="str">
        <f t="shared" si="15"/>
        <v/>
      </c>
      <c r="U19" s="39" t="str">
        <f t="shared" si="15"/>
        <v>RH</v>
      </c>
      <c r="V19" s="39" t="str">
        <f t="shared" si="15"/>
        <v>RH</v>
      </c>
      <c r="W19" s="39" t="str">
        <f t="shared" si="15"/>
        <v>RH</v>
      </c>
      <c r="X19" s="39" t="str">
        <f t="shared" si="15"/>
        <v/>
      </c>
      <c r="Y19" s="39" t="str">
        <f t="shared" si="15"/>
        <v/>
      </c>
      <c r="Z19" s="39" t="str">
        <f t="shared" si="15"/>
        <v/>
      </c>
      <c r="AA19" s="39" t="str">
        <f t="shared" si="15"/>
        <v/>
      </c>
      <c r="AB19" s="39" t="str">
        <f t="shared" si="15"/>
        <v>RH</v>
      </c>
      <c r="AC19" s="39" t="str">
        <f t="shared" si="15"/>
        <v>RH</v>
      </c>
      <c r="AD19" s="39" t="str">
        <f t="shared" si="15"/>
        <v>RH</v>
      </c>
      <c r="AE19" s="39" t="str">
        <f t="shared" si="15"/>
        <v/>
      </c>
      <c r="AF19" s="39" t="str">
        <f t="shared" si="15"/>
        <v/>
      </c>
      <c r="AG19" s="39" t="str">
        <f t="shared" si="15"/>
        <v/>
      </c>
      <c r="AH19" s="132" t="str">
        <f t="shared" si="15"/>
        <v/>
      </c>
      <c r="AI19" s="111"/>
      <c r="AJ19" s="164">
        <f>COUNTIF(D19:AH19,"RTT")+'Juin 2020'!AI19</f>
        <v>0</v>
      </c>
      <c r="AK19" s="183">
        <f t="shared" si="4"/>
        <v>15</v>
      </c>
      <c r="AL19" s="88">
        <f>COUNTIF(D19:AH19,"CA")+'Juin 2020'!AK19</f>
        <v>0</v>
      </c>
      <c r="AM19" s="186">
        <f t="shared" si="5"/>
        <v>25</v>
      </c>
      <c r="AN19" s="362"/>
      <c r="AO19" s="88" t="s">
        <v>90</v>
      </c>
      <c r="AP19" s="80">
        <f>'Juin 2020'!AO19</f>
        <v>0</v>
      </c>
      <c r="AQ19" s="80">
        <f>COUNTIF(D19:AH19,"HS")+'Juin 2020'!AP19</f>
        <v>0</v>
      </c>
      <c r="AR19" s="186">
        <f t="shared" si="6"/>
        <v>0</v>
      </c>
      <c r="AS19" s="77">
        <f>COUNT(O19,Q19,V19,AC19,H19)+'Juin 2020'!AR19</f>
        <v>0</v>
      </c>
      <c r="AT19" s="64">
        <f t="shared" si="7"/>
        <v>0</v>
      </c>
      <c r="AU19" s="64">
        <f>COUNTIF(D19:AH19,"jdf")+'Juin 2020'!AT19</f>
        <v>0</v>
      </c>
      <c r="AV19" s="183">
        <f t="shared" si="8"/>
        <v>0</v>
      </c>
      <c r="AW19" s="106">
        <f ca="1">jaunesNum(D19:AH19)</f>
        <v>0</v>
      </c>
      <c r="AX19" s="108">
        <f>COUNTIF(D19:AH19,"RF")+'Juin 2020'!AW19</f>
        <v>0</v>
      </c>
      <c r="AY19" s="190">
        <f t="shared" ca="1" si="9"/>
        <v>0</v>
      </c>
      <c r="AZ19" s="88">
        <f>IF(COUNTIF(D19:AH19,"CA")&gt;=5,"1",IF(COUNTIF(D19:AH19,"CA")&lt;=4,"0"))+'Juin 2020'!AY19</f>
        <v>0</v>
      </c>
      <c r="BA19" s="80">
        <f t="shared" si="10"/>
        <v>0</v>
      </c>
      <c r="BB19" s="80">
        <f>COUNTIF(D19:AH19,"FR")+'Juin 2020'!BA19</f>
        <v>0</v>
      </c>
      <c r="BC19" s="186">
        <f t="shared" si="11"/>
        <v>0</v>
      </c>
    </row>
    <row r="20" spans="1:55" ht="12" customHeight="1" x14ac:dyDescent="0.25">
      <c r="A20" s="275"/>
      <c r="B20" s="122"/>
      <c r="C20" s="137"/>
      <c r="D20" s="39" t="s">
        <v>87</v>
      </c>
      <c r="E20" s="39" t="str">
        <f t="shared" ref="E20:AH20" si="16">IF(OR(WEEKDAY(E3,2)=6,WEEKDAY(E3,2)=7,WEEKDAY(E3,2)=3),"RH","")</f>
        <v/>
      </c>
      <c r="F20" s="39" t="str">
        <f t="shared" si="16"/>
        <v/>
      </c>
      <c r="G20" s="39" t="str">
        <f t="shared" si="16"/>
        <v>RH</v>
      </c>
      <c r="H20" s="39" t="str">
        <f t="shared" si="16"/>
        <v>RH</v>
      </c>
      <c r="I20" s="39" t="str">
        <f t="shared" si="16"/>
        <v/>
      </c>
      <c r="J20" s="39" t="str">
        <f t="shared" si="16"/>
        <v/>
      </c>
      <c r="K20" s="39" t="s">
        <v>87</v>
      </c>
      <c r="L20" s="39" t="str">
        <f t="shared" si="16"/>
        <v/>
      </c>
      <c r="M20" s="39" t="str">
        <f t="shared" si="16"/>
        <v/>
      </c>
      <c r="N20" s="39" t="str">
        <f t="shared" si="16"/>
        <v>RH</v>
      </c>
      <c r="O20" s="39" t="str">
        <f t="shared" si="16"/>
        <v>RH</v>
      </c>
      <c r="P20" s="39" t="str">
        <f t="shared" si="16"/>
        <v/>
      </c>
      <c r="Q20" s="107" t="s">
        <v>64</v>
      </c>
      <c r="R20" s="39" t="s">
        <v>87</v>
      </c>
      <c r="S20" s="39" t="str">
        <f t="shared" si="16"/>
        <v/>
      </c>
      <c r="T20" s="39" t="str">
        <f t="shared" si="16"/>
        <v/>
      </c>
      <c r="U20" s="39" t="str">
        <f t="shared" si="16"/>
        <v>RH</v>
      </c>
      <c r="V20" s="39" t="str">
        <f t="shared" si="16"/>
        <v>RH</v>
      </c>
      <c r="W20" s="39" t="str">
        <f t="shared" si="16"/>
        <v/>
      </c>
      <c r="X20" s="39" t="str">
        <f t="shared" si="16"/>
        <v/>
      </c>
      <c r="Y20" s="39" t="s">
        <v>87</v>
      </c>
      <c r="Z20" s="39" t="str">
        <f t="shared" si="16"/>
        <v/>
      </c>
      <c r="AA20" s="39" t="str">
        <f t="shared" si="16"/>
        <v/>
      </c>
      <c r="AB20" s="39" t="str">
        <f t="shared" si="16"/>
        <v>RH</v>
      </c>
      <c r="AC20" s="39" t="str">
        <f t="shared" si="16"/>
        <v>RH</v>
      </c>
      <c r="AD20" s="39" t="str">
        <f t="shared" si="16"/>
        <v/>
      </c>
      <c r="AE20" s="39" t="str">
        <f t="shared" si="16"/>
        <v/>
      </c>
      <c r="AF20" s="39" t="s">
        <v>87</v>
      </c>
      <c r="AG20" s="39" t="str">
        <f t="shared" si="16"/>
        <v/>
      </c>
      <c r="AH20" s="132" t="str">
        <f t="shared" si="16"/>
        <v/>
      </c>
      <c r="AI20" s="111"/>
      <c r="AJ20" s="164">
        <f>COUNTIF(D20:AH20,"RTT")+'Juin 2020'!AI20</f>
        <v>0</v>
      </c>
      <c r="AK20" s="183">
        <f t="shared" si="4"/>
        <v>15</v>
      </c>
      <c r="AL20" s="88">
        <f>COUNTIF(D20:AH20,"CA")+'Juin 2020'!AK20</f>
        <v>0</v>
      </c>
      <c r="AM20" s="186">
        <f t="shared" si="5"/>
        <v>25</v>
      </c>
      <c r="AN20" s="362"/>
      <c r="AO20" s="88" t="s">
        <v>90</v>
      </c>
      <c r="AP20" s="80">
        <f>'Juin 2020'!AO20</f>
        <v>0</v>
      </c>
      <c r="AQ20" s="80">
        <f>COUNTIF(D20:AH20,"HS")+'Juin 2020'!AP20</f>
        <v>0</v>
      </c>
      <c r="AR20" s="186">
        <f t="shared" si="6"/>
        <v>0</v>
      </c>
      <c r="AS20" s="77">
        <f>COUNT(O20,Q20,V20,AC20,H20)+'Juin 2020'!AR20</f>
        <v>0</v>
      </c>
      <c r="AT20" s="64">
        <f t="shared" si="7"/>
        <v>0</v>
      </c>
      <c r="AU20" s="64">
        <f>COUNTIF(D20:AH20,"jdf")+'Juin 2020'!AT20</f>
        <v>0</v>
      </c>
      <c r="AV20" s="183">
        <f t="shared" si="8"/>
        <v>0</v>
      </c>
      <c r="AW20" s="181">
        <f ca="1">jaunesNum($Q$4)+'Juin 2020'!AV20</f>
        <v>7</v>
      </c>
      <c r="AX20" s="108">
        <f>COUNTIF(D20:AH20,"RF")+'Juin 2020'!AW20</f>
        <v>7</v>
      </c>
      <c r="AY20" s="190">
        <f t="shared" ca="1" si="9"/>
        <v>0</v>
      </c>
      <c r="AZ20" s="88">
        <f>IF(COUNTIF(D20:AH20,"CA")&gt;=5,"1",IF(COUNTIF(D20:AH20,"CA")&lt;=4,"0"))+'Juin 2020'!AY20</f>
        <v>0</v>
      </c>
      <c r="BA20" s="80">
        <f t="shared" si="10"/>
        <v>0</v>
      </c>
      <c r="BB20" s="80">
        <f>COUNTIF(D20:AH20,"FR")+'Juin 2020'!BA20</f>
        <v>0</v>
      </c>
      <c r="BC20" s="186">
        <f t="shared" si="11"/>
        <v>0</v>
      </c>
    </row>
    <row r="21" spans="1:55" ht="12" customHeight="1" x14ac:dyDescent="0.25">
      <c r="A21" s="276" t="s">
        <v>42</v>
      </c>
      <c r="B21" s="122"/>
      <c r="C21" s="133"/>
      <c r="D21" s="39" t="str">
        <f t="shared" ref="D21:AH21" si="17">IF(OR(WEEKDAY(D3,2)=6,WEEKDAY(D3,2)=7,WEEKDAY(D3,2)=1),"RH","")</f>
        <v/>
      </c>
      <c r="E21" s="39" t="str">
        <f t="shared" si="17"/>
        <v/>
      </c>
      <c r="F21" s="39" t="str">
        <f t="shared" si="17"/>
        <v/>
      </c>
      <c r="G21" s="39" t="str">
        <f t="shared" si="17"/>
        <v>RH</v>
      </c>
      <c r="H21" s="39" t="str">
        <f t="shared" si="17"/>
        <v>RH</v>
      </c>
      <c r="I21" s="39" t="str">
        <f t="shared" si="17"/>
        <v>RH</v>
      </c>
      <c r="J21" s="39" t="str">
        <f t="shared" si="17"/>
        <v/>
      </c>
      <c r="K21" s="39" t="str">
        <f t="shared" si="17"/>
        <v/>
      </c>
      <c r="L21" s="39" t="str">
        <f t="shared" si="17"/>
        <v/>
      </c>
      <c r="M21" s="39" t="str">
        <f t="shared" si="17"/>
        <v/>
      </c>
      <c r="N21" s="39" t="str">
        <f t="shared" si="17"/>
        <v>RH</v>
      </c>
      <c r="O21" s="39" t="str">
        <f t="shared" si="17"/>
        <v>RH</v>
      </c>
      <c r="P21" s="39" t="str">
        <f t="shared" si="17"/>
        <v>RH</v>
      </c>
      <c r="Q21" s="107" t="str">
        <f t="shared" si="17"/>
        <v/>
      </c>
      <c r="R21" s="39" t="str">
        <f t="shared" si="17"/>
        <v/>
      </c>
      <c r="S21" s="39" t="str">
        <f t="shared" si="17"/>
        <v/>
      </c>
      <c r="T21" s="39" t="str">
        <f t="shared" si="17"/>
        <v/>
      </c>
      <c r="U21" s="39" t="str">
        <f t="shared" si="17"/>
        <v>RH</v>
      </c>
      <c r="V21" s="39" t="str">
        <f t="shared" si="17"/>
        <v>RH</v>
      </c>
      <c r="W21" s="39" t="str">
        <f t="shared" si="17"/>
        <v>RH</v>
      </c>
      <c r="X21" s="39" t="str">
        <f t="shared" si="17"/>
        <v/>
      </c>
      <c r="Y21" s="39" t="str">
        <f t="shared" si="17"/>
        <v/>
      </c>
      <c r="Z21" s="39" t="str">
        <f t="shared" si="17"/>
        <v/>
      </c>
      <c r="AA21" s="39" t="str">
        <f t="shared" si="17"/>
        <v/>
      </c>
      <c r="AB21" s="39" t="str">
        <f t="shared" si="17"/>
        <v>RH</v>
      </c>
      <c r="AC21" s="39" t="str">
        <f t="shared" si="17"/>
        <v>RH</v>
      </c>
      <c r="AD21" s="39" t="str">
        <f t="shared" si="17"/>
        <v>RH</v>
      </c>
      <c r="AE21" s="39" t="str">
        <f t="shared" si="17"/>
        <v/>
      </c>
      <c r="AF21" s="39" t="str">
        <f t="shared" si="17"/>
        <v/>
      </c>
      <c r="AG21" s="39" t="str">
        <f t="shared" si="17"/>
        <v/>
      </c>
      <c r="AH21" s="132" t="str">
        <f t="shared" si="17"/>
        <v/>
      </c>
      <c r="AI21" s="111"/>
      <c r="AJ21" s="164">
        <f>COUNTIF(D21:AH21,"RTT")+'Juin 2020'!AI21</f>
        <v>0</v>
      </c>
      <c r="AK21" s="183">
        <f t="shared" si="4"/>
        <v>15</v>
      </c>
      <c r="AL21" s="88">
        <f>COUNTIF(D21:AH21,"CA")+'Juin 2020'!AK21</f>
        <v>0</v>
      </c>
      <c r="AM21" s="186">
        <f t="shared" si="5"/>
        <v>25</v>
      </c>
      <c r="AN21" s="362"/>
      <c r="AO21" s="88" t="s">
        <v>90</v>
      </c>
      <c r="AP21" s="80">
        <f>'Juin 2020'!AO21</f>
        <v>0</v>
      </c>
      <c r="AQ21" s="80">
        <f>COUNTIF(D21:AH21,"HS")+'Juin 2020'!AP21</f>
        <v>0</v>
      </c>
      <c r="AR21" s="186">
        <f t="shared" si="6"/>
        <v>0</v>
      </c>
      <c r="AS21" s="77">
        <f>COUNT(O21,Q21,V21,AC21,H21)+'Juin 2020'!AR21</f>
        <v>0</v>
      </c>
      <c r="AT21" s="64">
        <f t="shared" si="7"/>
        <v>0</v>
      </c>
      <c r="AU21" s="64">
        <f>COUNTIF(D21:AH21,"jdf")+'Juin 2020'!AT21</f>
        <v>0</v>
      </c>
      <c r="AV21" s="183">
        <f t="shared" si="8"/>
        <v>0</v>
      </c>
      <c r="AW21" s="106">
        <f t="shared" ref="AW21:AW38" ca="1" si="18">jaunesNum(D21:AH21)</f>
        <v>0</v>
      </c>
      <c r="AX21" s="108">
        <f>COUNTIF(D21:AH21,"RF")+'Juin 2020'!AW21</f>
        <v>0</v>
      </c>
      <c r="AY21" s="190">
        <f t="shared" ca="1" si="9"/>
        <v>0</v>
      </c>
      <c r="AZ21" s="88">
        <f>IF(COUNTIF(D21:AH21,"CA")&gt;=5,"1",IF(COUNTIF(D21:AH21,"CA")&lt;=4,"0"))+'Juin 2020'!AY21</f>
        <v>0</v>
      </c>
      <c r="BA21" s="80">
        <f t="shared" si="10"/>
        <v>0</v>
      </c>
      <c r="BB21" s="80">
        <f>COUNTIF(D21:AH21,"FR")+'Juin 2020'!BA21</f>
        <v>0</v>
      </c>
      <c r="BC21" s="186">
        <f t="shared" si="11"/>
        <v>0</v>
      </c>
    </row>
    <row r="22" spans="1:55" ht="12" customHeight="1" x14ac:dyDescent="0.25">
      <c r="A22" s="273"/>
      <c r="B22" s="122">
        <v>12</v>
      </c>
      <c r="C22" s="133"/>
      <c r="D22" s="39" t="str">
        <f t="shared" ref="D22:AH22" si="19">IF(OR(WEEKDAY(D3,2)=6,WEEKDAY(D3,2)=7,WEEKDAY(D3,2)=5),"RH","")</f>
        <v/>
      </c>
      <c r="E22" s="39" t="str">
        <f t="shared" si="19"/>
        <v/>
      </c>
      <c r="F22" s="39" t="str">
        <f t="shared" si="19"/>
        <v>RH</v>
      </c>
      <c r="G22" s="39" t="str">
        <f t="shared" si="19"/>
        <v>RH</v>
      </c>
      <c r="H22" s="39" t="str">
        <f t="shared" si="19"/>
        <v>RH</v>
      </c>
      <c r="I22" s="39" t="str">
        <f t="shared" si="19"/>
        <v/>
      </c>
      <c r="J22" s="39" t="str">
        <f t="shared" si="19"/>
        <v/>
      </c>
      <c r="K22" s="39" t="str">
        <f t="shared" si="19"/>
        <v/>
      </c>
      <c r="L22" s="39" t="str">
        <f t="shared" si="19"/>
        <v/>
      </c>
      <c r="M22" s="39" t="str">
        <f t="shared" si="19"/>
        <v>RH</v>
      </c>
      <c r="N22" s="39" t="str">
        <f t="shared" si="19"/>
        <v>RH</v>
      </c>
      <c r="O22" s="39" t="str">
        <f t="shared" si="19"/>
        <v>RH</v>
      </c>
      <c r="P22" s="39" t="str">
        <f t="shared" si="19"/>
        <v/>
      </c>
      <c r="Q22" s="107" t="str">
        <f t="shared" si="19"/>
        <v/>
      </c>
      <c r="R22" s="39" t="str">
        <f t="shared" si="19"/>
        <v/>
      </c>
      <c r="S22" s="39" t="str">
        <f t="shared" si="19"/>
        <v/>
      </c>
      <c r="T22" s="39" t="str">
        <f t="shared" si="19"/>
        <v>RH</v>
      </c>
      <c r="U22" s="39" t="str">
        <f t="shared" si="19"/>
        <v>RH</v>
      </c>
      <c r="V22" s="39" t="str">
        <f t="shared" si="19"/>
        <v>RH</v>
      </c>
      <c r="W22" s="39" t="str">
        <f t="shared" si="19"/>
        <v/>
      </c>
      <c r="X22" s="39" t="str">
        <f t="shared" si="19"/>
        <v/>
      </c>
      <c r="Y22" s="39" t="str">
        <f t="shared" si="19"/>
        <v/>
      </c>
      <c r="Z22" s="39" t="str">
        <f t="shared" si="19"/>
        <v/>
      </c>
      <c r="AA22" s="39" t="str">
        <f t="shared" si="19"/>
        <v>RH</v>
      </c>
      <c r="AB22" s="39" t="str">
        <f t="shared" si="19"/>
        <v>RH</v>
      </c>
      <c r="AC22" s="39" t="str">
        <f t="shared" si="19"/>
        <v>RH</v>
      </c>
      <c r="AD22" s="39" t="str">
        <f t="shared" si="19"/>
        <v/>
      </c>
      <c r="AE22" s="39" t="str">
        <f t="shared" si="19"/>
        <v/>
      </c>
      <c r="AF22" s="39" t="str">
        <f t="shared" si="19"/>
        <v/>
      </c>
      <c r="AG22" s="39" t="str">
        <f t="shared" si="19"/>
        <v/>
      </c>
      <c r="AH22" s="132" t="str">
        <f t="shared" si="19"/>
        <v>RH</v>
      </c>
      <c r="AI22" s="111"/>
      <c r="AJ22" s="164">
        <f>COUNTIF(D22:AH22,"RTT")+'Juin 2020'!AI22</f>
        <v>0</v>
      </c>
      <c r="AK22" s="183">
        <f t="shared" si="4"/>
        <v>15</v>
      </c>
      <c r="AL22" s="88">
        <f>COUNTIF(D22:AH22,"CA")+'Juin 2020'!AK22</f>
        <v>0</v>
      </c>
      <c r="AM22" s="186">
        <f t="shared" si="5"/>
        <v>25</v>
      </c>
      <c r="AN22" s="362"/>
      <c r="AO22" s="88" t="s">
        <v>90</v>
      </c>
      <c r="AP22" s="80">
        <f>'Juin 2020'!AO22</f>
        <v>0</v>
      </c>
      <c r="AQ22" s="80">
        <f>COUNTIF(D22:AH22,"HS")+'Juin 2020'!AP22</f>
        <v>0</v>
      </c>
      <c r="AR22" s="186">
        <f t="shared" si="6"/>
        <v>0</v>
      </c>
      <c r="AS22" s="77">
        <f>COUNT(O22,Q22,V22,AC22,H22)+'Juin 2020'!AR22</f>
        <v>0</v>
      </c>
      <c r="AT22" s="64">
        <f t="shared" si="7"/>
        <v>0</v>
      </c>
      <c r="AU22" s="64">
        <f>COUNTIF(D22:AH22,"jdf")+'Juin 2020'!AT22</f>
        <v>0</v>
      </c>
      <c r="AV22" s="183">
        <f t="shared" si="8"/>
        <v>0</v>
      </c>
      <c r="AW22" s="106">
        <f t="shared" ca="1" si="18"/>
        <v>0</v>
      </c>
      <c r="AX22" s="108">
        <f>COUNTIF(D22:AH22,"RF")+'Juin 2020'!AW22</f>
        <v>0</v>
      </c>
      <c r="AY22" s="190">
        <f t="shared" ca="1" si="9"/>
        <v>0</v>
      </c>
      <c r="AZ22" s="88">
        <f>IF(COUNTIF(D22:AH22,"CA")&gt;=5,"1",IF(COUNTIF(D22:AH22,"CA")&lt;=4,"0"))+'Juin 2020'!AY22</f>
        <v>0</v>
      </c>
      <c r="BA22" s="80">
        <f t="shared" si="10"/>
        <v>0</v>
      </c>
      <c r="BB22" s="80">
        <f>COUNTIF(D22:AH22,"FR")+'Juin 2020'!BA22</f>
        <v>0</v>
      </c>
      <c r="BC22" s="186">
        <f t="shared" si="11"/>
        <v>0</v>
      </c>
    </row>
    <row r="23" spans="1:55" ht="12" customHeight="1" x14ac:dyDescent="0.25">
      <c r="A23" s="273"/>
      <c r="B23" s="122"/>
      <c r="C23" s="133"/>
      <c r="D23" s="39" t="str">
        <f t="shared" ref="D23:AH23" si="20">IF(OR(WEEKDAY(D3,2)=6,WEEKDAY(D3,2)=7,WEEKDAY(D3,2)=1),"RH","")</f>
        <v/>
      </c>
      <c r="E23" s="39" t="str">
        <f t="shared" si="20"/>
        <v/>
      </c>
      <c r="F23" s="39" t="str">
        <f t="shared" si="20"/>
        <v/>
      </c>
      <c r="G23" s="39" t="str">
        <f t="shared" si="20"/>
        <v>RH</v>
      </c>
      <c r="H23" s="39" t="str">
        <f t="shared" si="20"/>
        <v>RH</v>
      </c>
      <c r="I23" s="39" t="str">
        <f t="shared" si="20"/>
        <v>RH</v>
      </c>
      <c r="J23" s="39" t="str">
        <f t="shared" si="20"/>
        <v/>
      </c>
      <c r="K23" s="39" t="str">
        <f t="shared" si="20"/>
        <v/>
      </c>
      <c r="L23" s="39" t="str">
        <f t="shared" si="20"/>
        <v/>
      </c>
      <c r="M23" s="39" t="str">
        <f t="shared" si="20"/>
        <v/>
      </c>
      <c r="N23" s="39" t="str">
        <f t="shared" si="20"/>
        <v>RH</v>
      </c>
      <c r="O23" s="39" t="str">
        <f t="shared" si="20"/>
        <v>RH</v>
      </c>
      <c r="P23" s="39" t="str">
        <f t="shared" si="20"/>
        <v>RH</v>
      </c>
      <c r="Q23" s="107" t="str">
        <f t="shared" si="20"/>
        <v/>
      </c>
      <c r="R23" s="39" t="str">
        <f t="shared" si="20"/>
        <v/>
      </c>
      <c r="S23" s="39" t="str">
        <f t="shared" si="20"/>
        <v/>
      </c>
      <c r="T23" s="39" t="str">
        <f t="shared" si="20"/>
        <v/>
      </c>
      <c r="U23" s="39" t="str">
        <f t="shared" si="20"/>
        <v>RH</v>
      </c>
      <c r="V23" s="39" t="str">
        <f t="shared" si="20"/>
        <v>RH</v>
      </c>
      <c r="W23" s="39" t="str">
        <f t="shared" si="20"/>
        <v>RH</v>
      </c>
      <c r="X23" s="39" t="str">
        <f t="shared" si="20"/>
        <v/>
      </c>
      <c r="Y23" s="39" t="str">
        <f t="shared" si="20"/>
        <v/>
      </c>
      <c r="Z23" s="39" t="str">
        <f t="shared" si="20"/>
        <v/>
      </c>
      <c r="AA23" s="39" t="str">
        <f t="shared" si="20"/>
        <v/>
      </c>
      <c r="AB23" s="39" t="str">
        <f t="shared" si="20"/>
        <v>RH</v>
      </c>
      <c r="AC23" s="39" t="str">
        <f t="shared" si="20"/>
        <v>RH</v>
      </c>
      <c r="AD23" s="39" t="str">
        <f t="shared" si="20"/>
        <v>RH</v>
      </c>
      <c r="AE23" s="39" t="str">
        <f t="shared" si="20"/>
        <v/>
      </c>
      <c r="AF23" s="39" t="str">
        <f t="shared" si="20"/>
        <v/>
      </c>
      <c r="AG23" s="39" t="str">
        <f t="shared" si="20"/>
        <v/>
      </c>
      <c r="AH23" s="132" t="str">
        <f t="shared" si="20"/>
        <v/>
      </c>
      <c r="AI23" s="111"/>
      <c r="AJ23" s="164">
        <f>COUNTIF(D23:AH23,"RTT")+'Juin 2020'!AI23</f>
        <v>0</v>
      </c>
      <c r="AK23" s="183">
        <f t="shared" si="4"/>
        <v>15</v>
      </c>
      <c r="AL23" s="88">
        <f>COUNTIF(D23:AH23,"CA")+'Juin 2020'!AK23</f>
        <v>0</v>
      </c>
      <c r="AM23" s="186">
        <f t="shared" si="5"/>
        <v>25</v>
      </c>
      <c r="AN23" s="362"/>
      <c r="AO23" s="88" t="s">
        <v>90</v>
      </c>
      <c r="AP23" s="80">
        <f>'Juin 2020'!AO23</f>
        <v>0</v>
      </c>
      <c r="AQ23" s="80">
        <f>COUNTIF(D23:AH23,"HS")+'Juin 2020'!AP23</f>
        <v>0</v>
      </c>
      <c r="AR23" s="186">
        <f t="shared" si="6"/>
        <v>0</v>
      </c>
      <c r="AS23" s="77">
        <f>COUNT(O23,Q23,V23,AC23,H23)+'Juin 2020'!AR23</f>
        <v>0</v>
      </c>
      <c r="AT23" s="64">
        <f t="shared" si="7"/>
        <v>0</v>
      </c>
      <c r="AU23" s="64">
        <f>COUNTIF(D23:AH23,"jdf")+'Juin 2020'!AT23</f>
        <v>0</v>
      </c>
      <c r="AV23" s="183">
        <f t="shared" si="8"/>
        <v>0</v>
      </c>
      <c r="AW23" s="106">
        <f t="shared" ca="1" si="18"/>
        <v>0</v>
      </c>
      <c r="AX23" s="108">
        <f>COUNTIF(D23:AH23,"RF")+'Juin 2020'!AW23</f>
        <v>0</v>
      </c>
      <c r="AY23" s="190">
        <f t="shared" ca="1" si="9"/>
        <v>0</v>
      </c>
      <c r="AZ23" s="88">
        <f>IF(COUNTIF(D23:AH23,"CA")&gt;=5,"1",IF(COUNTIF(D23:AH23,"CA")&lt;=4,"0"))+'Juin 2020'!AY23</f>
        <v>0</v>
      </c>
      <c r="BA23" s="80">
        <f t="shared" si="10"/>
        <v>0</v>
      </c>
      <c r="BB23" s="80">
        <f>COUNTIF(D23:AH23,"FR")+'Juin 2020'!BA23</f>
        <v>0</v>
      </c>
      <c r="BC23" s="186">
        <f t="shared" si="11"/>
        <v>0</v>
      </c>
    </row>
    <row r="24" spans="1:55" s="6" customFormat="1" ht="12" customHeight="1" thickBot="1" x14ac:dyDescent="0.3">
      <c r="A24" s="277"/>
      <c r="B24" s="122"/>
      <c r="C24" s="133"/>
      <c r="D24" s="39" t="str">
        <f t="shared" ref="D24:AH24" si="21">IF(OR(WEEKDAY(D3,2)=6,WEEKDAY(D3,2)=7,WEEKDAY(D3,2)=2),"RH","")</f>
        <v/>
      </c>
      <c r="E24" s="39" t="str">
        <f t="shared" si="21"/>
        <v/>
      </c>
      <c r="F24" s="39" t="str">
        <f t="shared" si="21"/>
        <v/>
      </c>
      <c r="G24" s="39" t="str">
        <f t="shared" si="21"/>
        <v>RH</v>
      </c>
      <c r="H24" s="39" t="str">
        <f t="shared" si="21"/>
        <v>RH</v>
      </c>
      <c r="I24" s="39" t="str">
        <f t="shared" si="21"/>
        <v/>
      </c>
      <c r="J24" s="39" t="str">
        <f t="shared" si="21"/>
        <v>RH</v>
      </c>
      <c r="K24" s="39" t="str">
        <f t="shared" si="21"/>
        <v/>
      </c>
      <c r="L24" s="39" t="str">
        <f t="shared" si="21"/>
        <v/>
      </c>
      <c r="M24" s="39" t="str">
        <f t="shared" si="21"/>
        <v/>
      </c>
      <c r="N24" s="39" t="str">
        <f t="shared" si="21"/>
        <v>RH</v>
      </c>
      <c r="O24" s="39" t="str">
        <f t="shared" si="21"/>
        <v>RH</v>
      </c>
      <c r="P24" s="39" t="str">
        <f t="shared" si="21"/>
        <v/>
      </c>
      <c r="Q24" s="107" t="str">
        <f t="shared" si="21"/>
        <v>RH</v>
      </c>
      <c r="R24" s="39" t="str">
        <f t="shared" si="21"/>
        <v/>
      </c>
      <c r="S24" s="39" t="str">
        <f t="shared" si="21"/>
        <v/>
      </c>
      <c r="T24" s="39" t="str">
        <f t="shared" si="21"/>
        <v/>
      </c>
      <c r="U24" s="39" t="str">
        <f t="shared" si="21"/>
        <v>RH</v>
      </c>
      <c r="V24" s="39" t="str">
        <f t="shared" si="21"/>
        <v>RH</v>
      </c>
      <c r="W24" s="39" t="str">
        <f t="shared" si="21"/>
        <v/>
      </c>
      <c r="X24" s="39" t="str">
        <f t="shared" si="21"/>
        <v>RH</v>
      </c>
      <c r="Y24" s="39" t="str">
        <f t="shared" si="21"/>
        <v/>
      </c>
      <c r="Z24" s="39" t="str">
        <f t="shared" si="21"/>
        <v/>
      </c>
      <c r="AA24" s="39" t="str">
        <f t="shared" si="21"/>
        <v/>
      </c>
      <c r="AB24" s="39" t="str">
        <f t="shared" si="21"/>
        <v>RH</v>
      </c>
      <c r="AC24" s="39" t="str">
        <f t="shared" si="21"/>
        <v>RH</v>
      </c>
      <c r="AD24" s="39" t="str">
        <f t="shared" si="21"/>
        <v/>
      </c>
      <c r="AE24" s="39" t="str">
        <f t="shared" si="21"/>
        <v>RH</v>
      </c>
      <c r="AF24" s="39" t="str">
        <f t="shared" si="21"/>
        <v/>
      </c>
      <c r="AG24" s="39" t="str">
        <f t="shared" si="21"/>
        <v/>
      </c>
      <c r="AH24" s="132" t="str">
        <f t="shared" si="21"/>
        <v/>
      </c>
      <c r="AI24" s="111"/>
      <c r="AJ24" s="164">
        <f>COUNTIF(D24:AH24,"RTT")+'Juin 2020'!AI24</f>
        <v>0</v>
      </c>
      <c r="AK24" s="183">
        <f>0 -(AJ24)</f>
        <v>0</v>
      </c>
      <c r="AL24" s="88">
        <f>COUNTIF(D24:AH24,"CA")+'Juin 2020'!AK24</f>
        <v>0</v>
      </c>
      <c r="AM24" s="186">
        <f t="shared" si="5"/>
        <v>25</v>
      </c>
      <c r="AN24" s="362"/>
      <c r="AO24" s="88" t="s">
        <v>90</v>
      </c>
      <c r="AP24" s="80">
        <f>'Juin 2020'!AO24</f>
        <v>0</v>
      </c>
      <c r="AQ24" s="80">
        <f>COUNTIF(D24:AH24,"HS")+'Juin 2020'!AP24</f>
        <v>0</v>
      </c>
      <c r="AR24" s="186">
        <f t="shared" si="6"/>
        <v>0</v>
      </c>
      <c r="AS24" s="77">
        <f>COUNT(O24,Q24,V24,AC24,H24)+'Juin 2020'!AR24</f>
        <v>0</v>
      </c>
      <c r="AT24" s="64">
        <f t="shared" si="7"/>
        <v>0</v>
      </c>
      <c r="AU24" s="64">
        <f>COUNTIF(D24:AH24,"jdf")+'Juin 2020'!AT24</f>
        <v>0</v>
      </c>
      <c r="AV24" s="183">
        <f t="shared" si="8"/>
        <v>0</v>
      </c>
      <c r="AW24" s="106">
        <f t="shared" ca="1" si="18"/>
        <v>0</v>
      </c>
      <c r="AX24" s="108">
        <f>COUNTIF(D24:AH24,"RF")+'Juin 2020'!AW24</f>
        <v>0</v>
      </c>
      <c r="AY24" s="190">
        <f t="shared" ca="1" si="9"/>
        <v>0</v>
      </c>
      <c r="AZ24" s="88">
        <f>IF(COUNTIF(D24:AH24,"CA")&gt;=5,"1",IF(COUNTIF(D24:AH24,"CA")&lt;=4,"0"))+'Juin 2020'!AY24</f>
        <v>0</v>
      </c>
      <c r="BA24" s="80">
        <f t="shared" si="10"/>
        <v>0</v>
      </c>
      <c r="BB24" s="80">
        <f>COUNTIF(D24:AH24,"FR")+'Juin 2020'!BA24</f>
        <v>0</v>
      </c>
      <c r="BC24" s="186">
        <f t="shared" si="11"/>
        <v>0</v>
      </c>
    </row>
    <row r="25" spans="1:55" ht="2.25" customHeight="1" thickBot="1" x14ac:dyDescent="0.3">
      <c r="A25" s="14"/>
      <c r="B25" s="122"/>
      <c r="C25" s="133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107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32"/>
      <c r="AI25" s="111"/>
      <c r="AJ25" s="164">
        <f>COUNTIF(D25:AH25,"RTT")+'Juin 2020'!AI25</f>
        <v>0</v>
      </c>
      <c r="AK25" s="183"/>
      <c r="AL25" s="88">
        <f>COUNTIF(D25:AH25,"CA")+'Juin 2020'!AK25</f>
        <v>0</v>
      </c>
      <c r="AM25" s="186"/>
      <c r="AN25" s="362"/>
      <c r="AO25" s="88" t="s">
        <v>90</v>
      </c>
      <c r="AP25" s="80">
        <f>'Juin 2020'!AO25</f>
        <v>0</v>
      </c>
      <c r="AQ25" s="80">
        <f>COUNTIF(D25:AH25,"HS")+'Juin 2020'!AP25</f>
        <v>0</v>
      </c>
      <c r="AR25" s="186">
        <f t="shared" si="6"/>
        <v>0</v>
      </c>
      <c r="AS25" s="77">
        <f>COUNT(O25,Q25,V25,AC25,H25)+'Juin 2020'!AR25</f>
        <v>0</v>
      </c>
      <c r="AT25" s="64">
        <f t="shared" si="7"/>
        <v>0</v>
      </c>
      <c r="AU25" s="64">
        <f>COUNTIF(D25:AH25,"jdf")+'Juin 2020'!AT25</f>
        <v>0</v>
      </c>
      <c r="AV25" s="183">
        <f t="shared" si="8"/>
        <v>0</v>
      </c>
      <c r="AW25" s="106">
        <f t="shared" ca="1" si="18"/>
        <v>1</v>
      </c>
      <c r="AX25" s="108">
        <f>COUNTIF(D25:AH25,"RF")+'Juin 2020'!AW25</f>
        <v>0</v>
      </c>
      <c r="AY25" s="191"/>
      <c r="AZ25" s="88">
        <f>IF(COUNTIF(D25:AH25,"CA")&gt;=5,"1",IF(COUNTIF(D25:AH25,"CA")&lt;=4,"0"))+'Juin 2020'!AY25</f>
        <v>0</v>
      </c>
      <c r="BA25" s="80">
        <f t="shared" si="10"/>
        <v>0</v>
      </c>
      <c r="BB25" s="80">
        <f>COUNTIF(D25:AH25,"FR")+'Juin 2020'!BA25</f>
        <v>0</v>
      </c>
      <c r="BC25" s="186">
        <f t="shared" si="11"/>
        <v>0</v>
      </c>
    </row>
    <row r="26" spans="1:55" ht="12" customHeight="1" x14ac:dyDescent="0.25">
      <c r="A26" s="278" t="s">
        <v>43</v>
      </c>
      <c r="B26" s="123">
        <v>13</v>
      </c>
      <c r="C26" s="137"/>
      <c r="D26" s="39" t="str">
        <f t="shared" ref="D26:AH26" si="22">IF(OR(WEEKDAY(D3,2)=6,WEEKDAY(D3,2)=7,WEEKDAY(D3,2)=3),"RH","")</f>
        <v>RH</v>
      </c>
      <c r="E26" s="39" t="str">
        <f t="shared" si="22"/>
        <v/>
      </c>
      <c r="F26" s="39" t="str">
        <f t="shared" si="22"/>
        <v/>
      </c>
      <c r="G26" s="39" t="str">
        <f t="shared" si="22"/>
        <v>RH</v>
      </c>
      <c r="H26" s="39" t="str">
        <f t="shared" si="22"/>
        <v>RH</v>
      </c>
      <c r="I26" s="39" t="str">
        <f t="shared" si="22"/>
        <v/>
      </c>
      <c r="J26" s="39" t="str">
        <f t="shared" si="22"/>
        <v/>
      </c>
      <c r="K26" s="39" t="str">
        <f t="shared" si="22"/>
        <v>RH</v>
      </c>
      <c r="L26" s="39" t="str">
        <f t="shared" si="22"/>
        <v/>
      </c>
      <c r="M26" s="39" t="str">
        <f t="shared" si="22"/>
        <v/>
      </c>
      <c r="N26" s="39" t="str">
        <f t="shared" si="22"/>
        <v>RH</v>
      </c>
      <c r="O26" s="39" t="str">
        <f t="shared" si="22"/>
        <v>RH</v>
      </c>
      <c r="P26" s="39" t="str">
        <f t="shared" si="22"/>
        <v/>
      </c>
      <c r="Q26" s="107" t="str">
        <f t="shared" si="22"/>
        <v/>
      </c>
      <c r="R26" s="39" t="str">
        <f t="shared" si="22"/>
        <v>RH</v>
      </c>
      <c r="S26" s="39" t="str">
        <f t="shared" si="22"/>
        <v/>
      </c>
      <c r="T26" s="39" t="str">
        <f t="shared" si="22"/>
        <v/>
      </c>
      <c r="U26" s="39" t="str">
        <f t="shared" si="22"/>
        <v>RH</v>
      </c>
      <c r="V26" s="39" t="str">
        <f t="shared" si="22"/>
        <v>RH</v>
      </c>
      <c r="W26" s="39" t="str">
        <f t="shared" si="22"/>
        <v/>
      </c>
      <c r="X26" s="39" t="str">
        <f t="shared" si="22"/>
        <v/>
      </c>
      <c r="Y26" s="39" t="str">
        <f t="shared" si="22"/>
        <v>RH</v>
      </c>
      <c r="Z26" s="39" t="str">
        <f t="shared" si="22"/>
        <v/>
      </c>
      <c r="AA26" s="39" t="str">
        <f t="shared" si="22"/>
        <v/>
      </c>
      <c r="AB26" s="39" t="str">
        <f t="shared" si="22"/>
        <v>RH</v>
      </c>
      <c r="AC26" s="39" t="str">
        <f t="shared" si="22"/>
        <v>RH</v>
      </c>
      <c r="AD26" s="39" t="str">
        <f t="shared" si="22"/>
        <v/>
      </c>
      <c r="AE26" s="39" t="str">
        <f t="shared" si="22"/>
        <v/>
      </c>
      <c r="AF26" s="39" t="str">
        <f t="shared" si="22"/>
        <v>RH</v>
      </c>
      <c r="AG26" s="39" t="str">
        <f t="shared" si="22"/>
        <v/>
      </c>
      <c r="AH26" s="132" t="str">
        <f t="shared" si="22"/>
        <v/>
      </c>
      <c r="AI26" s="111"/>
      <c r="AJ26" s="164">
        <f>COUNTIF(D26:AH26,"RTT")+'Juin 2020'!AI26</f>
        <v>0</v>
      </c>
      <c r="AK26" s="183">
        <f>0 -(AJ26)</f>
        <v>0</v>
      </c>
      <c r="AL26" s="88">
        <f>COUNTIF(D26:AH26,"CA")+'Juin 2020'!AK26</f>
        <v>0</v>
      </c>
      <c r="AM26" s="186">
        <f t="shared" si="5"/>
        <v>25</v>
      </c>
      <c r="AN26" s="362"/>
      <c r="AO26" s="88" t="s">
        <v>90</v>
      </c>
      <c r="AP26" s="80">
        <f>'Juin 2020'!AO26</f>
        <v>0</v>
      </c>
      <c r="AQ26" s="80">
        <f>COUNTIF(D26:AH26,"HS")+'Juin 2020'!AP26</f>
        <v>0</v>
      </c>
      <c r="AR26" s="186">
        <f t="shared" si="6"/>
        <v>0</v>
      </c>
      <c r="AS26" s="77">
        <f>COUNT(O26,Q26,V26,AC26,H26)+'Juin 2020'!AR26</f>
        <v>0</v>
      </c>
      <c r="AT26" s="64">
        <f t="shared" si="7"/>
        <v>0</v>
      </c>
      <c r="AU26" s="64">
        <f>COUNTIF(D26:AH26,"jdf")+'Juin 2020'!AT26</f>
        <v>0</v>
      </c>
      <c r="AV26" s="183">
        <f t="shared" si="8"/>
        <v>0</v>
      </c>
      <c r="AW26" s="106">
        <f t="shared" ca="1" si="18"/>
        <v>0</v>
      </c>
      <c r="AX26" s="108">
        <f>COUNTIF(D26:AH26,"RF")+'Juin 2020'!AW26</f>
        <v>0</v>
      </c>
      <c r="AY26" s="190">
        <f t="shared" ca="1" si="9"/>
        <v>0</v>
      </c>
      <c r="AZ26" s="88">
        <f>IF(COUNTIF(D26:AH26,"CA")&gt;=5,"1",IF(COUNTIF(D26:AH26,"CA")&lt;=4,"0"))+'Juin 2020'!AY26</f>
        <v>0</v>
      </c>
      <c r="BA26" s="80">
        <f t="shared" si="10"/>
        <v>0</v>
      </c>
      <c r="BB26" s="80">
        <f>COUNTIF(D26:AH26,"FR")+'Juin 2020'!BA26</f>
        <v>0</v>
      </c>
      <c r="BC26" s="186">
        <f t="shared" si="11"/>
        <v>0</v>
      </c>
    </row>
    <row r="27" spans="1:55" ht="12" customHeight="1" x14ac:dyDescent="0.25">
      <c r="A27" s="279"/>
      <c r="B27" s="123"/>
      <c r="C27" s="133"/>
      <c r="D27" s="39" t="str">
        <f>IF(OR(WEEKDAY(D3,2)=6,WEEKDAY(D3,2)=7,WEEKDAY(D3,2)=3),"RH","")</f>
        <v>RH</v>
      </c>
      <c r="E27" s="39" t="str">
        <f t="shared" ref="E27:AH27" si="23">IF(OR(WEEKDAY(E3,2)=6,WEEKDAY(E3,2)=7,WEEKDAY(E3,2)=3),"RH","")</f>
        <v/>
      </c>
      <c r="F27" s="39" t="str">
        <f t="shared" si="23"/>
        <v/>
      </c>
      <c r="G27" s="39" t="str">
        <f t="shared" si="23"/>
        <v>RH</v>
      </c>
      <c r="H27" s="39" t="str">
        <f t="shared" si="23"/>
        <v>RH</v>
      </c>
      <c r="I27" s="39" t="str">
        <f t="shared" si="23"/>
        <v/>
      </c>
      <c r="J27" s="39" t="str">
        <f t="shared" si="23"/>
        <v/>
      </c>
      <c r="K27" s="39" t="str">
        <f t="shared" si="23"/>
        <v>RH</v>
      </c>
      <c r="L27" s="39" t="str">
        <f t="shared" si="23"/>
        <v/>
      </c>
      <c r="M27" s="39" t="str">
        <f t="shared" si="23"/>
        <v/>
      </c>
      <c r="N27" s="39" t="str">
        <f t="shared" si="23"/>
        <v>RH</v>
      </c>
      <c r="O27" s="39" t="str">
        <f t="shared" si="23"/>
        <v>RH</v>
      </c>
      <c r="P27" s="39" t="str">
        <f t="shared" si="23"/>
        <v/>
      </c>
      <c r="Q27" s="107" t="str">
        <f t="shared" si="23"/>
        <v/>
      </c>
      <c r="R27" s="39" t="str">
        <f t="shared" si="23"/>
        <v>RH</v>
      </c>
      <c r="S27" s="39" t="str">
        <f t="shared" si="23"/>
        <v/>
      </c>
      <c r="T27" s="39" t="str">
        <f t="shared" si="23"/>
        <v/>
      </c>
      <c r="U27" s="39" t="str">
        <f t="shared" si="23"/>
        <v>RH</v>
      </c>
      <c r="V27" s="39" t="str">
        <f t="shared" si="23"/>
        <v>RH</v>
      </c>
      <c r="W27" s="39" t="str">
        <f t="shared" si="23"/>
        <v/>
      </c>
      <c r="X27" s="39" t="str">
        <f t="shared" si="23"/>
        <v/>
      </c>
      <c r="Y27" s="39" t="str">
        <f t="shared" si="23"/>
        <v>RH</v>
      </c>
      <c r="Z27" s="39" t="str">
        <f t="shared" si="23"/>
        <v/>
      </c>
      <c r="AA27" s="39" t="str">
        <f t="shared" si="23"/>
        <v/>
      </c>
      <c r="AB27" s="39" t="str">
        <f t="shared" si="23"/>
        <v>RH</v>
      </c>
      <c r="AC27" s="39" t="str">
        <f t="shared" si="23"/>
        <v>RH</v>
      </c>
      <c r="AD27" s="39" t="str">
        <f t="shared" si="23"/>
        <v/>
      </c>
      <c r="AE27" s="39" t="str">
        <f t="shared" si="23"/>
        <v/>
      </c>
      <c r="AF27" s="39" t="str">
        <f t="shared" si="23"/>
        <v>RH</v>
      </c>
      <c r="AG27" s="39" t="str">
        <f t="shared" si="23"/>
        <v/>
      </c>
      <c r="AH27" s="132" t="str">
        <f t="shared" si="23"/>
        <v/>
      </c>
      <c r="AI27" s="111"/>
      <c r="AJ27" s="164">
        <f>COUNTIF(D27:AH27,"RTT")+'Juin 2020'!AI27</f>
        <v>0</v>
      </c>
      <c r="AK27" s="183">
        <f t="shared" si="4"/>
        <v>15</v>
      </c>
      <c r="AL27" s="88">
        <f>COUNTIF(D27:AH27,"CA")+'Juin 2020'!AK27</f>
        <v>0</v>
      </c>
      <c r="AM27" s="186">
        <f t="shared" si="5"/>
        <v>25</v>
      </c>
      <c r="AN27" s="362"/>
      <c r="AO27" s="88" t="s">
        <v>90</v>
      </c>
      <c r="AP27" s="80">
        <f>'Juin 2020'!AO27</f>
        <v>0</v>
      </c>
      <c r="AQ27" s="80">
        <f>COUNTIF(D27:AH27,"HS")+'Juin 2020'!AP27</f>
        <v>0</v>
      </c>
      <c r="AR27" s="186">
        <f t="shared" si="6"/>
        <v>0</v>
      </c>
      <c r="AS27" s="77">
        <f>COUNT(O27,Q27,V27,AC27,H27)+'Juin 2020'!AR27</f>
        <v>0</v>
      </c>
      <c r="AT27" s="64">
        <f t="shared" si="7"/>
        <v>0</v>
      </c>
      <c r="AU27" s="64">
        <f>COUNTIF(D27:AH27,"jdf")+'Juin 2020'!AT27</f>
        <v>0</v>
      </c>
      <c r="AV27" s="183">
        <f t="shared" si="8"/>
        <v>0</v>
      </c>
      <c r="AW27" s="106">
        <f t="shared" ca="1" si="18"/>
        <v>0</v>
      </c>
      <c r="AX27" s="108">
        <f>COUNTIF(D27:AH27,"RF")+'Juin 2020'!AW27</f>
        <v>0</v>
      </c>
      <c r="AY27" s="190">
        <f t="shared" ca="1" si="9"/>
        <v>0</v>
      </c>
      <c r="AZ27" s="88">
        <f>IF(COUNTIF(D27:AH27,"CA")&gt;=5,"1",IF(COUNTIF(D27:AH27,"CA")&lt;=4,"0"))+'Juin 2020'!AY27</f>
        <v>0</v>
      </c>
      <c r="BA27" s="80">
        <f t="shared" si="10"/>
        <v>0</v>
      </c>
      <c r="BB27" s="80">
        <f>COUNTIF(D27:AH27,"FR")+'Juin 2020'!BA27</f>
        <v>0</v>
      </c>
      <c r="BC27" s="186">
        <f t="shared" si="11"/>
        <v>0</v>
      </c>
    </row>
    <row r="28" spans="1:55" ht="12" customHeight="1" x14ac:dyDescent="0.25">
      <c r="A28" s="279"/>
      <c r="B28" s="123"/>
      <c r="C28" s="137"/>
      <c r="D28" s="39" t="str">
        <f t="shared" ref="D28:AH28" si="24">IF(OR(WEEKDAY(D3,2)=6,WEEKDAY(D3,2)=7,WEEKDAY(D3,2)=4),"RH","")</f>
        <v/>
      </c>
      <c r="E28" s="39" t="str">
        <f t="shared" si="24"/>
        <v>RH</v>
      </c>
      <c r="F28" s="39" t="str">
        <f t="shared" si="24"/>
        <v/>
      </c>
      <c r="G28" s="39" t="str">
        <f t="shared" si="24"/>
        <v>RH</v>
      </c>
      <c r="H28" s="39" t="str">
        <f t="shared" si="24"/>
        <v>RH</v>
      </c>
      <c r="I28" s="39" t="str">
        <f t="shared" si="24"/>
        <v/>
      </c>
      <c r="J28" s="39" t="str">
        <f t="shared" si="24"/>
        <v/>
      </c>
      <c r="K28" s="39" t="str">
        <f t="shared" si="24"/>
        <v/>
      </c>
      <c r="L28" s="39" t="str">
        <f t="shared" si="24"/>
        <v>RH</v>
      </c>
      <c r="M28" s="39" t="str">
        <f t="shared" si="24"/>
        <v/>
      </c>
      <c r="N28" s="39" t="str">
        <f t="shared" si="24"/>
        <v>RH</v>
      </c>
      <c r="O28" s="39" t="str">
        <f t="shared" si="24"/>
        <v>RH</v>
      </c>
      <c r="P28" s="39" t="str">
        <f t="shared" si="24"/>
        <v/>
      </c>
      <c r="Q28" s="107" t="str">
        <f t="shared" si="24"/>
        <v/>
      </c>
      <c r="R28" s="39" t="str">
        <f t="shared" si="24"/>
        <v/>
      </c>
      <c r="S28" s="39" t="str">
        <f t="shared" si="24"/>
        <v>RH</v>
      </c>
      <c r="T28" s="39" t="str">
        <f t="shared" si="24"/>
        <v/>
      </c>
      <c r="U28" s="39" t="str">
        <f t="shared" si="24"/>
        <v>RH</v>
      </c>
      <c r="V28" s="39" t="str">
        <f t="shared" si="24"/>
        <v>RH</v>
      </c>
      <c r="W28" s="39" t="str">
        <f t="shared" si="24"/>
        <v/>
      </c>
      <c r="X28" s="39" t="str">
        <f t="shared" si="24"/>
        <v/>
      </c>
      <c r="Y28" s="39" t="str">
        <f t="shared" si="24"/>
        <v/>
      </c>
      <c r="Z28" s="39" t="str">
        <f t="shared" si="24"/>
        <v>RH</v>
      </c>
      <c r="AA28" s="39" t="str">
        <f t="shared" si="24"/>
        <v/>
      </c>
      <c r="AB28" s="39" t="str">
        <f t="shared" si="24"/>
        <v>RH</v>
      </c>
      <c r="AC28" s="39" t="str">
        <f t="shared" si="24"/>
        <v>RH</v>
      </c>
      <c r="AD28" s="39" t="str">
        <f t="shared" si="24"/>
        <v/>
      </c>
      <c r="AE28" s="39" t="str">
        <f t="shared" si="24"/>
        <v/>
      </c>
      <c r="AF28" s="39" t="str">
        <f t="shared" si="24"/>
        <v/>
      </c>
      <c r="AG28" s="39" t="str">
        <f t="shared" si="24"/>
        <v>RH</v>
      </c>
      <c r="AH28" s="132" t="str">
        <f t="shared" si="24"/>
        <v/>
      </c>
      <c r="AI28" s="111"/>
      <c r="AJ28" s="164">
        <f>COUNTIF(D28:AH28,"RTT")+'Juin 2020'!AI28</f>
        <v>0</v>
      </c>
      <c r="AK28" s="183">
        <f t="shared" si="4"/>
        <v>15</v>
      </c>
      <c r="AL28" s="88">
        <f>COUNTIF(D28:AH28,"CA")+'Juin 2020'!AK28</f>
        <v>0</v>
      </c>
      <c r="AM28" s="186">
        <f t="shared" si="5"/>
        <v>25</v>
      </c>
      <c r="AN28" s="362"/>
      <c r="AO28" s="88" t="s">
        <v>90</v>
      </c>
      <c r="AP28" s="80">
        <f>'Juin 2020'!AO28</f>
        <v>0</v>
      </c>
      <c r="AQ28" s="80">
        <f>COUNTIF(D28:AH28,"HS")+'Juin 2020'!AP28</f>
        <v>0</v>
      </c>
      <c r="AR28" s="186">
        <f t="shared" si="6"/>
        <v>0</v>
      </c>
      <c r="AS28" s="77">
        <f>COUNT(O28,Q28,V28,AC28,H28)+'Juin 2020'!AR28</f>
        <v>0</v>
      </c>
      <c r="AT28" s="64">
        <f t="shared" si="7"/>
        <v>0</v>
      </c>
      <c r="AU28" s="64">
        <f>COUNTIF(D28:AH28,"jdf")+'Juin 2020'!AT28</f>
        <v>0</v>
      </c>
      <c r="AV28" s="183">
        <f t="shared" si="8"/>
        <v>0</v>
      </c>
      <c r="AW28" s="106">
        <f t="shared" ca="1" si="18"/>
        <v>0</v>
      </c>
      <c r="AX28" s="108">
        <f>COUNTIF(D28:AH28,"RF")+'Juin 2020'!AW28</f>
        <v>0</v>
      </c>
      <c r="AY28" s="190">
        <f t="shared" ca="1" si="9"/>
        <v>0</v>
      </c>
      <c r="AZ28" s="88">
        <f>IF(COUNTIF(D28:AH28,"CA")&gt;=5,"1",IF(COUNTIF(D28:AH28,"CA")&lt;=4,"0"))+'Juin 2020'!AY28</f>
        <v>0</v>
      </c>
      <c r="BA28" s="80">
        <f t="shared" si="10"/>
        <v>0</v>
      </c>
      <c r="BB28" s="80">
        <f>COUNTIF(D28:AH28,"FR")+'Juin 2020'!BA28</f>
        <v>0</v>
      </c>
      <c r="BC28" s="186">
        <f t="shared" si="11"/>
        <v>0</v>
      </c>
    </row>
    <row r="29" spans="1:55" ht="12" customHeight="1" thickBot="1" x14ac:dyDescent="0.3">
      <c r="A29" s="280"/>
      <c r="B29" s="123"/>
      <c r="C29" s="137"/>
      <c r="D29" s="39" t="str">
        <f t="shared" ref="D29:AH29" si="25">IF(OR(WEEKDAY(D3,2)=6,WEEKDAY(D3,2)=7,WEEKDAY(D3,2)=5),"RH","")</f>
        <v/>
      </c>
      <c r="E29" s="39" t="str">
        <f t="shared" si="25"/>
        <v/>
      </c>
      <c r="F29" s="39" t="str">
        <f t="shared" si="25"/>
        <v>RH</v>
      </c>
      <c r="G29" s="39" t="str">
        <f t="shared" si="25"/>
        <v>RH</v>
      </c>
      <c r="H29" s="39" t="str">
        <f t="shared" si="25"/>
        <v>RH</v>
      </c>
      <c r="I29" s="39" t="str">
        <f t="shared" si="25"/>
        <v/>
      </c>
      <c r="J29" s="39" t="str">
        <f t="shared" si="25"/>
        <v/>
      </c>
      <c r="K29" s="39" t="str">
        <f t="shared" si="25"/>
        <v/>
      </c>
      <c r="L29" s="39" t="str">
        <f t="shared" si="25"/>
        <v/>
      </c>
      <c r="M29" s="39" t="str">
        <f t="shared" si="25"/>
        <v>RH</v>
      </c>
      <c r="N29" s="39" t="str">
        <f t="shared" si="25"/>
        <v>RH</v>
      </c>
      <c r="O29" s="39" t="str">
        <f t="shared" si="25"/>
        <v>RH</v>
      </c>
      <c r="P29" s="39" t="str">
        <f t="shared" si="25"/>
        <v/>
      </c>
      <c r="Q29" s="107" t="str">
        <f t="shared" si="25"/>
        <v/>
      </c>
      <c r="R29" s="39" t="str">
        <f t="shared" si="25"/>
        <v/>
      </c>
      <c r="S29" s="39" t="str">
        <f t="shared" si="25"/>
        <v/>
      </c>
      <c r="T29" s="39" t="str">
        <f t="shared" si="25"/>
        <v>RH</v>
      </c>
      <c r="U29" s="39" t="str">
        <f t="shared" si="25"/>
        <v>RH</v>
      </c>
      <c r="V29" s="39" t="str">
        <f t="shared" si="25"/>
        <v>RH</v>
      </c>
      <c r="W29" s="39" t="str">
        <f t="shared" si="25"/>
        <v/>
      </c>
      <c r="X29" s="39" t="str">
        <f t="shared" si="25"/>
        <v/>
      </c>
      <c r="Y29" s="39" t="str">
        <f t="shared" si="25"/>
        <v/>
      </c>
      <c r="Z29" s="39" t="str">
        <f t="shared" si="25"/>
        <v/>
      </c>
      <c r="AA29" s="39" t="str">
        <f t="shared" si="25"/>
        <v>RH</v>
      </c>
      <c r="AB29" s="39" t="str">
        <f t="shared" si="25"/>
        <v>RH</v>
      </c>
      <c r="AC29" s="39" t="str">
        <f t="shared" si="25"/>
        <v>RH</v>
      </c>
      <c r="AD29" s="39" t="str">
        <f t="shared" si="25"/>
        <v/>
      </c>
      <c r="AE29" s="39" t="str">
        <f t="shared" si="25"/>
        <v/>
      </c>
      <c r="AF29" s="39" t="str">
        <f t="shared" si="25"/>
        <v/>
      </c>
      <c r="AG29" s="39" t="str">
        <f t="shared" si="25"/>
        <v/>
      </c>
      <c r="AH29" s="132" t="str">
        <f t="shared" si="25"/>
        <v>RH</v>
      </c>
      <c r="AI29" s="111"/>
      <c r="AJ29" s="164">
        <f>COUNTIF(D29:AH29,"RTT")+'Juin 2020'!AI29</f>
        <v>0</v>
      </c>
      <c r="AK29" s="183">
        <f t="shared" si="4"/>
        <v>15</v>
      </c>
      <c r="AL29" s="88">
        <f>COUNTIF(D29:AH29,"CA")+'Juin 2020'!AK29</f>
        <v>0</v>
      </c>
      <c r="AM29" s="186">
        <f t="shared" si="5"/>
        <v>25</v>
      </c>
      <c r="AN29" s="362"/>
      <c r="AO29" s="88" t="s">
        <v>90</v>
      </c>
      <c r="AP29" s="80">
        <f>'Juin 2020'!AO29</f>
        <v>0</v>
      </c>
      <c r="AQ29" s="80">
        <f>COUNTIF(D29:AH29,"HS")+'Juin 2020'!AP29</f>
        <v>0</v>
      </c>
      <c r="AR29" s="186">
        <f t="shared" si="6"/>
        <v>0</v>
      </c>
      <c r="AS29" s="77">
        <f>COUNT(O29,Q29,V29,AC29,H29)+'Juin 2020'!AR29</f>
        <v>0</v>
      </c>
      <c r="AT29" s="64">
        <f t="shared" si="7"/>
        <v>0</v>
      </c>
      <c r="AU29" s="64">
        <f>COUNTIF(D29:AH29,"jdf")+'Juin 2020'!AT29</f>
        <v>0</v>
      </c>
      <c r="AV29" s="183">
        <f t="shared" si="8"/>
        <v>0</v>
      </c>
      <c r="AW29" s="106">
        <f t="shared" ca="1" si="18"/>
        <v>0</v>
      </c>
      <c r="AX29" s="108">
        <f>COUNTIF(D29:AH29,"RF")+'Juin 2020'!AW29</f>
        <v>0</v>
      </c>
      <c r="AY29" s="190">
        <f t="shared" ca="1" si="9"/>
        <v>0</v>
      </c>
      <c r="AZ29" s="88">
        <f>IF(COUNTIF(D29:AH29,"CA")&gt;=5,"1",IF(COUNTIF(D29:AH29,"CA")&lt;=4,"0"))+'Juin 2020'!AY29</f>
        <v>0</v>
      </c>
      <c r="BA29" s="80">
        <f t="shared" si="10"/>
        <v>0</v>
      </c>
      <c r="BB29" s="80">
        <f>COUNTIF(D29:AH29,"FR")+'Juin 2020'!BA29</f>
        <v>0</v>
      </c>
      <c r="BC29" s="186">
        <f t="shared" si="11"/>
        <v>0</v>
      </c>
    </row>
    <row r="30" spans="1:55" ht="12" customHeight="1" x14ac:dyDescent="0.25">
      <c r="A30" s="281" t="s">
        <v>44</v>
      </c>
      <c r="B30" s="123">
        <v>14</v>
      </c>
      <c r="C30" s="137"/>
      <c r="D30" s="39" t="str">
        <f t="shared" ref="D30:AH30" si="26">IF(OR(WEEKDAY(D3,2)=6,WEEKDAY(D3,2)=7,WEEKDAY(D3,2)=2),"RH","")</f>
        <v/>
      </c>
      <c r="E30" s="39" t="str">
        <f t="shared" si="26"/>
        <v/>
      </c>
      <c r="F30" s="39" t="str">
        <f t="shared" si="26"/>
        <v/>
      </c>
      <c r="G30" s="39" t="str">
        <f t="shared" si="26"/>
        <v>RH</v>
      </c>
      <c r="H30" s="39" t="str">
        <f t="shared" si="26"/>
        <v>RH</v>
      </c>
      <c r="I30" s="39" t="str">
        <f t="shared" si="26"/>
        <v/>
      </c>
      <c r="J30" s="39" t="str">
        <f t="shared" si="26"/>
        <v>RH</v>
      </c>
      <c r="K30" s="39" t="str">
        <f t="shared" si="26"/>
        <v/>
      </c>
      <c r="L30" s="39" t="str">
        <f t="shared" si="26"/>
        <v/>
      </c>
      <c r="M30" s="39" t="str">
        <f t="shared" si="26"/>
        <v/>
      </c>
      <c r="N30" s="39" t="str">
        <f t="shared" si="26"/>
        <v>RH</v>
      </c>
      <c r="O30" s="39" t="str">
        <f t="shared" si="26"/>
        <v>RH</v>
      </c>
      <c r="P30" s="39" t="str">
        <f t="shared" si="26"/>
        <v/>
      </c>
      <c r="Q30" s="107" t="str">
        <f t="shared" si="26"/>
        <v>RH</v>
      </c>
      <c r="R30" s="39" t="str">
        <f t="shared" si="26"/>
        <v/>
      </c>
      <c r="S30" s="39" t="str">
        <f t="shared" si="26"/>
        <v/>
      </c>
      <c r="T30" s="39" t="str">
        <f t="shared" si="26"/>
        <v/>
      </c>
      <c r="U30" s="39" t="str">
        <f t="shared" si="26"/>
        <v>RH</v>
      </c>
      <c r="V30" s="39" t="str">
        <f t="shared" si="26"/>
        <v>RH</v>
      </c>
      <c r="W30" s="39" t="str">
        <f t="shared" si="26"/>
        <v/>
      </c>
      <c r="X30" s="39" t="str">
        <f t="shared" si="26"/>
        <v>RH</v>
      </c>
      <c r="Y30" s="39" t="str">
        <f t="shared" si="26"/>
        <v/>
      </c>
      <c r="Z30" s="39" t="str">
        <f t="shared" si="26"/>
        <v/>
      </c>
      <c r="AA30" s="39" t="str">
        <f t="shared" si="26"/>
        <v/>
      </c>
      <c r="AB30" s="39" t="str">
        <f t="shared" si="26"/>
        <v>RH</v>
      </c>
      <c r="AC30" s="39" t="str">
        <f t="shared" si="26"/>
        <v>RH</v>
      </c>
      <c r="AD30" s="39" t="str">
        <f t="shared" si="26"/>
        <v/>
      </c>
      <c r="AE30" s="39" t="str">
        <f t="shared" si="26"/>
        <v>RH</v>
      </c>
      <c r="AF30" s="39" t="str">
        <f t="shared" si="26"/>
        <v/>
      </c>
      <c r="AG30" s="39" t="str">
        <f t="shared" si="26"/>
        <v/>
      </c>
      <c r="AH30" s="132" t="str">
        <f t="shared" si="26"/>
        <v/>
      </c>
      <c r="AI30" s="111"/>
      <c r="AJ30" s="164">
        <f>COUNTIF(D30:AH30,"RTT")+'Juin 2020'!AI30</f>
        <v>0</v>
      </c>
      <c r="AK30" s="183">
        <f t="shared" si="4"/>
        <v>15</v>
      </c>
      <c r="AL30" s="88">
        <f>COUNTIF(D30:AH30,"CA")+'Juin 2020'!AK30</f>
        <v>0</v>
      </c>
      <c r="AM30" s="186">
        <f t="shared" si="5"/>
        <v>25</v>
      </c>
      <c r="AN30" s="362"/>
      <c r="AO30" s="88" t="s">
        <v>90</v>
      </c>
      <c r="AP30" s="80">
        <f>'Juin 2020'!AO30</f>
        <v>0</v>
      </c>
      <c r="AQ30" s="80">
        <f>COUNTIF(D30:AH30,"HS")+'Juin 2020'!AP30</f>
        <v>0</v>
      </c>
      <c r="AR30" s="186">
        <f t="shared" si="6"/>
        <v>0</v>
      </c>
      <c r="AS30" s="77">
        <f>COUNT(O30,Q30,V30,AC30,H30)+'Juin 2020'!AR30</f>
        <v>0</v>
      </c>
      <c r="AT30" s="64">
        <f t="shared" si="7"/>
        <v>0</v>
      </c>
      <c r="AU30" s="64">
        <f>COUNTIF(D30:AH30,"jdf")+'Juin 2020'!AT30</f>
        <v>0</v>
      </c>
      <c r="AV30" s="183">
        <f t="shared" si="8"/>
        <v>0</v>
      </c>
      <c r="AW30" s="106">
        <f t="shared" ca="1" si="18"/>
        <v>0</v>
      </c>
      <c r="AX30" s="108">
        <f>COUNTIF(D30:AH30,"RF")+'Juin 2020'!AW30</f>
        <v>0</v>
      </c>
      <c r="AY30" s="190">
        <f t="shared" ca="1" si="9"/>
        <v>0</v>
      </c>
      <c r="AZ30" s="88">
        <f>IF(COUNTIF(D30:AH30,"CA")&gt;=5,"1",IF(COUNTIF(D30:AH30,"CA")&lt;=4,"0"))+'Juin 2020'!AY30</f>
        <v>0</v>
      </c>
      <c r="BA30" s="80">
        <f t="shared" si="10"/>
        <v>0</v>
      </c>
      <c r="BB30" s="80">
        <f>COUNTIF(D30:AH30,"FR")+'Juin 2020'!BA30</f>
        <v>0</v>
      </c>
      <c r="BC30" s="186">
        <f t="shared" si="11"/>
        <v>0</v>
      </c>
    </row>
    <row r="31" spans="1:55" ht="12" customHeight="1" x14ac:dyDescent="0.25">
      <c r="A31" s="281"/>
      <c r="B31" s="123">
        <v>15</v>
      </c>
      <c r="C31" s="133"/>
      <c r="D31" s="39" t="str">
        <f t="shared" ref="D31:AH31" si="27">IF(OR(WEEKDAY(D3,2)=6,WEEKDAY(D3,2)=7,WEEKDAY(D3,2)=5),"RH","")</f>
        <v/>
      </c>
      <c r="E31" s="39" t="str">
        <f t="shared" si="27"/>
        <v/>
      </c>
      <c r="F31" s="39" t="str">
        <f t="shared" si="27"/>
        <v>RH</v>
      </c>
      <c r="G31" s="39" t="str">
        <f t="shared" si="27"/>
        <v>RH</v>
      </c>
      <c r="H31" s="39" t="str">
        <f t="shared" si="27"/>
        <v>RH</v>
      </c>
      <c r="I31" s="39" t="str">
        <f t="shared" si="27"/>
        <v/>
      </c>
      <c r="J31" s="39" t="str">
        <f t="shared" si="27"/>
        <v/>
      </c>
      <c r="K31" s="39" t="str">
        <f t="shared" si="27"/>
        <v/>
      </c>
      <c r="L31" s="39" t="str">
        <f t="shared" si="27"/>
        <v/>
      </c>
      <c r="M31" s="39" t="str">
        <f t="shared" si="27"/>
        <v>RH</v>
      </c>
      <c r="N31" s="39" t="str">
        <f t="shared" si="27"/>
        <v>RH</v>
      </c>
      <c r="O31" s="39" t="str">
        <f t="shared" si="27"/>
        <v>RH</v>
      </c>
      <c r="P31" s="39" t="str">
        <f t="shared" si="27"/>
        <v/>
      </c>
      <c r="Q31" s="107" t="str">
        <f t="shared" si="27"/>
        <v/>
      </c>
      <c r="R31" s="39" t="str">
        <f t="shared" si="27"/>
        <v/>
      </c>
      <c r="S31" s="39" t="str">
        <f t="shared" si="27"/>
        <v/>
      </c>
      <c r="T31" s="39" t="str">
        <f t="shared" si="27"/>
        <v>RH</v>
      </c>
      <c r="U31" s="39" t="str">
        <f t="shared" si="27"/>
        <v>RH</v>
      </c>
      <c r="V31" s="39" t="str">
        <f t="shared" si="27"/>
        <v>RH</v>
      </c>
      <c r="W31" s="39" t="str">
        <f t="shared" si="27"/>
        <v/>
      </c>
      <c r="X31" s="39" t="str">
        <f t="shared" si="27"/>
        <v/>
      </c>
      <c r="Y31" s="39" t="str">
        <f t="shared" si="27"/>
        <v/>
      </c>
      <c r="Z31" s="39" t="str">
        <f t="shared" si="27"/>
        <v/>
      </c>
      <c r="AA31" s="39" t="str">
        <f t="shared" si="27"/>
        <v>RH</v>
      </c>
      <c r="AB31" s="39" t="str">
        <f t="shared" si="27"/>
        <v>RH</v>
      </c>
      <c r="AC31" s="39" t="str">
        <f t="shared" si="27"/>
        <v>RH</v>
      </c>
      <c r="AD31" s="39" t="str">
        <f t="shared" si="27"/>
        <v/>
      </c>
      <c r="AE31" s="39" t="str">
        <f t="shared" si="27"/>
        <v/>
      </c>
      <c r="AF31" s="39" t="str">
        <f t="shared" si="27"/>
        <v/>
      </c>
      <c r="AG31" s="39" t="str">
        <f t="shared" si="27"/>
        <v/>
      </c>
      <c r="AH31" s="132" t="str">
        <f t="shared" si="27"/>
        <v>RH</v>
      </c>
      <c r="AI31" s="111"/>
      <c r="AJ31" s="164">
        <f>COUNTIF(D31:AH31,"RTT")+'Juin 2020'!AI31</f>
        <v>0</v>
      </c>
      <c r="AK31" s="183">
        <f t="shared" si="4"/>
        <v>15</v>
      </c>
      <c r="AL31" s="88">
        <f>COUNTIF(D31:AH31,"CA")+'Juin 2020'!AK31</f>
        <v>0</v>
      </c>
      <c r="AM31" s="186">
        <f t="shared" si="5"/>
        <v>25</v>
      </c>
      <c r="AN31" s="362"/>
      <c r="AO31" s="88" t="s">
        <v>90</v>
      </c>
      <c r="AP31" s="80">
        <f>'Juin 2020'!AO31</f>
        <v>0</v>
      </c>
      <c r="AQ31" s="80">
        <f>COUNTIF(D31:AH31,"HS")+'Juin 2020'!AP31</f>
        <v>0</v>
      </c>
      <c r="AR31" s="186">
        <f t="shared" si="6"/>
        <v>0</v>
      </c>
      <c r="AS31" s="77">
        <f>COUNT(O31,Q31,V31,AC31,H31)+'Juin 2020'!AR31</f>
        <v>0</v>
      </c>
      <c r="AT31" s="64">
        <f t="shared" si="7"/>
        <v>0</v>
      </c>
      <c r="AU31" s="64">
        <f>COUNTIF(D31:AH31,"jdf")+'Juin 2020'!AT31</f>
        <v>0</v>
      </c>
      <c r="AV31" s="183">
        <f t="shared" si="8"/>
        <v>0</v>
      </c>
      <c r="AW31" s="106">
        <f t="shared" ca="1" si="18"/>
        <v>0</v>
      </c>
      <c r="AX31" s="108">
        <f>COUNTIF(D31:AH31,"RF")+'Juin 2020'!AW31</f>
        <v>0</v>
      </c>
      <c r="AY31" s="190">
        <f t="shared" ca="1" si="9"/>
        <v>0</v>
      </c>
      <c r="AZ31" s="88">
        <f>IF(COUNTIF(D31:AH31,"CA")&gt;=5,"1",IF(COUNTIF(D31:AH31,"CA")&lt;=4,"0"))+'Juin 2020'!AY31</f>
        <v>0</v>
      </c>
      <c r="BA31" s="80">
        <f t="shared" si="10"/>
        <v>0</v>
      </c>
      <c r="BB31" s="80">
        <f>COUNTIF(D31:AH31,"FR")+'Juin 2020'!BA31</f>
        <v>0</v>
      </c>
      <c r="BC31" s="186">
        <f t="shared" si="11"/>
        <v>0</v>
      </c>
    </row>
    <row r="32" spans="1:55" ht="12" customHeight="1" x14ac:dyDescent="0.25">
      <c r="A32" s="281"/>
      <c r="B32" s="123">
        <v>16</v>
      </c>
      <c r="C32" s="133"/>
      <c r="D32" s="39" t="str">
        <f t="shared" ref="D32:AH32" si="28">IF(OR(WEEKDAY(D3,2)=6,WEEKDAY(D3,2)=7,WEEKDAY(D3,2)=4),"RH","")</f>
        <v/>
      </c>
      <c r="E32" s="39" t="str">
        <f t="shared" si="28"/>
        <v>RH</v>
      </c>
      <c r="F32" s="39" t="str">
        <f t="shared" si="28"/>
        <v/>
      </c>
      <c r="G32" s="39" t="str">
        <f t="shared" si="28"/>
        <v>RH</v>
      </c>
      <c r="H32" s="39" t="str">
        <f t="shared" si="28"/>
        <v>RH</v>
      </c>
      <c r="I32" s="39" t="str">
        <f t="shared" si="28"/>
        <v/>
      </c>
      <c r="J32" s="39" t="str">
        <f t="shared" si="28"/>
        <v/>
      </c>
      <c r="K32" s="39" t="str">
        <f t="shared" si="28"/>
        <v/>
      </c>
      <c r="L32" s="39" t="str">
        <f t="shared" si="28"/>
        <v>RH</v>
      </c>
      <c r="M32" s="39" t="str">
        <f t="shared" si="28"/>
        <v/>
      </c>
      <c r="N32" s="39" t="str">
        <f t="shared" si="28"/>
        <v>RH</v>
      </c>
      <c r="O32" s="39" t="str">
        <f t="shared" si="28"/>
        <v>RH</v>
      </c>
      <c r="P32" s="39" t="str">
        <f t="shared" si="28"/>
        <v/>
      </c>
      <c r="Q32" s="107" t="str">
        <f t="shared" si="28"/>
        <v/>
      </c>
      <c r="R32" s="39" t="str">
        <f t="shared" si="28"/>
        <v/>
      </c>
      <c r="S32" s="39" t="str">
        <f t="shared" si="28"/>
        <v>RH</v>
      </c>
      <c r="T32" s="39" t="str">
        <f t="shared" si="28"/>
        <v/>
      </c>
      <c r="U32" s="39" t="str">
        <f t="shared" si="28"/>
        <v>RH</v>
      </c>
      <c r="V32" s="39" t="str">
        <f t="shared" si="28"/>
        <v>RH</v>
      </c>
      <c r="W32" s="39" t="str">
        <f t="shared" si="28"/>
        <v/>
      </c>
      <c r="X32" s="39" t="str">
        <f t="shared" si="28"/>
        <v/>
      </c>
      <c r="Y32" s="39" t="str">
        <f t="shared" si="28"/>
        <v/>
      </c>
      <c r="Z32" s="39" t="str">
        <f t="shared" si="28"/>
        <v>RH</v>
      </c>
      <c r="AA32" s="39" t="str">
        <f t="shared" si="28"/>
        <v/>
      </c>
      <c r="AB32" s="39" t="str">
        <f t="shared" si="28"/>
        <v>RH</v>
      </c>
      <c r="AC32" s="39" t="str">
        <f t="shared" si="28"/>
        <v>RH</v>
      </c>
      <c r="AD32" s="39" t="str">
        <f t="shared" si="28"/>
        <v/>
      </c>
      <c r="AE32" s="39" t="str">
        <f t="shared" si="28"/>
        <v/>
      </c>
      <c r="AF32" s="39" t="str">
        <f t="shared" si="28"/>
        <v/>
      </c>
      <c r="AG32" s="39" t="str">
        <f t="shared" si="28"/>
        <v>RH</v>
      </c>
      <c r="AH32" s="132" t="str">
        <f t="shared" si="28"/>
        <v/>
      </c>
      <c r="AI32" s="111"/>
      <c r="AJ32" s="164">
        <f>COUNTIF(D32:AH32,"RTT")+'Juin 2020'!AI32</f>
        <v>0</v>
      </c>
      <c r="AK32" s="183">
        <f t="shared" si="4"/>
        <v>15</v>
      </c>
      <c r="AL32" s="88">
        <f>COUNTIF(D32:AH32,"CA")+'Juin 2020'!AK32</f>
        <v>0</v>
      </c>
      <c r="AM32" s="186">
        <f t="shared" si="5"/>
        <v>25</v>
      </c>
      <c r="AN32" s="362"/>
      <c r="AO32" s="88" t="s">
        <v>90</v>
      </c>
      <c r="AP32" s="80">
        <f>'Juin 2020'!AO32</f>
        <v>0</v>
      </c>
      <c r="AQ32" s="80">
        <f>COUNTIF(D32:AH32,"HS")+'Juin 2020'!AP32</f>
        <v>0</v>
      </c>
      <c r="AR32" s="186">
        <f t="shared" si="6"/>
        <v>0</v>
      </c>
      <c r="AS32" s="77">
        <f>COUNT(O32,Q32,V32,AC32,H32)+'Juin 2020'!AR32</f>
        <v>0</v>
      </c>
      <c r="AT32" s="64">
        <f t="shared" si="7"/>
        <v>0</v>
      </c>
      <c r="AU32" s="64">
        <f>COUNTIF(D32:AH32,"jdf")+'Juin 2020'!AT32</f>
        <v>0</v>
      </c>
      <c r="AV32" s="183">
        <f t="shared" si="8"/>
        <v>0</v>
      </c>
      <c r="AW32" s="106">
        <f t="shared" ca="1" si="18"/>
        <v>0</v>
      </c>
      <c r="AX32" s="108">
        <f>COUNTIF(D32:AH32,"RF")+'Juin 2020'!AW32</f>
        <v>0</v>
      </c>
      <c r="AY32" s="190">
        <f t="shared" ca="1" si="9"/>
        <v>0</v>
      </c>
      <c r="AZ32" s="88">
        <f>IF(COUNTIF(D32:AH32,"CA")&gt;=5,"1",IF(COUNTIF(D32:AH32,"CA")&lt;=4,"0"))+'Juin 2020'!AY32</f>
        <v>0</v>
      </c>
      <c r="BA32" s="80">
        <f t="shared" si="10"/>
        <v>0</v>
      </c>
      <c r="BB32" s="80">
        <f>COUNTIF(D32:AH32,"FR")+'Juin 2020'!BA32</f>
        <v>0</v>
      </c>
      <c r="BC32" s="186">
        <f t="shared" si="11"/>
        <v>0</v>
      </c>
    </row>
    <row r="33" spans="1:55" s="6" customFormat="1" ht="12" customHeight="1" thickBot="1" x14ac:dyDescent="0.3">
      <c r="A33" s="282"/>
      <c r="B33" s="123">
        <v>17</v>
      </c>
      <c r="C33" s="133"/>
      <c r="D33" s="39" t="str">
        <f t="shared" ref="D33:AH33" si="29">IF(OR(WEEKDAY(D3,2)=6,WEEKDAY(D3,2)=7,WEEKDAY(D3,2)=2),"RH","")</f>
        <v/>
      </c>
      <c r="E33" s="39" t="str">
        <f t="shared" si="29"/>
        <v/>
      </c>
      <c r="F33" s="39" t="str">
        <f t="shared" si="29"/>
        <v/>
      </c>
      <c r="G33" s="39" t="str">
        <f t="shared" si="29"/>
        <v>RH</v>
      </c>
      <c r="H33" s="39" t="str">
        <f t="shared" si="29"/>
        <v>RH</v>
      </c>
      <c r="I33" s="39" t="str">
        <f t="shared" si="29"/>
        <v/>
      </c>
      <c r="J33" s="39" t="str">
        <f t="shared" si="29"/>
        <v>RH</v>
      </c>
      <c r="K33" s="39" t="str">
        <f t="shared" si="29"/>
        <v/>
      </c>
      <c r="L33" s="39" t="str">
        <f t="shared" si="29"/>
        <v/>
      </c>
      <c r="M33" s="39" t="str">
        <f t="shared" si="29"/>
        <v/>
      </c>
      <c r="N33" s="39" t="str">
        <f t="shared" si="29"/>
        <v>RH</v>
      </c>
      <c r="O33" s="39" t="str">
        <f t="shared" si="29"/>
        <v>RH</v>
      </c>
      <c r="P33" s="39" t="str">
        <f t="shared" si="29"/>
        <v/>
      </c>
      <c r="Q33" s="107" t="str">
        <f t="shared" si="29"/>
        <v>RH</v>
      </c>
      <c r="R33" s="39" t="str">
        <f t="shared" si="29"/>
        <v/>
      </c>
      <c r="S33" s="39" t="str">
        <f t="shared" si="29"/>
        <v/>
      </c>
      <c r="T33" s="39" t="str">
        <f t="shared" si="29"/>
        <v/>
      </c>
      <c r="U33" s="39" t="str">
        <f t="shared" si="29"/>
        <v>RH</v>
      </c>
      <c r="V33" s="39" t="str">
        <f t="shared" si="29"/>
        <v>RH</v>
      </c>
      <c r="W33" s="39" t="str">
        <f t="shared" si="29"/>
        <v/>
      </c>
      <c r="X33" s="39" t="str">
        <f t="shared" si="29"/>
        <v>RH</v>
      </c>
      <c r="Y33" s="39" t="str">
        <f t="shared" si="29"/>
        <v/>
      </c>
      <c r="Z33" s="39" t="str">
        <f t="shared" si="29"/>
        <v/>
      </c>
      <c r="AA33" s="39" t="str">
        <f t="shared" si="29"/>
        <v/>
      </c>
      <c r="AB33" s="39" t="str">
        <f t="shared" si="29"/>
        <v>RH</v>
      </c>
      <c r="AC33" s="39" t="str">
        <f t="shared" si="29"/>
        <v>RH</v>
      </c>
      <c r="AD33" s="39" t="str">
        <f t="shared" si="29"/>
        <v/>
      </c>
      <c r="AE33" s="39" t="str">
        <f t="shared" si="29"/>
        <v>RH</v>
      </c>
      <c r="AF33" s="39" t="str">
        <f t="shared" si="29"/>
        <v/>
      </c>
      <c r="AG33" s="39" t="str">
        <f t="shared" si="29"/>
        <v/>
      </c>
      <c r="AH33" s="132" t="str">
        <f t="shared" si="29"/>
        <v/>
      </c>
      <c r="AI33" s="111"/>
      <c r="AJ33" s="164">
        <f>COUNTIF(D33:AH33,"RTT")+'Juin 2020'!AI33</f>
        <v>0</v>
      </c>
      <c r="AK33" s="183">
        <f t="shared" si="4"/>
        <v>15</v>
      </c>
      <c r="AL33" s="88">
        <f>COUNTIF(D33:AH33,"CA")+'Juin 2020'!AK33</f>
        <v>0</v>
      </c>
      <c r="AM33" s="186">
        <f t="shared" si="5"/>
        <v>25</v>
      </c>
      <c r="AN33" s="362"/>
      <c r="AO33" s="88" t="s">
        <v>90</v>
      </c>
      <c r="AP33" s="80">
        <f>'Juin 2020'!AO33</f>
        <v>0</v>
      </c>
      <c r="AQ33" s="80">
        <f>COUNTIF(D33:AH33,"HS")+'Juin 2020'!AP33</f>
        <v>0</v>
      </c>
      <c r="AR33" s="186">
        <f t="shared" si="6"/>
        <v>0</v>
      </c>
      <c r="AS33" s="77">
        <f>COUNT(O33,Q33,V33,AC33,H33)+'Juin 2020'!AR33</f>
        <v>0</v>
      </c>
      <c r="AT33" s="64">
        <f t="shared" si="7"/>
        <v>0</v>
      </c>
      <c r="AU33" s="64">
        <f>COUNTIF(D33:AH33,"jdf")+'Juin 2020'!AT33</f>
        <v>0</v>
      </c>
      <c r="AV33" s="183">
        <f t="shared" si="8"/>
        <v>0</v>
      </c>
      <c r="AW33" s="106">
        <f t="shared" ca="1" si="18"/>
        <v>0</v>
      </c>
      <c r="AX33" s="108">
        <f>COUNTIF(D33:AH33,"RF")+'Juin 2020'!AW33</f>
        <v>0</v>
      </c>
      <c r="AY33" s="190">
        <f t="shared" ca="1" si="9"/>
        <v>0</v>
      </c>
      <c r="AZ33" s="88">
        <f>IF(COUNTIF(D33:AH33,"CA")&gt;=5,"1",IF(COUNTIF(D33:AH33,"CA")&lt;=4,"0"))+'Juin 2020'!AY33</f>
        <v>0</v>
      </c>
      <c r="BA33" s="80">
        <f t="shared" si="10"/>
        <v>0</v>
      </c>
      <c r="BB33" s="80">
        <f>COUNTIF(D33:AH33,"FR")+'Juin 2020'!BA33</f>
        <v>0</v>
      </c>
      <c r="BC33" s="186">
        <f t="shared" si="11"/>
        <v>0</v>
      </c>
    </row>
    <row r="34" spans="1:55" ht="1.5" customHeight="1" x14ac:dyDescent="0.25">
      <c r="A34" s="34"/>
      <c r="B34" s="123"/>
      <c r="C34" s="133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107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32"/>
      <c r="AI34" s="111"/>
      <c r="AJ34" s="164">
        <f>COUNTIF(D34:AH34,"RTT")+'Juin 2020'!AI34</f>
        <v>0</v>
      </c>
      <c r="AK34" s="183"/>
      <c r="AL34" s="88">
        <f>COUNTIF(D34:AH34,"CA")+'Juin 2020'!AK34</f>
        <v>0</v>
      </c>
      <c r="AM34" s="186"/>
      <c r="AN34" s="362"/>
      <c r="AO34" s="88" t="s">
        <v>90</v>
      </c>
      <c r="AP34" s="80">
        <f>'Juin 2020'!AO34</f>
        <v>0</v>
      </c>
      <c r="AQ34" s="80">
        <f>COUNTIF(D34:AH34,"HS")+'Juin 2020'!AP34</f>
        <v>0</v>
      </c>
      <c r="AR34" s="186">
        <f t="shared" si="6"/>
        <v>0</v>
      </c>
      <c r="AS34" s="77">
        <f>COUNT(O34,Q34,V34,AC34,H34)+'Juin 2020'!AR34</f>
        <v>0</v>
      </c>
      <c r="AT34" s="64">
        <f t="shared" si="7"/>
        <v>0</v>
      </c>
      <c r="AU34" s="64">
        <f>COUNTIF(D34:AH34,"jdf")+'Juin 2020'!AT34</f>
        <v>0</v>
      </c>
      <c r="AV34" s="183">
        <f t="shared" si="8"/>
        <v>0</v>
      </c>
      <c r="AW34" s="106">
        <f t="shared" ca="1" si="18"/>
        <v>1</v>
      </c>
      <c r="AX34" s="108">
        <f>COUNTIF(D34:AH34,"RF")+'Juin 2020'!AW34</f>
        <v>0</v>
      </c>
      <c r="AY34" s="191"/>
      <c r="AZ34" s="88">
        <f>IF(COUNTIF(D34:AH34,"CA")&gt;=5,"1",IF(COUNTIF(D34:AH34,"CA")&lt;=4,"0"))+'Juin 2020'!AY34</f>
        <v>0</v>
      </c>
      <c r="BA34" s="80">
        <f t="shared" si="10"/>
        <v>0</v>
      </c>
      <c r="BB34" s="80">
        <f>COUNTIF(D34:AH34,"FR")+'Juin 2020'!BA34</f>
        <v>0</v>
      </c>
      <c r="BC34" s="186">
        <f t="shared" si="11"/>
        <v>0</v>
      </c>
    </row>
    <row r="35" spans="1:55" ht="12" customHeight="1" x14ac:dyDescent="0.25">
      <c r="A35" s="283" t="s">
        <v>45</v>
      </c>
      <c r="B35" s="120">
        <v>18</v>
      </c>
      <c r="C35" s="133"/>
      <c r="D35" s="39" t="str">
        <f>IF(OR(WEEKDAY(D3,2)=6,WEEKDAY(D3,2)=7,WEEKDAY(D3,2)=3),"RH","")</f>
        <v>RH</v>
      </c>
      <c r="E35" s="39" t="str">
        <f t="shared" ref="E35:AH35" si="30">IF(OR(WEEKDAY(E3,2)=6,WEEKDAY(E3,2)=7,WEEKDAY(E3,2)=3),"RH","")</f>
        <v/>
      </c>
      <c r="F35" s="39" t="str">
        <f t="shared" si="30"/>
        <v/>
      </c>
      <c r="G35" s="39" t="str">
        <f t="shared" si="30"/>
        <v>RH</v>
      </c>
      <c r="H35" s="39" t="str">
        <f t="shared" si="30"/>
        <v>RH</v>
      </c>
      <c r="I35" s="39" t="str">
        <f t="shared" si="30"/>
        <v/>
      </c>
      <c r="J35" s="39" t="str">
        <f t="shared" si="30"/>
        <v/>
      </c>
      <c r="K35" s="39" t="str">
        <f t="shared" si="30"/>
        <v>RH</v>
      </c>
      <c r="L35" s="39" t="str">
        <f t="shared" si="30"/>
        <v/>
      </c>
      <c r="M35" s="39" t="str">
        <f t="shared" si="30"/>
        <v/>
      </c>
      <c r="N35" s="39" t="str">
        <f t="shared" si="30"/>
        <v>RH</v>
      </c>
      <c r="O35" s="39" t="str">
        <f t="shared" si="30"/>
        <v>RH</v>
      </c>
      <c r="P35" s="39" t="str">
        <f t="shared" si="30"/>
        <v/>
      </c>
      <c r="Q35" s="107" t="str">
        <f t="shared" si="30"/>
        <v/>
      </c>
      <c r="R35" s="39" t="str">
        <f t="shared" si="30"/>
        <v>RH</v>
      </c>
      <c r="S35" s="39" t="str">
        <f t="shared" si="30"/>
        <v/>
      </c>
      <c r="T35" s="39" t="str">
        <f t="shared" si="30"/>
        <v/>
      </c>
      <c r="U35" s="39" t="str">
        <f t="shared" si="30"/>
        <v>RH</v>
      </c>
      <c r="V35" s="39" t="str">
        <f t="shared" si="30"/>
        <v>RH</v>
      </c>
      <c r="W35" s="39" t="str">
        <f t="shared" si="30"/>
        <v/>
      </c>
      <c r="X35" s="39" t="str">
        <f t="shared" si="30"/>
        <v/>
      </c>
      <c r="Y35" s="39" t="str">
        <f t="shared" si="30"/>
        <v>RH</v>
      </c>
      <c r="Z35" s="39" t="str">
        <f t="shared" si="30"/>
        <v/>
      </c>
      <c r="AA35" s="39" t="str">
        <f t="shared" si="30"/>
        <v/>
      </c>
      <c r="AB35" s="39" t="str">
        <f t="shared" si="30"/>
        <v>RH</v>
      </c>
      <c r="AC35" s="39" t="str">
        <f t="shared" si="30"/>
        <v>RH</v>
      </c>
      <c r="AD35" s="39" t="str">
        <f t="shared" si="30"/>
        <v/>
      </c>
      <c r="AE35" s="39" t="str">
        <f t="shared" si="30"/>
        <v/>
      </c>
      <c r="AF35" s="39" t="str">
        <f t="shared" si="30"/>
        <v>RH</v>
      </c>
      <c r="AG35" s="39" t="str">
        <f t="shared" si="30"/>
        <v/>
      </c>
      <c r="AH35" s="132" t="str">
        <f t="shared" si="30"/>
        <v/>
      </c>
      <c r="AI35" s="111"/>
      <c r="AJ35" s="164">
        <f>COUNTIF(D35:AH35,"RTT")+'Juin 2020'!AI35</f>
        <v>0</v>
      </c>
      <c r="AK35" s="183">
        <f>0 -(AJ35)</f>
        <v>0</v>
      </c>
      <c r="AL35" s="88">
        <f>COUNTIF(D35:AH35,"CA")+'Juin 2020'!AK35</f>
        <v>0</v>
      </c>
      <c r="AM35" s="186">
        <f t="shared" si="5"/>
        <v>25</v>
      </c>
      <c r="AN35" s="362"/>
      <c r="AO35" s="88" t="s">
        <v>90</v>
      </c>
      <c r="AP35" s="80">
        <f>'Juin 2020'!AO35</f>
        <v>0</v>
      </c>
      <c r="AQ35" s="80">
        <f>COUNTIF(D35:AH35,"HS")+'Juin 2020'!AP35</f>
        <v>0</v>
      </c>
      <c r="AR35" s="186">
        <f t="shared" si="6"/>
        <v>0</v>
      </c>
      <c r="AS35" s="77">
        <f>COUNT(O35,Q35,V35,AC35,H35)+'Juin 2020'!AR35</f>
        <v>0</v>
      </c>
      <c r="AT35" s="64">
        <f t="shared" si="7"/>
        <v>0</v>
      </c>
      <c r="AU35" s="64">
        <f>COUNTIF(D35:AH35,"jdf")+'Juin 2020'!AT35</f>
        <v>0</v>
      </c>
      <c r="AV35" s="183">
        <f t="shared" si="8"/>
        <v>0</v>
      </c>
      <c r="AW35" s="106">
        <f t="shared" ca="1" si="18"/>
        <v>0</v>
      </c>
      <c r="AX35" s="108">
        <f>COUNTIF(D35:AH35,"RF")+'Juin 2020'!AW35</f>
        <v>0</v>
      </c>
      <c r="AY35" s="190">
        <f t="shared" ca="1" si="9"/>
        <v>0</v>
      </c>
      <c r="AZ35" s="88">
        <f>IF(COUNTIF(D35:AH35,"CA")&gt;=5,"1",IF(COUNTIF(D35:AH35,"CA")&lt;=4,"0"))+'Juin 2020'!AY35</f>
        <v>0</v>
      </c>
      <c r="BA35" s="80">
        <f t="shared" si="10"/>
        <v>0</v>
      </c>
      <c r="BB35" s="80">
        <f>COUNTIF(D35:AH35,"FR")+'Juin 2020'!BA35</f>
        <v>0</v>
      </c>
      <c r="BC35" s="186">
        <f t="shared" si="11"/>
        <v>0</v>
      </c>
    </row>
    <row r="36" spans="1:55" ht="12" customHeight="1" x14ac:dyDescent="0.25">
      <c r="A36" s="283"/>
      <c r="B36" s="124">
        <v>19</v>
      </c>
      <c r="C36" s="139"/>
      <c r="D36" s="39" t="str">
        <f t="shared" ref="D36:AH36" si="31">IF(OR(WEEKDAY(D3,2)=6,WEEKDAY(D3,2)=7,WEEKDAY(D3,2)=5),"RH","")</f>
        <v/>
      </c>
      <c r="E36" s="39" t="str">
        <f t="shared" si="31"/>
        <v/>
      </c>
      <c r="F36" s="39" t="str">
        <f t="shared" si="31"/>
        <v>RH</v>
      </c>
      <c r="G36" s="39" t="str">
        <f t="shared" si="31"/>
        <v>RH</v>
      </c>
      <c r="H36" s="39" t="str">
        <f t="shared" si="31"/>
        <v>RH</v>
      </c>
      <c r="I36" s="39" t="str">
        <f t="shared" si="31"/>
        <v/>
      </c>
      <c r="J36" s="39" t="str">
        <f t="shared" si="31"/>
        <v/>
      </c>
      <c r="K36" s="39" t="str">
        <f t="shared" si="31"/>
        <v/>
      </c>
      <c r="L36" s="39" t="str">
        <f t="shared" si="31"/>
        <v/>
      </c>
      <c r="M36" s="39" t="str">
        <f t="shared" si="31"/>
        <v>RH</v>
      </c>
      <c r="N36" s="39" t="str">
        <f t="shared" si="31"/>
        <v>RH</v>
      </c>
      <c r="O36" s="39" t="str">
        <f t="shared" si="31"/>
        <v>RH</v>
      </c>
      <c r="P36" s="39" t="str">
        <f t="shared" si="31"/>
        <v/>
      </c>
      <c r="Q36" s="107" t="str">
        <f t="shared" si="31"/>
        <v/>
      </c>
      <c r="R36" s="39" t="str">
        <f t="shared" si="31"/>
        <v/>
      </c>
      <c r="S36" s="39" t="str">
        <f t="shared" si="31"/>
        <v/>
      </c>
      <c r="T36" s="39" t="str">
        <f t="shared" si="31"/>
        <v>RH</v>
      </c>
      <c r="U36" s="39" t="str">
        <f t="shared" si="31"/>
        <v>RH</v>
      </c>
      <c r="V36" s="39" t="str">
        <f t="shared" si="31"/>
        <v>RH</v>
      </c>
      <c r="W36" s="39" t="str">
        <f t="shared" si="31"/>
        <v/>
      </c>
      <c r="X36" s="39" t="str">
        <f t="shared" si="31"/>
        <v/>
      </c>
      <c r="Y36" s="39" t="str">
        <f t="shared" si="31"/>
        <v/>
      </c>
      <c r="Z36" s="39" t="str">
        <f t="shared" si="31"/>
        <v/>
      </c>
      <c r="AA36" s="39" t="str">
        <f t="shared" si="31"/>
        <v>RH</v>
      </c>
      <c r="AB36" s="39" t="str">
        <f t="shared" si="31"/>
        <v>RH</v>
      </c>
      <c r="AC36" s="39" t="str">
        <f t="shared" si="31"/>
        <v>RH</v>
      </c>
      <c r="AD36" s="39" t="str">
        <f t="shared" si="31"/>
        <v/>
      </c>
      <c r="AE36" s="39" t="str">
        <f t="shared" si="31"/>
        <v/>
      </c>
      <c r="AF36" s="39" t="str">
        <f t="shared" si="31"/>
        <v/>
      </c>
      <c r="AG36" s="39" t="str">
        <f t="shared" si="31"/>
        <v/>
      </c>
      <c r="AH36" s="132" t="str">
        <f t="shared" si="31"/>
        <v>RH</v>
      </c>
      <c r="AI36" s="111"/>
      <c r="AJ36" s="164">
        <f>COUNTIF(D36:AH36,"RTT")+'Juin 2020'!AI36</f>
        <v>0</v>
      </c>
      <c r="AK36" s="183">
        <f t="shared" si="4"/>
        <v>15</v>
      </c>
      <c r="AL36" s="88">
        <f>COUNTIF(D36:AH36,"CA")+'Juin 2020'!AK36</f>
        <v>0</v>
      </c>
      <c r="AM36" s="186">
        <f t="shared" si="5"/>
        <v>25</v>
      </c>
      <c r="AN36" s="362"/>
      <c r="AO36" s="88" t="s">
        <v>90</v>
      </c>
      <c r="AP36" s="80">
        <f>'Juin 2020'!AO36</f>
        <v>0</v>
      </c>
      <c r="AQ36" s="80">
        <f>COUNTIF(D36:AH36,"HS")+'Juin 2020'!AP36</f>
        <v>0</v>
      </c>
      <c r="AR36" s="186">
        <f t="shared" si="6"/>
        <v>0</v>
      </c>
      <c r="AS36" s="77">
        <f>COUNT(O36,Q36,V36,AC36,H36)+'Juin 2020'!AR36</f>
        <v>0</v>
      </c>
      <c r="AT36" s="64">
        <f t="shared" si="7"/>
        <v>0</v>
      </c>
      <c r="AU36" s="64">
        <f>COUNTIF(D36:AH36,"jdf")+'Juin 2020'!AT36</f>
        <v>0</v>
      </c>
      <c r="AV36" s="183">
        <f t="shared" si="8"/>
        <v>0</v>
      </c>
      <c r="AW36" s="106">
        <f t="shared" ca="1" si="18"/>
        <v>0</v>
      </c>
      <c r="AX36" s="108">
        <f>COUNTIF(D36:AH36,"RF")+'Juin 2020'!AW36</f>
        <v>0</v>
      </c>
      <c r="AY36" s="190">
        <f t="shared" ca="1" si="9"/>
        <v>0</v>
      </c>
      <c r="AZ36" s="88">
        <f>IF(COUNTIF(D36:AH36,"CA")&gt;=5,"1",IF(COUNTIF(D36:AH36,"CA")&lt;=4,"0"))+'Juin 2020'!AY36</f>
        <v>0</v>
      </c>
      <c r="BA36" s="80">
        <f t="shared" si="10"/>
        <v>0</v>
      </c>
      <c r="BB36" s="80">
        <f>COUNTIF(D36:AH36,"FR")+'Juin 2020'!BA36</f>
        <v>0</v>
      </c>
      <c r="BC36" s="186">
        <f t="shared" si="11"/>
        <v>0</v>
      </c>
    </row>
    <row r="37" spans="1:55" s="6" customFormat="1" ht="12" customHeight="1" x14ac:dyDescent="0.25">
      <c r="A37" s="283"/>
      <c r="B37" s="124"/>
      <c r="C37" s="133"/>
      <c r="D37" s="39" t="str">
        <f t="shared" ref="D37:AH37" si="32">IF(OR(WEEKDAY(D3,2)=6,WEEKDAY(D3,2)=7,WEEKDAY(D3,2)=1),"RH","")</f>
        <v/>
      </c>
      <c r="E37" s="39" t="str">
        <f t="shared" si="32"/>
        <v/>
      </c>
      <c r="F37" s="39" t="str">
        <f t="shared" si="32"/>
        <v/>
      </c>
      <c r="G37" s="39" t="str">
        <f t="shared" si="32"/>
        <v>RH</v>
      </c>
      <c r="H37" s="39" t="str">
        <f t="shared" si="32"/>
        <v>RH</v>
      </c>
      <c r="I37" s="39" t="str">
        <f t="shared" si="32"/>
        <v>RH</v>
      </c>
      <c r="J37" s="39" t="str">
        <f t="shared" si="32"/>
        <v/>
      </c>
      <c r="K37" s="39" t="str">
        <f t="shared" si="32"/>
        <v/>
      </c>
      <c r="L37" s="39" t="str">
        <f t="shared" si="32"/>
        <v/>
      </c>
      <c r="M37" s="39" t="str">
        <f t="shared" si="32"/>
        <v/>
      </c>
      <c r="N37" s="39" t="str">
        <f t="shared" si="32"/>
        <v>RH</v>
      </c>
      <c r="O37" s="39" t="str">
        <f t="shared" si="32"/>
        <v>RH</v>
      </c>
      <c r="P37" s="39" t="str">
        <f t="shared" si="32"/>
        <v>RH</v>
      </c>
      <c r="Q37" s="107" t="str">
        <f t="shared" si="32"/>
        <v/>
      </c>
      <c r="R37" s="39" t="str">
        <f t="shared" si="32"/>
        <v/>
      </c>
      <c r="S37" s="39" t="str">
        <f t="shared" si="32"/>
        <v/>
      </c>
      <c r="T37" s="39" t="str">
        <f t="shared" si="32"/>
        <v/>
      </c>
      <c r="U37" s="39" t="str">
        <f t="shared" si="32"/>
        <v>RH</v>
      </c>
      <c r="V37" s="39" t="str">
        <f t="shared" si="32"/>
        <v>RH</v>
      </c>
      <c r="W37" s="39" t="str">
        <f t="shared" si="32"/>
        <v>RH</v>
      </c>
      <c r="X37" s="39" t="str">
        <f t="shared" si="32"/>
        <v/>
      </c>
      <c r="Y37" s="39" t="str">
        <f t="shared" si="32"/>
        <v/>
      </c>
      <c r="Z37" s="39" t="str">
        <f t="shared" si="32"/>
        <v/>
      </c>
      <c r="AA37" s="39" t="str">
        <f t="shared" si="32"/>
        <v/>
      </c>
      <c r="AB37" s="39" t="str">
        <f t="shared" si="32"/>
        <v>RH</v>
      </c>
      <c r="AC37" s="39" t="str">
        <f t="shared" si="32"/>
        <v>RH</v>
      </c>
      <c r="AD37" s="39" t="str">
        <f t="shared" si="32"/>
        <v>RH</v>
      </c>
      <c r="AE37" s="39" t="str">
        <f t="shared" si="32"/>
        <v/>
      </c>
      <c r="AF37" s="39" t="str">
        <f t="shared" si="32"/>
        <v/>
      </c>
      <c r="AG37" s="39" t="str">
        <f t="shared" si="32"/>
        <v/>
      </c>
      <c r="AH37" s="132" t="str">
        <f t="shared" si="32"/>
        <v/>
      </c>
      <c r="AI37" s="111"/>
      <c r="AJ37" s="164">
        <f>COUNTIF(D37:AH37,"RTT")+'Juin 2020'!AI37</f>
        <v>0</v>
      </c>
      <c r="AK37" s="183">
        <f t="shared" si="4"/>
        <v>15</v>
      </c>
      <c r="AL37" s="88">
        <f>COUNTIF(D37:AH37,"CA")+'Juin 2020'!AK37</f>
        <v>0</v>
      </c>
      <c r="AM37" s="186">
        <f t="shared" si="5"/>
        <v>25</v>
      </c>
      <c r="AN37" s="362"/>
      <c r="AO37" s="88" t="s">
        <v>90</v>
      </c>
      <c r="AP37" s="80">
        <f>'Juin 2020'!AO37</f>
        <v>0</v>
      </c>
      <c r="AQ37" s="80">
        <f>COUNTIF(D37:AH37,"HS")+'Juin 2020'!AP37</f>
        <v>0</v>
      </c>
      <c r="AR37" s="186">
        <f t="shared" si="6"/>
        <v>0</v>
      </c>
      <c r="AS37" s="77">
        <f>COUNT(O37,Q37,V37,AC37,H37)+'Juin 2020'!AR37</f>
        <v>0</v>
      </c>
      <c r="AT37" s="64">
        <f t="shared" si="7"/>
        <v>0</v>
      </c>
      <c r="AU37" s="64">
        <f>COUNTIF(D37:AH37,"jdf")+'Juin 2020'!AT37</f>
        <v>0</v>
      </c>
      <c r="AV37" s="183">
        <f t="shared" si="8"/>
        <v>0</v>
      </c>
      <c r="AW37" s="106">
        <f t="shared" ca="1" si="18"/>
        <v>0</v>
      </c>
      <c r="AX37" s="108">
        <f>COUNTIF(D37:AH37,"RF")+'Juin 2020'!AW37</f>
        <v>0</v>
      </c>
      <c r="AY37" s="190">
        <f t="shared" ca="1" si="9"/>
        <v>0</v>
      </c>
      <c r="AZ37" s="88">
        <f>IF(COUNTIF(D37:AH37,"CA")&gt;=5,"1",IF(COUNTIF(D37:AH37,"CA")&lt;=4,"0"))+'Juin 2020'!AY37</f>
        <v>0</v>
      </c>
      <c r="BA37" s="80">
        <f t="shared" si="10"/>
        <v>0</v>
      </c>
      <c r="BB37" s="80">
        <f>COUNTIF(D37:AH37,"FR")+'Juin 2020'!BA37</f>
        <v>0</v>
      </c>
      <c r="BC37" s="186">
        <f t="shared" si="11"/>
        <v>0</v>
      </c>
    </row>
    <row r="38" spans="1:55" s="6" customFormat="1" ht="12" customHeight="1" thickBot="1" x14ac:dyDescent="0.3">
      <c r="A38" s="284"/>
      <c r="B38" s="120"/>
      <c r="C38" s="133"/>
      <c r="D38" s="39" t="str">
        <f t="shared" ref="D38:AH38" si="33">IF(OR(WEEKDAY(D3,2)=6,WEEKDAY(D3,2)=7,WEEKDAY(D3,2)=1),"RH","")</f>
        <v/>
      </c>
      <c r="E38" s="39" t="str">
        <f t="shared" si="33"/>
        <v/>
      </c>
      <c r="F38" s="39" t="str">
        <f t="shared" si="33"/>
        <v/>
      </c>
      <c r="G38" s="39" t="str">
        <f t="shared" si="33"/>
        <v>RH</v>
      </c>
      <c r="H38" s="39" t="str">
        <f t="shared" si="33"/>
        <v>RH</v>
      </c>
      <c r="I38" s="39" t="str">
        <f t="shared" si="33"/>
        <v>RH</v>
      </c>
      <c r="J38" s="39" t="str">
        <f t="shared" si="33"/>
        <v/>
      </c>
      <c r="K38" s="39" t="str">
        <f t="shared" si="33"/>
        <v/>
      </c>
      <c r="L38" s="39" t="str">
        <f t="shared" si="33"/>
        <v/>
      </c>
      <c r="M38" s="39" t="str">
        <f t="shared" si="33"/>
        <v/>
      </c>
      <c r="N38" s="39" t="str">
        <f t="shared" si="33"/>
        <v>RH</v>
      </c>
      <c r="O38" s="39" t="str">
        <f t="shared" si="33"/>
        <v>RH</v>
      </c>
      <c r="P38" s="39" t="str">
        <f t="shared" si="33"/>
        <v>RH</v>
      </c>
      <c r="Q38" s="107" t="str">
        <f t="shared" si="33"/>
        <v/>
      </c>
      <c r="R38" s="39" t="str">
        <f t="shared" si="33"/>
        <v/>
      </c>
      <c r="S38" s="39" t="str">
        <f t="shared" si="33"/>
        <v/>
      </c>
      <c r="T38" s="39" t="str">
        <f t="shared" si="33"/>
        <v/>
      </c>
      <c r="U38" s="39" t="str">
        <f t="shared" si="33"/>
        <v>RH</v>
      </c>
      <c r="V38" s="39" t="str">
        <f t="shared" si="33"/>
        <v>RH</v>
      </c>
      <c r="W38" s="39" t="str">
        <f t="shared" si="33"/>
        <v>RH</v>
      </c>
      <c r="X38" s="39" t="str">
        <f t="shared" si="33"/>
        <v/>
      </c>
      <c r="Y38" s="39" t="str">
        <f t="shared" si="33"/>
        <v/>
      </c>
      <c r="Z38" s="39" t="str">
        <f t="shared" si="33"/>
        <v/>
      </c>
      <c r="AA38" s="39" t="str">
        <f t="shared" si="33"/>
        <v/>
      </c>
      <c r="AB38" s="39" t="str">
        <f t="shared" si="33"/>
        <v>RH</v>
      </c>
      <c r="AC38" s="39" t="str">
        <f t="shared" si="33"/>
        <v>RH</v>
      </c>
      <c r="AD38" s="39" t="str">
        <f t="shared" si="33"/>
        <v>RH</v>
      </c>
      <c r="AE38" s="39" t="str">
        <f t="shared" si="33"/>
        <v/>
      </c>
      <c r="AF38" s="39" t="str">
        <f t="shared" si="33"/>
        <v/>
      </c>
      <c r="AG38" s="39" t="str">
        <f t="shared" si="33"/>
        <v/>
      </c>
      <c r="AH38" s="132" t="str">
        <f t="shared" si="33"/>
        <v/>
      </c>
      <c r="AI38" s="111"/>
      <c r="AJ38" s="164">
        <f>COUNTIF(D38:AH38,"RTT")+'Juin 2020'!AI38</f>
        <v>0</v>
      </c>
      <c r="AK38" s="183">
        <f t="shared" si="4"/>
        <v>15</v>
      </c>
      <c r="AL38" s="88">
        <f>COUNTIF(D38:AH38,"CA")+'Juin 2020'!AK38</f>
        <v>0</v>
      </c>
      <c r="AM38" s="186">
        <f t="shared" si="5"/>
        <v>25</v>
      </c>
      <c r="AN38" s="362"/>
      <c r="AO38" s="88" t="s">
        <v>90</v>
      </c>
      <c r="AP38" s="80">
        <f>'Juin 2020'!AO38</f>
        <v>0</v>
      </c>
      <c r="AQ38" s="80">
        <f>COUNTIF(D38:AH38,"HS")+'Juin 2020'!AP38</f>
        <v>0</v>
      </c>
      <c r="AR38" s="186">
        <f t="shared" si="6"/>
        <v>0</v>
      </c>
      <c r="AS38" s="77">
        <f>COUNT(O38,Q38,V38,AC38,H38)+'Juin 2020'!AR38</f>
        <v>0</v>
      </c>
      <c r="AT38" s="64">
        <f t="shared" si="7"/>
        <v>0</v>
      </c>
      <c r="AU38" s="64">
        <f>COUNTIF(D38:AH38,"jdf")+'Juin 2020'!AT38</f>
        <v>0</v>
      </c>
      <c r="AV38" s="183">
        <f t="shared" si="8"/>
        <v>0</v>
      </c>
      <c r="AW38" s="106">
        <f t="shared" ca="1" si="18"/>
        <v>0</v>
      </c>
      <c r="AX38" s="108">
        <f>COUNTIF(D38:AH38,"RF")+'Juin 2020'!AW38</f>
        <v>0</v>
      </c>
      <c r="AY38" s="190">
        <f t="shared" ca="1" si="9"/>
        <v>0</v>
      </c>
      <c r="AZ38" s="88">
        <f>IF(COUNTIF(D38:AH38,"CA")&gt;=5,"1",IF(COUNTIF(D38:AH38,"CA")&lt;=4,"0"))+'Juin 2020'!AY38</f>
        <v>0</v>
      </c>
      <c r="BA38" s="80">
        <f t="shared" si="10"/>
        <v>0</v>
      </c>
      <c r="BB38" s="80">
        <f>COUNTIF(D38:AH38,"FR")+'Juin 2020'!BA38</f>
        <v>0</v>
      </c>
      <c r="BC38" s="186">
        <f t="shared" si="11"/>
        <v>0</v>
      </c>
    </row>
    <row r="39" spans="1:55" ht="2.25" customHeight="1" x14ac:dyDescent="0.25">
      <c r="A39" s="155"/>
      <c r="B39" s="120"/>
      <c r="C39" s="133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107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32"/>
      <c r="AI39" s="111"/>
      <c r="AJ39" s="164">
        <f>COUNTIF(D39:AH39,"RTT")+'Juin 2020'!AI39</f>
        <v>0</v>
      </c>
      <c r="AK39" s="183"/>
      <c r="AL39" s="88">
        <f>COUNTIF(D39:AH39,"CA")+'Juin 2020'!AK39</f>
        <v>0</v>
      </c>
      <c r="AM39" s="186"/>
      <c r="AN39" s="362"/>
      <c r="AO39" s="88" t="s">
        <v>90</v>
      </c>
      <c r="AP39" s="80">
        <f>'Juin 2020'!AO39</f>
        <v>0</v>
      </c>
      <c r="AQ39" s="80">
        <f>COUNTIF(D39:AH39,"HS")+'Juin 2020'!AP39</f>
        <v>0</v>
      </c>
      <c r="AR39" s="186">
        <f t="shared" si="6"/>
        <v>0</v>
      </c>
      <c r="AS39" s="77">
        <f>COUNT(O39,Q39,V39,AC39,H39)+'Juin 2020'!AR39</f>
        <v>0</v>
      </c>
      <c r="AT39" s="64">
        <f t="shared" si="7"/>
        <v>0</v>
      </c>
      <c r="AU39" s="64">
        <f>COUNTIF(D39:AH39,"jdf")+'Juin 2020'!AT39</f>
        <v>0</v>
      </c>
      <c r="AV39" s="183">
        <f t="shared" si="8"/>
        <v>0</v>
      </c>
      <c r="AW39" s="106"/>
      <c r="AX39" s="108">
        <f>COUNTIF(D39:AH39,"RF")+'Juin 2020'!AW39</f>
        <v>0</v>
      </c>
      <c r="AY39" s="191"/>
      <c r="AZ39" s="88">
        <f>IF(COUNTIF(D39:AH39,"CA")&gt;=5,"1",IF(COUNTIF(D39:AH39,"CA")&lt;=4,"0"))+'Juin 2020'!AY39</f>
        <v>0</v>
      </c>
      <c r="BA39" s="80">
        <f t="shared" si="10"/>
        <v>0</v>
      </c>
      <c r="BB39" s="80">
        <f>COUNTIF(D39:AH39,"FR")+'Juin 2020'!BA39</f>
        <v>0</v>
      </c>
      <c r="BC39" s="186">
        <f t="shared" si="11"/>
        <v>0</v>
      </c>
    </row>
    <row r="40" spans="1:55" ht="12" customHeight="1" thickBot="1" x14ac:dyDescent="0.3">
      <c r="A40" s="35" t="s">
        <v>46</v>
      </c>
      <c r="B40" s="43">
        <v>20</v>
      </c>
      <c r="C40" s="133"/>
      <c r="D40" s="39">
        <v>20</v>
      </c>
      <c r="E40" s="39">
        <v>20</v>
      </c>
      <c r="F40" s="39">
        <v>20</v>
      </c>
      <c r="G40" s="39" t="s">
        <v>55</v>
      </c>
      <c r="H40" s="39" t="s">
        <v>55</v>
      </c>
      <c r="I40" s="39">
        <v>20</v>
      </c>
      <c r="J40" s="39">
        <v>20</v>
      </c>
      <c r="K40" s="39">
        <v>20</v>
      </c>
      <c r="L40" s="39">
        <v>20</v>
      </c>
      <c r="M40" s="39">
        <v>20</v>
      </c>
      <c r="N40" s="39" t="s">
        <v>55</v>
      </c>
      <c r="O40" s="39" t="s">
        <v>55</v>
      </c>
      <c r="P40" s="39">
        <v>20</v>
      </c>
      <c r="Q40" s="107" t="s">
        <v>64</v>
      </c>
      <c r="R40" s="39">
        <v>20</v>
      </c>
      <c r="S40" s="39">
        <v>20</v>
      </c>
      <c r="T40" s="39">
        <v>20</v>
      </c>
      <c r="U40" s="39" t="s">
        <v>55</v>
      </c>
      <c r="V40" s="39" t="s">
        <v>55</v>
      </c>
      <c r="W40" s="39">
        <v>20</v>
      </c>
      <c r="X40" s="39">
        <v>20</v>
      </c>
      <c r="Y40" s="39">
        <v>20</v>
      </c>
      <c r="Z40" s="39">
        <v>20</v>
      </c>
      <c r="AA40" s="39">
        <v>20</v>
      </c>
      <c r="AB40" s="39" t="s">
        <v>55</v>
      </c>
      <c r="AC40" s="39" t="s">
        <v>55</v>
      </c>
      <c r="AD40" s="39">
        <v>20</v>
      </c>
      <c r="AE40" s="39">
        <v>20</v>
      </c>
      <c r="AF40" s="39">
        <v>20</v>
      </c>
      <c r="AG40" s="39">
        <v>20</v>
      </c>
      <c r="AH40" s="39">
        <v>20</v>
      </c>
      <c r="AI40" s="111"/>
      <c r="AJ40" s="164">
        <f>COUNTIF(D40:AH40,"RTT")+'Juin 2020'!AI40</f>
        <v>0</v>
      </c>
      <c r="AK40" s="183">
        <f t="shared" si="4"/>
        <v>15</v>
      </c>
      <c r="AL40" s="88">
        <f>COUNTIF(D40:AH40,"CA")+'Juin 2020'!AK40</f>
        <v>0</v>
      </c>
      <c r="AM40" s="186">
        <f t="shared" si="5"/>
        <v>25</v>
      </c>
      <c r="AN40" s="362"/>
      <c r="AO40" s="88" t="s">
        <v>90</v>
      </c>
      <c r="AP40" s="80">
        <f>'Juin 2020'!AO40</f>
        <v>0</v>
      </c>
      <c r="AQ40" s="80">
        <f>COUNTIF(D40:AH40,"HS")+'Juin 2020'!AP40</f>
        <v>0</v>
      </c>
      <c r="AR40" s="186">
        <f t="shared" si="6"/>
        <v>0</v>
      </c>
      <c r="AS40" s="77">
        <f>COUNT(O40,Q40,V40,AC40,H40)+'Juin 2020'!AR40</f>
        <v>0</v>
      </c>
      <c r="AT40" s="64">
        <f t="shared" si="7"/>
        <v>0</v>
      </c>
      <c r="AU40" s="64">
        <f>COUNTIF(D40:AH40,"jdf")+'Juin 2020'!AT40</f>
        <v>0</v>
      </c>
      <c r="AV40" s="183">
        <f t="shared" si="8"/>
        <v>0</v>
      </c>
      <c r="AW40" s="181">
        <f ca="1">jaunesNum($Q$4)+'Juin 2020'!AV40</f>
        <v>7</v>
      </c>
      <c r="AX40" s="108">
        <f>COUNTIF(D40:AH40,"RF")+'Juin 2020'!AW40</f>
        <v>7</v>
      </c>
      <c r="AY40" s="190">
        <f t="shared" ca="1" si="9"/>
        <v>0</v>
      </c>
      <c r="AZ40" s="88">
        <f>IF(COUNTIF(D40:AH40,"CA")&gt;=5,"1",IF(COUNTIF(D40:AH40,"CA")&lt;=4,"0"))+'Juin 2020'!AY40</f>
        <v>0</v>
      </c>
      <c r="BA40" s="80">
        <f t="shared" si="10"/>
        <v>0</v>
      </c>
      <c r="BB40" s="80">
        <f>COUNTIF(D40:AH40,"FR")+'Juin 2020'!BA40</f>
        <v>0</v>
      </c>
      <c r="BC40" s="186">
        <f t="shared" si="11"/>
        <v>0</v>
      </c>
    </row>
    <row r="41" spans="1:55" ht="12" customHeight="1" x14ac:dyDescent="0.25">
      <c r="A41" s="285" t="s">
        <v>47</v>
      </c>
      <c r="B41" s="120">
        <v>21</v>
      </c>
      <c r="C41" s="133"/>
      <c r="D41" s="39">
        <v>21</v>
      </c>
      <c r="E41" s="39">
        <v>21</v>
      </c>
      <c r="F41" s="39">
        <v>21</v>
      </c>
      <c r="G41" s="39" t="s">
        <v>55</v>
      </c>
      <c r="H41" s="39" t="s">
        <v>55</v>
      </c>
      <c r="I41" s="39">
        <v>21</v>
      </c>
      <c r="J41" s="39">
        <v>21</v>
      </c>
      <c r="K41" s="39">
        <v>21</v>
      </c>
      <c r="L41" s="39">
        <v>21</v>
      </c>
      <c r="M41" s="39">
        <v>21</v>
      </c>
      <c r="N41" s="39" t="s">
        <v>55</v>
      </c>
      <c r="O41" s="39" t="s">
        <v>55</v>
      </c>
      <c r="P41" s="39">
        <v>21</v>
      </c>
      <c r="Q41" s="107" t="s">
        <v>64</v>
      </c>
      <c r="R41" s="39">
        <v>21</v>
      </c>
      <c r="S41" s="39">
        <v>21</v>
      </c>
      <c r="T41" s="39">
        <v>21</v>
      </c>
      <c r="U41" s="39" t="s">
        <v>55</v>
      </c>
      <c r="V41" s="39" t="s">
        <v>55</v>
      </c>
      <c r="W41" s="39">
        <v>21</v>
      </c>
      <c r="X41" s="39">
        <v>21</v>
      </c>
      <c r="Y41" s="39">
        <v>21</v>
      </c>
      <c r="Z41" s="39">
        <v>21</v>
      </c>
      <c r="AA41" s="39">
        <v>21</v>
      </c>
      <c r="AB41" s="39" t="s">
        <v>55</v>
      </c>
      <c r="AC41" s="39" t="s">
        <v>55</v>
      </c>
      <c r="AD41" s="39">
        <v>21</v>
      </c>
      <c r="AE41" s="39">
        <v>21</v>
      </c>
      <c r="AF41" s="39">
        <v>21</v>
      </c>
      <c r="AG41" s="39">
        <v>21</v>
      </c>
      <c r="AH41" s="39">
        <v>21</v>
      </c>
      <c r="AI41" s="111"/>
      <c r="AJ41" s="164">
        <f>COUNTIF(D41:AH41,"RTT")+'Juin 2020'!AI41</f>
        <v>0</v>
      </c>
      <c r="AK41" s="183">
        <f t="shared" si="4"/>
        <v>15</v>
      </c>
      <c r="AL41" s="88">
        <f>COUNTIF(D41:AH41,"CA")+'Juin 2020'!AK41</f>
        <v>0</v>
      </c>
      <c r="AM41" s="186">
        <f t="shared" si="5"/>
        <v>25</v>
      </c>
      <c r="AN41" s="362"/>
      <c r="AO41" s="88" t="s">
        <v>90</v>
      </c>
      <c r="AP41" s="80">
        <f>'Juin 2020'!AO41</f>
        <v>0</v>
      </c>
      <c r="AQ41" s="80">
        <f>COUNTIF(D41:AH41,"HS")+'Juin 2020'!AP41</f>
        <v>0</v>
      </c>
      <c r="AR41" s="186">
        <f t="shared" si="6"/>
        <v>0</v>
      </c>
      <c r="AS41" s="77">
        <f>COUNT(O41,Q41,V41,AC41,H41)+'Juin 2020'!AR41</f>
        <v>0</v>
      </c>
      <c r="AT41" s="64">
        <f t="shared" si="7"/>
        <v>0</v>
      </c>
      <c r="AU41" s="64">
        <f>COUNTIF(D41:AH41,"jdf")+'Juin 2020'!AT41</f>
        <v>0</v>
      </c>
      <c r="AV41" s="183">
        <f t="shared" si="8"/>
        <v>0</v>
      </c>
      <c r="AW41" s="181">
        <f ca="1">jaunesNum($Q$4)+'Juin 2020'!AV41</f>
        <v>7</v>
      </c>
      <c r="AX41" s="108">
        <f>COUNTIF(D41:AH41,"RF")+'Juin 2020'!AW41</f>
        <v>7</v>
      </c>
      <c r="AY41" s="190">
        <f t="shared" ca="1" si="9"/>
        <v>0</v>
      </c>
      <c r="AZ41" s="88">
        <f>IF(COUNTIF(D41:AH41,"CA")&gt;=5,"1",IF(COUNTIF(D41:AH41,"CA")&lt;=4,"0"))+'Juin 2020'!AY41</f>
        <v>0</v>
      </c>
      <c r="BA41" s="80">
        <f t="shared" si="10"/>
        <v>0</v>
      </c>
      <c r="BB41" s="80">
        <f>COUNTIF(D41:AH41,"FR")+'Juin 2020'!BA41</f>
        <v>0</v>
      </c>
      <c r="BC41" s="186">
        <f t="shared" si="11"/>
        <v>0</v>
      </c>
    </row>
    <row r="42" spans="1:55" s="6" customFormat="1" ht="12" customHeight="1" x14ac:dyDescent="0.25">
      <c r="A42" s="286"/>
      <c r="B42" s="120">
        <v>22</v>
      </c>
      <c r="C42" s="133"/>
      <c r="D42" s="39">
        <v>22</v>
      </c>
      <c r="E42" s="39">
        <v>22</v>
      </c>
      <c r="F42" s="39">
        <v>22</v>
      </c>
      <c r="G42" s="39" t="s">
        <v>55</v>
      </c>
      <c r="H42" s="39" t="s">
        <v>55</v>
      </c>
      <c r="I42" s="39">
        <v>22</v>
      </c>
      <c r="J42" s="39">
        <v>22</v>
      </c>
      <c r="K42" s="39">
        <v>22</v>
      </c>
      <c r="L42" s="39">
        <v>22</v>
      </c>
      <c r="M42" s="39">
        <v>22</v>
      </c>
      <c r="N42" s="39" t="s">
        <v>55</v>
      </c>
      <c r="O42" s="39" t="s">
        <v>55</v>
      </c>
      <c r="P42" s="39">
        <v>22</v>
      </c>
      <c r="Q42" s="107" t="s">
        <v>64</v>
      </c>
      <c r="R42" s="39">
        <v>22</v>
      </c>
      <c r="S42" s="39">
        <v>22</v>
      </c>
      <c r="T42" s="39">
        <v>22</v>
      </c>
      <c r="U42" s="39" t="s">
        <v>55</v>
      </c>
      <c r="V42" s="39" t="s">
        <v>55</v>
      </c>
      <c r="W42" s="39">
        <v>22</v>
      </c>
      <c r="X42" s="39">
        <v>22</v>
      </c>
      <c r="Y42" s="39">
        <v>22</v>
      </c>
      <c r="Z42" s="39">
        <v>22</v>
      </c>
      <c r="AA42" s="39">
        <v>22</v>
      </c>
      <c r="AB42" s="39" t="s">
        <v>55</v>
      </c>
      <c r="AC42" s="39" t="s">
        <v>55</v>
      </c>
      <c r="AD42" s="39">
        <v>22</v>
      </c>
      <c r="AE42" s="39">
        <v>22</v>
      </c>
      <c r="AF42" s="39">
        <v>22</v>
      </c>
      <c r="AG42" s="39">
        <v>22</v>
      </c>
      <c r="AH42" s="39">
        <v>22</v>
      </c>
      <c r="AI42" s="111"/>
      <c r="AJ42" s="164">
        <f>COUNTIF(D42:AH42,"RTT")+'Juin 2020'!AI42</f>
        <v>0</v>
      </c>
      <c r="AK42" s="183">
        <f t="shared" si="4"/>
        <v>15</v>
      </c>
      <c r="AL42" s="88">
        <f>COUNTIF(D42:AH42,"CA")+'Juin 2020'!AK42</f>
        <v>0</v>
      </c>
      <c r="AM42" s="186">
        <f t="shared" si="5"/>
        <v>25</v>
      </c>
      <c r="AN42" s="362"/>
      <c r="AO42" s="88" t="s">
        <v>90</v>
      </c>
      <c r="AP42" s="80">
        <f>'Juin 2020'!AO42</f>
        <v>0</v>
      </c>
      <c r="AQ42" s="80">
        <f>COUNTIF(D42:AH42,"HS")+'Juin 2020'!AP42</f>
        <v>0</v>
      </c>
      <c r="AR42" s="186">
        <f t="shared" si="6"/>
        <v>0</v>
      </c>
      <c r="AS42" s="77">
        <f>COUNT(O42,Q42,V42,AC42,H42)+'Juin 2020'!AR42</f>
        <v>0</v>
      </c>
      <c r="AT42" s="64">
        <f t="shared" si="7"/>
        <v>0</v>
      </c>
      <c r="AU42" s="64">
        <f>COUNTIF(D42:AH42,"jdf")+'Juin 2020'!AT42</f>
        <v>0</v>
      </c>
      <c r="AV42" s="183">
        <f t="shared" si="8"/>
        <v>0</v>
      </c>
      <c r="AW42" s="181">
        <f ca="1">jaunesNum($Q$4)+'Juin 2020'!AV42</f>
        <v>7</v>
      </c>
      <c r="AX42" s="108">
        <f>COUNTIF(D42:AH42,"RF")+'Juin 2020'!AW42</f>
        <v>7</v>
      </c>
      <c r="AY42" s="190">
        <f t="shared" ca="1" si="9"/>
        <v>0</v>
      </c>
      <c r="AZ42" s="88">
        <f>IF(COUNTIF(D42:AH42,"CA")&gt;=5,"1",IF(COUNTIF(D42:AH42,"CA")&lt;=4,"0"))+'Juin 2020'!AY42</f>
        <v>0</v>
      </c>
      <c r="BA42" s="80">
        <f t="shared" si="10"/>
        <v>0</v>
      </c>
      <c r="BB42" s="80">
        <f>COUNTIF(D42:AH42,"FR")+'Juin 2020'!BA42</f>
        <v>0</v>
      </c>
      <c r="BC42" s="186">
        <f t="shared" si="11"/>
        <v>0</v>
      </c>
    </row>
    <row r="43" spans="1:55" ht="1.5" customHeight="1" x14ac:dyDescent="0.25">
      <c r="A43" s="14"/>
      <c r="B43" s="120"/>
      <c r="C43" s="133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107" t="s">
        <v>64</v>
      </c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111"/>
      <c r="AJ43" s="164">
        <f>COUNTIF(D43:AH43,"RTT")+'Juin 2020'!AI43</f>
        <v>0</v>
      </c>
      <c r="AK43" s="183">
        <f t="shared" si="4"/>
        <v>15</v>
      </c>
      <c r="AL43" s="88">
        <f>COUNTIF(D43:AH43,"CA")+'Juin 2020'!AK43</f>
        <v>0</v>
      </c>
      <c r="AM43" s="186">
        <f t="shared" si="5"/>
        <v>25</v>
      </c>
      <c r="AN43" s="362"/>
      <c r="AO43" s="88" t="s">
        <v>90</v>
      </c>
      <c r="AP43" s="80">
        <f>'Juin 2020'!AO43</f>
        <v>0</v>
      </c>
      <c r="AQ43" s="80">
        <f>COUNTIF(D43:AH43,"HS")+'Juin 2020'!AP43</f>
        <v>0</v>
      </c>
      <c r="AR43" s="186">
        <f t="shared" si="6"/>
        <v>0</v>
      </c>
      <c r="AS43" s="77">
        <f>COUNT(O43,Q43,V43,AC43,H43)+'Juin 2020'!AR43</f>
        <v>0</v>
      </c>
      <c r="AT43" s="64">
        <f t="shared" si="7"/>
        <v>0</v>
      </c>
      <c r="AU43" s="64">
        <f>COUNTIF(D43:AH43,"jdf")+'Juin 2020'!AT43</f>
        <v>0</v>
      </c>
      <c r="AV43" s="183">
        <f t="shared" si="8"/>
        <v>0</v>
      </c>
      <c r="AW43" s="181">
        <f ca="1">jaunesNum($Q$4)+'Juin 2020'!AV43</f>
        <v>5</v>
      </c>
      <c r="AX43" s="108">
        <f>COUNTIF(D43:AH43,"RF")+'Juin 2020'!AW43</f>
        <v>4</v>
      </c>
      <c r="AY43" s="191"/>
      <c r="AZ43" s="88">
        <f>IF(COUNTIF(D43:AH43,"CA")&gt;=5,"1",IF(COUNTIF(D43:AH43,"CA")&lt;=4,"0"))+'Juin 2020'!AY43</f>
        <v>0</v>
      </c>
      <c r="BA43" s="80">
        <f t="shared" si="10"/>
        <v>0</v>
      </c>
      <c r="BB43" s="80">
        <f>COUNTIF(D43:AH43,"FR")+'Juin 2020'!BA43</f>
        <v>0</v>
      </c>
      <c r="BC43" s="186">
        <f t="shared" si="11"/>
        <v>0</v>
      </c>
    </row>
    <row r="44" spans="1:55" ht="12" customHeight="1" x14ac:dyDescent="0.25">
      <c r="A44" s="36" t="s">
        <v>48</v>
      </c>
      <c r="B44" s="121">
        <v>23</v>
      </c>
      <c r="C44" s="133"/>
      <c r="D44" s="39">
        <v>23</v>
      </c>
      <c r="E44" s="39">
        <v>23</v>
      </c>
      <c r="F44" s="39">
        <v>23</v>
      </c>
      <c r="G44" s="39" t="s">
        <v>55</v>
      </c>
      <c r="H44" s="39" t="s">
        <v>55</v>
      </c>
      <c r="I44" s="39">
        <v>23</v>
      </c>
      <c r="J44" s="39">
        <v>23</v>
      </c>
      <c r="K44" s="39">
        <v>23</v>
      </c>
      <c r="L44" s="39">
        <v>23</v>
      </c>
      <c r="M44" s="39">
        <v>23</v>
      </c>
      <c r="N44" s="39" t="s">
        <v>55</v>
      </c>
      <c r="O44" s="39" t="s">
        <v>55</v>
      </c>
      <c r="P44" s="39">
        <v>23</v>
      </c>
      <c r="Q44" s="107" t="s">
        <v>64</v>
      </c>
      <c r="R44" s="39">
        <v>23</v>
      </c>
      <c r="S44" s="39">
        <v>23</v>
      </c>
      <c r="T44" s="39">
        <v>23</v>
      </c>
      <c r="U44" s="39" t="s">
        <v>55</v>
      </c>
      <c r="V44" s="39" t="s">
        <v>55</v>
      </c>
      <c r="W44" s="39">
        <v>23</v>
      </c>
      <c r="X44" s="39">
        <v>23</v>
      </c>
      <c r="Y44" s="39">
        <v>23</v>
      </c>
      <c r="Z44" s="39">
        <v>23</v>
      </c>
      <c r="AA44" s="39">
        <v>23</v>
      </c>
      <c r="AB44" s="39" t="s">
        <v>55</v>
      </c>
      <c r="AC44" s="39" t="s">
        <v>55</v>
      </c>
      <c r="AD44" s="39">
        <v>23</v>
      </c>
      <c r="AE44" s="39">
        <v>23</v>
      </c>
      <c r="AF44" s="39">
        <v>23</v>
      </c>
      <c r="AG44" s="39">
        <v>23</v>
      </c>
      <c r="AH44" s="39">
        <v>23</v>
      </c>
      <c r="AI44" s="111"/>
      <c r="AJ44" s="164">
        <f>COUNTIF(D44:AH44,"RTT")+'Juin 2020'!AI44</f>
        <v>0</v>
      </c>
      <c r="AK44" s="183">
        <f t="shared" si="4"/>
        <v>15</v>
      </c>
      <c r="AL44" s="88">
        <f>COUNTIF(D44:AH44,"CA")+'Juin 2020'!AK44</f>
        <v>0</v>
      </c>
      <c r="AM44" s="186">
        <f t="shared" si="5"/>
        <v>25</v>
      </c>
      <c r="AN44" s="362"/>
      <c r="AO44" s="88" t="s">
        <v>90</v>
      </c>
      <c r="AP44" s="80">
        <f>'Juin 2020'!AO44</f>
        <v>0</v>
      </c>
      <c r="AQ44" s="80">
        <f>COUNTIF(D44:AH44,"HS")+'Juin 2020'!AP44</f>
        <v>0</v>
      </c>
      <c r="AR44" s="186">
        <f t="shared" si="6"/>
        <v>0</v>
      </c>
      <c r="AS44" s="77">
        <f>COUNT(O44,Q44,V44,AC44,H44)+'Juin 2020'!AR44</f>
        <v>0</v>
      </c>
      <c r="AT44" s="64">
        <f t="shared" si="7"/>
        <v>0</v>
      </c>
      <c r="AU44" s="64">
        <f>COUNTIF(D44:AH44,"jdf")+'Juin 2020'!AT44</f>
        <v>0</v>
      </c>
      <c r="AV44" s="183">
        <f t="shared" si="8"/>
        <v>0</v>
      </c>
      <c r="AW44" s="181">
        <f ca="1">jaunesNum($Q$4)+'Juin 2020'!AV44</f>
        <v>7</v>
      </c>
      <c r="AX44" s="108">
        <f>COUNTIF(D44:AH44,"RF")+'Juin 2020'!AW44</f>
        <v>7</v>
      </c>
      <c r="AY44" s="190">
        <f t="shared" ca="1" si="9"/>
        <v>0</v>
      </c>
      <c r="AZ44" s="88">
        <f>IF(COUNTIF(D44:AH44,"CA")&gt;=5,"1",IF(COUNTIF(D44:AH44,"CA")&lt;=4,"0"))+'Juin 2020'!AY44</f>
        <v>0</v>
      </c>
      <c r="BA44" s="80">
        <f t="shared" si="10"/>
        <v>0</v>
      </c>
      <c r="BB44" s="80">
        <f>COUNTIF(D44:AH44,"FR")+'Juin 2020'!BA44</f>
        <v>0</v>
      </c>
      <c r="BC44" s="186">
        <f t="shared" si="11"/>
        <v>0</v>
      </c>
    </row>
    <row r="45" spans="1:55" s="6" customFormat="1" ht="12" customHeight="1" x14ac:dyDescent="0.25">
      <c r="A45" s="37" t="s">
        <v>49</v>
      </c>
      <c r="B45" s="125">
        <v>24</v>
      </c>
      <c r="C45" s="133"/>
      <c r="D45" s="39" t="str">
        <f t="shared" ref="D45:P45" si="34">IF(OR(WEEKDAY(D3,2)=6,WEEKDAY(D3,2)=7),"RH","")</f>
        <v/>
      </c>
      <c r="E45" s="39" t="str">
        <f t="shared" si="34"/>
        <v/>
      </c>
      <c r="F45" s="39" t="str">
        <f t="shared" si="34"/>
        <v/>
      </c>
      <c r="G45" s="39" t="str">
        <f t="shared" si="34"/>
        <v>RH</v>
      </c>
      <c r="H45" s="39" t="str">
        <f t="shared" si="34"/>
        <v>RH</v>
      </c>
      <c r="I45" s="39" t="str">
        <f t="shared" si="34"/>
        <v/>
      </c>
      <c r="J45" s="39" t="str">
        <f t="shared" si="34"/>
        <v/>
      </c>
      <c r="K45" s="39" t="str">
        <f t="shared" si="34"/>
        <v/>
      </c>
      <c r="L45" s="39" t="str">
        <f t="shared" si="34"/>
        <v/>
      </c>
      <c r="M45" s="39" t="str">
        <f t="shared" si="34"/>
        <v/>
      </c>
      <c r="N45" s="39" t="str">
        <f t="shared" si="34"/>
        <v>RH</v>
      </c>
      <c r="O45" s="39" t="str">
        <f t="shared" si="34"/>
        <v>RH</v>
      </c>
      <c r="P45" s="39" t="str">
        <f t="shared" si="34"/>
        <v/>
      </c>
      <c r="Q45" s="107"/>
      <c r="R45" s="39" t="str">
        <f t="shared" ref="R45:AH45" si="35">IF(OR(WEEKDAY(R3,2)=6,WEEKDAY(R3,2)=7),"RH","")</f>
        <v/>
      </c>
      <c r="S45" s="39" t="str">
        <f t="shared" si="35"/>
        <v/>
      </c>
      <c r="T45" s="39" t="str">
        <f t="shared" si="35"/>
        <v/>
      </c>
      <c r="U45" s="39" t="str">
        <f t="shared" si="35"/>
        <v>RH</v>
      </c>
      <c r="V45" s="39" t="str">
        <f t="shared" si="35"/>
        <v>RH</v>
      </c>
      <c r="W45" s="39" t="str">
        <f t="shared" si="35"/>
        <v/>
      </c>
      <c r="X45" s="39" t="str">
        <f t="shared" si="35"/>
        <v/>
      </c>
      <c r="Y45" s="39" t="str">
        <f t="shared" si="35"/>
        <v/>
      </c>
      <c r="Z45" s="39" t="str">
        <f t="shared" si="35"/>
        <v/>
      </c>
      <c r="AA45" s="39" t="str">
        <f t="shared" si="35"/>
        <v/>
      </c>
      <c r="AB45" s="39" t="str">
        <f t="shared" si="35"/>
        <v>RH</v>
      </c>
      <c r="AC45" s="39" t="str">
        <f t="shared" si="35"/>
        <v>RH</v>
      </c>
      <c r="AD45" s="39" t="str">
        <f t="shared" si="35"/>
        <v/>
      </c>
      <c r="AE45" s="39" t="str">
        <f t="shared" si="35"/>
        <v/>
      </c>
      <c r="AF45" s="39" t="str">
        <f t="shared" si="35"/>
        <v/>
      </c>
      <c r="AG45" s="39" t="str">
        <f t="shared" si="35"/>
        <v/>
      </c>
      <c r="AH45" s="39" t="str">
        <f t="shared" si="35"/>
        <v/>
      </c>
      <c r="AI45" s="111"/>
      <c r="AJ45" s="164">
        <f>COUNTIF(D45:AH45,"RTT")+'Juin 2020'!AI45</f>
        <v>0</v>
      </c>
      <c r="AK45" s="183">
        <f t="shared" si="4"/>
        <v>15</v>
      </c>
      <c r="AL45" s="88">
        <f>COUNTIF(D45:AH45,"CA")+'Juin 2020'!AK45</f>
        <v>0</v>
      </c>
      <c r="AM45" s="186">
        <f t="shared" si="5"/>
        <v>25</v>
      </c>
      <c r="AN45" s="362"/>
      <c r="AO45" s="88" t="s">
        <v>90</v>
      </c>
      <c r="AP45" s="80">
        <f>'Juin 2020'!AO45</f>
        <v>0</v>
      </c>
      <c r="AQ45" s="80">
        <f>COUNTIF(D45:AH45,"HS")+'Juin 2020'!AP45</f>
        <v>0</v>
      </c>
      <c r="AR45" s="186">
        <f t="shared" si="6"/>
        <v>0</v>
      </c>
      <c r="AS45" s="77">
        <f>COUNT(O45,Q45,V45,AC45,H45)+'Juin 2020'!AR45</f>
        <v>0</v>
      </c>
      <c r="AT45" s="64">
        <f t="shared" si="7"/>
        <v>0</v>
      </c>
      <c r="AU45" s="64">
        <f>COUNTIF(D45:AH45,"jdf")+'Juin 2020'!AT45</f>
        <v>0</v>
      </c>
      <c r="AV45" s="183">
        <f t="shared" si="8"/>
        <v>0</v>
      </c>
      <c r="AW45" s="106">
        <f ca="1">jaunesNum(D45:AH45)</f>
        <v>1</v>
      </c>
      <c r="AX45" s="108">
        <f>COUNTIF(D45:AH45,"RF")+'Juin 2020'!AW45</f>
        <v>0</v>
      </c>
      <c r="AY45" s="190">
        <f t="shared" ca="1" si="9"/>
        <v>1</v>
      </c>
      <c r="AZ45" s="88">
        <f>IF(COUNTIF(D45:AH45,"CA")&gt;=5,"1",IF(COUNTIF(D45:AH45,"CA")&lt;=4,"0"))+'Juin 2020'!AY45</f>
        <v>0</v>
      </c>
      <c r="BA45" s="80">
        <f t="shared" si="10"/>
        <v>0</v>
      </c>
      <c r="BB45" s="80">
        <f>COUNTIF(D45:AH45,"FR")+'Juin 2020'!BA45</f>
        <v>0</v>
      </c>
      <c r="BC45" s="186">
        <f t="shared" si="11"/>
        <v>0</v>
      </c>
    </row>
    <row r="46" spans="1:55" s="5" customFormat="1" ht="2.25" customHeight="1" x14ac:dyDescent="0.25">
      <c r="A46" s="15"/>
      <c r="B46" s="126"/>
      <c r="C46" s="133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107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111"/>
      <c r="AJ46" s="164">
        <f>COUNTIF(D46:AH46,"RTT")+'Juin 2020'!AI46</f>
        <v>0</v>
      </c>
      <c r="AK46" s="183"/>
      <c r="AL46" s="88">
        <f>COUNTIF(D46:AH46,"CA")+'Juin 2020'!AK46</f>
        <v>0</v>
      </c>
      <c r="AM46" s="186"/>
      <c r="AN46" s="362"/>
      <c r="AO46" s="88" t="s">
        <v>90</v>
      </c>
      <c r="AP46" s="80">
        <f>'Juin 2020'!AO46</f>
        <v>0</v>
      </c>
      <c r="AQ46" s="80">
        <f>COUNTIF(D46:AH46,"HS")+'Juin 2020'!AP46</f>
        <v>0</v>
      </c>
      <c r="AR46" s="186">
        <f t="shared" si="6"/>
        <v>0</v>
      </c>
      <c r="AS46" s="77">
        <f>COUNT(O46,Q46,V46,AC46,H46)+'Juin 2020'!AR46</f>
        <v>0</v>
      </c>
      <c r="AT46" s="64">
        <f t="shared" si="7"/>
        <v>0</v>
      </c>
      <c r="AU46" s="64">
        <f>COUNTIF(D46:AH46,"jdf")+'Juin 2020'!AT46</f>
        <v>0</v>
      </c>
      <c r="AV46" s="183">
        <f t="shared" si="8"/>
        <v>0</v>
      </c>
      <c r="AW46" s="181"/>
      <c r="AX46" s="108">
        <f>COUNTIF(D46:AH46,"RF")+'Juin 2020'!AW46</f>
        <v>0</v>
      </c>
      <c r="AY46" s="191"/>
      <c r="AZ46" s="88">
        <f>IF(COUNTIF(D46:AH46,"CA")&gt;=5,"1",IF(COUNTIF(D46:AH46,"CA")&lt;=4,"0"))+'Juin 2020'!AY46</f>
        <v>0</v>
      </c>
      <c r="BA46" s="80">
        <f t="shared" si="10"/>
        <v>0</v>
      </c>
      <c r="BB46" s="80">
        <f>COUNTIF(D46:AH46,"FR")+'Juin 2020'!BA46</f>
        <v>0</v>
      </c>
      <c r="BC46" s="186">
        <f t="shared" si="11"/>
        <v>0</v>
      </c>
    </row>
    <row r="47" spans="1:55" ht="12" customHeight="1" x14ac:dyDescent="0.25">
      <c r="A47" s="287" t="s">
        <v>50</v>
      </c>
      <c r="B47" s="127">
        <v>25</v>
      </c>
      <c r="C47" s="140"/>
      <c r="D47" s="39">
        <v>25</v>
      </c>
      <c r="E47" s="39">
        <v>25</v>
      </c>
      <c r="F47" s="39">
        <v>25</v>
      </c>
      <c r="G47" s="39" t="s">
        <v>55</v>
      </c>
      <c r="H47" s="39" t="s">
        <v>55</v>
      </c>
      <c r="I47" s="39">
        <v>25</v>
      </c>
      <c r="J47" s="39">
        <v>25</v>
      </c>
      <c r="K47" s="39">
        <v>25</v>
      </c>
      <c r="L47" s="39">
        <v>25</v>
      </c>
      <c r="M47" s="39">
        <v>25</v>
      </c>
      <c r="N47" s="39" t="s">
        <v>55</v>
      </c>
      <c r="O47" s="39" t="s">
        <v>55</v>
      </c>
      <c r="P47" s="39">
        <v>25</v>
      </c>
      <c r="Q47" s="107" t="s">
        <v>64</v>
      </c>
      <c r="R47" s="39">
        <v>25</v>
      </c>
      <c r="S47" s="39">
        <v>25</v>
      </c>
      <c r="T47" s="39">
        <v>25</v>
      </c>
      <c r="U47" s="39" t="s">
        <v>55</v>
      </c>
      <c r="V47" s="39" t="s">
        <v>55</v>
      </c>
      <c r="W47" s="39">
        <v>25</v>
      </c>
      <c r="X47" s="39">
        <v>25</v>
      </c>
      <c r="Y47" s="39">
        <v>25</v>
      </c>
      <c r="Z47" s="39">
        <v>25</v>
      </c>
      <c r="AA47" s="39">
        <v>25</v>
      </c>
      <c r="AB47" s="39" t="s">
        <v>55</v>
      </c>
      <c r="AC47" s="39" t="s">
        <v>55</v>
      </c>
      <c r="AD47" s="39">
        <v>25</v>
      </c>
      <c r="AE47" s="39">
        <v>25</v>
      </c>
      <c r="AF47" s="39">
        <v>25</v>
      </c>
      <c r="AG47" s="39">
        <v>25</v>
      </c>
      <c r="AH47" s="39">
        <v>25</v>
      </c>
      <c r="AI47" s="111"/>
      <c r="AJ47" s="164">
        <f>COUNTIF(D47:AH47,"RTT")+'Juin 2020'!AI47</f>
        <v>0</v>
      </c>
      <c r="AK47" s="183">
        <f>0 -(AJ47)</f>
        <v>0</v>
      </c>
      <c r="AL47" s="88">
        <f>COUNTIF(D47:AH47,"CA")+'Juin 2020'!AK47</f>
        <v>0</v>
      </c>
      <c r="AM47" s="186">
        <f t="shared" si="5"/>
        <v>25</v>
      </c>
      <c r="AN47" s="362"/>
      <c r="AO47" s="88" t="s">
        <v>90</v>
      </c>
      <c r="AP47" s="80">
        <f>'Juin 2020'!AO47</f>
        <v>0</v>
      </c>
      <c r="AQ47" s="80">
        <f>COUNTIF(D47:AH47,"HS")+'Juin 2020'!AP47</f>
        <v>0</v>
      </c>
      <c r="AR47" s="186">
        <f t="shared" si="6"/>
        <v>0</v>
      </c>
      <c r="AS47" s="77">
        <f>COUNT(O47,Q47,V47,AC47,H47)+'Juin 2020'!AR47</f>
        <v>0</v>
      </c>
      <c r="AT47" s="64">
        <f t="shared" si="7"/>
        <v>0</v>
      </c>
      <c r="AU47" s="64">
        <f>COUNTIF(D47:AH47,"jdf")+'Juin 2020'!AT47</f>
        <v>0</v>
      </c>
      <c r="AV47" s="183">
        <f t="shared" si="8"/>
        <v>0</v>
      </c>
      <c r="AW47" s="181">
        <f ca="1">jaunesNum($Q$4)+'Juin 2020'!AV47</f>
        <v>7</v>
      </c>
      <c r="AX47" s="108">
        <f>COUNTIF(D47:AH47,"RF")+'Juin 2020'!AW47</f>
        <v>7</v>
      </c>
      <c r="AY47" s="190">
        <f t="shared" ca="1" si="9"/>
        <v>0</v>
      </c>
      <c r="AZ47" s="88">
        <f>IF(COUNTIF(D47:AH47,"CA")&gt;=5,"1",IF(COUNTIF(D47:AH47,"CA")&lt;=4,"0"))+'Juin 2020'!AY47</f>
        <v>0</v>
      </c>
      <c r="BA47" s="80">
        <f t="shared" si="10"/>
        <v>0</v>
      </c>
      <c r="BB47" s="80">
        <f>COUNTIF(D47:AH47,"FR")+'Juin 2020'!BA47</f>
        <v>0</v>
      </c>
      <c r="BC47" s="186">
        <f t="shared" si="11"/>
        <v>0</v>
      </c>
    </row>
    <row r="48" spans="1:55" ht="12" customHeight="1" x14ac:dyDescent="0.25">
      <c r="A48" s="288"/>
      <c r="B48" s="127">
        <v>26</v>
      </c>
      <c r="C48" s="141"/>
      <c r="D48" s="39">
        <v>26</v>
      </c>
      <c r="E48" s="39">
        <v>26</v>
      </c>
      <c r="F48" s="39">
        <v>26</v>
      </c>
      <c r="G48" s="39" t="s">
        <v>55</v>
      </c>
      <c r="H48" s="39" t="s">
        <v>55</v>
      </c>
      <c r="I48" s="39">
        <v>26</v>
      </c>
      <c r="J48" s="39">
        <v>26</v>
      </c>
      <c r="K48" s="39">
        <v>26</v>
      </c>
      <c r="L48" s="39">
        <v>26</v>
      </c>
      <c r="M48" s="39">
        <v>26</v>
      </c>
      <c r="N48" s="39" t="s">
        <v>55</v>
      </c>
      <c r="O48" s="39" t="s">
        <v>55</v>
      </c>
      <c r="P48" s="39">
        <v>26</v>
      </c>
      <c r="Q48" s="107" t="s">
        <v>64</v>
      </c>
      <c r="R48" s="39">
        <v>26</v>
      </c>
      <c r="S48" s="39">
        <v>26</v>
      </c>
      <c r="T48" s="39">
        <v>26</v>
      </c>
      <c r="U48" s="39" t="s">
        <v>55</v>
      </c>
      <c r="V48" s="39" t="s">
        <v>55</v>
      </c>
      <c r="W48" s="39">
        <v>26</v>
      </c>
      <c r="X48" s="39">
        <v>26</v>
      </c>
      <c r="Y48" s="39">
        <v>26</v>
      </c>
      <c r="Z48" s="39">
        <v>26</v>
      </c>
      <c r="AA48" s="39">
        <v>26</v>
      </c>
      <c r="AB48" s="39" t="s">
        <v>55</v>
      </c>
      <c r="AC48" s="39" t="s">
        <v>55</v>
      </c>
      <c r="AD48" s="39">
        <v>26</v>
      </c>
      <c r="AE48" s="39">
        <v>26</v>
      </c>
      <c r="AF48" s="39">
        <v>26</v>
      </c>
      <c r="AG48" s="39">
        <v>26</v>
      </c>
      <c r="AH48" s="39">
        <v>26</v>
      </c>
      <c r="AI48" s="111"/>
      <c r="AJ48" s="164">
        <f>COUNTIF(D48:AH48,"RTT")+'Juin 2020'!AI48</f>
        <v>0</v>
      </c>
      <c r="AK48" s="183">
        <f>0 -(AJ48)</f>
        <v>0</v>
      </c>
      <c r="AL48" s="88">
        <f>COUNTIF(D48:AH48,"CA")+'Juin 2020'!AK48</f>
        <v>0</v>
      </c>
      <c r="AM48" s="186">
        <f t="shared" si="5"/>
        <v>25</v>
      </c>
      <c r="AN48" s="362"/>
      <c r="AO48" s="88" t="s">
        <v>90</v>
      </c>
      <c r="AP48" s="80">
        <f>'Juin 2020'!AO48</f>
        <v>0</v>
      </c>
      <c r="AQ48" s="80">
        <f>COUNTIF(D48:AH48,"HS")+'Juin 2020'!AP48</f>
        <v>0</v>
      </c>
      <c r="AR48" s="186">
        <f t="shared" si="6"/>
        <v>0</v>
      </c>
      <c r="AS48" s="77">
        <f>COUNT(O48,Q48,V48,AC48,H48)+'Juin 2020'!AR48</f>
        <v>0</v>
      </c>
      <c r="AT48" s="64">
        <f t="shared" si="7"/>
        <v>0</v>
      </c>
      <c r="AU48" s="64">
        <f>COUNTIF(D48:AH48,"jdf")+'Juin 2020'!AT48</f>
        <v>0</v>
      </c>
      <c r="AV48" s="183">
        <f t="shared" si="8"/>
        <v>0</v>
      </c>
      <c r="AW48" s="181">
        <f ca="1">jaunesNum($Q$4)+'Juin 2020'!AV48</f>
        <v>7</v>
      </c>
      <c r="AX48" s="108">
        <f>COUNTIF(D48:AH48,"RF")+'Juin 2020'!AW48</f>
        <v>7</v>
      </c>
      <c r="AY48" s="190">
        <f t="shared" ca="1" si="9"/>
        <v>0</v>
      </c>
      <c r="AZ48" s="88">
        <f>IF(COUNTIF(D48:AH48,"CA")&gt;=5,"1",IF(COUNTIF(D48:AH48,"CA")&lt;=4,"0"))+'Juin 2020'!AY48</f>
        <v>0</v>
      </c>
      <c r="BA48" s="80">
        <f t="shared" si="10"/>
        <v>0</v>
      </c>
      <c r="BB48" s="80">
        <f>COUNTIF(D48:AH48,"FR")+'Juin 2020'!BA48</f>
        <v>0</v>
      </c>
      <c r="BC48" s="186">
        <f t="shared" si="11"/>
        <v>0</v>
      </c>
    </row>
    <row r="49" spans="1:55" ht="12" customHeight="1" x14ac:dyDescent="0.25">
      <c r="A49" s="288"/>
      <c r="B49" s="127">
        <v>27</v>
      </c>
      <c r="C49" s="138"/>
      <c r="D49" s="39" t="str">
        <f t="shared" ref="D49:AH49" si="36">IF(OR(WEEKDAY(D3,2)=6,WEEKDAY(D3,2)=7,WEEKDAY(D3,2)=3),"RH","")</f>
        <v>RH</v>
      </c>
      <c r="E49" s="39" t="str">
        <f t="shared" si="36"/>
        <v/>
      </c>
      <c r="F49" s="39" t="str">
        <f t="shared" si="36"/>
        <v/>
      </c>
      <c r="G49" s="39" t="str">
        <f t="shared" si="36"/>
        <v>RH</v>
      </c>
      <c r="H49" s="39" t="str">
        <f t="shared" si="36"/>
        <v>RH</v>
      </c>
      <c r="I49" s="39" t="str">
        <f t="shared" si="36"/>
        <v/>
      </c>
      <c r="J49" s="39" t="str">
        <f t="shared" si="36"/>
        <v/>
      </c>
      <c r="K49" s="39" t="str">
        <f t="shared" si="36"/>
        <v>RH</v>
      </c>
      <c r="L49" s="39" t="str">
        <f t="shared" si="36"/>
        <v/>
      </c>
      <c r="M49" s="39" t="str">
        <f t="shared" si="36"/>
        <v/>
      </c>
      <c r="N49" s="39" t="str">
        <f t="shared" si="36"/>
        <v>RH</v>
      </c>
      <c r="O49" s="39" t="str">
        <f t="shared" si="36"/>
        <v>RH</v>
      </c>
      <c r="P49" s="39" t="str">
        <f t="shared" si="36"/>
        <v/>
      </c>
      <c r="Q49" s="107" t="str">
        <f t="shared" si="36"/>
        <v/>
      </c>
      <c r="R49" s="39" t="str">
        <f t="shared" si="36"/>
        <v>RH</v>
      </c>
      <c r="S49" s="39" t="str">
        <f t="shared" si="36"/>
        <v/>
      </c>
      <c r="T49" s="39" t="str">
        <f t="shared" si="36"/>
        <v/>
      </c>
      <c r="U49" s="39" t="str">
        <f t="shared" si="36"/>
        <v>RH</v>
      </c>
      <c r="V49" s="39" t="str">
        <f t="shared" si="36"/>
        <v>RH</v>
      </c>
      <c r="W49" s="39" t="str">
        <f t="shared" si="36"/>
        <v/>
      </c>
      <c r="X49" s="39" t="str">
        <f t="shared" si="36"/>
        <v/>
      </c>
      <c r="Y49" s="39" t="str">
        <f t="shared" si="36"/>
        <v>RH</v>
      </c>
      <c r="Z49" s="39" t="str">
        <f t="shared" si="36"/>
        <v/>
      </c>
      <c r="AA49" s="39" t="str">
        <f t="shared" si="36"/>
        <v/>
      </c>
      <c r="AB49" s="39" t="str">
        <f t="shared" si="36"/>
        <v>RH</v>
      </c>
      <c r="AC49" s="39" t="str">
        <f t="shared" si="36"/>
        <v>RH</v>
      </c>
      <c r="AD49" s="39" t="str">
        <f t="shared" si="36"/>
        <v/>
      </c>
      <c r="AE49" s="39" t="str">
        <f t="shared" si="36"/>
        <v/>
      </c>
      <c r="AF49" s="39" t="str">
        <f t="shared" si="36"/>
        <v>RH</v>
      </c>
      <c r="AG49" s="39" t="str">
        <f t="shared" si="36"/>
        <v/>
      </c>
      <c r="AH49" s="132" t="str">
        <f t="shared" si="36"/>
        <v/>
      </c>
      <c r="AI49" s="111"/>
      <c r="AJ49" s="164">
        <f>COUNTIF(D49:AH49,"RTT")+'Juin 2020'!AI49</f>
        <v>0</v>
      </c>
      <c r="AK49" s="183">
        <f t="shared" si="4"/>
        <v>15</v>
      </c>
      <c r="AL49" s="88">
        <f>COUNTIF(D49:AH49,"CA")+'Juin 2020'!AK49</f>
        <v>0</v>
      </c>
      <c r="AM49" s="186">
        <f t="shared" si="5"/>
        <v>25</v>
      </c>
      <c r="AN49" s="362"/>
      <c r="AO49" s="88" t="s">
        <v>90</v>
      </c>
      <c r="AP49" s="80">
        <f>'Juin 2020'!AO49</f>
        <v>0</v>
      </c>
      <c r="AQ49" s="80">
        <f>COUNTIF(D49:AH49,"HS")+'Juin 2020'!AP49</f>
        <v>0</v>
      </c>
      <c r="AR49" s="186">
        <f t="shared" si="6"/>
        <v>0</v>
      </c>
      <c r="AS49" s="77">
        <f>COUNT(O49,Q49,V49,AC49,H49)+'Juin 2020'!AR49</f>
        <v>0</v>
      </c>
      <c r="AT49" s="64">
        <f t="shared" si="7"/>
        <v>0</v>
      </c>
      <c r="AU49" s="64">
        <f>COUNTIF(D49:AH49,"jdf")+'Juin 2020'!AT49</f>
        <v>0</v>
      </c>
      <c r="AV49" s="183">
        <f t="shared" si="8"/>
        <v>0</v>
      </c>
      <c r="AW49" s="106">
        <f ca="1">jaunesNum(D49:AH49)</f>
        <v>0</v>
      </c>
      <c r="AX49" s="108">
        <f>COUNTIF(D49:AH49,"RF")+'Juin 2020'!AW49</f>
        <v>0</v>
      </c>
      <c r="AY49" s="190">
        <f t="shared" ca="1" si="9"/>
        <v>0</v>
      </c>
      <c r="AZ49" s="88">
        <f>IF(COUNTIF(D49:AH49,"CA")&gt;=5,"1",IF(COUNTIF(D49:AH49,"CA")&lt;=4,"0"))+'Juin 2020'!AY49</f>
        <v>0</v>
      </c>
      <c r="BA49" s="80">
        <f t="shared" si="10"/>
        <v>0</v>
      </c>
      <c r="BB49" s="80">
        <f>COUNTIF(D49:AH49,"FR")+'Juin 2020'!BA49</f>
        <v>0</v>
      </c>
      <c r="BC49" s="186">
        <f t="shared" si="11"/>
        <v>0</v>
      </c>
    </row>
    <row r="50" spans="1:55" ht="12" customHeight="1" thickBot="1" x14ac:dyDescent="0.3">
      <c r="A50" s="288"/>
      <c r="B50" s="127"/>
      <c r="C50" s="138"/>
      <c r="D50" s="39" t="str">
        <f t="shared" ref="D50:AH50" si="37">IF(OR(WEEKDAY(D3,2)=6,WEEKDAY(D3,2)=7,WEEKDAY(D3,2)=4),"RH","")</f>
        <v/>
      </c>
      <c r="E50" s="39" t="str">
        <f t="shared" si="37"/>
        <v>RH</v>
      </c>
      <c r="F50" s="39" t="str">
        <f t="shared" si="37"/>
        <v/>
      </c>
      <c r="G50" s="39" t="str">
        <f t="shared" si="37"/>
        <v>RH</v>
      </c>
      <c r="H50" s="39" t="str">
        <f t="shared" si="37"/>
        <v>RH</v>
      </c>
      <c r="I50" s="39" t="str">
        <f t="shared" si="37"/>
        <v/>
      </c>
      <c r="J50" s="39" t="str">
        <f t="shared" si="37"/>
        <v/>
      </c>
      <c r="K50" s="39" t="str">
        <f t="shared" si="37"/>
        <v/>
      </c>
      <c r="L50" s="39" t="str">
        <f t="shared" si="37"/>
        <v>RH</v>
      </c>
      <c r="M50" s="39" t="str">
        <f t="shared" si="37"/>
        <v/>
      </c>
      <c r="N50" s="39" t="str">
        <f t="shared" si="37"/>
        <v>RH</v>
      </c>
      <c r="O50" s="39" t="str">
        <f t="shared" si="37"/>
        <v>RH</v>
      </c>
      <c r="P50" s="39" t="str">
        <f t="shared" si="37"/>
        <v/>
      </c>
      <c r="Q50" s="107" t="str">
        <f t="shared" si="37"/>
        <v/>
      </c>
      <c r="R50" s="39" t="str">
        <f t="shared" si="37"/>
        <v/>
      </c>
      <c r="S50" s="39" t="str">
        <f t="shared" si="37"/>
        <v>RH</v>
      </c>
      <c r="T50" s="39" t="str">
        <f t="shared" si="37"/>
        <v/>
      </c>
      <c r="U50" s="39" t="str">
        <f t="shared" si="37"/>
        <v>RH</v>
      </c>
      <c r="V50" s="39" t="str">
        <f t="shared" si="37"/>
        <v>RH</v>
      </c>
      <c r="W50" s="39" t="str">
        <f t="shared" si="37"/>
        <v/>
      </c>
      <c r="X50" s="39" t="str">
        <f t="shared" si="37"/>
        <v/>
      </c>
      <c r="Y50" s="39" t="str">
        <f t="shared" si="37"/>
        <v/>
      </c>
      <c r="Z50" s="39" t="str">
        <f t="shared" si="37"/>
        <v>RH</v>
      </c>
      <c r="AA50" s="39" t="str">
        <f t="shared" si="37"/>
        <v/>
      </c>
      <c r="AB50" s="39" t="str">
        <f t="shared" si="37"/>
        <v>RH</v>
      </c>
      <c r="AC50" s="39" t="str">
        <f t="shared" si="37"/>
        <v>RH</v>
      </c>
      <c r="AD50" s="39" t="str">
        <f t="shared" si="37"/>
        <v/>
      </c>
      <c r="AE50" s="39" t="str">
        <f t="shared" si="37"/>
        <v/>
      </c>
      <c r="AF50" s="39" t="str">
        <f t="shared" si="37"/>
        <v/>
      </c>
      <c r="AG50" s="39" t="str">
        <f t="shared" si="37"/>
        <v>RH</v>
      </c>
      <c r="AH50" s="132" t="str">
        <f t="shared" si="37"/>
        <v/>
      </c>
      <c r="AI50" s="111"/>
      <c r="AJ50" s="164">
        <f>COUNTIF(D50:AH50,"RTT")+'Juin 2020'!AI50</f>
        <v>0</v>
      </c>
      <c r="AK50" s="184">
        <f t="shared" si="4"/>
        <v>15</v>
      </c>
      <c r="AL50" s="88">
        <f>COUNTIF(D50:AH50,"CA")+'Juin 2020'!AK50</f>
        <v>0</v>
      </c>
      <c r="AM50" s="187">
        <f t="shared" si="5"/>
        <v>25</v>
      </c>
      <c r="AN50" s="363"/>
      <c r="AO50" s="82" t="s">
        <v>90</v>
      </c>
      <c r="AP50" s="84">
        <f>'Juin 2020'!AO50</f>
        <v>0</v>
      </c>
      <c r="AQ50" s="84">
        <f>COUNTIF(D50:AH50,"HS")+'Juin 2020'!AP50</f>
        <v>0</v>
      </c>
      <c r="AR50" s="188">
        <f t="shared" si="6"/>
        <v>0</v>
      </c>
      <c r="AS50" s="67">
        <f>COUNT(O50,Q50,V50,AC50,H50)+'Juin 2020'!AR50</f>
        <v>0</v>
      </c>
      <c r="AT50" s="68">
        <f t="shared" si="7"/>
        <v>0</v>
      </c>
      <c r="AU50" s="68">
        <f>COUNTIF(D50:AH50,"jdf")+'Juin 2020'!AT50</f>
        <v>0</v>
      </c>
      <c r="AV50" s="202">
        <f t="shared" si="8"/>
        <v>0</v>
      </c>
      <c r="AW50" s="106">
        <f ca="1">jaunesNum(D50:AH50)</f>
        <v>0</v>
      </c>
      <c r="AX50" s="108">
        <f>COUNTIF(D50:AH50,"RF")+'Juin 2020'!AW50</f>
        <v>0</v>
      </c>
      <c r="AY50" s="192">
        <f t="shared" ca="1" si="9"/>
        <v>0</v>
      </c>
      <c r="AZ50" s="82">
        <f>IF(COUNTIF(D50:AH50,"CA")&gt;=5,"1",IF(COUNTIF(D50:AH50,"CA")&lt;=4,"0"))+'Juin 2020'!AY50</f>
        <v>0</v>
      </c>
      <c r="BA50" s="84">
        <f t="shared" si="10"/>
        <v>0</v>
      </c>
      <c r="BB50" s="84">
        <f>COUNTIF(D50:AH50,"FR")+'Juin 2020'!BA50</f>
        <v>0</v>
      </c>
      <c r="BC50" s="188">
        <f t="shared" si="11"/>
        <v>0</v>
      </c>
    </row>
    <row r="51" spans="1:55" ht="17.25" customHeight="1" thickBot="1" x14ac:dyDescent="0.3">
      <c r="A51" s="264" t="s">
        <v>0</v>
      </c>
      <c r="B51" s="364"/>
      <c r="C51" s="142"/>
      <c r="D51" s="56">
        <f>COUNT(D5:D50)</f>
        <v>14</v>
      </c>
      <c r="E51" s="56">
        <f t="shared" ref="E51:AH51" si="38">COUNT(E5:E50)</f>
        <v>14</v>
      </c>
      <c r="F51" s="56">
        <f t="shared" si="38"/>
        <v>14</v>
      </c>
      <c r="G51" s="56">
        <f t="shared" si="38"/>
        <v>0</v>
      </c>
      <c r="H51" s="56">
        <f t="shared" si="38"/>
        <v>0</v>
      </c>
      <c r="I51" s="56">
        <f t="shared" si="38"/>
        <v>14</v>
      </c>
      <c r="J51" s="56">
        <f t="shared" si="38"/>
        <v>14</v>
      </c>
      <c r="K51" s="56">
        <f t="shared" si="38"/>
        <v>14</v>
      </c>
      <c r="L51" s="56">
        <f t="shared" si="38"/>
        <v>14</v>
      </c>
      <c r="M51" s="56">
        <f t="shared" si="38"/>
        <v>14</v>
      </c>
      <c r="N51" s="56">
        <f t="shared" si="38"/>
        <v>0</v>
      </c>
      <c r="O51" s="56">
        <f t="shared" si="38"/>
        <v>0</v>
      </c>
      <c r="P51" s="56">
        <f t="shared" si="38"/>
        <v>14</v>
      </c>
      <c r="Q51" s="56">
        <f t="shared" si="38"/>
        <v>0</v>
      </c>
      <c r="R51" s="56">
        <f t="shared" si="38"/>
        <v>14</v>
      </c>
      <c r="S51" s="56">
        <f t="shared" si="38"/>
        <v>14</v>
      </c>
      <c r="T51" s="56">
        <f t="shared" si="38"/>
        <v>14</v>
      </c>
      <c r="U51" s="56">
        <f t="shared" si="38"/>
        <v>0</v>
      </c>
      <c r="V51" s="56">
        <f t="shared" si="38"/>
        <v>0</v>
      </c>
      <c r="W51" s="56">
        <f t="shared" si="38"/>
        <v>14</v>
      </c>
      <c r="X51" s="56">
        <f t="shared" si="38"/>
        <v>14</v>
      </c>
      <c r="Y51" s="56">
        <f t="shared" si="38"/>
        <v>14</v>
      </c>
      <c r="Z51" s="56">
        <f t="shared" si="38"/>
        <v>14</v>
      </c>
      <c r="AA51" s="56">
        <f t="shared" si="38"/>
        <v>14</v>
      </c>
      <c r="AB51" s="56">
        <f t="shared" si="38"/>
        <v>0</v>
      </c>
      <c r="AC51" s="56">
        <f t="shared" si="38"/>
        <v>0</v>
      </c>
      <c r="AD51" s="56">
        <f t="shared" si="38"/>
        <v>14</v>
      </c>
      <c r="AE51" s="56">
        <f t="shared" si="38"/>
        <v>14</v>
      </c>
      <c r="AF51" s="56">
        <f t="shared" si="38"/>
        <v>14</v>
      </c>
      <c r="AG51" s="56">
        <f t="shared" si="38"/>
        <v>14</v>
      </c>
      <c r="AH51" s="143">
        <f t="shared" si="38"/>
        <v>14</v>
      </c>
      <c r="AI51" s="112"/>
      <c r="AJ51" s="365">
        <f>SUM(AK5:AK50)</f>
        <v>525</v>
      </c>
      <c r="AK51" s="366"/>
      <c r="AL51" s="256">
        <f>SUM(AM5:AM50)</f>
        <v>1000</v>
      </c>
      <c r="AM51" s="257"/>
      <c r="AN51" s="154"/>
      <c r="AO51" s="148"/>
      <c r="AP51" s="175"/>
      <c r="AQ51" s="314">
        <f>SUM(AR5:AR50)</f>
        <v>0</v>
      </c>
      <c r="AR51" s="315"/>
      <c r="AS51" s="258"/>
      <c r="AT51" s="259"/>
      <c r="AU51" s="258">
        <f>SUM(AV5:AV50)</f>
        <v>0</v>
      </c>
      <c r="AV51" s="259"/>
      <c r="AW51" s="144"/>
      <c r="AX51" s="316">
        <f ca="1">SUM(AY5:AY50)</f>
        <v>1</v>
      </c>
      <c r="AY51" s="317"/>
      <c r="AZ51" s="148"/>
      <c r="BA51" s="156"/>
      <c r="BB51" s="368">
        <f>SUM(BC5:BC50)</f>
        <v>0</v>
      </c>
      <c r="BC51" s="315"/>
    </row>
    <row r="52" spans="1:55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J52" s="305" t="s">
        <v>72</v>
      </c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6"/>
      <c r="AZ52" s="307"/>
      <c r="BA52" s="307"/>
      <c r="BB52" s="306"/>
      <c r="BC52" s="308"/>
    </row>
    <row r="53" spans="1:55" ht="21.75" thickBot="1" x14ac:dyDescent="0.4">
      <c r="A53" s="167">
        <v>1</v>
      </c>
      <c r="B53" s="254" t="str">
        <f>RecherchePostesManquants(D5:D50,26)</f>
        <v>9, 10, 11, 12, 13, 14, 15, 16, 17, 18, 19, 24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21"/>
      <c r="AJ53" s="309">
        <f ca="1">SUM(AM5:AM50,AR5:AR50,AV5:AV50,AY5:AY50,BC5:BC50,AK5:AK50)</f>
        <v>1526</v>
      </c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0"/>
      <c r="BC53" s="311"/>
    </row>
    <row r="54" spans="1:55" ht="15.75" thickBot="1" x14ac:dyDescent="0.3">
      <c r="A54" s="168">
        <v>2</v>
      </c>
      <c r="B54" s="244" t="str">
        <f>RecherchePostesManquants(E5:E50,26)</f>
        <v>9, 10, 11, 12, 13, 14, 15, 16, 17, 18, 19, 24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5" ht="15" customHeight="1" x14ac:dyDescent="0.25">
      <c r="A55" s="16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J55" s="318" t="s">
        <v>77</v>
      </c>
      <c r="AK55" s="319"/>
      <c r="AL55" s="319"/>
      <c r="AM55" s="319"/>
      <c r="AN55" s="319"/>
      <c r="AO55" s="319"/>
      <c r="AP55" s="320"/>
      <c r="AQ55" s="342" t="s">
        <v>73</v>
      </c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3"/>
      <c r="BC55" s="344"/>
    </row>
    <row r="56" spans="1:55" ht="15.75" thickBot="1" x14ac:dyDescent="0.3">
      <c r="A56" s="100">
        <v>4</v>
      </c>
      <c r="B56" s="244" t="str">
        <f>RecherchePostesManquants(G5:G50,26)</f>
        <v>1, 2, 3, 4, 5, 6, 7, 8, 9, 10, 11, 12, 13, 14, 15, 16, 17, 18, 19, 20, 21, 22, 23, 24, 25, 26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J56" s="321"/>
      <c r="AK56" s="322"/>
      <c r="AL56" s="322"/>
      <c r="AM56" s="322"/>
      <c r="AN56" s="322"/>
      <c r="AO56" s="322"/>
      <c r="AP56" s="323"/>
      <c r="AQ56" s="336">
        <v>10</v>
      </c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7"/>
      <c r="BC56" s="338"/>
    </row>
    <row r="57" spans="1:55" ht="31.5" customHeight="1" x14ac:dyDescent="0.25">
      <c r="A57" s="100">
        <v>5</v>
      </c>
      <c r="B57" s="244" t="str">
        <f>RecherchePostesManquants(H5:H50,26)</f>
        <v>1, 2, 3, 4, 5, 6, 7, 8, 9, 10, 11, 12, 13, 14, 15, 16, 17, 18, 19, 20, 21, 22, 23, 24, 25, 26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J57" s="330">
        <f>COUNTIF(D5:AF50,"27")</f>
        <v>0</v>
      </c>
      <c r="AK57" s="331"/>
      <c r="AL57" s="331"/>
      <c r="AM57" s="331"/>
      <c r="AN57" s="331"/>
      <c r="AO57" s="331"/>
      <c r="AP57" s="332"/>
      <c r="AQ57" s="336" t="s">
        <v>74</v>
      </c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7"/>
      <c r="BC57" s="338"/>
    </row>
    <row r="58" spans="1:55" ht="15.75" thickBot="1" x14ac:dyDescent="0.3">
      <c r="A58" s="168">
        <v>6</v>
      </c>
      <c r="B58" s="244" t="str">
        <f>RecherchePostesManquants(I5:I50,26)</f>
        <v>9, 10, 11, 12, 13, 14, 15, 16, 17, 18, 19, 24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J58" s="333"/>
      <c r="AK58" s="334"/>
      <c r="AL58" s="334"/>
      <c r="AM58" s="334"/>
      <c r="AN58" s="334"/>
      <c r="AO58" s="334"/>
      <c r="AP58" s="335"/>
      <c r="AQ58" s="339">
        <v>2</v>
      </c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0"/>
      <c r="BC58" s="341"/>
    </row>
    <row r="59" spans="1:55" ht="15.75" thickBot="1" x14ac:dyDescent="0.3">
      <c r="A59" s="168">
        <v>7</v>
      </c>
      <c r="B59" s="244" t="str">
        <f>RecherchePostesManquants(J5:J50,26)</f>
        <v>9, 10, 11, 12, 13, 14, 15, 16, 17, 18, 19, 24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J59" s="324" t="s">
        <v>78</v>
      </c>
      <c r="AK59" s="325"/>
      <c r="AL59" s="325"/>
      <c r="AM59" s="325"/>
      <c r="AN59" s="325"/>
      <c r="AO59" s="325"/>
      <c r="AP59" s="326"/>
      <c r="AQ59" s="345" t="s">
        <v>75</v>
      </c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6"/>
      <c r="BC59" s="347"/>
    </row>
    <row r="60" spans="1:55" ht="19.5" thickBot="1" x14ac:dyDescent="0.35">
      <c r="A60" s="168">
        <v>8</v>
      </c>
      <c r="B60" s="244" t="str">
        <f>RecherchePostesManquants(K5:K50,26)</f>
        <v>9, 10, 11, 12, 13, 14, 15, 16, 17, 18, 19, 24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J60" s="327"/>
      <c r="AK60" s="328"/>
      <c r="AL60" s="328"/>
      <c r="AM60" s="328"/>
      <c r="AN60" s="328"/>
      <c r="AO60" s="328"/>
      <c r="AP60" s="329"/>
      <c r="AQ60" s="302">
        <f>IF(AQ58&gt;AQ56,-(AQ58-AQ56)/AQ58,(AQ56-AQ58)/AQ56)</f>
        <v>0.8</v>
      </c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3"/>
      <c r="BC60" s="304"/>
    </row>
    <row r="61" spans="1:55" x14ac:dyDescent="0.25">
      <c r="A61" s="168">
        <v>9</v>
      </c>
      <c r="B61" s="244" t="str">
        <f>RecherchePostesManquants(L5:L50,26)</f>
        <v>9, 10, 11, 12, 13, 14, 15, 16, 17, 18, 19, 24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5" x14ac:dyDescent="0.25">
      <c r="A62" s="16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5" x14ac:dyDescent="0.25">
      <c r="A63" s="100">
        <v>11</v>
      </c>
      <c r="B63" s="244" t="str">
        <f>RecherchePostesManquants(N5:N50,26)</f>
        <v>1, 2, 3, 4, 5, 6, 7, 8, 9, 10, 11, 12, 13, 14, 15, 16, 17, 18, 19, 20, 21, 22, 23, 24, 25, 26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5" x14ac:dyDescent="0.25">
      <c r="A64" s="100">
        <v>12</v>
      </c>
      <c r="B64" s="244" t="str">
        <f>RecherchePostesManquants(O5:O50,26)</f>
        <v>1, 2, 3, 4, 5, 6, 7, 8, 9, 10, 11, 12, 13, 14, 15, 16, 17, 18, 19, 20, 21, 22, 23, 24, 25, 26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7" x14ac:dyDescent="0.25">
      <c r="A65" s="168">
        <v>13</v>
      </c>
      <c r="B65" s="244" t="str">
        <f>RecherchePostesManquants(P5:P50,26)</f>
        <v>9, 10, 11, 12, 13, 14, 15, 16, 17, 18, 19, 24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7" x14ac:dyDescent="0.25">
      <c r="A66" s="100">
        <v>14</v>
      </c>
      <c r="B66" s="244" t="str">
        <f>RecherchePostesManquants(Q5:Q50,26)</f>
        <v>1, 2, 3, 4, 5, 6, 7, 8, 9, 10, 11, 12, 13, 14, 15, 16, 17, 18, 19, 20, 21, 22, 23, 24, 25, 26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7" x14ac:dyDescent="0.25">
      <c r="A67" s="168">
        <v>15</v>
      </c>
      <c r="B67" s="244" t="str">
        <f>RecherchePostesManquants(R5:R50,26)</f>
        <v>9, 10, 11, 12, 13, 14, 15, 16, 17, 18, 19, 24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J67" s="1"/>
      <c r="AK67" s="1"/>
    </row>
    <row r="68" spans="1:37" x14ac:dyDescent="0.25">
      <c r="A68" s="168">
        <v>16</v>
      </c>
      <c r="B68" s="244" t="str">
        <f>RecherchePostesManquants(S5:S50,26)</f>
        <v>9, 10, 11, 12, 13, 14, 15, 16, 17, 18, 19, 24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J68" s="1"/>
      <c r="AK68" s="1"/>
    </row>
    <row r="69" spans="1:37" x14ac:dyDescent="0.25">
      <c r="A69" s="16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J69" s="1"/>
      <c r="AK69" s="1"/>
    </row>
    <row r="70" spans="1:37" x14ac:dyDescent="0.25">
      <c r="A70" s="100">
        <v>18</v>
      </c>
      <c r="B70" s="244" t="str">
        <f>RecherchePostesManquants(U5:U50,26)</f>
        <v>1, 2, 3, 4, 5, 6, 7, 8, 9, 10, 11, 12, 13, 14, 15, 16, 17, 18, 19, 20, 21, 22, 23, 24, 25, 26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J70" s="1"/>
      <c r="AK70" s="1"/>
    </row>
    <row r="71" spans="1:37" x14ac:dyDescent="0.25">
      <c r="A71" s="100">
        <v>19</v>
      </c>
      <c r="B71" s="244" t="str">
        <f>RecherchePostesManquants(V5:V50,26)</f>
        <v>1, 2, 3, 4, 5, 6, 7, 8, 9, 10, 11, 12, 13, 14, 15, 16, 17, 18, 19, 20, 21, 22, 23, 24, 25, 26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J71" s="1"/>
      <c r="AK71" s="1"/>
    </row>
    <row r="72" spans="1:37" x14ac:dyDescent="0.25">
      <c r="A72" s="168">
        <v>20</v>
      </c>
      <c r="B72" s="244" t="str">
        <f>RecherchePostesManquants(W5:W50,26)</f>
        <v>9, 10, 11, 12, 13, 14, 15, 16, 17, 18, 19, 24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J72" s="1"/>
      <c r="AK72" s="1"/>
    </row>
    <row r="73" spans="1:37" x14ac:dyDescent="0.25">
      <c r="A73" s="168">
        <v>21</v>
      </c>
      <c r="B73" s="244" t="str">
        <f>RecherchePostesManquants(X5:X50,26)</f>
        <v>9, 10, 11, 12, 13, 14, 15, 16, 17, 18, 19, 24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J73" s="1"/>
      <c r="AK73" s="1"/>
    </row>
    <row r="74" spans="1:37" x14ac:dyDescent="0.25">
      <c r="A74" s="168">
        <v>22</v>
      </c>
      <c r="B74" s="244" t="str">
        <f>RecherchePostesManquants(Y5:Y50,26)</f>
        <v>9, 10, 11, 12, 13, 14, 15, 16, 17, 18, 19, 24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J74" s="1"/>
      <c r="AK74" s="1"/>
    </row>
    <row r="75" spans="1:37" x14ac:dyDescent="0.25">
      <c r="A75" s="168">
        <v>23</v>
      </c>
      <c r="B75" s="244" t="str">
        <f>RecherchePostesManquants(Z5:Z50,26)</f>
        <v>9, 10, 11, 12, 13, 14, 15, 16, 17, 18, 19, 24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J75" s="1"/>
      <c r="AK75" s="1"/>
    </row>
    <row r="76" spans="1:37" x14ac:dyDescent="0.25">
      <c r="A76" s="168">
        <v>24</v>
      </c>
      <c r="B76" s="244" t="str">
        <f>RecherchePostesManquants(AA5:AA50,26)</f>
        <v>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J76" s="1"/>
      <c r="AK76" s="1"/>
    </row>
    <row r="77" spans="1:37" x14ac:dyDescent="0.25">
      <c r="A77" s="100">
        <v>25</v>
      </c>
      <c r="B77" s="244" t="str">
        <f>RecherchePostesManquants(AB5:AB50,26)</f>
        <v>1, 2, 3, 4, 5, 6, 7, 8, 9, 10, 11, 12, 13, 14, 15, 16, 17, 18, 19, 20, 21, 22, 23, 24, 25, 26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J77" s="1"/>
      <c r="AK77" s="1"/>
    </row>
    <row r="78" spans="1:37" x14ac:dyDescent="0.25">
      <c r="A78" s="100">
        <v>26</v>
      </c>
      <c r="B78" s="244" t="str">
        <f>RecherchePostesManquants(AC5:AC50,26)</f>
        <v>1, 2, 3, 4, 5, 6, 7, 8, 9, 10, 11, 12, 13, 14, 15, 16, 17, 18, 19, 20, 21, 22, 23, 24, 25, 26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J78" s="1"/>
      <c r="AK78" s="1"/>
    </row>
    <row r="79" spans="1:37" x14ac:dyDescent="0.25">
      <c r="A79" s="168">
        <v>27</v>
      </c>
      <c r="B79" s="244" t="str">
        <f>RecherchePostesManquants(AD5:AD50,26)</f>
        <v>9, 10, 11, 12, 13, 14, 15, 16, 17, 18, 19, 24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J79" s="1"/>
      <c r="AK79" s="1"/>
    </row>
    <row r="80" spans="1:37" x14ac:dyDescent="0.25">
      <c r="A80" s="168">
        <v>28</v>
      </c>
      <c r="B80" s="244" t="str">
        <f>RecherchePostesManquants(AE5:AE50,26)</f>
        <v>9, 10, 11, 12, 13, 14, 15, 16, 17, 18, 19, 24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J80" s="1"/>
      <c r="AK80" s="1"/>
    </row>
    <row r="81" spans="1:37" x14ac:dyDescent="0.25">
      <c r="A81" s="168">
        <v>29</v>
      </c>
      <c r="B81" s="244" t="str">
        <f>RecherchePostesManquants(AF5:AF50,26)</f>
        <v>9, 10, 11, 12, 13, 14, 15, 16, 17, 18, 19, 24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J81" s="1"/>
      <c r="AK81" s="1"/>
    </row>
    <row r="82" spans="1:37" x14ac:dyDescent="0.25">
      <c r="A82" s="168">
        <v>30</v>
      </c>
      <c r="B82" s="244" t="str">
        <f>RecherchePostesManquants(AG5:AG50,26)</f>
        <v>9, 10, 11, 12, 13, 14, 15, 16, 17, 18, 19, 24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J82" s="1"/>
      <c r="AK82" s="1"/>
    </row>
    <row r="83" spans="1:37" x14ac:dyDescent="0.25">
      <c r="A83" s="168">
        <v>31</v>
      </c>
      <c r="B83" s="244" t="str">
        <f>RecherchePostesManquants(AH5:AH50,26)</f>
        <v>9, 10, 11, 12, 13, 14, 15, 16, 17, 18, 19, 24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5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S4:AV4"/>
    <mergeCell ref="AW4:AY4"/>
    <mergeCell ref="AZ4:BC4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B83:U83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  <mergeCell ref="AJ4:AM4"/>
    <mergeCell ref="AO4:AR4"/>
  </mergeCells>
  <conditionalFormatting sqref="C2:AD3 C51 C4:AC4">
    <cfRule type="expression" dxfId="1752" priority="245">
      <formula>WEEKDAY(E$2,2)=2</formula>
    </cfRule>
  </conditionalFormatting>
  <conditionalFormatting sqref="D2:AE3 D4:AC4">
    <cfRule type="expression" dxfId="1751" priority="246">
      <formula>WEEKDAY(E$2,2)=7</formula>
    </cfRule>
  </conditionalFormatting>
  <conditionalFormatting sqref="D2:AF3 D4:AD4">
    <cfRule type="containsText" dxfId="1750" priority="248" operator="containsText" text="CF">
      <formula>NOT(ISERROR(SEARCH("CF",#REF!)))</formula>
    </cfRule>
    <cfRule type="containsText" dxfId="1749" priority="249" operator="containsText" text="RC">
      <formula>NOT(ISERROR(SEARCH("RC",#REF!)))</formula>
    </cfRule>
    <cfRule type="containsText" dxfId="1748" priority="250" operator="containsText" text="RTT">
      <formula>NOT(ISERROR(SEARCH("RTT",#REF!)))</formula>
    </cfRule>
    <cfRule type="containsText" dxfId="1747" priority="251" operator="containsText" text="RF">
      <formula>NOT(ISERROR(SEARCH("RF",#REF!)))</formula>
    </cfRule>
    <cfRule type="containsText" dxfId="1746" priority="252" operator="containsText" text="FR">
      <formula>NOT(ISERROR(SEARCH("FR",#REF!)))</formula>
    </cfRule>
    <cfRule type="containsText" dxfId="1745" priority="253" operator="containsText" text="HS">
      <formula>NOT(ISERROR(SEARCH("HS",#REF!)))</formula>
    </cfRule>
    <cfRule type="containsText" dxfId="1744" priority="254" operator="containsText" text="CA">
      <formula>NOT(ISERROR(SEARCH("CA",#REF!)))</formula>
    </cfRule>
    <cfRule type="containsText" dxfId="1743" priority="255" operator="containsText" text="RH">
      <formula>NOT(ISERROR(SEARCH("RH",#REF!)))</formula>
    </cfRule>
  </conditionalFormatting>
  <conditionalFormatting sqref="D2:AF3 D4:AD4">
    <cfRule type="containsText" dxfId="1742" priority="247" operator="containsText" text="JDF">
      <formula>NOT(ISERROR(SEARCH("JDF",#REF!)))</formula>
    </cfRule>
  </conditionalFormatting>
  <conditionalFormatting sqref="D52:AG81 D84:AG89 V82:AG83">
    <cfRule type="containsText" dxfId="1741" priority="256" operator="containsText" text="CF">
      <formula>NOT(ISERROR(SEARCH("CF",#REF!)))</formula>
    </cfRule>
    <cfRule type="containsText" dxfId="1740" priority="257" operator="containsText" text="RC">
      <formula>NOT(ISERROR(SEARCH("RC",#REF!)))</formula>
    </cfRule>
    <cfRule type="containsText" dxfId="1739" priority="258" operator="containsText" text="RTT">
      <formula>NOT(ISERROR(SEARCH("RTT",#REF!)))</formula>
    </cfRule>
    <cfRule type="containsText" dxfId="1738" priority="259" operator="containsText" text="RF">
      <formula>NOT(ISERROR(SEARCH("RF",#REF!)))</formula>
    </cfRule>
    <cfRule type="containsText" dxfId="1737" priority="260" operator="containsText" text="FR">
      <formula>NOT(ISERROR(SEARCH("FR",#REF!)))</formula>
    </cfRule>
    <cfRule type="containsText" dxfId="1736" priority="261" operator="containsText" text="HS">
      <formula>NOT(ISERROR(SEARCH("HS",#REF!)))</formula>
    </cfRule>
    <cfRule type="containsText" dxfId="1735" priority="262" operator="containsText" text="CA">
      <formula>NOT(ISERROR(SEARCH("CA",#REF!)))</formula>
    </cfRule>
    <cfRule type="containsText" dxfId="1734" priority="263" operator="containsText" text="RH">
      <formula>NOT(ISERROR(SEARCH("RH",#REF!)))</formula>
    </cfRule>
  </conditionalFormatting>
  <conditionalFormatting sqref="D52:AG81 D84:AG89 V82:AG83">
    <cfRule type="containsText" dxfId="1733" priority="264" operator="containsText" text="JDF">
      <formula>NOT(ISERROR(SEARCH("JDF",#REF!)))</formula>
    </cfRule>
  </conditionalFormatting>
  <conditionalFormatting sqref="D2 H2 J2 L2 N2 P2 R2 T2 V2 X2 Z2 AB2 AD2 AF2 F2">
    <cfRule type="duplicateValues" dxfId="1732" priority="283"/>
  </conditionalFormatting>
  <conditionalFormatting sqref="AE2:AF3 AD4">
    <cfRule type="expression" dxfId="1731" priority="284">
      <formula>WEEKDAY(#REF!,2)=2</formula>
    </cfRule>
  </conditionalFormatting>
  <conditionalFormatting sqref="AF2:AF3">
    <cfRule type="expression" dxfId="1730" priority="285">
      <formula>WEEKDAY(#REF!,2)=7</formula>
    </cfRule>
  </conditionalFormatting>
  <conditionalFormatting sqref="D5:AF50">
    <cfRule type="cellIs" dxfId="1729" priority="225" operator="equal">
      <formula>27</formula>
    </cfRule>
    <cfRule type="containsText" dxfId="1728" priority="226" operator="containsText" text="JSR">
      <formula>NOT(ISERROR(SEARCH("JSR",D5)))</formula>
    </cfRule>
    <cfRule type="containsText" dxfId="1727" priority="227" operator="containsText" text="JS">
      <formula>NOT(ISERROR(SEARCH("JS",D5)))</formula>
    </cfRule>
    <cfRule type="containsText" dxfId="1726" priority="228" operator="containsText" text="RTP">
      <formula>NOT(ISERROR(SEARCH("RTP",D5)))</formula>
    </cfRule>
    <cfRule type="containsText" dxfId="1725" priority="229" operator="containsText" text="RTJ">
      <formula>NOT(ISERROR(SEARCH("RTJ",D5)))</formula>
    </cfRule>
    <cfRule type="containsText" dxfId="1724" priority="230" operator="containsText" text="RTT">
      <formula>NOT(ISERROR(SEARCH("RTT",D5)))</formula>
    </cfRule>
    <cfRule type="containsText" dxfId="1723" priority="231" operator="containsText" text="RF">
      <formula>NOT(ISERROR(SEARCH("RF",D5)))</formula>
    </cfRule>
    <cfRule type="containsText" dxfId="1722" priority="232" operator="containsText" text="RC">
      <formula>NOT(ISERROR(SEARCH("RC",D5)))</formula>
    </cfRule>
    <cfRule type="containsText" dxfId="1721" priority="233" operator="containsText" text="NM">
      <formula>NOT(ISERROR(SEARCH("NM",D5)))</formula>
    </cfRule>
    <cfRule type="containsText" dxfId="1720" priority="234" operator="containsText" text="JDF">
      <formula>NOT(ISERROR(SEARCH("JDF",D5)))</formula>
    </cfRule>
    <cfRule type="containsText" dxfId="1719" priority="235" operator="containsText" text="HSM">
      <formula>NOT(ISERROR(SEARCH("HSM",D5)))</formula>
    </cfRule>
    <cfRule type="containsText" dxfId="1718" priority="236" operator="containsText" text="HS">
      <formula>NOT(ISERROR(SEARCH("HS",D5)))</formula>
    </cfRule>
    <cfRule type="containsText" dxfId="1717" priority="237" operator="containsText" text="FR">
      <formula>NOT(ISERROR(SEARCH("FR",D5)))</formula>
    </cfRule>
    <cfRule type="containsText" dxfId="1716" priority="238" operator="containsText" text="CFS">
      <formula>NOT(ISERROR(SEARCH("CFS",D5)))</formula>
    </cfRule>
    <cfRule type="containsText" dxfId="1715" priority="239" operator="containsText" text="CFJ">
      <formula>NOT(ISERROR(SEARCH("CFJ",D5)))</formula>
    </cfRule>
    <cfRule type="containsText" dxfId="1714" priority="240" operator="containsText" text="CAR">
      <formula>NOT(ISERROR(SEARCH("CAR",D5)))</formula>
    </cfRule>
    <cfRule type="containsText" dxfId="1713" priority="241" operator="containsText" text="CAM">
      <formula>NOT(ISERROR(SEARCH("CAM",D5)))</formula>
    </cfRule>
    <cfRule type="containsText" dxfId="1712" priority="242" operator="containsText" text="CA">
      <formula>NOT(ISERROR(SEARCH("CA",D5)))</formula>
    </cfRule>
    <cfRule type="containsText" dxfId="1711" priority="243" operator="containsText" text="AAS">
      <formula>NOT(ISERROR(SEARCH("AAS",D5)))</formula>
    </cfRule>
    <cfRule type="containsText" dxfId="1710" priority="244" operator="containsText" text="RH">
      <formula>NOT(ISERROR(SEARCH("RH",D5)))</formula>
    </cfRule>
  </conditionalFormatting>
  <conditionalFormatting sqref="D90:AG1048571">
    <cfRule type="containsText" dxfId="1709" priority="265" operator="containsText" text="CF">
      <formula>NOT(ISERROR(SEARCH("CF",#REF!)))</formula>
    </cfRule>
    <cfRule type="containsText" dxfId="1708" priority="266" operator="containsText" text="RC">
      <formula>NOT(ISERROR(SEARCH("RC",#REF!)))</formula>
    </cfRule>
    <cfRule type="containsText" dxfId="1707" priority="267" operator="containsText" text="RTT">
      <formula>NOT(ISERROR(SEARCH("RTT",#REF!)))</formula>
    </cfRule>
    <cfRule type="containsText" dxfId="1706" priority="268" operator="containsText" text="RF">
      <formula>NOT(ISERROR(SEARCH("RF",#REF!)))</formula>
    </cfRule>
    <cfRule type="containsText" dxfId="1705" priority="269" operator="containsText" text="FR">
      <formula>NOT(ISERROR(SEARCH("FR",#REF!)))</formula>
    </cfRule>
    <cfRule type="containsText" dxfId="1704" priority="270" operator="containsText" text="HS">
      <formula>NOT(ISERROR(SEARCH("HS",#REF!)))</formula>
    </cfRule>
    <cfRule type="containsText" dxfId="1703" priority="271" operator="containsText" text="CA">
      <formula>NOT(ISERROR(SEARCH("CA",#REF!)))</formula>
    </cfRule>
    <cfRule type="containsText" dxfId="1702" priority="272" operator="containsText" text="RH">
      <formula>NOT(ISERROR(SEARCH("RH",#REF!)))</formula>
    </cfRule>
  </conditionalFormatting>
  <conditionalFormatting sqref="D90:AG1048571">
    <cfRule type="containsText" dxfId="1701" priority="273" operator="containsText" text="JDF">
      <formula>NOT(ISERROR(SEARCH("JDF",#REF!)))</formula>
    </cfRule>
  </conditionalFormatting>
  <conditionalFormatting sqref="D1048572:AG1048576">
    <cfRule type="containsText" dxfId="1700" priority="274" operator="containsText" text="CF">
      <formula>NOT(ISERROR(SEARCH("CF",#REF!)))</formula>
    </cfRule>
    <cfRule type="containsText" dxfId="1699" priority="275" operator="containsText" text="RC">
      <formula>NOT(ISERROR(SEARCH("RC",#REF!)))</formula>
    </cfRule>
    <cfRule type="containsText" dxfId="1698" priority="276" operator="containsText" text="RTT">
      <formula>NOT(ISERROR(SEARCH("RTT",#REF!)))</formula>
    </cfRule>
    <cfRule type="containsText" dxfId="1697" priority="277" operator="containsText" text="RF">
      <formula>NOT(ISERROR(SEARCH("RF",#REF!)))</formula>
    </cfRule>
    <cfRule type="containsText" dxfId="1696" priority="278" operator="containsText" text="FR">
      <formula>NOT(ISERROR(SEARCH("FR",#REF!)))</formula>
    </cfRule>
    <cfRule type="containsText" dxfId="1695" priority="279" operator="containsText" text="HS">
      <formula>NOT(ISERROR(SEARCH("HS",#REF!)))</formula>
    </cfRule>
    <cfRule type="containsText" dxfId="1694" priority="280" operator="containsText" text="CA">
      <formula>NOT(ISERROR(SEARCH("CA",#REF!)))</formula>
    </cfRule>
    <cfRule type="containsText" dxfId="1693" priority="281" operator="containsText" text="RH">
      <formula>NOT(ISERROR(SEARCH("RH",#REF!)))</formula>
    </cfRule>
  </conditionalFormatting>
  <conditionalFormatting sqref="D1048572:AG1048576">
    <cfRule type="containsText" dxfId="1692" priority="282" operator="containsText" text="JDF">
      <formula>NOT(ISERROR(SEARCH("JDF",#REF!)))</formula>
    </cfRule>
  </conditionalFormatting>
  <conditionalFormatting sqref="AQ51">
    <cfRule type="cellIs" dxfId="1691" priority="176" operator="equal">
      <formula>27</formula>
    </cfRule>
    <cfRule type="containsText" dxfId="1690" priority="177" operator="containsText" text="JSR">
      <formula>NOT(ISERROR(SEARCH("JSR",AQ51)))</formula>
    </cfRule>
    <cfRule type="containsText" dxfId="1689" priority="178" operator="containsText" text="JS">
      <formula>NOT(ISERROR(SEARCH("JS",AQ51)))</formula>
    </cfRule>
    <cfRule type="containsText" dxfId="1688" priority="179" operator="containsText" text="RTP">
      <formula>NOT(ISERROR(SEARCH("RTP",AQ51)))</formula>
    </cfRule>
    <cfRule type="containsText" dxfId="1687" priority="180" operator="containsText" text="RTJ">
      <formula>NOT(ISERROR(SEARCH("RTJ",AQ51)))</formula>
    </cfRule>
    <cfRule type="containsText" dxfId="1686" priority="181" operator="containsText" text="RTT">
      <formula>NOT(ISERROR(SEARCH("RTT",AQ51)))</formula>
    </cfRule>
    <cfRule type="containsText" dxfId="1685" priority="182" operator="containsText" text="RF">
      <formula>NOT(ISERROR(SEARCH("RF",AQ51)))</formula>
    </cfRule>
    <cfRule type="containsText" dxfId="1684" priority="183" operator="containsText" text="RC">
      <formula>NOT(ISERROR(SEARCH("RC",AQ51)))</formula>
    </cfRule>
    <cfRule type="containsText" dxfId="1683" priority="184" operator="containsText" text="NM">
      <formula>NOT(ISERROR(SEARCH("NM",AQ51)))</formula>
    </cfRule>
    <cfRule type="containsText" dxfId="1682" priority="185" operator="containsText" text="JDF">
      <formula>NOT(ISERROR(SEARCH("JDF",AQ51)))</formula>
    </cfRule>
    <cfRule type="containsText" dxfId="1681" priority="186" operator="containsText" text="HSM">
      <formula>NOT(ISERROR(SEARCH("HSM",AQ51)))</formula>
    </cfRule>
    <cfRule type="containsText" dxfId="1680" priority="187" operator="containsText" text="HS">
      <formula>NOT(ISERROR(SEARCH("HS",AQ51)))</formula>
    </cfRule>
    <cfRule type="containsText" dxfId="1679" priority="188" operator="containsText" text="FR">
      <formula>NOT(ISERROR(SEARCH("FR",AQ51)))</formula>
    </cfRule>
    <cfRule type="containsText" dxfId="1678" priority="189" operator="containsText" text="CFS">
      <formula>NOT(ISERROR(SEARCH("CFS",AQ51)))</formula>
    </cfRule>
    <cfRule type="containsText" dxfId="1677" priority="190" operator="containsText" text="CFJ">
      <formula>NOT(ISERROR(SEARCH("CFJ",AQ51)))</formula>
    </cfRule>
    <cfRule type="containsText" dxfId="1676" priority="191" operator="containsText" text="CAR">
      <formula>NOT(ISERROR(SEARCH("CAR",AQ51)))</formula>
    </cfRule>
    <cfRule type="containsText" dxfId="1675" priority="192" operator="containsText" text="CAM">
      <formula>NOT(ISERROR(SEARCH("CAM",AQ51)))</formula>
    </cfRule>
    <cfRule type="containsText" dxfId="1674" priority="193" operator="containsText" text="CA">
      <formula>NOT(ISERROR(SEARCH("CA",AQ51)))</formula>
    </cfRule>
    <cfRule type="containsText" dxfId="1673" priority="194" operator="containsText" text="AAS">
      <formula>NOT(ISERROR(SEARCH("AAS",AQ51)))</formula>
    </cfRule>
    <cfRule type="containsText" dxfId="1672" priority="195" operator="containsText" text="RH">
      <formula>NOT(ISERROR(SEARCH("RH",AQ51)))</formula>
    </cfRule>
  </conditionalFormatting>
  <conditionalFormatting sqref="AD4">
    <cfRule type="expression" dxfId="1671" priority="286">
      <formula>WEEKDAY(AF$2,2)=7</formula>
    </cfRule>
  </conditionalFormatting>
  <conditionalFormatting sqref="AH53:AI53">
    <cfRule type="expression" dxfId="1670" priority="287">
      <formula>WEEKDAY(#REF!,2)=2</formula>
    </cfRule>
  </conditionalFormatting>
  <conditionalFormatting sqref="AQ55:AQ60">
    <cfRule type="containsText" dxfId="1669" priority="216" operator="containsText" text="JDF">
      <formula>NOT(ISERROR(SEARCH("JDF",#REF!)))</formula>
    </cfRule>
  </conditionalFormatting>
  <conditionalFormatting sqref="AQ55:AQ60">
    <cfRule type="containsText" dxfId="1668" priority="217" operator="containsText" text="CF">
      <formula>NOT(ISERROR(SEARCH("CF",#REF!)))</formula>
    </cfRule>
    <cfRule type="containsText" dxfId="1667" priority="218" operator="containsText" text="RC">
      <formula>NOT(ISERROR(SEARCH("RC",#REF!)))</formula>
    </cfRule>
    <cfRule type="containsText" dxfId="1666" priority="219" operator="containsText" text="RTT">
      <formula>NOT(ISERROR(SEARCH("RTT",#REF!)))</formula>
    </cfRule>
    <cfRule type="containsText" dxfId="1665" priority="220" operator="containsText" text="RF">
      <formula>NOT(ISERROR(SEARCH("RF",#REF!)))</formula>
    </cfRule>
    <cfRule type="containsText" dxfId="1664" priority="221" operator="containsText" text="FR">
      <formula>NOT(ISERROR(SEARCH("FR",#REF!)))</formula>
    </cfRule>
    <cfRule type="containsText" dxfId="1663" priority="222" operator="containsText" text="HS">
      <formula>NOT(ISERROR(SEARCH("HS",#REF!)))</formula>
    </cfRule>
    <cfRule type="containsText" dxfId="1662" priority="223" operator="containsText" text="CA">
      <formula>NOT(ISERROR(SEARCH("CA",#REF!)))</formula>
    </cfRule>
    <cfRule type="containsText" dxfId="1661" priority="224" operator="containsText" text="RH">
      <formula>NOT(ISERROR(SEARCH("RH",#REF!)))</formula>
    </cfRule>
  </conditionalFormatting>
  <conditionalFormatting sqref="AL51 AM5:AN5 AM6:AM50">
    <cfRule type="cellIs" dxfId="1660" priority="196" operator="equal">
      <formula>27</formula>
    </cfRule>
    <cfRule type="containsText" dxfId="1659" priority="197" operator="containsText" text="JSR">
      <formula>NOT(ISERROR(SEARCH("JSR",AL5)))</formula>
    </cfRule>
    <cfRule type="containsText" dxfId="1658" priority="198" operator="containsText" text="JS">
      <formula>NOT(ISERROR(SEARCH("JS",AL5)))</formula>
    </cfRule>
    <cfRule type="containsText" dxfId="1657" priority="199" operator="containsText" text="RTP">
      <formula>NOT(ISERROR(SEARCH("RTP",AL5)))</formula>
    </cfRule>
    <cfRule type="containsText" dxfId="1656" priority="200" operator="containsText" text="RTJ">
      <formula>NOT(ISERROR(SEARCH("RTJ",AL5)))</formula>
    </cfRule>
    <cfRule type="containsText" dxfId="1655" priority="201" operator="containsText" text="RTT">
      <formula>NOT(ISERROR(SEARCH("RTT",AL5)))</formula>
    </cfRule>
    <cfRule type="containsText" dxfId="1654" priority="202" operator="containsText" text="RF">
      <formula>NOT(ISERROR(SEARCH("RF",AL5)))</formula>
    </cfRule>
    <cfRule type="containsText" dxfId="1653" priority="203" operator="containsText" text="RC">
      <formula>NOT(ISERROR(SEARCH("RC",AL5)))</formula>
    </cfRule>
    <cfRule type="containsText" dxfId="1652" priority="204" operator="containsText" text="NM">
      <formula>NOT(ISERROR(SEARCH("NM",AL5)))</formula>
    </cfRule>
    <cfRule type="containsText" dxfId="1651" priority="205" operator="containsText" text="JDF">
      <formula>NOT(ISERROR(SEARCH("JDF",AL5)))</formula>
    </cfRule>
    <cfRule type="containsText" dxfId="1650" priority="206" operator="containsText" text="HSM">
      <formula>NOT(ISERROR(SEARCH("HSM",AL5)))</formula>
    </cfRule>
    <cfRule type="containsText" dxfId="1649" priority="207" operator="containsText" text="HS">
      <formula>NOT(ISERROR(SEARCH("HS",AL5)))</formula>
    </cfRule>
    <cfRule type="containsText" dxfId="1648" priority="208" operator="containsText" text="FR">
      <formula>NOT(ISERROR(SEARCH("FR",AL5)))</formula>
    </cfRule>
    <cfRule type="containsText" dxfId="1647" priority="209" operator="containsText" text="CFS">
      <formula>NOT(ISERROR(SEARCH("CFS",AL5)))</formula>
    </cfRule>
    <cfRule type="containsText" dxfId="1646" priority="210" operator="containsText" text="CFJ">
      <formula>NOT(ISERROR(SEARCH("CFJ",AL5)))</formula>
    </cfRule>
    <cfRule type="containsText" dxfId="1645" priority="211" operator="containsText" text="CAR">
      <formula>NOT(ISERROR(SEARCH("CAR",AL5)))</formula>
    </cfRule>
    <cfRule type="containsText" dxfId="1644" priority="212" operator="containsText" text="CAM">
      <formula>NOT(ISERROR(SEARCH("CAM",AL5)))</formula>
    </cfRule>
    <cfRule type="containsText" dxfId="1643" priority="213" operator="containsText" text="CA">
      <formula>NOT(ISERROR(SEARCH("CA",AL5)))</formula>
    </cfRule>
    <cfRule type="containsText" dxfId="1642" priority="214" operator="containsText" text="AAS">
      <formula>NOT(ISERROR(SEARCH("AAS",AL5)))</formula>
    </cfRule>
    <cfRule type="containsText" dxfId="1641" priority="215" operator="containsText" text="RH">
      <formula>NOT(ISERROR(SEARCH("RH",AL5)))</formula>
    </cfRule>
  </conditionalFormatting>
  <conditionalFormatting sqref="BB51">
    <cfRule type="cellIs" dxfId="1640" priority="156" operator="equal">
      <formula>27</formula>
    </cfRule>
    <cfRule type="containsText" dxfId="1639" priority="157" operator="containsText" text="JSR">
      <formula>NOT(ISERROR(SEARCH("JSR",BB51)))</formula>
    </cfRule>
    <cfRule type="containsText" dxfId="1638" priority="158" operator="containsText" text="JS">
      <formula>NOT(ISERROR(SEARCH("JS",BB51)))</formula>
    </cfRule>
    <cfRule type="containsText" dxfId="1637" priority="159" operator="containsText" text="RTP">
      <formula>NOT(ISERROR(SEARCH("RTP",BB51)))</formula>
    </cfRule>
    <cfRule type="containsText" dxfId="1636" priority="160" operator="containsText" text="RTJ">
      <formula>NOT(ISERROR(SEARCH("RTJ",BB51)))</formula>
    </cfRule>
    <cfRule type="containsText" dxfId="1635" priority="161" operator="containsText" text="RTT">
      <formula>NOT(ISERROR(SEARCH("RTT",BB51)))</formula>
    </cfRule>
    <cfRule type="containsText" dxfId="1634" priority="162" operator="containsText" text="RF">
      <formula>NOT(ISERROR(SEARCH("RF",BB51)))</formula>
    </cfRule>
    <cfRule type="containsText" dxfId="1633" priority="163" operator="containsText" text="RC">
      <formula>NOT(ISERROR(SEARCH("RC",BB51)))</formula>
    </cfRule>
    <cfRule type="containsText" dxfId="1632" priority="164" operator="containsText" text="NM">
      <formula>NOT(ISERROR(SEARCH("NM",BB51)))</formula>
    </cfRule>
    <cfRule type="containsText" dxfId="1631" priority="165" operator="containsText" text="JDF">
      <formula>NOT(ISERROR(SEARCH("JDF",BB51)))</formula>
    </cfRule>
    <cfRule type="containsText" dxfId="1630" priority="166" operator="containsText" text="HSM">
      <formula>NOT(ISERROR(SEARCH("HSM",BB51)))</formula>
    </cfRule>
    <cfRule type="containsText" dxfId="1629" priority="167" operator="containsText" text="HS">
      <formula>NOT(ISERROR(SEARCH("HS",BB51)))</formula>
    </cfRule>
    <cfRule type="containsText" dxfId="1628" priority="168" operator="containsText" text="FR">
      <formula>NOT(ISERROR(SEARCH("FR",BB51)))</formula>
    </cfRule>
    <cfRule type="containsText" dxfId="1627" priority="169" operator="containsText" text="CFS">
      <formula>NOT(ISERROR(SEARCH("CFS",BB51)))</formula>
    </cfRule>
    <cfRule type="containsText" dxfId="1626" priority="170" operator="containsText" text="CFJ">
      <formula>NOT(ISERROR(SEARCH("CFJ",BB51)))</formula>
    </cfRule>
    <cfRule type="containsText" dxfId="1625" priority="171" operator="containsText" text="CAR">
      <formula>NOT(ISERROR(SEARCH("CAR",BB51)))</formula>
    </cfRule>
    <cfRule type="containsText" dxfId="1624" priority="172" operator="containsText" text="CAM">
      <formula>NOT(ISERROR(SEARCH("CAM",BB51)))</formula>
    </cfRule>
    <cfRule type="containsText" dxfId="1623" priority="173" operator="containsText" text="CA">
      <formula>NOT(ISERROR(SEARCH("CA",BB51)))</formula>
    </cfRule>
    <cfRule type="containsText" dxfId="1622" priority="174" operator="containsText" text="AAS">
      <formula>NOT(ISERROR(SEARCH("AAS",BB51)))</formula>
    </cfRule>
    <cfRule type="containsText" dxfId="1621" priority="175" operator="containsText" text="RH">
      <formula>NOT(ISERROR(SEARCH("RH",BB51)))</formula>
    </cfRule>
  </conditionalFormatting>
  <conditionalFormatting sqref="C5:C28 C30:C50">
    <cfRule type="expression" dxfId="1620" priority="155">
      <formula>WEEKDAY(E$1,2)=2</formula>
    </cfRule>
  </conditionalFormatting>
  <conditionalFormatting sqref="C48">
    <cfRule type="expression" dxfId="1619" priority="154">
      <formula>WEEKDAY(E$1,2)=2</formula>
    </cfRule>
  </conditionalFormatting>
  <conditionalFormatting sqref="C50">
    <cfRule type="expression" dxfId="1618" priority="153">
      <formula>WEEKDAY(E$1,2)=2</formula>
    </cfRule>
  </conditionalFormatting>
  <conditionalFormatting sqref="C47">
    <cfRule type="expression" dxfId="1617" priority="152">
      <formula>WEEKDAY(E$1,2)=2</formula>
    </cfRule>
  </conditionalFormatting>
  <conditionalFormatting sqref="C49">
    <cfRule type="expression" dxfId="1616" priority="151">
      <formula>WEEKDAY(E$1,2)=2</formula>
    </cfRule>
  </conditionalFormatting>
  <conditionalFormatting sqref="C48">
    <cfRule type="expression" dxfId="1615" priority="150">
      <formula>WEEKDAY(E$1,2)=2</formula>
    </cfRule>
  </conditionalFormatting>
  <conditionalFormatting sqref="C49">
    <cfRule type="expression" dxfId="1614" priority="149">
      <formula>WEEKDAY(E$1,2)=2</formula>
    </cfRule>
  </conditionalFormatting>
  <conditionalFormatting sqref="C29">
    <cfRule type="expression" dxfId="1613" priority="148">
      <formula>WEEKDAY(E$1,2)=2</formula>
    </cfRule>
  </conditionalFormatting>
  <conditionalFormatting sqref="AG2:AG3">
    <cfRule type="expression" dxfId="1612" priority="135">
      <formula>WEEKDAY(AH$2,2)=7</formula>
    </cfRule>
  </conditionalFormatting>
  <conditionalFormatting sqref="AG2:AI3">
    <cfRule type="containsText" dxfId="1611" priority="137" operator="containsText" text="CF">
      <formula>NOT(ISERROR(SEARCH("CF",#REF!)))</formula>
    </cfRule>
    <cfRule type="containsText" dxfId="1610" priority="138" operator="containsText" text="RC">
      <formula>NOT(ISERROR(SEARCH("RC",#REF!)))</formula>
    </cfRule>
    <cfRule type="containsText" dxfId="1609" priority="139" operator="containsText" text="RTT">
      <formula>NOT(ISERROR(SEARCH("RTT",#REF!)))</formula>
    </cfRule>
    <cfRule type="containsText" dxfId="1608" priority="140" operator="containsText" text="RF">
      <formula>NOT(ISERROR(SEARCH("RF",#REF!)))</formula>
    </cfRule>
    <cfRule type="containsText" dxfId="1607" priority="141" operator="containsText" text="FR">
      <formula>NOT(ISERROR(SEARCH("FR",#REF!)))</formula>
    </cfRule>
    <cfRule type="containsText" dxfId="1606" priority="142" operator="containsText" text="HS">
      <formula>NOT(ISERROR(SEARCH("HS",#REF!)))</formula>
    </cfRule>
    <cfRule type="containsText" dxfId="1605" priority="143" operator="containsText" text="CA">
      <formula>NOT(ISERROR(SEARCH("CA",#REF!)))</formula>
    </cfRule>
    <cfRule type="containsText" dxfId="1604" priority="144" operator="containsText" text="RH">
      <formula>NOT(ISERROR(SEARCH("RH",#REF!)))</formula>
    </cfRule>
  </conditionalFormatting>
  <conditionalFormatting sqref="AG2:AI3">
    <cfRule type="containsText" dxfId="1603" priority="136" operator="containsText" text="JDF">
      <formula>NOT(ISERROR(SEARCH("JDF",#REF!)))</formula>
    </cfRule>
  </conditionalFormatting>
  <conditionalFormatting sqref="AH2:AI2">
    <cfRule type="duplicateValues" dxfId="1602" priority="145"/>
  </conditionalFormatting>
  <conditionalFormatting sqref="AG2:AI3">
    <cfRule type="expression" dxfId="1601" priority="146">
      <formula>WEEKDAY(#REF!,2)=2</formula>
    </cfRule>
  </conditionalFormatting>
  <conditionalFormatting sqref="AH2:AI3">
    <cfRule type="expression" dxfId="1600" priority="147">
      <formula>WEEKDAY(#REF!,2)=7</formula>
    </cfRule>
  </conditionalFormatting>
  <conditionalFormatting sqref="AG16:AI39 AG5:AG15 AI5:AI15 AG49:AI50 AG40:AG48 AI40:AI48">
    <cfRule type="cellIs" dxfId="1599" priority="115" operator="equal">
      <formula>27</formula>
    </cfRule>
    <cfRule type="containsText" dxfId="1598" priority="116" operator="containsText" text="JSR">
      <formula>NOT(ISERROR(SEARCH("JSR",AG5)))</formula>
    </cfRule>
    <cfRule type="containsText" dxfId="1597" priority="117" operator="containsText" text="JS">
      <formula>NOT(ISERROR(SEARCH("JS",AG5)))</formula>
    </cfRule>
    <cfRule type="containsText" dxfId="1596" priority="118" operator="containsText" text="RTP">
      <formula>NOT(ISERROR(SEARCH("RTP",AG5)))</formula>
    </cfRule>
    <cfRule type="containsText" dxfId="1595" priority="119" operator="containsText" text="RTJ">
      <formula>NOT(ISERROR(SEARCH("RTJ",AG5)))</formula>
    </cfRule>
    <cfRule type="containsText" dxfId="1594" priority="120" operator="containsText" text="RTT">
      <formula>NOT(ISERROR(SEARCH("RTT",AG5)))</formula>
    </cfRule>
    <cfRule type="containsText" dxfId="1593" priority="121" operator="containsText" text="RF">
      <formula>NOT(ISERROR(SEARCH("RF",AG5)))</formula>
    </cfRule>
    <cfRule type="containsText" dxfId="1592" priority="122" operator="containsText" text="RC">
      <formula>NOT(ISERROR(SEARCH("RC",AG5)))</formula>
    </cfRule>
    <cfRule type="containsText" dxfId="1591" priority="123" operator="containsText" text="NM">
      <formula>NOT(ISERROR(SEARCH("NM",AG5)))</formula>
    </cfRule>
    <cfRule type="containsText" dxfId="1590" priority="124" operator="containsText" text="JDF">
      <formula>NOT(ISERROR(SEARCH("JDF",AG5)))</formula>
    </cfRule>
    <cfRule type="containsText" dxfId="1589" priority="125" operator="containsText" text="HSM">
      <formula>NOT(ISERROR(SEARCH("HSM",AG5)))</formula>
    </cfRule>
    <cfRule type="containsText" dxfId="1588" priority="126" operator="containsText" text="HS">
      <formula>NOT(ISERROR(SEARCH("HS",AG5)))</formula>
    </cfRule>
    <cfRule type="containsText" dxfId="1587" priority="127" operator="containsText" text="FR">
      <formula>NOT(ISERROR(SEARCH("FR",AG5)))</formula>
    </cfRule>
    <cfRule type="containsText" dxfId="1586" priority="128" operator="containsText" text="CFS">
      <formula>NOT(ISERROR(SEARCH("CFS",AG5)))</formula>
    </cfRule>
    <cfRule type="containsText" dxfId="1585" priority="129" operator="containsText" text="CFJ">
      <formula>NOT(ISERROR(SEARCH("CFJ",AG5)))</formula>
    </cfRule>
    <cfRule type="containsText" dxfId="1584" priority="130" operator="containsText" text="CAR">
      <formula>NOT(ISERROR(SEARCH("CAR",AG5)))</formula>
    </cfRule>
    <cfRule type="containsText" dxfId="1583" priority="131" operator="containsText" text="CAM">
      <formula>NOT(ISERROR(SEARCH("CAM",AG5)))</formula>
    </cfRule>
    <cfRule type="containsText" dxfId="1582" priority="132" operator="containsText" text="CA">
      <formula>NOT(ISERROR(SEARCH("CA",AG5)))</formula>
    </cfRule>
    <cfRule type="containsText" dxfId="1581" priority="133" operator="containsText" text="AAS">
      <formula>NOT(ISERROR(SEARCH("AAS",AG5)))</formula>
    </cfRule>
    <cfRule type="containsText" dxfId="1580" priority="134" operator="containsText" text="RH">
      <formula>NOT(ISERROR(SEARCH("RH",AG5)))</formula>
    </cfRule>
  </conditionalFormatting>
  <conditionalFormatting sqref="AK5:AK50">
    <cfRule type="cellIs" dxfId="1579" priority="114" operator="lessThan">
      <formula>0</formula>
    </cfRule>
  </conditionalFormatting>
  <conditionalFormatting sqref="AM5">
    <cfRule type="cellIs" dxfId="1578" priority="113" operator="lessThan">
      <formula>0</formula>
    </cfRule>
  </conditionalFormatting>
  <conditionalFormatting sqref="AM6:AM50">
    <cfRule type="cellIs" dxfId="1577" priority="112" operator="lessThan">
      <formula>0</formula>
    </cfRule>
  </conditionalFormatting>
  <conditionalFormatting sqref="AH5:AH15">
    <cfRule type="cellIs" dxfId="1576" priority="92" operator="equal">
      <formula>27</formula>
    </cfRule>
    <cfRule type="containsText" dxfId="1575" priority="93" operator="containsText" text="JSR">
      <formula>NOT(ISERROR(SEARCH("JSR",AH5)))</formula>
    </cfRule>
    <cfRule type="containsText" dxfId="1574" priority="94" operator="containsText" text="JS">
      <formula>NOT(ISERROR(SEARCH("JS",AH5)))</formula>
    </cfRule>
    <cfRule type="containsText" dxfId="1573" priority="95" operator="containsText" text="RTP">
      <formula>NOT(ISERROR(SEARCH("RTP",AH5)))</formula>
    </cfRule>
    <cfRule type="containsText" dxfId="1572" priority="96" operator="containsText" text="RTJ">
      <formula>NOT(ISERROR(SEARCH("RTJ",AH5)))</formula>
    </cfRule>
    <cfRule type="containsText" dxfId="1571" priority="97" operator="containsText" text="RTT">
      <formula>NOT(ISERROR(SEARCH("RTT",AH5)))</formula>
    </cfRule>
    <cfRule type="containsText" dxfId="1570" priority="98" operator="containsText" text="RF">
      <formula>NOT(ISERROR(SEARCH("RF",AH5)))</formula>
    </cfRule>
    <cfRule type="containsText" dxfId="1569" priority="99" operator="containsText" text="RC">
      <formula>NOT(ISERROR(SEARCH("RC",AH5)))</formula>
    </cfRule>
    <cfRule type="containsText" dxfId="1568" priority="100" operator="containsText" text="NM">
      <formula>NOT(ISERROR(SEARCH("NM",AH5)))</formula>
    </cfRule>
    <cfRule type="containsText" dxfId="1567" priority="101" operator="containsText" text="JDF">
      <formula>NOT(ISERROR(SEARCH("JDF",AH5)))</formula>
    </cfRule>
    <cfRule type="containsText" dxfId="1566" priority="102" operator="containsText" text="HSM">
      <formula>NOT(ISERROR(SEARCH("HSM",AH5)))</formula>
    </cfRule>
    <cfRule type="containsText" dxfId="1565" priority="103" operator="containsText" text="HS">
      <formula>NOT(ISERROR(SEARCH("HS",AH5)))</formula>
    </cfRule>
    <cfRule type="containsText" dxfId="1564" priority="104" operator="containsText" text="FR">
      <formula>NOT(ISERROR(SEARCH("FR",AH5)))</formula>
    </cfRule>
    <cfRule type="containsText" dxfId="1563" priority="105" operator="containsText" text="CFS">
      <formula>NOT(ISERROR(SEARCH("CFS",AH5)))</formula>
    </cfRule>
    <cfRule type="containsText" dxfId="1562" priority="106" operator="containsText" text="CFJ">
      <formula>NOT(ISERROR(SEARCH("CFJ",AH5)))</formula>
    </cfRule>
    <cfRule type="containsText" dxfId="1561" priority="107" operator="containsText" text="CAR">
      <formula>NOT(ISERROR(SEARCH("CAR",AH5)))</formula>
    </cfRule>
    <cfRule type="containsText" dxfId="1560" priority="108" operator="containsText" text="CAM">
      <formula>NOT(ISERROR(SEARCH("CAM",AH5)))</formula>
    </cfRule>
    <cfRule type="containsText" dxfId="1559" priority="109" operator="containsText" text="CA">
      <formula>NOT(ISERROR(SEARCH("CA",AH5)))</formula>
    </cfRule>
    <cfRule type="containsText" dxfId="1558" priority="110" operator="containsText" text="AAS">
      <formula>NOT(ISERROR(SEARCH("AAS",AH5)))</formula>
    </cfRule>
    <cfRule type="containsText" dxfId="1557" priority="111" operator="containsText" text="RH">
      <formula>NOT(ISERROR(SEARCH("RH",AH5)))</formula>
    </cfRule>
  </conditionalFormatting>
  <conditionalFormatting sqref="AH40:AH48">
    <cfRule type="cellIs" dxfId="1556" priority="72" operator="equal">
      <formula>27</formula>
    </cfRule>
    <cfRule type="containsText" dxfId="1555" priority="73" operator="containsText" text="JSR">
      <formula>NOT(ISERROR(SEARCH("JSR",AH40)))</formula>
    </cfRule>
    <cfRule type="containsText" dxfId="1554" priority="74" operator="containsText" text="JS">
      <formula>NOT(ISERROR(SEARCH("JS",AH40)))</formula>
    </cfRule>
    <cfRule type="containsText" dxfId="1553" priority="75" operator="containsText" text="RTP">
      <formula>NOT(ISERROR(SEARCH("RTP",AH40)))</formula>
    </cfRule>
    <cfRule type="containsText" dxfId="1552" priority="76" operator="containsText" text="RTJ">
      <formula>NOT(ISERROR(SEARCH("RTJ",AH40)))</formula>
    </cfRule>
    <cfRule type="containsText" dxfId="1551" priority="77" operator="containsText" text="RTT">
      <formula>NOT(ISERROR(SEARCH("RTT",AH40)))</formula>
    </cfRule>
    <cfRule type="containsText" dxfId="1550" priority="78" operator="containsText" text="RF">
      <formula>NOT(ISERROR(SEARCH("RF",AH40)))</formula>
    </cfRule>
    <cfRule type="containsText" dxfId="1549" priority="79" operator="containsText" text="RC">
      <formula>NOT(ISERROR(SEARCH("RC",AH40)))</formula>
    </cfRule>
    <cfRule type="containsText" dxfId="1548" priority="80" operator="containsText" text="NM">
      <formula>NOT(ISERROR(SEARCH("NM",AH40)))</formula>
    </cfRule>
    <cfRule type="containsText" dxfId="1547" priority="81" operator="containsText" text="JDF">
      <formula>NOT(ISERROR(SEARCH("JDF",AH40)))</formula>
    </cfRule>
    <cfRule type="containsText" dxfId="1546" priority="82" operator="containsText" text="HSM">
      <formula>NOT(ISERROR(SEARCH("HSM",AH40)))</formula>
    </cfRule>
    <cfRule type="containsText" dxfId="1545" priority="83" operator="containsText" text="HS">
      <formula>NOT(ISERROR(SEARCH("HS",AH40)))</formula>
    </cfRule>
    <cfRule type="containsText" dxfId="1544" priority="84" operator="containsText" text="FR">
      <formula>NOT(ISERROR(SEARCH("FR",AH40)))</formula>
    </cfRule>
    <cfRule type="containsText" dxfId="1543" priority="85" operator="containsText" text="CFS">
      <formula>NOT(ISERROR(SEARCH("CFS",AH40)))</formula>
    </cfRule>
    <cfRule type="containsText" dxfId="1542" priority="86" operator="containsText" text="CFJ">
      <formula>NOT(ISERROR(SEARCH("CFJ",AH40)))</formula>
    </cfRule>
    <cfRule type="containsText" dxfId="1541" priority="87" operator="containsText" text="CAR">
      <formula>NOT(ISERROR(SEARCH("CAR",AH40)))</formula>
    </cfRule>
    <cfRule type="containsText" dxfId="1540" priority="88" operator="containsText" text="CAM">
      <formula>NOT(ISERROR(SEARCH("CAM",AH40)))</formula>
    </cfRule>
    <cfRule type="containsText" dxfId="1539" priority="89" operator="containsText" text="CA">
      <formula>NOT(ISERROR(SEARCH("CA",AH40)))</formula>
    </cfRule>
    <cfRule type="containsText" dxfId="1538" priority="90" operator="containsText" text="AAS">
      <formula>NOT(ISERROR(SEARCH("AAS",AH40)))</formula>
    </cfRule>
    <cfRule type="containsText" dxfId="1537" priority="91" operator="containsText" text="RH">
      <formula>NOT(ISERROR(SEARCH("RH",AH40)))</formula>
    </cfRule>
  </conditionalFormatting>
  <conditionalFormatting sqref="D82:U83">
    <cfRule type="containsText" dxfId="1536" priority="63" operator="containsText" text="CF">
      <formula>NOT(ISERROR(SEARCH("CF",#REF!)))</formula>
    </cfRule>
    <cfRule type="containsText" dxfId="1535" priority="64" operator="containsText" text="RC">
      <formula>NOT(ISERROR(SEARCH("RC",#REF!)))</formula>
    </cfRule>
    <cfRule type="containsText" dxfId="1534" priority="65" operator="containsText" text="RTT">
      <formula>NOT(ISERROR(SEARCH("RTT",#REF!)))</formula>
    </cfRule>
    <cfRule type="containsText" dxfId="1533" priority="66" operator="containsText" text="RF">
      <formula>NOT(ISERROR(SEARCH("RF",#REF!)))</formula>
    </cfRule>
    <cfRule type="containsText" dxfId="1532" priority="67" operator="containsText" text="FR">
      <formula>NOT(ISERROR(SEARCH("FR",#REF!)))</formula>
    </cfRule>
    <cfRule type="containsText" dxfId="1531" priority="68" operator="containsText" text="HS">
      <formula>NOT(ISERROR(SEARCH("HS",#REF!)))</formula>
    </cfRule>
    <cfRule type="containsText" dxfId="1530" priority="69" operator="containsText" text="CA">
      <formula>NOT(ISERROR(SEARCH("CA",#REF!)))</formula>
    </cfRule>
    <cfRule type="containsText" dxfId="1529" priority="70" operator="containsText" text="RH">
      <formula>NOT(ISERROR(SEARCH("RH",#REF!)))</formula>
    </cfRule>
  </conditionalFormatting>
  <conditionalFormatting sqref="D82:U83">
    <cfRule type="containsText" dxfId="1528" priority="71" operator="containsText" text="JDF">
      <formula>NOT(ISERROR(SEARCH("JDF",#REF!)))</formula>
    </cfRule>
  </conditionalFormatting>
  <conditionalFormatting sqref="AO5:AO50">
    <cfRule type="cellIs" dxfId="1527" priority="43" operator="equal">
      <formula>27</formula>
    </cfRule>
    <cfRule type="containsText" dxfId="1526" priority="44" operator="containsText" text="JSR">
      <formula>NOT(ISERROR(SEARCH("JSR",AO5)))</formula>
    </cfRule>
    <cfRule type="containsText" dxfId="1525" priority="45" operator="containsText" text="JS">
      <formula>NOT(ISERROR(SEARCH("JS",AO5)))</formula>
    </cfRule>
    <cfRule type="containsText" dxfId="1524" priority="46" operator="containsText" text="RTP">
      <formula>NOT(ISERROR(SEARCH("RTP",AO5)))</formula>
    </cfRule>
    <cfRule type="containsText" dxfId="1523" priority="47" operator="containsText" text="RTJ">
      <formula>NOT(ISERROR(SEARCH("RTJ",AO5)))</formula>
    </cfRule>
    <cfRule type="containsText" dxfId="1522" priority="48" operator="containsText" text="RTT">
      <formula>NOT(ISERROR(SEARCH("RTT",AO5)))</formula>
    </cfRule>
    <cfRule type="containsText" dxfId="1521" priority="49" operator="containsText" text="RF">
      <formula>NOT(ISERROR(SEARCH("RF",AO5)))</formula>
    </cfRule>
    <cfRule type="containsText" dxfId="1520" priority="50" operator="containsText" text="RC">
      <formula>NOT(ISERROR(SEARCH("RC",AO5)))</formula>
    </cfRule>
    <cfRule type="containsText" dxfId="1519" priority="51" operator="containsText" text="NM">
      <formula>NOT(ISERROR(SEARCH("NM",AO5)))</formula>
    </cfRule>
    <cfRule type="containsText" dxfId="1518" priority="52" operator="containsText" text="JDF">
      <formula>NOT(ISERROR(SEARCH("JDF",AO5)))</formula>
    </cfRule>
    <cfRule type="containsText" dxfId="1517" priority="53" operator="containsText" text="HSM">
      <formula>NOT(ISERROR(SEARCH("HSM",AO5)))</formula>
    </cfRule>
    <cfRule type="containsText" dxfId="1516" priority="54" operator="containsText" text="HS">
      <formula>NOT(ISERROR(SEARCH("HS",AO5)))</formula>
    </cfRule>
    <cfRule type="containsText" dxfId="1515" priority="55" operator="containsText" text="FR">
      <formula>NOT(ISERROR(SEARCH("FR",AO5)))</formula>
    </cfRule>
    <cfRule type="containsText" dxfId="1514" priority="56" operator="containsText" text="CFS">
      <formula>NOT(ISERROR(SEARCH("CFS",AO5)))</formula>
    </cfRule>
    <cfRule type="containsText" dxfId="1513" priority="57" operator="containsText" text="CFJ">
      <formula>NOT(ISERROR(SEARCH("CFJ",AO5)))</formula>
    </cfRule>
    <cfRule type="containsText" dxfId="1512" priority="58" operator="containsText" text="CAR">
      <formula>NOT(ISERROR(SEARCH("CAR",AO5)))</formula>
    </cfRule>
    <cfRule type="containsText" dxfId="1511" priority="59" operator="containsText" text="CAM">
      <formula>NOT(ISERROR(SEARCH("CAM",AO5)))</formula>
    </cfRule>
    <cfRule type="containsText" dxfId="1510" priority="60" operator="containsText" text="CA">
      <formula>NOT(ISERROR(SEARCH("CA",AO5)))</formula>
    </cfRule>
    <cfRule type="containsText" dxfId="1509" priority="61" operator="containsText" text="AAS">
      <formula>NOT(ISERROR(SEARCH("AAS",AO5)))</formula>
    </cfRule>
    <cfRule type="containsText" dxfId="1508" priority="62" operator="containsText" text="RH">
      <formula>NOT(ISERROR(SEARCH("RH",AO5)))</formula>
    </cfRule>
  </conditionalFormatting>
  <conditionalFormatting sqref="AP5:AQ50">
    <cfRule type="cellIs" dxfId="1507" priority="23" operator="equal">
      <formula>27</formula>
    </cfRule>
    <cfRule type="containsText" dxfId="1506" priority="24" operator="containsText" text="JSR">
      <formula>NOT(ISERROR(SEARCH("JSR",AP5)))</formula>
    </cfRule>
    <cfRule type="containsText" dxfId="1505" priority="25" operator="containsText" text="JS">
      <formula>NOT(ISERROR(SEARCH("JS",AP5)))</formula>
    </cfRule>
    <cfRule type="containsText" dxfId="1504" priority="26" operator="containsText" text="RTP">
      <formula>NOT(ISERROR(SEARCH("RTP",AP5)))</formula>
    </cfRule>
    <cfRule type="containsText" dxfId="1503" priority="27" operator="containsText" text="RTJ">
      <formula>NOT(ISERROR(SEARCH("RTJ",AP5)))</formula>
    </cfRule>
    <cfRule type="containsText" dxfId="1502" priority="28" operator="containsText" text="RTT">
      <formula>NOT(ISERROR(SEARCH("RTT",AP5)))</formula>
    </cfRule>
    <cfRule type="containsText" dxfId="1501" priority="29" operator="containsText" text="RF">
      <formula>NOT(ISERROR(SEARCH("RF",AP5)))</formula>
    </cfRule>
    <cfRule type="containsText" dxfId="1500" priority="30" operator="containsText" text="RC">
      <formula>NOT(ISERROR(SEARCH("RC",AP5)))</formula>
    </cfRule>
    <cfRule type="containsText" dxfId="1499" priority="31" operator="containsText" text="NM">
      <formula>NOT(ISERROR(SEARCH("NM",AP5)))</formula>
    </cfRule>
    <cfRule type="containsText" dxfId="1498" priority="32" operator="containsText" text="JDF">
      <formula>NOT(ISERROR(SEARCH("JDF",AP5)))</formula>
    </cfRule>
    <cfRule type="containsText" dxfId="1497" priority="33" operator="containsText" text="HSM">
      <formula>NOT(ISERROR(SEARCH("HSM",AP5)))</formula>
    </cfRule>
    <cfRule type="containsText" dxfId="1496" priority="34" operator="containsText" text="HS">
      <formula>NOT(ISERROR(SEARCH("HS",AP5)))</formula>
    </cfRule>
    <cfRule type="containsText" dxfId="1495" priority="35" operator="containsText" text="FR">
      <formula>NOT(ISERROR(SEARCH("FR",AP5)))</formula>
    </cfRule>
    <cfRule type="containsText" dxfId="1494" priority="36" operator="containsText" text="CFS">
      <formula>NOT(ISERROR(SEARCH("CFS",AP5)))</formula>
    </cfRule>
    <cfRule type="containsText" dxfId="1493" priority="37" operator="containsText" text="CFJ">
      <formula>NOT(ISERROR(SEARCH("CFJ",AP5)))</formula>
    </cfRule>
    <cfRule type="containsText" dxfId="1492" priority="38" operator="containsText" text="CAR">
      <formula>NOT(ISERROR(SEARCH("CAR",AP5)))</formula>
    </cfRule>
    <cfRule type="containsText" dxfId="1491" priority="39" operator="containsText" text="CAM">
      <formula>NOT(ISERROR(SEARCH("CAM",AP5)))</formula>
    </cfRule>
    <cfRule type="containsText" dxfId="1490" priority="40" operator="containsText" text="CA">
      <formula>NOT(ISERROR(SEARCH("CA",AP5)))</formula>
    </cfRule>
    <cfRule type="containsText" dxfId="1489" priority="41" operator="containsText" text="AAS">
      <formula>NOT(ISERROR(SEARCH("AAS",AP5)))</formula>
    </cfRule>
    <cfRule type="containsText" dxfId="1488" priority="42" operator="containsText" text="RH">
      <formula>NOT(ISERROR(SEARCH("RH",AP5)))</formula>
    </cfRule>
  </conditionalFormatting>
  <conditionalFormatting sqref="AR5:AR50">
    <cfRule type="cellIs" dxfId="1487" priority="3" operator="equal">
      <formula>27</formula>
    </cfRule>
    <cfRule type="containsText" dxfId="1486" priority="4" operator="containsText" text="JSR">
      <formula>NOT(ISERROR(SEARCH("JSR",AR5)))</formula>
    </cfRule>
    <cfRule type="containsText" dxfId="1485" priority="5" operator="containsText" text="JS">
      <formula>NOT(ISERROR(SEARCH("JS",AR5)))</formula>
    </cfRule>
    <cfRule type="containsText" dxfId="1484" priority="6" operator="containsText" text="RTP">
      <formula>NOT(ISERROR(SEARCH("RTP",AR5)))</formula>
    </cfRule>
    <cfRule type="containsText" dxfId="1483" priority="7" operator="containsText" text="RTJ">
      <formula>NOT(ISERROR(SEARCH("RTJ",AR5)))</formula>
    </cfRule>
    <cfRule type="containsText" dxfId="1482" priority="8" operator="containsText" text="RTT">
      <formula>NOT(ISERROR(SEARCH("RTT",AR5)))</formula>
    </cfRule>
    <cfRule type="containsText" dxfId="1481" priority="9" operator="containsText" text="RF">
      <formula>NOT(ISERROR(SEARCH("RF",AR5)))</formula>
    </cfRule>
    <cfRule type="containsText" dxfId="1480" priority="10" operator="containsText" text="RC">
      <formula>NOT(ISERROR(SEARCH("RC",AR5)))</formula>
    </cfRule>
    <cfRule type="containsText" dxfId="1479" priority="11" operator="containsText" text="NM">
      <formula>NOT(ISERROR(SEARCH("NM",AR5)))</formula>
    </cfRule>
    <cfRule type="containsText" dxfId="1478" priority="12" operator="containsText" text="JDF">
      <formula>NOT(ISERROR(SEARCH("JDF",AR5)))</formula>
    </cfRule>
    <cfRule type="containsText" dxfId="1477" priority="13" operator="containsText" text="HSM">
      <formula>NOT(ISERROR(SEARCH("HSM",AR5)))</formula>
    </cfRule>
    <cfRule type="containsText" dxfId="1476" priority="14" operator="containsText" text="HS">
      <formula>NOT(ISERROR(SEARCH("HS",AR5)))</formula>
    </cfRule>
    <cfRule type="containsText" dxfId="1475" priority="15" operator="containsText" text="FR">
      <formula>NOT(ISERROR(SEARCH("FR",AR5)))</formula>
    </cfRule>
    <cfRule type="containsText" dxfId="1474" priority="16" operator="containsText" text="CFS">
      <formula>NOT(ISERROR(SEARCH("CFS",AR5)))</formula>
    </cfRule>
    <cfRule type="containsText" dxfId="1473" priority="17" operator="containsText" text="CFJ">
      <formula>NOT(ISERROR(SEARCH("CFJ",AR5)))</formula>
    </cfRule>
    <cfRule type="containsText" dxfId="1472" priority="18" operator="containsText" text="CAR">
      <formula>NOT(ISERROR(SEARCH("CAR",AR5)))</formula>
    </cfRule>
    <cfRule type="containsText" dxfId="1471" priority="19" operator="containsText" text="CAM">
      <formula>NOT(ISERROR(SEARCH("CAM",AR5)))</formula>
    </cfRule>
    <cfRule type="containsText" dxfId="1470" priority="20" operator="containsText" text="CA">
      <formula>NOT(ISERROR(SEARCH("CA",AR5)))</formula>
    </cfRule>
    <cfRule type="containsText" dxfId="1469" priority="21" operator="containsText" text="AAS">
      <formula>NOT(ISERROR(SEARCH("AAS",AR5)))</formula>
    </cfRule>
    <cfRule type="containsText" dxfId="1468" priority="22" operator="containsText" text="RH">
      <formula>NOT(ISERROR(SEARCH("RH",AR5)))</formula>
    </cfRule>
  </conditionalFormatting>
  <conditionalFormatting sqref="AV5:AV50">
    <cfRule type="cellIs" dxfId="1467" priority="2" operator="lessThan">
      <formula>0</formula>
    </cfRule>
  </conditionalFormatting>
  <conditionalFormatting sqref="BC5:BC50">
    <cfRule type="cellIs" dxfId="1466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4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AI89"/>
  <sheetViews>
    <sheetView zoomScale="80" zoomScaleNormal="80" workbookViewId="0">
      <selection activeCell="C5" sqref="C5:C5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5.85546875" customWidth="1"/>
    <col min="19" max="19" width="5.7109375" customWidth="1"/>
    <col min="20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44" width="7.42578125" customWidth="1"/>
    <col min="45" max="45" width="20.140625" customWidth="1"/>
    <col min="46" max="51" width="7.42578125" customWidth="1"/>
    <col min="52" max="52" width="13.28515625" customWidth="1"/>
    <col min="53" max="63" width="7.42578125" customWidth="1"/>
  </cols>
  <sheetData>
    <row r="1" spans="1:711" ht="32.25" customHeight="1" thickBot="1" x14ac:dyDescent="0.3">
      <c r="A1" s="246" t="s">
        <v>76</v>
      </c>
      <c r="B1" s="247"/>
      <c r="C1" s="248"/>
      <c r="AJ1" s="113" t="s">
        <v>84</v>
      </c>
      <c r="AK1" s="93"/>
      <c r="AL1" s="93"/>
      <c r="AM1" s="95"/>
      <c r="AN1" s="299"/>
      <c r="AO1" s="260" t="s">
        <v>85</v>
      </c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1"/>
      <c r="BC1" s="262"/>
    </row>
    <row r="2" spans="1:711" ht="15" customHeight="1" thickBot="1" x14ac:dyDescent="0.3">
      <c r="A2" s="266"/>
      <c r="B2" s="268"/>
      <c r="C2" s="270">
        <v>44044</v>
      </c>
      <c r="D2" s="53">
        <f>C2</f>
        <v>44044</v>
      </c>
      <c r="E2" s="54">
        <f>D2+1</f>
        <v>44045</v>
      </c>
      <c r="F2" s="54">
        <f t="shared" ref="F2:AH2" si="0">E2+1</f>
        <v>44046</v>
      </c>
      <c r="G2" s="54">
        <f t="shared" si="0"/>
        <v>44047</v>
      </c>
      <c r="H2" s="54">
        <f t="shared" si="0"/>
        <v>44048</v>
      </c>
      <c r="I2" s="54">
        <f t="shared" si="0"/>
        <v>44049</v>
      </c>
      <c r="J2" s="54">
        <f t="shared" si="0"/>
        <v>44050</v>
      </c>
      <c r="K2" s="54">
        <f t="shared" si="0"/>
        <v>44051</v>
      </c>
      <c r="L2" s="54">
        <f t="shared" si="0"/>
        <v>44052</v>
      </c>
      <c r="M2" s="54">
        <f t="shared" si="0"/>
        <v>44053</v>
      </c>
      <c r="N2" s="54">
        <f t="shared" si="0"/>
        <v>44054</v>
      </c>
      <c r="O2" s="54">
        <f t="shared" si="0"/>
        <v>44055</v>
      </c>
      <c r="P2" s="54">
        <f t="shared" si="0"/>
        <v>44056</v>
      </c>
      <c r="Q2" s="54">
        <f t="shared" si="0"/>
        <v>44057</v>
      </c>
      <c r="R2" s="54">
        <f t="shared" si="0"/>
        <v>44058</v>
      </c>
      <c r="S2" s="54">
        <f t="shared" si="0"/>
        <v>44059</v>
      </c>
      <c r="T2" s="54">
        <f t="shared" si="0"/>
        <v>44060</v>
      </c>
      <c r="U2" s="54">
        <f t="shared" si="0"/>
        <v>44061</v>
      </c>
      <c r="V2" s="54">
        <f t="shared" si="0"/>
        <v>44062</v>
      </c>
      <c r="W2" s="54">
        <f t="shared" si="0"/>
        <v>44063</v>
      </c>
      <c r="X2" s="54">
        <f t="shared" si="0"/>
        <v>44064</v>
      </c>
      <c r="Y2" s="54">
        <f t="shared" si="0"/>
        <v>44065</v>
      </c>
      <c r="Z2" s="54">
        <f t="shared" si="0"/>
        <v>44066</v>
      </c>
      <c r="AA2" s="54">
        <f t="shared" si="0"/>
        <v>44067</v>
      </c>
      <c r="AB2" s="54">
        <f t="shared" si="0"/>
        <v>44068</v>
      </c>
      <c r="AC2" s="54">
        <f t="shared" si="0"/>
        <v>44069</v>
      </c>
      <c r="AD2" s="54">
        <f t="shared" si="0"/>
        <v>44070</v>
      </c>
      <c r="AE2" s="54">
        <f t="shared" si="0"/>
        <v>44071</v>
      </c>
      <c r="AF2" s="97">
        <f t="shared" si="0"/>
        <v>44072</v>
      </c>
      <c r="AG2" s="97">
        <f t="shared" si="0"/>
        <v>44073</v>
      </c>
      <c r="AH2" s="157">
        <f t="shared" si="0"/>
        <v>44074</v>
      </c>
      <c r="AI2" s="114"/>
      <c r="AJ2" s="66" t="s">
        <v>54</v>
      </c>
      <c r="AK2" s="70" t="s">
        <v>69</v>
      </c>
      <c r="AL2" s="71" t="s">
        <v>56</v>
      </c>
      <c r="AM2" s="72" t="s">
        <v>57</v>
      </c>
      <c r="AN2" s="300"/>
      <c r="AO2" s="96" t="s">
        <v>91</v>
      </c>
      <c r="AP2" s="90" t="s">
        <v>81</v>
      </c>
      <c r="AQ2" s="90" t="s">
        <v>58</v>
      </c>
      <c r="AR2" s="91" t="s">
        <v>59</v>
      </c>
      <c r="AS2" s="66" t="s">
        <v>93</v>
      </c>
      <c r="AT2" s="92" t="s">
        <v>82</v>
      </c>
      <c r="AU2" s="92" t="s">
        <v>60</v>
      </c>
      <c r="AV2" s="73" t="s">
        <v>61</v>
      </c>
      <c r="AW2" s="92" t="s">
        <v>83</v>
      </c>
      <c r="AX2" s="74" t="s">
        <v>62</v>
      </c>
      <c r="AY2" s="70" t="s">
        <v>63</v>
      </c>
      <c r="AZ2" s="198" t="s">
        <v>80</v>
      </c>
      <c r="BA2" s="83" t="s">
        <v>79</v>
      </c>
      <c r="BB2" s="81" t="s">
        <v>65</v>
      </c>
      <c r="BC2" s="72" t="s">
        <v>66</v>
      </c>
      <c r="AAH2" s="69"/>
      <c r="AAI2">
        <v>1</v>
      </c>
    </row>
    <row r="3" spans="1:711" ht="11.25" customHeight="1" thickBot="1" x14ac:dyDescent="0.3">
      <c r="A3" s="267"/>
      <c r="B3" s="269"/>
      <c r="C3" s="271"/>
      <c r="D3" s="117">
        <f>C2</f>
        <v>44044</v>
      </c>
      <c r="E3" s="52">
        <f>C2+1</f>
        <v>44045</v>
      </c>
      <c r="F3" s="52">
        <f>E2+1</f>
        <v>44046</v>
      </c>
      <c r="G3" s="62">
        <f>F2+1</f>
        <v>44047</v>
      </c>
      <c r="H3" s="62">
        <f>G2+1</f>
        <v>44048</v>
      </c>
      <c r="I3" s="52">
        <f t="shared" ref="I3:AH3" si="1">H2+1</f>
        <v>44049</v>
      </c>
      <c r="J3" s="52">
        <f t="shared" si="1"/>
        <v>44050</v>
      </c>
      <c r="K3" s="52">
        <f t="shared" si="1"/>
        <v>44051</v>
      </c>
      <c r="L3" s="52">
        <f t="shared" si="1"/>
        <v>44052</v>
      </c>
      <c r="M3" s="52">
        <f t="shared" si="1"/>
        <v>44053</v>
      </c>
      <c r="N3" s="52">
        <f t="shared" si="1"/>
        <v>44054</v>
      </c>
      <c r="O3" s="52">
        <f t="shared" si="1"/>
        <v>44055</v>
      </c>
      <c r="P3" s="52">
        <f t="shared" si="1"/>
        <v>44056</v>
      </c>
      <c r="Q3" s="52">
        <f t="shared" si="1"/>
        <v>44057</v>
      </c>
      <c r="R3" s="52">
        <f t="shared" si="1"/>
        <v>44058</v>
      </c>
      <c r="S3" s="52">
        <f t="shared" si="1"/>
        <v>44059</v>
      </c>
      <c r="T3" s="52">
        <f t="shared" si="1"/>
        <v>44060</v>
      </c>
      <c r="U3" s="52">
        <f t="shared" si="1"/>
        <v>44061</v>
      </c>
      <c r="V3" s="52">
        <f t="shared" si="1"/>
        <v>44062</v>
      </c>
      <c r="W3" s="52">
        <f t="shared" si="1"/>
        <v>44063</v>
      </c>
      <c r="X3" s="52">
        <f t="shared" si="1"/>
        <v>44064</v>
      </c>
      <c r="Y3" s="52">
        <f t="shared" si="1"/>
        <v>44065</v>
      </c>
      <c r="Z3" s="52">
        <f t="shared" si="1"/>
        <v>44066</v>
      </c>
      <c r="AA3" s="52">
        <f t="shared" si="1"/>
        <v>44067</v>
      </c>
      <c r="AB3" s="52">
        <f t="shared" si="1"/>
        <v>44068</v>
      </c>
      <c r="AC3" s="52">
        <f t="shared" si="1"/>
        <v>44069</v>
      </c>
      <c r="AD3" s="52">
        <f t="shared" si="1"/>
        <v>44070</v>
      </c>
      <c r="AE3" s="52">
        <f t="shared" si="1"/>
        <v>44071</v>
      </c>
      <c r="AF3" s="98">
        <f t="shared" si="1"/>
        <v>44072</v>
      </c>
      <c r="AG3" s="98">
        <f t="shared" si="1"/>
        <v>44073</v>
      </c>
      <c r="AH3" s="158">
        <f t="shared" si="1"/>
        <v>44074</v>
      </c>
      <c r="AI3" s="115"/>
      <c r="AJ3" s="359" t="s">
        <v>68</v>
      </c>
      <c r="AK3" s="360"/>
      <c r="AL3" s="289" t="s">
        <v>53</v>
      </c>
      <c r="AM3" s="290"/>
      <c r="AN3" s="301"/>
      <c r="AO3" s="292" t="s">
        <v>70</v>
      </c>
      <c r="AP3" s="292"/>
      <c r="AQ3" s="292"/>
      <c r="AR3" s="292"/>
      <c r="AS3" s="296" t="s">
        <v>71</v>
      </c>
      <c r="AT3" s="297"/>
      <c r="AU3" s="297"/>
      <c r="AV3" s="298"/>
      <c r="AW3" s="296" t="s">
        <v>64</v>
      </c>
      <c r="AX3" s="297"/>
      <c r="AY3" s="298"/>
      <c r="AZ3" s="289" t="s">
        <v>67</v>
      </c>
      <c r="BA3" s="291"/>
      <c r="BB3" s="291"/>
      <c r="BC3" s="290"/>
    </row>
    <row r="4" spans="1:711" s="163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166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61"/>
      <c r="AE4" s="161"/>
      <c r="AF4" s="171"/>
      <c r="AG4" s="171"/>
      <c r="AH4" s="161"/>
      <c r="AI4" s="4"/>
      <c r="AJ4" s="353" t="s">
        <v>86</v>
      </c>
      <c r="AK4" s="354"/>
      <c r="AL4" s="354"/>
      <c r="AM4" s="355"/>
      <c r="AN4" s="162"/>
      <c r="AO4" s="353" t="s">
        <v>86</v>
      </c>
      <c r="AP4" s="354"/>
      <c r="AQ4" s="354"/>
      <c r="AR4" s="355"/>
      <c r="AS4" s="353" t="s">
        <v>86</v>
      </c>
      <c r="AT4" s="354"/>
      <c r="AU4" s="354"/>
      <c r="AV4" s="355"/>
      <c r="AW4" s="356" t="s">
        <v>86</v>
      </c>
      <c r="AX4" s="357"/>
      <c r="AY4" s="358"/>
      <c r="AZ4" s="353" t="s">
        <v>86</v>
      </c>
      <c r="BA4" s="354"/>
      <c r="BB4" s="354"/>
      <c r="BC4" s="355"/>
    </row>
    <row r="5" spans="1:711" ht="12" customHeight="1" x14ac:dyDescent="0.25">
      <c r="A5" s="25" t="s">
        <v>52</v>
      </c>
      <c r="B5" s="119">
        <v>1</v>
      </c>
      <c r="C5" s="128"/>
      <c r="D5" s="129" t="s">
        <v>55</v>
      </c>
      <c r="E5" s="129" t="s">
        <v>55</v>
      </c>
      <c r="F5" s="129">
        <v>1</v>
      </c>
      <c r="G5" s="129">
        <v>1</v>
      </c>
      <c r="H5" s="129">
        <v>1</v>
      </c>
      <c r="I5" s="129">
        <v>1</v>
      </c>
      <c r="J5" s="129">
        <v>1</v>
      </c>
      <c r="K5" s="129" t="s">
        <v>55</v>
      </c>
      <c r="L5" s="129" t="s">
        <v>55</v>
      </c>
      <c r="M5" s="129">
        <v>1</v>
      </c>
      <c r="N5" s="129">
        <v>1</v>
      </c>
      <c r="O5" s="129">
        <v>1</v>
      </c>
      <c r="P5" s="129">
        <v>1</v>
      </c>
      <c r="Q5" s="129">
        <v>1</v>
      </c>
      <c r="R5" s="165" t="s">
        <v>55</v>
      </c>
      <c r="S5" s="129" t="s">
        <v>55</v>
      </c>
      <c r="T5" s="129">
        <v>1</v>
      </c>
      <c r="U5" s="129">
        <v>1</v>
      </c>
      <c r="V5" s="129">
        <v>1</v>
      </c>
      <c r="W5" s="129">
        <v>1</v>
      </c>
      <c r="X5" s="129">
        <v>1</v>
      </c>
      <c r="Y5" s="129" t="s">
        <v>55</v>
      </c>
      <c r="Z5" s="129" t="s">
        <v>55</v>
      </c>
      <c r="AA5" s="129">
        <v>1</v>
      </c>
      <c r="AB5" s="129">
        <v>1</v>
      </c>
      <c r="AC5" s="129">
        <v>1</v>
      </c>
      <c r="AD5" s="129">
        <v>1</v>
      </c>
      <c r="AE5" s="129">
        <v>1</v>
      </c>
      <c r="AF5" s="129" t="s">
        <v>55</v>
      </c>
      <c r="AG5" s="129" t="s">
        <v>55</v>
      </c>
      <c r="AH5" s="129">
        <v>1</v>
      </c>
      <c r="AI5" s="111"/>
      <c r="AJ5" s="164">
        <f>COUNTIF(D5:AH5,"RTT")+'Juillet 2020'!AJ5</f>
        <v>0</v>
      </c>
      <c r="AK5" s="182">
        <f>15 -(AJ5)</f>
        <v>15</v>
      </c>
      <c r="AL5" s="71">
        <f>COUNTIF(D5:AH5,"CA")+'Juillet 2020'!AL5</f>
        <v>0</v>
      </c>
      <c r="AM5" s="228">
        <f>25 -(AL5)</f>
        <v>25</v>
      </c>
      <c r="AN5" s="361"/>
      <c r="AO5" s="71" t="s">
        <v>90</v>
      </c>
      <c r="AP5" s="81">
        <f>'Juillet 2020'!AP5</f>
        <v>0</v>
      </c>
      <c r="AQ5" s="81">
        <f>COUNTIF(D5:AH5,"HS")+'Juillet 2020'!AQ5</f>
        <v>0</v>
      </c>
      <c r="AR5" s="185">
        <f>AP5-AQ5</f>
        <v>0</v>
      </c>
      <c r="AS5" s="75">
        <f>COUNT(L5,S5,Z5,AG5,E5,R5)+'Juillet 2020'!AS5</f>
        <v>0</v>
      </c>
      <c r="AT5" s="76">
        <f>(AS5&gt;=20)*2</f>
        <v>0</v>
      </c>
      <c r="AU5" s="76">
        <f>COUNTIF(D5:AH5,"jdf")+'Juillet 2020'!AU5</f>
        <v>0</v>
      </c>
      <c r="AV5" s="201">
        <f>AT5-AU5</f>
        <v>0</v>
      </c>
      <c r="AW5" s="176">
        <f ca="1">jaunesNum(D5:AH5)+'Juillet 2020'!AW5</f>
        <v>7</v>
      </c>
      <c r="AX5" s="110">
        <f>COUNTIF(D5:AH5,"RF")+'Juillet 2020'!AX5</f>
        <v>7</v>
      </c>
      <c r="AY5" s="213">
        <f ca="1">AW5-(AX5)</f>
        <v>0</v>
      </c>
      <c r="AZ5" s="71">
        <f>IF(COUNTIF(D5:AH5,"CA")&gt;=5,"1",IF(COUNTIF(D5:AH5,"CA")&lt;=4,"0"))+'Juillet 2020'!AZ5</f>
        <v>0</v>
      </c>
      <c r="BA5" s="81">
        <f>(AZ5&gt;=3)*1</f>
        <v>0</v>
      </c>
      <c r="BB5" s="81">
        <f>COUNTIF(D5:AH5,"FR")+'Juillet 2020'!BB5</f>
        <v>0</v>
      </c>
      <c r="BC5" s="185">
        <f>BA5-BB5</f>
        <v>0</v>
      </c>
    </row>
    <row r="6" spans="1:711" ht="12" customHeight="1" x14ac:dyDescent="0.25">
      <c r="A6" s="26" t="s">
        <v>34</v>
      </c>
      <c r="B6" s="120">
        <v>2</v>
      </c>
      <c r="C6" s="131"/>
      <c r="D6" s="39" t="s">
        <v>55</v>
      </c>
      <c r="E6" s="39" t="s">
        <v>55</v>
      </c>
      <c r="F6" s="39">
        <v>2</v>
      </c>
      <c r="G6" s="39">
        <v>2</v>
      </c>
      <c r="H6" s="39">
        <v>2</v>
      </c>
      <c r="I6" s="39">
        <v>2</v>
      </c>
      <c r="J6" s="39">
        <v>2</v>
      </c>
      <c r="K6" s="39" t="s">
        <v>55</v>
      </c>
      <c r="L6" s="39" t="s">
        <v>55</v>
      </c>
      <c r="M6" s="39">
        <v>2</v>
      </c>
      <c r="N6" s="39">
        <v>2</v>
      </c>
      <c r="O6" s="39">
        <v>2</v>
      </c>
      <c r="P6" s="39">
        <v>2</v>
      </c>
      <c r="Q6" s="39">
        <v>2</v>
      </c>
      <c r="R6" s="107" t="s">
        <v>55</v>
      </c>
      <c r="S6" s="39" t="s">
        <v>55</v>
      </c>
      <c r="T6" s="39">
        <v>2</v>
      </c>
      <c r="U6" s="39">
        <v>2</v>
      </c>
      <c r="V6" s="39">
        <v>2</v>
      </c>
      <c r="W6" s="39">
        <v>2</v>
      </c>
      <c r="X6" s="39">
        <v>2</v>
      </c>
      <c r="Y6" s="39" t="s">
        <v>55</v>
      </c>
      <c r="Z6" s="39" t="s">
        <v>55</v>
      </c>
      <c r="AA6" s="39">
        <v>2</v>
      </c>
      <c r="AB6" s="39">
        <v>2</v>
      </c>
      <c r="AC6" s="39">
        <v>2</v>
      </c>
      <c r="AD6" s="39">
        <v>2</v>
      </c>
      <c r="AE6" s="39">
        <v>2</v>
      </c>
      <c r="AF6" s="39" t="s">
        <v>55</v>
      </c>
      <c r="AG6" s="39" t="s">
        <v>55</v>
      </c>
      <c r="AH6" s="39">
        <v>2</v>
      </c>
      <c r="AI6" s="111"/>
      <c r="AJ6" s="164">
        <f>COUNTIF(D6:AH6,"RTT")+'Juillet 2020'!AJ6</f>
        <v>0</v>
      </c>
      <c r="AK6" s="183">
        <f>15 -(AJ6)</f>
        <v>15</v>
      </c>
      <c r="AL6" s="88">
        <f>COUNTIF(D6:AH6,"CA")+'Juillet 2020'!AL6</f>
        <v>0</v>
      </c>
      <c r="AM6" s="229">
        <f>25 -(AL6)</f>
        <v>25</v>
      </c>
      <c r="AN6" s="362"/>
      <c r="AO6" s="88" t="s">
        <v>90</v>
      </c>
      <c r="AP6" s="80">
        <f>'Juillet 2020'!AP6</f>
        <v>0</v>
      </c>
      <c r="AQ6" s="80">
        <f>COUNTIF(D6:AH6,"HS")+'Juillet 2020'!AQ6</f>
        <v>0</v>
      </c>
      <c r="AR6" s="186">
        <f>AP6-AQ6</f>
        <v>0</v>
      </c>
      <c r="AS6" s="77">
        <f>COUNT(L6,S6,Z6,AG6,E6,R6)+'Juillet 2020'!AS6</f>
        <v>0</v>
      </c>
      <c r="AT6" s="64">
        <f>(AS6&gt;=20)*1</f>
        <v>0</v>
      </c>
      <c r="AU6" s="64">
        <f>COUNTIF(D6:AH6,"jdf")+'Juillet 2020'!AU6</f>
        <v>0</v>
      </c>
      <c r="AV6" s="183">
        <f>AT6-AU6</f>
        <v>0</v>
      </c>
      <c r="AW6" s="181">
        <f ca="1">jaunesNum(D6:AH6)+'Juillet 2020'!AW6</f>
        <v>7</v>
      </c>
      <c r="AX6" s="108">
        <f>COUNTIF(D6:AH6,"RF")+'Juillet 2020'!AX6</f>
        <v>7</v>
      </c>
      <c r="AY6" s="214">
        <f ca="1">AW6-(AX6)</f>
        <v>0</v>
      </c>
      <c r="AZ6" s="88">
        <f>IF(COUNTIF(D6:AH6,"CA")&gt;=5,"1",IF(COUNTIF(D6:AH6,"CA")&lt;=4,"0"))+'Juillet 2020'!AZ6</f>
        <v>0</v>
      </c>
      <c r="BA6" s="80">
        <f>(AZ6&gt;=3)*1</f>
        <v>0</v>
      </c>
      <c r="BB6" s="80">
        <f>COUNTIF(D6:AH6,"FR")+'Juillet 2020'!BB6</f>
        <v>0</v>
      </c>
      <c r="BC6" s="186">
        <f>BA6-BB6</f>
        <v>0</v>
      </c>
    </row>
    <row r="7" spans="1:711" ht="14.25" customHeight="1" x14ac:dyDescent="0.25">
      <c r="A7" s="27"/>
      <c r="B7" s="42"/>
      <c r="C7" s="133"/>
      <c r="D7" s="39" t="str">
        <f t="shared" ref="D7:AF7" si="2">IF(OR(WEEKDAY(D3,2)=6,WEEKDAY(D3,2)=7),"RH","")</f>
        <v>RH</v>
      </c>
      <c r="E7" s="39" t="str">
        <f>IF(OR(WEEKDAY(E3,2)=6,WEEKDAY(E3,2)=7),"RH","")</f>
        <v>RH</v>
      </c>
      <c r="F7" s="39" t="str">
        <f t="shared" si="2"/>
        <v/>
      </c>
      <c r="G7" s="39" t="str">
        <f t="shared" si="2"/>
        <v/>
      </c>
      <c r="H7" s="39" t="str">
        <f t="shared" si="2"/>
        <v/>
      </c>
      <c r="I7" s="39" t="str">
        <f t="shared" si="2"/>
        <v/>
      </c>
      <c r="J7" s="39" t="str">
        <f>IF(OR(WEEKDAY(J3,2)=6,WEEKDAY(J3,2)=7),"RH","")</f>
        <v/>
      </c>
      <c r="K7" s="39" t="str">
        <f t="shared" si="2"/>
        <v>RH</v>
      </c>
      <c r="L7" s="39" t="str">
        <f>IF(OR(WEEKDAY(L3,2)=6,WEEKDAY(L3,2)=7),"RH","")</f>
        <v>RH</v>
      </c>
      <c r="M7" s="39" t="str">
        <f t="shared" si="2"/>
        <v/>
      </c>
      <c r="N7" s="39" t="str">
        <f t="shared" si="2"/>
        <v/>
      </c>
      <c r="O7" s="39" t="str">
        <f t="shared" si="2"/>
        <v/>
      </c>
      <c r="P7" s="39" t="str">
        <f t="shared" si="2"/>
        <v/>
      </c>
      <c r="Q7" s="39" t="str">
        <f>IF(OR(WEEKDAY(Q3,2)=6,WEEKDAY(Q3,2)=7),"RH","")</f>
        <v/>
      </c>
      <c r="R7" s="107" t="s">
        <v>55</v>
      </c>
      <c r="S7" s="39" t="str">
        <f>IF(OR(WEEKDAY(S3,2)=6,WEEKDAY(S3,2)=7),"RH","")</f>
        <v>RH</v>
      </c>
      <c r="T7" s="39" t="str">
        <f t="shared" si="2"/>
        <v/>
      </c>
      <c r="U7" s="39" t="str">
        <f t="shared" si="2"/>
        <v/>
      </c>
      <c r="V7" s="39" t="str">
        <f t="shared" si="2"/>
        <v/>
      </c>
      <c r="W7" s="39" t="str">
        <f t="shared" si="2"/>
        <v/>
      </c>
      <c r="X7" s="39" t="str">
        <f>IF(OR(WEEKDAY(X3,2)=6,WEEKDAY(X3,2)=7),"RH","")</f>
        <v/>
      </c>
      <c r="Y7" s="39" t="str">
        <f t="shared" si="2"/>
        <v>RH</v>
      </c>
      <c r="Z7" s="39" t="str">
        <f>IF(OR(WEEKDAY(Z3,2)=6,WEEKDAY(Z3,2)=7),"RH","")</f>
        <v>RH</v>
      </c>
      <c r="AA7" s="39" t="str">
        <f t="shared" si="2"/>
        <v/>
      </c>
      <c r="AB7" s="39" t="str">
        <f t="shared" si="2"/>
        <v/>
      </c>
      <c r="AC7" s="39" t="str">
        <f t="shared" si="2"/>
        <v/>
      </c>
      <c r="AD7" s="39" t="str">
        <f t="shared" si="2"/>
        <v/>
      </c>
      <c r="AE7" s="39" t="str">
        <f>IF(OR(WEEKDAY(AE3,2)=6,WEEKDAY(AE3,2)=7),"RH","")</f>
        <v/>
      </c>
      <c r="AF7" s="39" t="str">
        <f t="shared" si="2"/>
        <v>RH</v>
      </c>
      <c r="AG7" s="39" t="str">
        <f>IF(OR(WEEKDAY(AG3,2)=6,WEEKDAY(AG3,2)=7),"RH","")</f>
        <v>RH</v>
      </c>
      <c r="AH7" s="39" t="str">
        <f>IF(OR(WEEKDAY(AH3,2)=6,WEEKDAY(AH3,2)=7),"RH","")</f>
        <v/>
      </c>
      <c r="AI7" s="111"/>
      <c r="AJ7" s="164">
        <f>COUNTIF(D7:AH7,"RTT")+'Juillet 2020'!AJ7</f>
        <v>0</v>
      </c>
      <c r="AK7" s="183">
        <f t="shared" ref="AK7:AK50" si="3">15 -(AJ7)</f>
        <v>15</v>
      </c>
      <c r="AL7" s="88">
        <f>COUNTIF(D7:AH7,"CA")+'Juillet 2020'!AL7</f>
        <v>0</v>
      </c>
      <c r="AM7" s="229">
        <f t="shared" ref="AM7:AM50" si="4">25 -(AL7)</f>
        <v>25</v>
      </c>
      <c r="AN7" s="362"/>
      <c r="AO7" s="88" t="s">
        <v>90</v>
      </c>
      <c r="AP7" s="80">
        <f>'Juillet 2020'!AP7</f>
        <v>0</v>
      </c>
      <c r="AQ7" s="80">
        <f>COUNTIF(D7:AH7,"HS")+'Juillet 2020'!AQ7</f>
        <v>0</v>
      </c>
      <c r="AR7" s="186">
        <f t="shared" ref="AR7:AR50" si="5">AP7-AQ7</f>
        <v>0</v>
      </c>
      <c r="AS7" s="77">
        <f>COUNT(L7,S7,Z7,AG7,E7,R7)+'Juillet 2020'!AS7</f>
        <v>0</v>
      </c>
      <c r="AT7" s="64">
        <f t="shared" ref="AT7:AT50" si="6">(AS7&gt;=20)*1</f>
        <v>0</v>
      </c>
      <c r="AU7" s="64">
        <f>COUNTIF(D7:AH7,"jdf")+'Juillet 2020'!AU7</f>
        <v>0</v>
      </c>
      <c r="AV7" s="183">
        <f t="shared" ref="AV7:AV50" si="7">AT7-AU7</f>
        <v>0</v>
      </c>
      <c r="AW7" s="181">
        <f ca="1">jaunesNum(D7:AH7)+'Juillet 2020'!AW7</f>
        <v>7</v>
      </c>
      <c r="AX7" s="108">
        <f>COUNTIF(D7:AH7,"RF")+'Juillet 2020'!AX7</f>
        <v>7</v>
      </c>
      <c r="AY7" s="214">
        <f t="shared" ref="AY7:AY50" ca="1" si="8">AW7-(AX7)</f>
        <v>0</v>
      </c>
      <c r="AZ7" s="88">
        <f>IF(COUNTIF(D7:AH7,"CA")&gt;=5,"1",IF(COUNTIF(D7:AH7,"CA")&lt;=4,"0"))+'Juillet 2020'!AZ7</f>
        <v>0</v>
      </c>
      <c r="BA7" s="80">
        <f t="shared" ref="BA7:BA50" si="9">(AZ7&gt;=3)*1</f>
        <v>0</v>
      </c>
      <c r="BB7" s="80">
        <f>COUNTIF(D7:AH7,"FR")+'Juillet 2020'!BB7</f>
        <v>0</v>
      </c>
      <c r="BC7" s="186">
        <f t="shared" ref="BC7:BC50" si="10">BA7-BB7</f>
        <v>0</v>
      </c>
    </row>
    <row r="8" spans="1:711" ht="12" customHeight="1" x14ac:dyDescent="0.25">
      <c r="A8" s="28" t="s">
        <v>35</v>
      </c>
      <c r="B8" s="43">
        <v>3</v>
      </c>
      <c r="C8" s="133"/>
      <c r="D8" s="39" t="s">
        <v>55</v>
      </c>
      <c r="E8" s="39" t="str">
        <f>IF(OR(WEEKDAY(E4,2)=6,WEEKDAY(E4,2)=7),"RH","")</f>
        <v>RH</v>
      </c>
      <c r="F8" s="39">
        <v>3</v>
      </c>
      <c r="G8" s="39">
        <v>3</v>
      </c>
      <c r="H8" s="39">
        <v>3</v>
      </c>
      <c r="I8" s="39">
        <v>3</v>
      </c>
      <c r="J8" s="39">
        <v>3</v>
      </c>
      <c r="K8" s="39" t="s">
        <v>55</v>
      </c>
      <c r="L8" s="39" t="s">
        <v>55</v>
      </c>
      <c r="M8" s="39">
        <v>3</v>
      </c>
      <c r="N8" s="39">
        <v>3</v>
      </c>
      <c r="O8" s="39">
        <v>3</v>
      </c>
      <c r="P8" s="39">
        <v>3</v>
      </c>
      <c r="Q8" s="39">
        <v>3</v>
      </c>
      <c r="R8" s="107" t="s">
        <v>55</v>
      </c>
      <c r="S8" s="39" t="str">
        <f>IF(OR(WEEKDAY(S4,2)=6,WEEKDAY(S4,2)=7),"RH","")</f>
        <v>RH</v>
      </c>
      <c r="T8" s="39">
        <v>3</v>
      </c>
      <c r="U8" s="39">
        <v>3</v>
      </c>
      <c r="V8" s="39">
        <v>3</v>
      </c>
      <c r="W8" s="39">
        <v>3</v>
      </c>
      <c r="X8" s="39">
        <v>3</v>
      </c>
      <c r="Y8" s="39" t="s">
        <v>55</v>
      </c>
      <c r="Z8" s="39" t="str">
        <f>IF(OR(WEEKDAY(Z4,2)=6,WEEKDAY(Z4,2)=7),"RH","")</f>
        <v>RH</v>
      </c>
      <c r="AA8" s="39">
        <v>3</v>
      </c>
      <c r="AB8" s="39">
        <v>3</v>
      </c>
      <c r="AC8" s="39">
        <v>3</v>
      </c>
      <c r="AD8" s="39">
        <v>3</v>
      </c>
      <c r="AE8" s="39">
        <v>3</v>
      </c>
      <c r="AF8" s="39" t="s">
        <v>55</v>
      </c>
      <c r="AG8" s="39" t="str">
        <f>IF(OR(WEEKDAY(AG4,2)=6,WEEKDAY(AG4,2)=7),"RH","")</f>
        <v>RH</v>
      </c>
      <c r="AH8" s="39">
        <v>3</v>
      </c>
      <c r="AI8" s="111"/>
      <c r="AJ8" s="164">
        <f>COUNTIF(D8:AH8,"RTT")+'Juillet 2020'!AJ8</f>
        <v>0</v>
      </c>
      <c r="AK8" s="183">
        <f t="shared" si="3"/>
        <v>15</v>
      </c>
      <c r="AL8" s="88">
        <f>COUNTIF(D8:AH8,"CA")+'Juillet 2020'!AL8</f>
        <v>0</v>
      </c>
      <c r="AM8" s="229">
        <f t="shared" si="4"/>
        <v>25</v>
      </c>
      <c r="AN8" s="362"/>
      <c r="AO8" s="88" t="s">
        <v>90</v>
      </c>
      <c r="AP8" s="80">
        <f>'Juillet 2020'!AP8</f>
        <v>0</v>
      </c>
      <c r="AQ8" s="80">
        <f>COUNTIF(D8:AH8,"HS")+'Juillet 2020'!AQ8</f>
        <v>0</v>
      </c>
      <c r="AR8" s="186">
        <f t="shared" si="5"/>
        <v>0</v>
      </c>
      <c r="AS8" s="77">
        <f>COUNT(L8,S8,Z8,AG8,E8,R8)+'Juillet 2020'!AS8</f>
        <v>0</v>
      </c>
      <c r="AT8" s="64">
        <f t="shared" si="6"/>
        <v>0</v>
      </c>
      <c r="AU8" s="64">
        <f>COUNTIF(D8:AH8,"jdf")+'Juillet 2020'!AU8</f>
        <v>0</v>
      </c>
      <c r="AV8" s="183">
        <f t="shared" si="7"/>
        <v>0</v>
      </c>
      <c r="AW8" s="181">
        <f ca="1">jaunesNum(D8:AH8)+'Juillet 2020'!AW8</f>
        <v>7</v>
      </c>
      <c r="AX8" s="108">
        <f>COUNTIF(D8:AH8,"RF")+'Juillet 2020'!AX8</f>
        <v>7</v>
      </c>
      <c r="AY8" s="214">
        <f t="shared" ca="1" si="8"/>
        <v>0</v>
      </c>
      <c r="AZ8" s="88">
        <f>IF(COUNTIF(D8:AH8,"CA")&gt;=5,"1",IF(COUNTIF(D8:AH8,"CA")&lt;=4,"0"))+'Juillet 2020'!AZ8</f>
        <v>0</v>
      </c>
      <c r="BA8" s="80">
        <f t="shared" si="9"/>
        <v>0</v>
      </c>
      <c r="BB8" s="80">
        <f>COUNTIF(D8:AH8,"FR")+'Juillet 2020'!BB8</f>
        <v>0</v>
      </c>
      <c r="BC8" s="186">
        <f t="shared" si="10"/>
        <v>0</v>
      </c>
    </row>
    <row r="9" spans="1:711" ht="12" customHeight="1" thickBot="1" x14ac:dyDescent="0.3">
      <c r="A9" s="29" t="s">
        <v>51</v>
      </c>
      <c r="B9" s="43">
        <v>4</v>
      </c>
      <c r="C9" s="133"/>
      <c r="D9" s="39" t="s">
        <v>55</v>
      </c>
      <c r="E9" s="39" t="s">
        <v>55</v>
      </c>
      <c r="F9" s="39">
        <v>4</v>
      </c>
      <c r="G9" s="39">
        <v>4</v>
      </c>
      <c r="H9" s="39">
        <v>4</v>
      </c>
      <c r="I9" s="39">
        <v>4</v>
      </c>
      <c r="J9" s="39">
        <v>4</v>
      </c>
      <c r="K9" s="39" t="s">
        <v>55</v>
      </c>
      <c r="L9" s="39" t="s">
        <v>55</v>
      </c>
      <c r="M9" s="39">
        <v>4</v>
      </c>
      <c r="N9" s="39">
        <v>4</v>
      </c>
      <c r="O9" s="39">
        <v>4</v>
      </c>
      <c r="P9" s="39">
        <v>4</v>
      </c>
      <c r="Q9" s="39">
        <v>4</v>
      </c>
      <c r="R9" s="107" t="s">
        <v>55</v>
      </c>
      <c r="S9" s="39" t="s">
        <v>55</v>
      </c>
      <c r="T9" s="39">
        <v>4</v>
      </c>
      <c r="U9" s="39">
        <v>4</v>
      </c>
      <c r="V9" s="39">
        <v>4</v>
      </c>
      <c r="W9" s="39">
        <v>4</v>
      </c>
      <c r="X9" s="39">
        <v>4</v>
      </c>
      <c r="Y9" s="39" t="s">
        <v>55</v>
      </c>
      <c r="Z9" s="39" t="s">
        <v>55</v>
      </c>
      <c r="AA9" s="39">
        <v>4</v>
      </c>
      <c r="AB9" s="39">
        <v>4</v>
      </c>
      <c r="AC9" s="39">
        <v>4</v>
      </c>
      <c r="AD9" s="39">
        <v>4</v>
      </c>
      <c r="AE9" s="39">
        <v>4</v>
      </c>
      <c r="AF9" s="39" t="s">
        <v>55</v>
      </c>
      <c r="AG9" s="39" t="s">
        <v>55</v>
      </c>
      <c r="AH9" s="39">
        <v>4</v>
      </c>
      <c r="AI9" s="111"/>
      <c r="AJ9" s="164">
        <f>COUNTIF(D9:AH9,"RTT")+'Juillet 2020'!AJ9</f>
        <v>0</v>
      </c>
      <c r="AK9" s="183">
        <f t="shared" si="3"/>
        <v>15</v>
      </c>
      <c r="AL9" s="88">
        <f>COUNTIF(D9:AH9,"CA")+'Juillet 2020'!AL9</f>
        <v>0</v>
      </c>
      <c r="AM9" s="229">
        <f t="shared" si="4"/>
        <v>25</v>
      </c>
      <c r="AN9" s="362"/>
      <c r="AO9" s="88" t="s">
        <v>90</v>
      </c>
      <c r="AP9" s="80">
        <f>'Juillet 2020'!AP9</f>
        <v>0</v>
      </c>
      <c r="AQ9" s="80">
        <f>COUNTIF(D9:AH9,"HS")+'Juillet 2020'!AQ9</f>
        <v>0</v>
      </c>
      <c r="AR9" s="186">
        <f t="shared" si="5"/>
        <v>0</v>
      </c>
      <c r="AS9" s="77">
        <f>COUNT(L9,S9,Z9,AG9,E9,R9)+'Juillet 2020'!AS9</f>
        <v>0</v>
      </c>
      <c r="AT9" s="64">
        <f t="shared" si="6"/>
        <v>0</v>
      </c>
      <c r="AU9" s="64">
        <f>COUNTIF(D9:AH9,"jdf")+'Juillet 2020'!AU9</f>
        <v>0</v>
      </c>
      <c r="AV9" s="183">
        <f t="shared" si="7"/>
        <v>0</v>
      </c>
      <c r="AW9" s="181">
        <f ca="1">jaunesNum(D9:AH9)+'Juillet 2020'!AW9</f>
        <v>7</v>
      </c>
      <c r="AX9" s="108">
        <f>COUNTIF(D9:AH9,"RF")+'Juillet 2020'!AX9</f>
        <v>7</v>
      </c>
      <c r="AY9" s="214">
        <f t="shared" ca="1" si="8"/>
        <v>0</v>
      </c>
      <c r="AZ9" s="88">
        <f>IF(COUNTIF(D9:AH9,"CA")&gt;=5,"1",IF(COUNTIF(D9:AH9,"CA")&lt;=4,"0"))+'Juillet 2020'!AZ9</f>
        <v>0</v>
      </c>
      <c r="BA9" s="80">
        <f t="shared" si="9"/>
        <v>0</v>
      </c>
      <c r="BB9" s="80">
        <f>COUNTIF(D9:AH9,"FR")+'Juillet 2020'!BB9</f>
        <v>0</v>
      </c>
      <c r="BC9" s="186">
        <f t="shared" si="10"/>
        <v>0</v>
      </c>
    </row>
    <row r="10" spans="1:711" ht="2.25" customHeight="1" thickBot="1" x14ac:dyDescent="0.3">
      <c r="A10" s="12"/>
      <c r="B10" s="42"/>
      <c r="C10" s="134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107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111"/>
      <c r="AJ10" s="164">
        <f>COUNTIF(D10:AH10,"RTT")+'Juillet 2020'!AJ10</f>
        <v>0</v>
      </c>
      <c r="AK10" s="183"/>
      <c r="AL10" s="88">
        <f>COUNTIF(D10:AH10,"CA")+'Juillet 2020'!AL10</f>
        <v>0</v>
      </c>
      <c r="AM10" s="229"/>
      <c r="AN10" s="362"/>
      <c r="AO10" s="88" t="s">
        <v>90</v>
      </c>
      <c r="AP10" s="80">
        <f>'Juillet 2020'!AP10</f>
        <v>0</v>
      </c>
      <c r="AQ10" s="80">
        <f>COUNTIF(D10:AH10,"HS")+'Juillet 2020'!AQ10</f>
        <v>0</v>
      </c>
      <c r="AR10" s="186">
        <f t="shared" si="5"/>
        <v>0</v>
      </c>
      <c r="AS10" s="77">
        <f>COUNT(L10,S10,Z10,AG10,E10,R10)+'Juillet 2020'!AS10</f>
        <v>0</v>
      </c>
      <c r="AT10" s="64">
        <f t="shared" si="6"/>
        <v>0</v>
      </c>
      <c r="AU10" s="64">
        <f>COUNTIF(D10:AH10,"jdf")+'Juillet 2020'!AU10</f>
        <v>0</v>
      </c>
      <c r="AV10" s="183">
        <f t="shared" si="7"/>
        <v>0</v>
      </c>
      <c r="AW10" s="181">
        <f ca="1">jaunesNum(D10:AH10)+'Juillet 2020'!AW10</f>
        <v>6</v>
      </c>
      <c r="AX10" s="108">
        <f>COUNTIF(D10:AH10,"RF")+'Juillet 2020'!AX10</f>
        <v>1</v>
      </c>
      <c r="AY10" s="215"/>
      <c r="AZ10" s="88">
        <f>IF(COUNTIF(D10:AH10,"CA")&gt;=5,"1",IF(COUNTIF(D10:AH10,"CA")&lt;=4,"0"))+'Juillet 2020'!AZ10</f>
        <v>0</v>
      </c>
      <c r="BA10" s="80">
        <f t="shared" si="9"/>
        <v>0</v>
      </c>
      <c r="BB10" s="80">
        <f>COUNTIF(D10:AH10,"FR")+'Juillet 2020'!BB10</f>
        <v>0</v>
      </c>
      <c r="BC10" s="186">
        <f t="shared" si="10"/>
        <v>0</v>
      </c>
    </row>
    <row r="11" spans="1:711" s="1" customFormat="1" ht="12" customHeight="1" thickBot="1" x14ac:dyDescent="0.3">
      <c r="A11" s="30" t="s">
        <v>36</v>
      </c>
      <c r="B11" s="121">
        <v>5</v>
      </c>
      <c r="C11" s="135"/>
      <c r="D11" s="39" t="s">
        <v>55</v>
      </c>
      <c r="E11" s="39" t="s">
        <v>55</v>
      </c>
      <c r="F11" s="39">
        <v>5</v>
      </c>
      <c r="G11" s="39">
        <v>5</v>
      </c>
      <c r="H11" s="39">
        <v>5</v>
      </c>
      <c r="I11" s="39">
        <v>5</v>
      </c>
      <c r="J11" s="39">
        <v>5</v>
      </c>
      <c r="K11" s="39" t="s">
        <v>55</v>
      </c>
      <c r="L11" s="39" t="s">
        <v>55</v>
      </c>
      <c r="M11" s="39">
        <v>5</v>
      </c>
      <c r="N11" s="39">
        <v>5</v>
      </c>
      <c r="O11" s="39">
        <v>5</v>
      </c>
      <c r="P11" s="39">
        <v>5</v>
      </c>
      <c r="Q11" s="39">
        <v>5</v>
      </c>
      <c r="R11" s="107" t="s">
        <v>55</v>
      </c>
      <c r="S11" s="39" t="s">
        <v>55</v>
      </c>
      <c r="T11" s="39">
        <v>5</v>
      </c>
      <c r="U11" s="39">
        <v>5</v>
      </c>
      <c r="V11" s="39">
        <v>5</v>
      </c>
      <c r="W11" s="39">
        <v>5</v>
      </c>
      <c r="X11" s="39">
        <v>5</v>
      </c>
      <c r="Y11" s="39" t="s">
        <v>55</v>
      </c>
      <c r="Z11" s="39" t="s">
        <v>55</v>
      </c>
      <c r="AA11" s="39">
        <v>5</v>
      </c>
      <c r="AB11" s="39">
        <v>5</v>
      </c>
      <c r="AC11" s="39">
        <v>5</v>
      </c>
      <c r="AD11" s="39">
        <v>5</v>
      </c>
      <c r="AE11" s="39">
        <v>5</v>
      </c>
      <c r="AF11" s="39" t="s">
        <v>55</v>
      </c>
      <c r="AG11" s="39" t="s">
        <v>55</v>
      </c>
      <c r="AH11" s="39">
        <v>5</v>
      </c>
      <c r="AI11" s="111"/>
      <c r="AJ11" s="164">
        <f>COUNTIF(D11:AH11,"RTT")+'Juillet 2020'!AJ11</f>
        <v>0</v>
      </c>
      <c r="AK11" s="183">
        <f t="shared" si="3"/>
        <v>15</v>
      </c>
      <c r="AL11" s="88">
        <f>COUNTIF(D11:AH11,"CA")+'Juillet 2020'!AL11</f>
        <v>0</v>
      </c>
      <c r="AM11" s="229">
        <f t="shared" si="4"/>
        <v>25</v>
      </c>
      <c r="AN11" s="362"/>
      <c r="AO11" s="88" t="s">
        <v>90</v>
      </c>
      <c r="AP11" s="80">
        <f>'Juillet 2020'!AP11</f>
        <v>0</v>
      </c>
      <c r="AQ11" s="80">
        <f>COUNTIF(D11:AH11,"HS")+'Juillet 2020'!AQ11</f>
        <v>0</v>
      </c>
      <c r="AR11" s="186">
        <f t="shared" si="5"/>
        <v>0</v>
      </c>
      <c r="AS11" s="77">
        <f>COUNT(L11,S11,Z11,AG11,E11,R11)+'Juillet 2020'!AS11</f>
        <v>0</v>
      </c>
      <c r="AT11" s="64">
        <f t="shared" si="6"/>
        <v>0</v>
      </c>
      <c r="AU11" s="64">
        <f>COUNTIF(D11:AH11,"jdf")+'Juillet 2020'!AU11</f>
        <v>0</v>
      </c>
      <c r="AV11" s="183">
        <f t="shared" si="7"/>
        <v>0</v>
      </c>
      <c r="AW11" s="181">
        <f ca="1">jaunesNum(D11:AH11)+'Juillet 2020'!AW11</f>
        <v>7</v>
      </c>
      <c r="AX11" s="108">
        <f>COUNTIF(D11:AH11,"RF")+'Juillet 2020'!AX11</f>
        <v>7</v>
      </c>
      <c r="AY11" s="214">
        <f t="shared" ca="1" si="8"/>
        <v>0</v>
      </c>
      <c r="AZ11" s="88">
        <f>IF(COUNTIF(D11:AH11,"CA")&gt;=5,"1",IF(COUNTIF(D11:AH11,"CA")&lt;=4,"0"))+'Juillet 2020'!AZ11</f>
        <v>0</v>
      </c>
      <c r="BA11" s="80">
        <f t="shared" si="9"/>
        <v>0</v>
      </c>
      <c r="BB11" s="80">
        <f>COUNTIF(D11:AH11,"FR")+'Juillet 2020'!BB11</f>
        <v>0</v>
      </c>
      <c r="BC11" s="186">
        <f t="shared" si="10"/>
        <v>0</v>
      </c>
    </row>
    <row r="12" spans="1:711" s="5" customFormat="1" ht="12" customHeight="1" x14ac:dyDescent="0.25">
      <c r="A12" s="31" t="s">
        <v>37</v>
      </c>
      <c r="B12" s="43">
        <v>6</v>
      </c>
      <c r="C12" s="136"/>
      <c r="D12" s="39" t="s">
        <v>55</v>
      </c>
      <c r="E12" s="39" t="s">
        <v>55</v>
      </c>
      <c r="F12" s="39">
        <v>6</v>
      </c>
      <c r="G12" s="39">
        <v>6</v>
      </c>
      <c r="H12" s="39">
        <v>6</v>
      </c>
      <c r="I12" s="39">
        <v>6</v>
      </c>
      <c r="J12" s="39">
        <v>6</v>
      </c>
      <c r="K12" s="39" t="s">
        <v>55</v>
      </c>
      <c r="L12" s="39" t="s">
        <v>55</v>
      </c>
      <c r="M12" s="39">
        <v>6</v>
      </c>
      <c r="N12" s="39">
        <v>6</v>
      </c>
      <c r="O12" s="39">
        <v>6</v>
      </c>
      <c r="P12" s="39">
        <v>6</v>
      </c>
      <c r="Q12" s="39">
        <v>6</v>
      </c>
      <c r="R12" s="107" t="s">
        <v>55</v>
      </c>
      <c r="S12" s="39" t="s">
        <v>55</v>
      </c>
      <c r="T12" s="39">
        <v>6</v>
      </c>
      <c r="U12" s="39">
        <v>6</v>
      </c>
      <c r="V12" s="39">
        <v>6</v>
      </c>
      <c r="W12" s="39">
        <v>6</v>
      </c>
      <c r="X12" s="39">
        <v>6</v>
      </c>
      <c r="Y12" s="39" t="s">
        <v>55</v>
      </c>
      <c r="Z12" s="39" t="s">
        <v>55</v>
      </c>
      <c r="AA12" s="39">
        <v>6</v>
      </c>
      <c r="AB12" s="39">
        <v>6</v>
      </c>
      <c r="AC12" s="39">
        <v>6</v>
      </c>
      <c r="AD12" s="39">
        <v>6</v>
      </c>
      <c r="AE12" s="39">
        <v>6</v>
      </c>
      <c r="AF12" s="39" t="s">
        <v>55</v>
      </c>
      <c r="AG12" s="39" t="s">
        <v>55</v>
      </c>
      <c r="AH12" s="39">
        <v>6</v>
      </c>
      <c r="AI12" s="111"/>
      <c r="AJ12" s="164">
        <f>COUNTIF(D12:AH12,"RTT")+'Juillet 2020'!AJ12</f>
        <v>0</v>
      </c>
      <c r="AK12" s="183">
        <f t="shared" si="3"/>
        <v>15</v>
      </c>
      <c r="AL12" s="88">
        <f>COUNTIF(D12:AH12,"CA")+'Juillet 2020'!AL12</f>
        <v>0</v>
      </c>
      <c r="AM12" s="229">
        <f t="shared" si="4"/>
        <v>25</v>
      </c>
      <c r="AN12" s="362"/>
      <c r="AO12" s="88" t="s">
        <v>90</v>
      </c>
      <c r="AP12" s="80">
        <f>'Juillet 2020'!AP12</f>
        <v>0</v>
      </c>
      <c r="AQ12" s="80">
        <f>COUNTIF(D12:AH12,"HS")+'Juillet 2020'!AQ12</f>
        <v>0</v>
      </c>
      <c r="AR12" s="186">
        <f t="shared" si="5"/>
        <v>0</v>
      </c>
      <c r="AS12" s="77">
        <f>COUNT(L12,S12,Z12,AG12,E12,R12)+'Juillet 2020'!AS12</f>
        <v>0</v>
      </c>
      <c r="AT12" s="64">
        <f t="shared" si="6"/>
        <v>0</v>
      </c>
      <c r="AU12" s="64">
        <f>COUNTIF(D12:AH12,"jdf")+'Juillet 2020'!AU12</f>
        <v>0</v>
      </c>
      <c r="AV12" s="183">
        <f t="shared" si="7"/>
        <v>0</v>
      </c>
      <c r="AW12" s="181">
        <f ca="1">jaunesNum(D12:AH12)+'Juillet 2020'!AW12</f>
        <v>7</v>
      </c>
      <c r="AX12" s="108">
        <f>COUNTIF(D12:AH12,"RF")+'Juillet 2020'!AX12</f>
        <v>7</v>
      </c>
      <c r="AY12" s="214">
        <f t="shared" ca="1" si="8"/>
        <v>0</v>
      </c>
      <c r="AZ12" s="88">
        <f>IF(COUNTIF(D12:AH12,"CA")&gt;=5,"1",IF(COUNTIF(D12:AH12,"CA")&lt;=4,"0"))+'Juillet 2020'!AZ12</f>
        <v>0</v>
      </c>
      <c r="BA12" s="80">
        <f t="shared" si="9"/>
        <v>0</v>
      </c>
      <c r="BB12" s="80">
        <f>COUNTIF(D12:AH12,"FR")+'Juillet 2020'!BB12</f>
        <v>0</v>
      </c>
      <c r="BC12" s="186">
        <f t="shared" si="10"/>
        <v>0</v>
      </c>
    </row>
    <row r="13" spans="1:711" ht="12" customHeight="1" thickBot="1" x14ac:dyDescent="0.3">
      <c r="A13" s="32" t="s">
        <v>38</v>
      </c>
      <c r="B13" s="120">
        <v>7</v>
      </c>
      <c r="C13" s="137"/>
      <c r="D13" s="39" t="s">
        <v>55</v>
      </c>
      <c r="E13" s="39" t="s">
        <v>55</v>
      </c>
      <c r="F13" s="39">
        <v>7</v>
      </c>
      <c r="G13" s="39">
        <v>7</v>
      </c>
      <c r="H13" s="39">
        <v>7</v>
      </c>
      <c r="I13" s="39">
        <v>7</v>
      </c>
      <c r="J13" s="39">
        <v>7</v>
      </c>
      <c r="K13" s="39" t="s">
        <v>55</v>
      </c>
      <c r="L13" s="39" t="s">
        <v>55</v>
      </c>
      <c r="M13" s="39">
        <v>7</v>
      </c>
      <c r="N13" s="39">
        <v>7</v>
      </c>
      <c r="O13" s="39">
        <v>7</v>
      </c>
      <c r="P13" s="39">
        <v>7</v>
      </c>
      <c r="Q13" s="39">
        <v>7</v>
      </c>
      <c r="R13" s="107" t="s">
        <v>55</v>
      </c>
      <c r="S13" s="39" t="s">
        <v>55</v>
      </c>
      <c r="T13" s="39">
        <v>7</v>
      </c>
      <c r="U13" s="39">
        <v>7</v>
      </c>
      <c r="V13" s="39">
        <v>7</v>
      </c>
      <c r="W13" s="39">
        <v>7</v>
      </c>
      <c r="X13" s="39">
        <v>7</v>
      </c>
      <c r="Y13" s="39" t="s">
        <v>55</v>
      </c>
      <c r="Z13" s="39" t="s">
        <v>55</v>
      </c>
      <c r="AA13" s="39">
        <v>7</v>
      </c>
      <c r="AB13" s="39">
        <v>7</v>
      </c>
      <c r="AC13" s="39">
        <v>7</v>
      </c>
      <c r="AD13" s="39">
        <v>7</v>
      </c>
      <c r="AE13" s="39">
        <v>7</v>
      </c>
      <c r="AF13" s="39" t="s">
        <v>55</v>
      </c>
      <c r="AG13" s="39" t="s">
        <v>55</v>
      </c>
      <c r="AH13" s="39">
        <v>7</v>
      </c>
      <c r="AI13" s="111"/>
      <c r="AJ13" s="164">
        <f>COUNTIF(D13:AH13,"RTT")+'Juillet 2020'!AJ13</f>
        <v>0</v>
      </c>
      <c r="AK13" s="183">
        <f t="shared" si="3"/>
        <v>15</v>
      </c>
      <c r="AL13" s="88">
        <f>COUNTIF(D13:AH13,"CA")+'Juillet 2020'!AL13</f>
        <v>0</v>
      </c>
      <c r="AM13" s="229">
        <f t="shared" si="4"/>
        <v>25</v>
      </c>
      <c r="AN13" s="362"/>
      <c r="AO13" s="88" t="s">
        <v>90</v>
      </c>
      <c r="AP13" s="80">
        <f>'Juillet 2020'!AP13</f>
        <v>0</v>
      </c>
      <c r="AQ13" s="80">
        <f>COUNTIF(D13:AH13,"HS")+'Juillet 2020'!AQ13</f>
        <v>0</v>
      </c>
      <c r="AR13" s="186">
        <f t="shared" si="5"/>
        <v>0</v>
      </c>
      <c r="AS13" s="77">
        <f>COUNT(L13,S13,Z13,AG13,E13,R13)+'Juillet 2020'!AS13</f>
        <v>0</v>
      </c>
      <c r="AT13" s="64">
        <f t="shared" si="6"/>
        <v>0</v>
      </c>
      <c r="AU13" s="64">
        <f>COUNTIF(D13:AH13,"jdf")+'Juillet 2020'!AU13</f>
        <v>0</v>
      </c>
      <c r="AV13" s="183">
        <f t="shared" si="7"/>
        <v>0</v>
      </c>
      <c r="AW13" s="181">
        <f ca="1">jaunesNum(D13:AH13)+'Juillet 2020'!AW13</f>
        <v>7</v>
      </c>
      <c r="AX13" s="108">
        <f>COUNTIF(D13:AH13,"RF")+'Juillet 2020'!AX13</f>
        <v>7</v>
      </c>
      <c r="AY13" s="214">
        <f t="shared" ca="1" si="8"/>
        <v>0</v>
      </c>
      <c r="AZ13" s="88">
        <f>IF(COUNTIF(D13:AH13,"CA")&gt;=5,"1",IF(COUNTIF(D13:AH13,"CA")&lt;=4,"0"))+'Juillet 2020'!AZ13</f>
        <v>0</v>
      </c>
      <c r="BA13" s="80">
        <f t="shared" si="9"/>
        <v>0</v>
      </c>
      <c r="BB13" s="80">
        <f>COUNTIF(D13:AH13,"FR")+'Juillet 2020'!BB13</f>
        <v>0</v>
      </c>
      <c r="BC13" s="186">
        <f t="shared" si="10"/>
        <v>0</v>
      </c>
    </row>
    <row r="14" spans="1:711" ht="1.5" customHeight="1" thickBot="1" x14ac:dyDescent="0.3">
      <c r="A14" s="13"/>
      <c r="B14" s="46"/>
      <c r="C14" s="138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107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111"/>
      <c r="AJ14" s="164">
        <f>COUNTIF(D14:AH14,"RTT")+'Juillet 2020'!AJ14</f>
        <v>0</v>
      </c>
      <c r="AK14" s="183"/>
      <c r="AL14" s="88">
        <f>COUNTIF(D14:AH14,"CA")+'Juillet 2020'!AL14</f>
        <v>0</v>
      </c>
      <c r="AM14" s="229"/>
      <c r="AN14" s="362"/>
      <c r="AO14" s="88" t="s">
        <v>90</v>
      </c>
      <c r="AP14" s="80">
        <f>'Juillet 2020'!AP14</f>
        <v>0</v>
      </c>
      <c r="AQ14" s="80">
        <f>COUNTIF(D14:AH14,"HS")+'Juillet 2020'!AQ14</f>
        <v>0</v>
      </c>
      <c r="AR14" s="186">
        <f t="shared" si="5"/>
        <v>0</v>
      </c>
      <c r="AS14" s="77">
        <f>COUNT(L14,S14,Z14,AG14,E14,R14)+'Juillet 2020'!AS14</f>
        <v>0</v>
      </c>
      <c r="AT14" s="64">
        <f t="shared" si="6"/>
        <v>0</v>
      </c>
      <c r="AU14" s="64">
        <f>COUNTIF(D14:AH14,"jdf")+'Juillet 2020'!AU14</f>
        <v>0</v>
      </c>
      <c r="AV14" s="183">
        <f t="shared" si="7"/>
        <v>0</v>
      </c>
      <c r="AW14" s="181">
        <f ca="1">jaunesNum(D14:AH14)+'Juillet 2020'!AW14</f>
        <v>6</v>
      </c>
      <c r="AX14" s="108">
        <f>COUNTIF(D14:AH14,"RF")+'Juillet 2020'!AX14</f>
        <v>1</v>
      </c>
      <c r="AY14" s="215"/>
      <c r="AZ14" s="88">
        <f>IF(COUNTIF(D14:AH14,"CA")&gt;=5,"1",IF(COUNTIF(D14:AH14,"CA")&lt;=4,"0"))+'Juillet 2020'!AZ14</f>
        <v>0</v>
      </c>
      <c r="BA14" s="80">
        <f t="shared" si="9"/>
        <v>0</v>
      </c>
      <c r="BB14" s="80">
        <f>COUNTIF(D14:AH14,"FR")+'Juillet 2020'!BB14</f>
        <v>0</v>
      </c>
      <c r="BC14" s="186">
        <f t="shared" si="10"/>
        <v>0</v>
      </c>
    </row>
    <row r="15" spans="1:711" ht="12" customHeight="1" thickBot="1" x14ac:dyDescent="0.3">
      <c r="A15" s="33" t="s">
        <v>39</v>
      </c>
      <c r="B15" s="122">
        <v>8</v>
      </c>
      <c r="C15" s="133"/>
      <c r="D15" s="39" t="s">
        <v>55</v>
      </c>
      <c r="E15" s="39" t="s">
        <v>55</v>
      </c>
      <c r="F15" s="39">
        <v>8</v>
      </c>
      <c r="G15" s="39">
        <v>8</v>
      </c>
      <c r="H15" s="39">
        <v>8</v>
      </c>
      <c r="I15" s="39">
        <v>8</v>
      </c>
      <c r="J15" s="39">
        <v>8</v>
      </c>
      <c r="K15" s="39" t="s">
        <v>55</v>
      </c>
      <c r="L15" s="39" t="s">
        <v>55</v>
      </c>
      <c r="M15" s="39">
        <v>8</v>
      </c>
      <c r="N15" s="39">
        <v>8</v>
      </c>
      <c r="O15" s="39">
        <v>8</v>
      </c>
      <c r="P15" s="39">
        <v>8</v>
      </c>
      <c r="Q15" s="39">
        <v>8</v>
      </c>
      <c r="R15" s="107" t="s">
        <v>55</v>
      </c>
      <c r="S15" s="39" t="s">
        <v>55</v>
      </c>
      <c r="T15" s="39">
        <v>8</v>
      </c>
      <c r="U15" s="39">
        <v>8</v>
      </c>
      <c r="V15" s="39">
        <v>8</v>
      </c>
      <c r="W15" s="39">
        <v>8</v>
      </c>
      <c r="X15" s="39">
        <v>8</v>
      </c>
      <c r="Y15" s="39" t="s">
        <v>55</v>
      </c>
      <c r="Z15" s="39" t="s">
        <v>55</v>
      </c>
      <c r="AA15" s="39">
        <v>8</v>
      </c>
      <c r="AB15" s="39">
        <v>8</v>
      </c>
      <c r="AC15" s="39">
        <v>8</v>
      </c>
      <c r="AD15" s="39">
        <v>8</v>
      </c>
      <c r="AE15" s="39">
        <v>8</v>
      </c>
      <c r="AF15" s="39" t="s">
        <v>55</v>
      </c>
      <c r="AG15" s="39" t="s">
        <v>55</v>
      </c>
      <c r="AH15" s="39">
        <v>8</v>
      </c>
      <c r="AI15" s="111"/>
      <c r="AJ15" s="164">
        <f>COUNTIF(D15:AH15,"RTT")+'Juillet 2020'!AJ15</f>
        <v>0</v>
      </c>
      <c r="AK15" s="183">
        <f t="shared" si="3"/>
        <v>15</v>
      </c>
      <c r="AL15" s="88">
        <f>COUNTIF(D15:AH15,"CA")+'Juillet 2020'!AL15</f>
        <v>0</v>
      </c>
      <c r="AM15" s="229">
        <f t="shared" si="4"/>
        <v>25</v>
      </c>
      <c r="AN15" s="362"/>
      <c r="AO15" s="88" t="s">
        <v>90</v>
      </c>
      <c r="AP15" s="80">
        <f>'Juillet 2020'!AP15</f>
        <v>0</v>
      </c>
      <c r="AQ15" s="80">
        <f>COUNTIF(D15:AH15,"HS")+'Juillet 2020'!AQ15</f>
        <v>0</v>
      </c>
      <c r="AR15" s="186">
        <f t="shared" si="5"/>
        <v>0</v>
      </c>
      <c r="AS15" s="77">
        <f>COUNT(L15,S15,Z15,AG15,E15,R15)+'Juillet 2020'!AS15</f>
        <v>0</v>
      </c>
      <c r="AT15" s="64">
        <f t="shared" si="6"/>
        <v>0</v>
      </c>
      <c r="AU15" s="64">
        <f>COUNTIF(D15:AH15,"jdf")+'Juillet 2020'!AU15</f>
        <v>0</v>
      </c>
      <c r="AV15" s="183">
        <f t="shared" si="7"/>
        <v>0</v>
      </c>
      <c r="AW15" s="181">
        <f ca="1">jaunesNum(D15:AH15)+'Juillet 2020'!AW15</f>
        <v>7</v>
      </c>
      <c r="AX15" s="108">
        <f>COUNTIF(D15:AH15,"RF")+'Juillet 2020'!AX15</f>
        <v>7</v>
      </c>
      <c r="AY15" s="214">
        <f t="shared" ca="1" si="8"/>
        <v>0</v>
      </c>
      <c r="AZ15" s="88">
        <f>IF(COUNTIF(D15:AH15,"CA")&gt;=5,"1",IF(COUNTIF(D15:AH15,"CA")&lt;=4,"0"))+'Juillet 2020'!AZ15</f>
        <v>0</v>
      </c>
      <c r="BA15" s="80">
        <f t="shared" si="9"/>
        <v>0</v>
      </c>
      <c r="BB15" s="80">
        <f>COUNTIF(D15:AH15,"FR")+'Juillet 2020'!BB15</f>
        <v>0</v>
      </c>
      <c r="BC15" s="186">
        <f t="shared" si="10"/>
        <v>0</v>
      </c>
    </row>
    <row r="16" spans="1:711" ht="12" customHeight="1" x14ac:dyDescent="0.25">
      <c r="A16" s="272" t="s">
        <v>40</v>
      </c>
      <c r="B16" s="122">
        <v>9</v>
      </c>
      <c r="C16" s="137"/>
      <c r="D16" s="39" t="str">
        <f t="shared" ref="D16:AH16" si="11">IF(OR(WEEKDAY(D3,2)=6,WEEKDAY(D3,2)=7,WEEKDAY(D3,2)=2),"RH","")</f>
        <v>RH</v>
      </c>
      <c r="E16" s="39" t="str">
        <f t="shared" si="11"/>
        <v>RH</v>
      </c>
      <c r="F16" s="39" t="str">
        <f t="shared" si="11"/>
        <v/>
      </c>
      <c r="G16" s="39" t="str">
        <f t="shared" si="11"/>
        <v>RH</v>
      </c>
      <c r="H16" s="39" t="str">
        <f t="shared" si="11"/>
        <v/>
      </c>
      <c r="I16" s="39" t="str">
        <f t="shared" si="11"/>
        <v/>
      </c>
      <c r="J16" s="39" t="str">
        <f t="shared" si="11"/>
        <v/>
      </c>
      <c r="K16" s="39" t="str">
        <f t="shared" si="11"/>
        <v>RH</v>
      </c>
      <c r="L16" s="39" t="str">
        <f t="shared" si="11"/>
        <v>RH</v>
      </c>
      <c r="M16" s="39" t="str">
        <f t="shared" si="11"/>
        <v/>
      </c>
      <c r="N16" s="39" t="str">
        <f t="shared" si="11"/>
        <v>RH</v>
      </c>
      <c r="O16" s="39" t="str">
        <f t="shared" si="11"/>
        <v/>
      </c>
      <c r="P16" s="39" t="str">
        <f t="shared" si="11"/>
        <v/>
      </c>
      <c r="Q16" s="39" t="str">
        <f t="shared" si="11"/>
        <v/>
      </c>
      <c r="R16" s="107" t="str">
        <f t="shared" si="11"/>
        <v>RH</v>
      </c>
      <c r="S16" s="39" t="str">
        <f t="shared" si="11"/>
        <v>RH</v>
      </c>
      <c r="T16" s="39" t="str">
        <f t="shared" si="11"/>
        <v/>
      </c>
      <c r="U16" s="39" t="str">
        <f t="shared" si="11"/>
        <v>RH</v>
      </c>
      <c r="V16" s="39" t="str">
        <f t="shared" si="11"/>
        <v/>
      </c>
      <c r="W16" s="39" t="str">
        <f t="shared" si="11"/>
        <v/>
      </c>
      <c r="X16" s="39" t="str">
        <f t="shared" si="11"/>
        <v/>
      </c>
      <c r="Y16" s="39" t="str">
        <f t="shared" si="11"/>
        <v>RH</v>
      </c>
      <c r="Z16" s="39" t="str">
        <f t="shared" si="11"/>
        <v>RH</v>
      </c>
      <c r="AA16" s="39" t="str">
        <f t="shared" si="11"/>
        <v/>
      </c>
      <c r="AB16" s="39" t="str">
        <f t="shared" si="11"/>
        <v>RH</v>
      </c>
      <c r="AC16" s="39" t="str">
        <f t="shared" si="11"/>
        <v/>
      </c>
      <c r="AD16" s="39" t="str">
        <f t="shared" si="11"/>
        <v/>
      </c>
      <c r="AE16" s="39" t="str">
        <f t="shared" si="11"/>
        <v/>
      </c>
      <c r="AF16" s="39" t="str">
        <f t="shared" si="11"/>
        <v>RH</v>
      </c>
      <c r="AG16" s="39" t="str">
        <f t="shared" si="11"/>
        <v>RH</v>
      </c>
      <c r="AH16" s="132" t="str">
        <f t="shared" si="11"/>
        <v/>
      </c>
      <c r="AI16" s="111"/>
      <c r="AJ16" s="164">
        <f>COUNTIF(D16:AH16,"RTT")+'Juillet 2020'!AJ16</f>
        <v>0</v>
      </c>
      <c r="AK16" s="183">
        <f t="shared" si="3"/>
        <v>15</v>
      </c>
      <c r="AL16" s="88">
        <f>COUNTIF(D16:AH16,"CA")+'Juillet 2020'!AL16</f>
        <v>0</v>
      </c>
      <c r="AM16" s="229">
        <f t="shared" si="4"/>
        <v>25</v>
      </c>
      <c r="AN16" s="362"/>
      <c r="AO16" s="88" t="s">
        <v>90</v>
      </c>
      <c r="AP16" s="80">
        <f>'Juillet 2020'!AP16</f>
        <v>0</v>
      </c>
      <c r="AQ16" s="80">
        <f>COUNTIF(D16:AH16,"HS")+'Juillet 2020'!AQ16</f>
        <v>0</v>
      </c>
      <c r="AR16" s="186">
        <f t="shared" si="5"/>
        <v>0</v>
      </c>
      <c r="AS16" s="77">
        <f>COUNT(L16,S16,Z16,AG16,E16,R16)+'Juillet 2020'!AS16</f>
        <v>0</v>
      </c>
      <c r="AT16" s="64">
        <f t="shared" si="6"/>
        <v>0</v>
      </c>
      <c r="AU16" s="64">
        <f>COUNTIF(D16:AH16,"jdf")+'Juillet 2020'!AU16</f>
        <v>0</v>
      </c>
      <c r="AV16" s="183">
        <f t="shared" si="7"/>
        <v>0</v>
      </c>
      <c r="AW16" s="106">
        <f ca="1">jaunesNum(D16:AH16)+'Juillet 2020'!AW16</f>
        <v>0</v>
      </c>
      <c r="AX16" s="108">
        <f>COUNTIF(D16:AH16,"RF")+'Juillet 2020'!AX16</f>
        <v>0</v>
      </c>
      <c r="AY16" s="214">
        <f t="shared" ca="1" si="8"/>
        <v>0</v>
      </c>
      <c r="AZ16" s="88">
        <f>IF(COUNTIF(D16:AH16,"CA")&gt;=5,"1",IF(COUNTIF(D16:AH16,"CA")&lt;=4,"0"))+'Juillet 2020'!AZ16</f>
        <v>0</v>
      </c>
      <c r="BA16" s="80">
        <f t="shared" si="9"/>
        <v>0</v>
      </c>
      <c r="BB16" s="80">
        <f>COUNTIF(D16:AH16,"FR")+'Juillet 2020'!BB16</f>
        <v>0</v>
      </c>
      <c r="BC16" s="186">
        <f t="shared" si="10"/>
        <v>0</v>
      </c>
    </row>
    <row r="17" spans="1:55" ht="12" customHeight="1" x14ac:dyDescent="0.25">
      <c r="A17" s="273"/>
      <c r="B17" s="122">
        <v>10</v>
      </c>
      <c r="C17" s="133"/>
      <c r="D17" s="39" t="str">
        <f t="shared" ref="D17:AH17" si="12">IF(OR(WEEKDAY(D3,2)=6,WEEKDAY(D3,2)=7),"RH","")</f>
        <v>RH</v>
      </c>
      <c r="E17" s="39" t="str">
        <f t="shared" si="12"/>
        <v>RH</v>
      </c>
      <c r="F17" s="39" t="str">
        <f t="shared" si="12"/>
        <v/>
      </c>
      <c r="G17" s="39" t="str">
        <f t="shared" si="12"/>
        <v/>
      </c>
      <c r="H17" s="39" t="str">
        <f t="shared" si="12"/>
        <v/>
      </c>
      <c r="I17" s="39" t="str">
        <f t="shared" si="12"/>
        <v/>
      </c>
      <c r="J17" s="39" t="str">
        <f t="shared" si="12"/>
        <v/>
      </c>
      <c r="K17" s="39" t="str">
        <f t="shared" si="12"/>
        <v>RH</v>
      </c>
      <c r="L17" s="39" t="str">
        <f t="shared" si="12"/>
        <v>RH</v>
      </c>
      <c r="M17" s="39" t="str">
        <f t="shared" si="12"/>
        <v/>
      </c>
      <c r="N17" s="39" t="str">
        <f t="shared" si="12"/>
        <v/>
      </c>
      <c r="O17" s="39" t="str">
        <f t="shared" si="12"/>
        <v/>
      </c>
      <c r="P17" s="39" t="str">
        <f t="shared" si="12"/>
        <v/>
      </c>
      <c r="Q17" s="39" t="str">
        <f t="shared" si="12"/>
        <v/>
      </c>
      <c r="R17" s="107" t="str">
        <f t="shared" si="12"/>
        <v>RH</v>
      </c>
      <c r="S17" s="39" t="str">
        <f t="shared" si="12"/>
        <v>RH</v>
      </c>
      <c r="T17" s="39" t="str">
        <f t="shared" si="12"/>
        <v/>
      </c>
      <c r="U17" s="39" t="str">
        <f t="shared" si="12"/>
        <v/>
      </c>
      <c r="V17" s="39" t="str">
        <f t="shared" si="12"/>
        <v/>
      </c>
      <c r="W17" s="39" t="str">
        <f t="shared" si="12"/>
        <v/>
      </c>
      <c r="X17" s="39" t="str">
        <f t="shared" si="12"/>
        <v/>
      </c>
      <c r="Y17" s="39" t="str">
        <f t="shared" si="12"/>
        <v>RH</v>
      </c>
      <c r="Z17" s="39" t="str">
        <f t="shared" si="12"/>
        <v>RH</v>
      </c>
      <c r="AA17" s="39" t="str">
        <f t="shared" si="12"/>
        <v/>
      </c>
      <c r="AB17" s="39" t="str">
        <f t="shared" si="12"/>
        <v/>
      </c>
      <c r="AC17" s="39" t="str">
        <f t="shared" si="12"/>
        <v/>
      </c>
      <c r="AD17" s="39" t="str">
        <f t="shared" si="12"/>
        <v/>
      </c>
      <c r="AE17" s="39" t="str">
        <f t="shared" si="12"/>
        <v/>
      </c>
      <c r="AF17" s="39" t="str">
        <f t="shared" si="12"/>
        <v>RH</v>
      </c>
      <c r="AG17" s="39" t="str">
        <f t="shared" si="12"/>
        <v>RH</v>
      </c>
      <c r="AH17" s="132" t="str">
        <f t="shared" si="12"/>
        <v/>
      </c>
      <c r="AI17" s="111"/>
      <c r="AJ17" s="164">
        <f>COUNTIF(D17:AH17,"RTT")+'Juillet 2020'!AJ17</f>
        <v>0</v>
      </c>
      <c r="AK17" s="183">
        <f t="shared" si="3"/>
        <v>15</v>
      </c>
      <c r="AL17" s="88">
        <f>COUNTIF(D17:AH17,"CA")+'Juillet 2020'!AL17</f>
        <v>0</v>
      </c>
      <c r="AM17" s="229">
        <f t="shared" si="4"/>
        <v>25</v>
      </c>
      <c r="AN17" s="362"/>
      <c r="AO17" s="88" t="s">
        <v>90</v>
      </c>
      <c r="AP17" s="80">
        <f>'Juillet 2020'!AP17</f>
        <v>0</v>
      </c>
      <c r="AQ17" s="80">
        <f>COUNTIF(D17:AH17,"HS")+'Juillet 2020'!AQ17</f>
        <v>0</v>
      </c>
      <c r="AR17" s="186">
        <f t="shared" si="5"/>
        <v>0</v>
      </c>
      <c r="AS17" s="77">
        <f>COUNT(L17,S17,Z17,AG17,E17,R17)+'Juillet 2020'!AS17</f>
        <v>0</v>
      </c>
      <c r="AT17" s="64">
        <f t="shared" si="6"/>
        <v>0</v>
      </c>
      <c r="AU17" s="64">
        <f>COUNTIF(D17:AH17,"jdf")+'Juillet 2020'!AU17</f>
        <v>0</v>
      </c>
      <c r="AV17" s="183">
        <f t="shared" si="7"/>
        <v>0</v>
      </c>
      <c r="AW17" s="181">
        <f ca="1">jaunesNum(D17:AH17)+'Juillet 2020'!AW17</f>
        <v>7</v>
      </c>
      <c r="AX17" s="108">
        <f>COUNTIF(D17:AH17,"RF")+'Juillet 2020'!AX17</f>
        <v>7</v>
      </c>
      <c r="AY17" s="214">
        <f t="shared" ca="1" si="8"/>
        <v>0</v>
      </c>
      <c r="AZ17" s="88">
        <f>IF(COUNTIF(D17:AH17,"CA")&gt;=5,"1",IF(COUNTIF(D17:AH17,"CA")&lt;=4,"0"))+'Juillet 2020'!AZ17</f>
        <v>0</v>
      </c>
      <c r="BA17" s="80">
        <f t="shared" si="9"/>
        <v>0</v>
      </c>
      <c r="BB17" s="80">
        <f>COUNTIF(D17:AH17,"FR")+'Juillet 2020'!BB17</f>
        <v>0</v>
      </c>
      <c r="BC17" s="186">
        <f t="shared" si="10"/>
        <v>0</v>
      </c>
    </row>
    <row r="18" spans="1:55" ht="12" customHeight="1" x14ac:dyDescent="0.25">
      <c r="A18" s="273"/>
      <c r="B18" s="122">
        <v>11</v>
      </c>
      <c r="C18" s="133"/>
      <c r="D18" s="39" t="str">
        <f t="shared" ref="D18:AH18" si="13">IF(OR(WEEKDAY(D3,2)=6,WEEKDAY(D3,2)=7,WEEKDAY(D3,2)=1),"RH","")</f>
        <v>RH</v>
      </c>
      <c r="E18" s="39" t="str">
        <f t="shared" si="13"/>
        <v>RH</v>
      </c>
      <c r="F18" s="39" t="str">
        <f t="shared" si="13"/>
        <v>RH</v>
      </c>
      <c r="G18" s="39" t="str">
        <f t="shared" si="13"/>
        <v/>
      </c>
      <c r="H18" s="39" t="str">
        <f t="shared" si="13"/>
        <v/>
      </c>
      <c r="I18" s="39" t="str">
        <f t="shared" si="13"/>
        <v/>
      </c>
      <c r="J18" s="39" t="str">
        <f t="shared" si="13"/>
        <v/>
      </c>
      <c r="K18" s="39" t="str">
        <f t="shared" si="13"/>
        <v>RH</v>
      </c>
      <c r="L18" s="39" t="str">
        <f t="shared" si="13"/>
        <v>RH</v>
      </c>
      <c r="M18" s="39" t="str">
        <f t="shared" si="13"/>
        <v>RH</v>
      </c>
      <c r="N18" s="39" t="str">
        <f t="shared" si="13"/>
        <v/>
      </c>
      <c r="O18" s="39" t="str">
        <f t="shared" si="13"/>
        <v/>
      </c>
      <c r="P18" s="39" t="str">
        <f t="shared" si="13"/>
        <v/>
      </c>
      <c r="Q18" s="39" t="str">
        <f t="shared" si="13"/>
        <v/>
      </c>
      <c r="R18" s="107" t="str">
        <f t="shared" si="13"/>
        <v>RH</v>
      </c>
      <c r="S18" s="39" t="str">
        <f t="shared" si="13"/>
        <v>RH</v>
      </c>
      <c r="T18" s="39" t="str">
        <f t="shared" si="13"/>
        <v>RH</v>
      </c>
      <c r="U18" s="39" t="str">
        <f t="shared" si="13"/>
        <v/>
      </c>
      <c r="V18" s="39" t="str">
        <f t="shared" si="13"/>
        <v/>
      </c>
      <c r="W18" s="39" t="str">
        <f t="shared" si="13"/>
        <v/>
      </c>
      <c r="X18" s="39" t="str">
        <f t="shared" si="13"/>
        <v/>
      </c>
      <c r="Y18" s="39" t="str">
        <f t="shared" si="13"/>
        <v>RH</v>
      </c>
      <c r="Z18" s="39" t="str">
        <f t="shared" si="13"/>
        <v>RH</v>
      </c>
      <c r="AA18" s="39" t="str">
        <f t="shared" si="13"/>
        <v>RH</v>
      </c>
      <c r="AB18" s="39" t="str">
        <f t="shared" si="13"/>
        <v/>
      </c>
      <c r="AC18" s="39" t="str">
        <f t="shared" si="13"/>
        <v/>
      </c>
      <c r="AD18" s="39" t="str">
        <f t="shared" si="13"/>
        <v/>
      </c>
      <c r="AE18" s="39" t="str">
        <f t="shared" si="13"/>
        <v/>
      </c>
      <c r="AF18" s="39" t="str">
        <f t="shared" si="13"/>
        <v>RH</v>
      </c>
      <c r="AG18" s="39" t="str">
        <f t="shared" si="13"/>
        <v>RH</v>
      </c>
      <c r="AH18" s="132" t="str">
        <f t="shared" si="13"/>
        <v>RH</v>
      </c>
      <c r="AI18" s="111"/>
      <c r="AJ18" s="164">
        <f>COUNTIF(D18:AH18,"RTT")+'Juillet 2020'!AJ18</f>
        <v>0</v>
      </c>
      <c r="AK18" s="183">
        <f t="shared" si="3"/>
        <v>15</v>
      </c>
      <c r="AL18" s="88">
        <f>COUNTIF(D18:AH18,"CA")+'Juillet 2020'!AL18</f>
        <v>0</v>
      </c>
      <c r="AM18" s="229">
        <f t="shared" si="4"/>
        <v>25</v>
      </c>
      <c r="AN18" s="362"/>
      <c r="AO18" s="88" t="s">
        <v>90</v>
      </c>
      <c r="AP18" s="80">
        <f>'Juillet 2020'!AP18</f>
        <v>0</v>
      </c>
      <c r="AQ18" s="80">
        <f>COUNTIF(D18:AH18,"HS")+'Juillet 2020'!AQ18</f>
        <v>0</v>
      </c>
      <c r="AR18" s="186">
        <f t="shared" si="5"/>
        <v>0</v>
      </c>
      <c r="AS18" s="77">
        <f>COUNT(L18,S18,Z18,AG18,E18,R18)+'Juillet 2020'!AS18</f>
        <v>0</v>
      </c>
      <c r="AT18" s="64">
        <f t="shared" si="6"/>
        <v>0</v>
      </c>
      <c r="AU18" s="64">
        <f>COUNTIF(D18:AH18,"jdf")+'Juillet 2020'!AU18</f>
        <v>0</v>
      </c>
      <c r="AV18" s="183">
        <f t="shared" si="7"/>
        <v>0</v>
      </c>
      <c r="AW18" s="106">
        <f ca="1">jaunesNum(D18:AH18)+'Juillet 2020'!AW18</f>
        <v>0</v>
      </c>
      <c r="AX18" s="108">
        <f>COUNTIF(D18:AH18,"RF")+'Juillet 2020'!AX18</f>
        <v>0</v>
      </c>
      <c r="AY18" s="214">
        <f t="shared" ca="1" si="8"/>
        <v>0</v>
      </c>
      <c r="AZ18" s="88">
        <f>IF(COUNTIF(D18:AH18,"CA")&gt;=5,"1",IF(COUNTIF(D18:AH18,"CA")&lt;=4,"0"))+'Juillet 2020'!AZ18</f>
        <v>0</v>
      </c>
      <c r="BA18" s="80">
        <f t="shared" si="9"/>
        <v>0</v>
      </c>
      <c r="BB18" s="80">
        <f>COUNTIF(D18:AH18,"FR")+'Juillet 2020'!BB18</f>
        <v>0</v>
      </c>
      <c r="BC18" s="186">
        <f t="shared" si="10"/>
        <v>0</v>
      </c>
    </row>
    <row r="19" spans="1:55" ht="12" customHeight="1" x14ac:dyDescent="0.25">
      <c r="A19" s="274" t="s">
        <v>41</v>
      </c>
      <c r="B19" s="122"/>
      <c r="C19" s="133"/>
      <c r="D19" s="39" t="str">
        <f t="shared" ref="D19:AH19" si="14">IF(OR(WEEKDAY(D3,2)=6,WEEKDAY(D3,2)=7,WEEKDAY(D3,2)=1),"RH","")</f>
        <v>RH</v>
      </c>
      <c r="E19" s="39" t="str">
        <f t="shared" si="14"/>
        <v>RH</v>
      </c>
      <c r="F19" s="39" t="str">
        <f t="shared" si="14"/>
        <v>RH</v>
      </c>
      <c r="G19" s="39" t="str">
        <f t="shared" si="14"/>
        <v/>
      </c>
      <c r="H19" s="39" t="str">
        <f t="shared" si="14"/>
        <v/>
      </c>
      <c r="I19" s="39" t="str">
        <f t="shared" si="14"/>
        <v/>
      </c>
      <c r="J19" s="39" t="str">
        <f t="shared" si="14"/>
        <v/>
      </c>
      <c r="K19" s="39" t="str">
        <f t="shared" si="14"/>
        <v>RH</v>
      </c>
      <c r="L19" s="39" t="str">
        <f t="shared" si="14"/>
        <v>RH</v>
      </c>
      <c r="M19" s="39" t="str">
        <f t="shared" si="14"/>
        <v>RH</v>
      </c>
      <c r="N19" s="39" t="str">
        <f t="shared" si="14"/>
        <v/>
      </c>
      <c r="O19" s="39" t="str">
        <f t="shared" si="14"/>
        <v/>
      </c>
      <c r="P19" s="39" t="str">
        <f t="shared" si="14"/>
        <v/>
      </c>
      <c r="Q19" s="39" t="str">
        <f t="shared" si="14"/>
        <v/>
      </c>
      <c r="R19" s="107" t="str">
        <f t="shared" si="14"/>
        <v>RH</v>
      </c>
      <c r="S19" s="39" t="str">
        <f t="shared" si="14"/>
        <v>RH</v>
      </c>
      <c r="T19" s="39" t="str">
        <f t="shared" si="14"/>
        <v>RH</v>
      </c>
      <c r="U19" s="39" t="str">
        <f t="shared" si="14"/>
        <v/>
      </c>
      <c r="V19" s="39" t="str">
        <f t="shared" si="14"/>
        <v/>
      </c>
      <c r="W19" s="39" t="str">
        <f t="shared" si="14"/>
        <v/>
      </c>
      <c r="X19" s="39" t="str">
        <f t="shared" si="14"/>
        <v/>
      </c>
      <c r="Y19" s="39" t="str">
        <f t="shared" si="14"/>
        <v>RH</v>
      </c>
      <c r="Z19" s="39" t="str">
        <f t="shared" si="14"/>
        <v>RH</v>
      </c>
      <c r="AA19" s="39" t="str">
        <f t="shared" si="14"/>
        <v>RH</v>
      </c>
      <c r="AB19" s="39" t="str">
        <f t="shared" si="14"/>
        <v/>
      </c>
      <c r="AC19" s="39" t="str">
        <f t="shared" si="14"/>
        <v/>
      </c>
      <c r="AD19" s="39" t="str">
        <f t="shared" si="14"/>
        <v/>
      </c>
      <c r="AE19" s="39" t="str">
        <f t="shared" si="14"/>
        <v/>
      </c>
      <c r="AF19" s="39" t="str">
        <f t="shared" si="14"/>
        <v>RH</v>
      </c>
      <c r="AG19" s="39" t="str">
        <f t="shared" si="14"/>
        <v>RH</v>
      </c>
      <c r="AH19" s="132" t="str">
        <f t="shared" si="14"/>
        <v>RH</v>
      </c>
      <c r="AI19" s="111"/>
      <c r="AJ19" s="164">
        <f>COUNTIF(D19:AH19,"RTT")+'Juillet 2020'!AJ19</f>
        <v>0</v>
      </c>
      <c r="AK19" s="183">
        <f t="shared" si="3"/>
        <v>15</v>
      </c>
      <c r="AL19" s="88">
        <f>COUNTIF(D19:AH19,"CA")+'Juillet 2020'!AL19</f>
        <v>0</v>
      </c>
      <c r="AM19" s="229">
        <f t="shared" si="4"/>
        <v>25</v>
      </c>
      <c r="AN19" s="362"/>
      <c r="AO19" s="88" t="s">
        <v>90</v>
      </c>
      <c r="AP19" s="80">
        <f>'Juillet 2020'!AP19</f>
        <v>0</v>
      </c>
      <c r="AQ19" s="80">
        <f>COUNTIF(D19:AH19,"HS")+'Juillet 2020'!AQ19</f>
        <v>0</v>
      </c>
      <c r="AR19" s="186">
        <f t="shared" si="5"/>
        <v>0</v>
      </c>
      <c r="AS19" s="77">
        <f>COUNT(L19,S19,Z19,AG19,E19,R19)+'Juillet 2020'!AS19</f>
        <v>0</v>
      </c>
      <c r="AT19" s="64">
        <f t="shared" si="6"/>
        <v>0</v>
      </c>
      <c r="AU19" s="64">
        <f>COUNTIF(D19:AH19,"jdf")+'Juillet 2020'!AU19</f>
        <v>0</v>
      </c>
      <c r="AV19" s="183">
        <f t="shared" si="7"/>
        <v>0</v>
      </c>
      <c r="AW19" s="106">
        <f ca="1">jaunesNum(D19:AH19)+'Juillet 2020'!AW19</f>
        <v>0</v>
      </c>
      <c r="AX19" s="108">
        <f>COUNTIF(D19:AH19,"RF")+'Juillet 2020'!AX19</f>
        <v>0</v>
      </c>
      <c r="AY19" s="214">
        <f t="shared" ca="1" si="8"/>
        <v>0</v>
      </c>
      <c r="AZ19" s="88">
        <f>IF(COUNTIF(D19:AH19,"CA")&gt;=5,"1",IF(COUNTIF(D19:AH19,"CA")&lt;=4,"0"))+'Juillet 2020'!AZ19</f>
        <v>0</v>
      </c>
      <c r="BA19" s="80">
        <f t="shared" si="9"/>
        <v>0</v>
      </c>
      <c r="BB19" s="80">
        <f>COUNTIF(D19:AH19,"FR")+'Juillet 2020'!BB19</f>
        <v>0</v>
      </c>
      <c r="BC19" s="186">
        <f t="shared" si="10"/>
        <v>0</v>
      </c>
    </row>
    <row r="20" spans="1:55" ht="12" customHeight="1" x14ac:dyDescent="0.25">
      <c r="A20" s="275"/>
      <c r="B20" s="122"/>
      <c r="C20" s="137"/>
      <c r="D20" s="39" t="s">
        <v>55</v>
      </c>
      <c r="E20" s="39" t="str">
        <f t="shared" ref="E20:AH20" si="15">IF(OR(WEEKDAY(E3,2)=6,WEEKDAY(E3,2)=7,WEEKDAY(E3,2)=3),"RH","")</f>
        <v>RH</v>
      </c>
      <c r="F20" s="39" t="str">
        <f t="shared" si="15"/>
        <v/>
      </c>
      <c r="G20" s="39" t="str">
        <f t="shared" si="15"/>
        <v/>
      </c>
      <c r="H20" s="39" t="s">
        <v>87</v>
      </c>
      <c r="I20" s="39" t="str">
        <f t="shared" si="15"/>
        <v/>
      </c>
      <c r="J20" s="39" t="str">
        <f t="shared" si="15"/>
        <v/>
      </c>
      <c r="K20" s="39" t="str">
        <f t="shared" si="15"/>
        <v>RH</v>
      </c>
      <c r="L20" s="39" t="str">
        <f t="shared" si="15"/>
        <v>RH</v>
      </c>
      <c r="M20" s="39" t="str">
        <f t="shared" si="15"/>
        <v/>
      </c>
      <c r="N20" s="39" t="str">
        <f t="shared" si="15"/>
        <v/>
      </c>
      <c r="O20" s="39" t="s">
        <v>87</v>
      </c>
      <c r="P20" s="39" t="str">
        <f t="shared" si="15"/>
        <v/>
      </c>
      <c r="Q20" s="39" t="str">
        <f t="shared" si="15"/>
        <v/>
      </c>
      <c r="R20" s="107" t="str">
        <f t="shared" si="15"/>
        <v>RH</v>
      </c>
      <c r="S20" s="39" t="str">
        <f t="shared" si="15"/>
        <v>RH</v>
      </c>
      <c r="T20" s="39" t="str">
        <f t="shared" si="15"/>
        <v/>
      </c>
      <c r="U20" s="39" t="str">
        <f t="shared" si="15"/>
        <v/>
      </c>
      <c r="V20" s="39" t="s">
        <v>87</v>
      </c>
      <c r="W20" s="39" t="str">
        <f t="shared" si="15"/>
        <v/>
      </c>
      <c r="X20" s="39" t="str">
        <f t="shared" si="15"/>
        <v/>
      </c>
      <c r="Y20" s="39" t="str">
        <f t="shared" si="15"/>
        <v>RH</v>
      </c>
      <c r="Z20" s="39" t="str">
        <f t="shared" si="15"/>
        <v>RH</v>
      </c>
      <c r="AA20" s="39" t="str">
        <f t="shared" si="15"/>
        <v/>
      </c>
      <c r="AB20" s="39" t="str">
        <f t="shared" si="15"/>
        <v/>
      </c>
      <c r="AC20" s="39" t="s">
        <v>87</v>
      </c>
      <c r="AD20" s="39" t="str">
        <f t="shared" si="15"/>
        <v/>
      </c>
      <c r="AE20" s="39" t="str">
        <f t="shared" si="15"/>
        <v/>
      </c>
      <c r="AF20" s="39" t="str">
        <f t="shared" si="15"/>
        <v>RH</v>
      </c>
      <c r="AG20" s="39" t="str">
        <f t="shared" si="15"/>
        <v>RH</v>
      </c>
      <c r="AH20" s="132" t="str">
        <f t="shared" si="15"/>
        <v/>
      </c>
      <c r="AI20" s="111"/>
      <c r="AJ20" s="164">
        <f>COUNTIF(D20:AH20,"RTT")+'Juillet 2020'!AJ20</f>
        <v>0</v>
      </c>
      <c r="AK20" s="183">
        <f t="shared" si="3"/>
        <v>15</v>
      </c>
      <c r="AL20" s="88">
        <f>COUNTIF(D20:AH20,"CA")+'Juillet 2020'!AL20</f>
        <v>0</v>
      </c>
      <c r="AM20" s="229">
        <f t="shared" si="4"/>
        <v>25</v>
      </c>
      <c r="AN20" s="362"/>
      <c r="AO20" s="88" t="s">
        <v>90</v>
      </c>
      <c r="AP20" s="80">
        <f>'Juillet 2020'!AP20</f>
        <v>0</v>
      </c>
      <c r="AQ20" s="80">
        <f>COUNTIF(D20:AH20,"HS")+'Juillet 2020'!AQ20</f>
        <v>0</v>
      </c>
      <c r="AR20" s="186">
        <f t="shared" si="5"/>
        <v>0</v>
      </c>
      <c r="AS20" s="77">
        <f>COUNT(L20,S20,Z20,AG20,E20,R20)+'Juillet 2020'!AS20</f>
        <v>0</v>
      </c>
      <c r="AT20" s="64">
        <f t="shared" si="6"/>
        <v>0</v>
      </c>
      <c r="AU20" s="64">
        <f>COUNTIF(D20:AH20,"jdf")+'Juillet 2020'!AU20</f>
        <v>0</v>
      </c>
      <c r="AV20" s="183">
        <f t="shared" si="7"/>
        <v>0</v>
      </c>
      <c r="AW20" s="181">
        <f ca="1">jaunesNum(D20:AH20)+'Juillet 2020'!AW20</f>
        <v>7</v>
      </c>
      <c r="AX20" s="108">
        <f>COUNTIF(D20:AH20,"RF")+'Juillet 2020'!AX20</f>
        <v>7</v>
      </c>
      <c r="AY20" s="214">
        <f t="shared" ca="1" si="8"/>
        <v>0</v>
      </c>
      <c r="AZ20" s="88">
        <f>IF(COUNTIF(D20:AH20,"CA")&gt;=5,"1",IF(COUNTIF(D20:AH20,"CA")&lt;=4,"0"))+'Juillet 2020'!AZ20</f>
        <v>0</v>
      </c>
      <c r="BA20" s="80">
        <f t="shared" si="9"/>
        <v>0</v>
      </c>
      <c r="BB20" s="80">
        <f>COUNTIF(D20:AH20,"FR")+'Juillet 2020'!BB20</f>
        <v>0</v>
      </c>
      <c r="BC20" s="186">
        <f t="shared" si="10"/>
        <v>0</v>
      </c>
    </row>
    <row r="21" spans="1:55" ht="12" customHeight="1" x14ac:dyDescent="0.25">
      <c r="A21" s="276" t="s">
        <v>42</v>
      </c>
      <c r="B21" s="122"/>
      <c r="C21" s="133"/>
      <c r="D21" s="39" t="str">
        <f t="shared" ref="D21:AH21" si="16">IF(OR(WEEKDAY(D3,2)=6,WEEKDAY(D3,2)=7,WEEKDAY(D3,2)=1),"RH","")</f>
        <v>RH</v>
      </c>
      <c r="E21" s="39" t="str">
        <f t="shared" si="16"/>
        <v>RH</v>
      </c>
      <c r="F21" s="39" t="str">
        <f t="shared" si="16"/>
        <v>RH</v>
      </c>
      <c r="G21" s="39" t="str">
        <f t="shared" si="16"/>
        <v/>
      </c>
      <c r="H21" s="39" t="str">
        <f t="shared" si="16"/>
        <v/>
      </c>
      <c r="I21" s="39" t="str">
        <f t="shared" si="16"/>
        <v/>
      </c>
      <c r="J21" s="39" t="str">
        <f t="shared" si="16"/>
        <v/>
      </c>
      <c r="K21" s="39" t="str">
        <f t="shared" si="16"/>
        <v>RH</v>
      </c>
      <c r="L21" s="39" t="str">
        <f t="shared" si="16"/>
        <v>RH</v>
      </c>
      <c r="M21" s="39" t="str">
        <f t="shared" si="16"/>
        <v>RH</v>
      </c>
      <c r="N21" s="39" t="str">
        <f t="shared" si="16"/>
        <v/>
      </c>
      <c r="O21" s="39" t="str">
        <f t="shared" si="16"/>
        <v/>
      </c>
      <c r="P21" s="39" t="str">
        <f t="shared" si="16"/>
        <v/>
      </c>
      <c r="Q21" s="39" t="str">
        <f t="shared" si="16"/>
        <v/>
      </c>
      <c r="R21" s="107" t="str">
        <f t="shared" si="16"/>
        <v>RH</v>
      </c>
      <c r="S21" s="39" t="str">
        <f t="shared" si="16"/>
        <v>RH</v>
      </c>
      <c r="T21" s="39" t="str">
        <f t="shared" si="16"/>
        <v>RH</v>
      </c>
      <c r="U21" s="39" t="str">
        <f t="shared" si="16"/>
        <v/>
      </c>
      <c r="V21" s="39" t="str">
        <f t="shared" si="16"/>
        <v/>
      </c>
      <c r="W21" s="39" t="str">
        <f t="shared" si="16"/>
        <v/>
      </c>
      <c r="X21" s="39" t="str">
        <f t="shared" si="16"/>
        <v/>
      </c>
      <c r="Y21" s="39" t="str">
        <f t="shared" si="16"/>
        <v>RH</v>
      </c>
      <c r="Z21" s="39" t="str">
        <f t="shared" si="16"/>
        <v>RH</v>
      </c>
      <c r="AA21" s="39" t="str">
        <f t="shared" si="16"/>
        <v>RH</v>
      </c>
      <c r="AB21" s="39" t="str">
        <f t="shared" si="16"/>
        <v/>
      </c>
      <c r="AC21" s="39" t="str">
        <f t="shared" si="16"/>
        <v/>
      </c>
      <c r="AD21" s="39" t="str">
        <f t="shared" si="16"/>
        <v/>
      </c>
      <c r="AE21" s="39" t="str">
        <f t="shared" si="16"/>
        <v/>
      </c>
      <c r="AF21" s="39" t="str">
        <f t="shared" si="16"/>
        <v>RH</v>
      </c>
      <c r="AG21" s="39" t="str">
        <f t="shared" si="16"/>
        <v>RH</v>
      </c>
      <c r="AH21" s="132" t="str">
        <f t="shared" si="16"/>
        <v>RH</v>
      </c>
      <c r="AI21" s="111"/>
      <c r="AJ21" s="164">
        <f>COUNTIF(D21:AH21,"RTT")+'Juillet 2020'!AJ21</f>
        <v>0</v>
      </c>
      <c r="AK21" s="183">
        <f t="shared" si="3"/>
        <v>15</v>
      </c>
      <c r="AL21" s="88">
        <f>COUNTIF(D21:AH21,"CA")+'Juillet 2020'!AL21</f>
        <v>0</v>
      </c>
      <c r="AM21" s="229">
        <f t="shared" si="4"/>
        <v>25</v>
      </c>
      <c r="AN21" s="362"/>
      <c r="AO21" s="88" t="s">
        <v>90</v>
      </c>
      <c r="AP21" s="80">
        <f>'Juillet 2020'!AP21</f>
        <v>0</v>
      </c>
      <c r="AQ21" s="80">
        <f>COUNTIF(D21:AH21,"HS")+'Juillet 2020'!AQ21</f>
        <v>0</v>
      </c>
      <c r="AR21" s="186">
        <f t="shared" si="5"/>
        <v>0</v>
      </c>
      <c r="AS21" s="77">
        <f>COUNT(L21,S21,Z21,AG21,E21,R21)+'Juillet 2020'!AS21</f>
        <v>0</v>
      </c>
      <c r="AT21" s="64">
        <f t="shared" si="6"/>
        <v>0</v>
      </c>
      <c r="AU21" s="64">
        <f>COUNTIF(D21:AH21,"jdf")+'Juillet 2020'!AU21</f>
        <v>0</v>
      </c>
      <c r="AV21" s="183">
        <f t="shared" si="7"/>
        <v>0</v>
      </c>
      <c r="AW21" s="106">
        <f ca="1">jaunesNum(D21:AH21)+'Juillet 2020'!AW21</f>
        <v>0</v>
      </c>
      <c r="AX21" s="108">
        <f>COUNTIF(D21:AH21,"RF")+'Juillet 2020'!AX21</f>
        <v>0</v>
      </c>
      <c r="AY21" s="214">
        <f t="shared" ca="1" si="8"/>
        <v>0</v>
      </c>
      <c r="AZ21" s="88">
        <f>IF(COUNTIF(D21:AH21,"CA")&gt;=5,"1",IF(COUNTIF(D21:AH21,"CA")&lt;=4,"0"))+'Juillet 2020'!AZ21</f>
        <v>0</v>
      </c>
      <c r="BA21" s="80">
        <f t="shared" si="9"/>
        <v>0</v>
      </c>
      <c r="BB21" s="80">
        <f>COUNTIF(D21:AH21,"FR")+'Juillet 2020'!BB21</f>
        <v>0</v>
      </c>
      <c r="BC21" s="186">
        <f t="shared" si="10"/>
        <v>0</v>
      </c>
    </row>
    <row r="22" spans="1:55" ht="12" customHeight="1" x14ac:dyDescent="0.25">
      <c r="A22" s="273"/>
      <c r="B22" s="122">
        <v>12</v>
      </c>
      <c r="C22" s="133"/>
      <c r="D22" s="39" t="str">
        <f t="shared" ref="D22:AH22" si="17">IF(OR(WEEKDAY(D3,2)=6,WEEKDAY(D3,2)=7,WEEKDAY(D3,2)=5),"RH","")</f>
        <v>RH</v>
      </c>
      <c r="E22" s="39" t="str">
        <f t="shared" si="17"/>
        <v>RH</v>
      </c>
      <c r="F22" s="39" t="str">
        <f t="shared" si="17"/>
        <v/>
      </c>
      <c r="G22" s="39" t="str">
        <f t="shared" si="17"/>
        <v/>
      </c>
      <c r="H22" s="39" t="str">
        <f t="shared" si="17"/>
        <v/>
      </c>
      <c r="I22" s="39" t="str">
        <f t="shared" si="17"/>
        <v/>
      </c>
      <c r="J22" s="39" t="str">
        <f t="shared" si="17"/>
        <v>RH</v>
      </c>
      <c r="K22" s="39" t="str">
        <f t="shared" si="17"/>
        <v>RH</v>
      </c>
      <c r="L22" s="39" t="str">
        <f t="shared" si="17"/>
        <v>RH</v>
      </c>
      <c r="M22" s="39" t="str">
        <f t="shared" si="17"/>
        <v/>
      </c>
      <c r="N22" s="39" t="str">
        <f t="shared" si="17"/>
        <v/>
      </c>
      <c r="O22" s="39" t="str">
        <f t="shared" si="17"/>
        <v/>
      </c>
      <c r="P22" s="39" t="str">
        <f t="shared" si="17"/>
        <v/>
      </c>
      <c r="Q22" s="39" t="str">
        <f t="shared" si="17"/>
        <v>RH</v>
      </c>
      <c r="R22" s="107" t="str">
        <f t="shared" si="17"/>
        <v>RH</v>
      </c>
      <c r="S22" s="39" t="str">
        <f t="shared" si="17"/>
        <v>RH</v>
      </c>
      <c r="T22" s="39" t="str">
        <f t="shared" si="17"/>
        <v/>
      </c>
      <c r="U22" s="39" t="str">
        <f t="shared" si="17"/>
        <v/>
      </c>
      <c r="V22" s="39" t="str">
        <f t="shared" si="17"/>
        <v/>
      </c>
      <c r="W22" s="39" t="str">
        <f t="shared" si="17"/>
        <v/>
      </c>
      <c r="X22" s="39" t="str">
        <f t="shared" si="17"/>
        <v>RH</v>
      </c>
      <c r="Y22" s="39" t="str">
        <f t="shared" si="17"/>
        <v>RH</v>
      </c>
      <c r="Z22" s="39" t="str">
        <f t="shared" si="17"/>
        <v>RH</v>
      </c>
      <c r="AA22" s="39" t="str">
        <f t="shared" si="17"/>
        <v/>
      </c>
      <c r="AB22" s="39" t="str">
        <f t="shared" si="17"/>
        <v/>
      </c>
      <c r="AC22" s="39" t="str">
        <f t="shared" si="17"/>
        <v/>
      </c>
      <c r="AD22" s="39" t="str">
        <f t="shared" si="17"/>
        <v/>
      </c>
      <c r="AE22" s="39" t="str">
        <f t="shared" si="17"/>
        <v>RH</v>
      </c>
      <c r="AF22" s="39" t="str">
        <f t="shared" si="17"/>
        <v>RH</v>
      </c>
      <c r="AG22" s="39" t="str">
        <f t="shared" si="17"/>
        <v>RH</v>
      </c>
      <c r="AH22" s="132" t="str">
        <f t="shared" si="17"/>
        <v/>
      </c>
      <c r="AI22" s="111"/>
      <c r="AJ22" s="164">
        <f>COUNTIF(D22:AH22,"RTT")+'Juillet 2020'!AJ22</f>
        <v>0</v>
      </c>
      <c r="AK22" s="183">
        <f t="shared" si="3"/>
        <v>15</v>
      </c>
      <c r="AL22" s="88">
        <f>COUNTIF(D22:AH22,"CA")+'Juillet 2020'!AL22</f>
        <v>0</v>
      </c>
      <c r="AM22" s="229">
        <f t="shared" si="4"/>
        <v>25</v>
      </c>
      <c r="AN22" s="362"/>
      <c r="AO22" s="88" t="s">
        <v>90</v>
      </c>
      <c r="AP22" s="80">
        <f>'Juillet 2020'!AP22</f>
        <v>0</v>
      </c>
      <c r="AQ22" s="80">
        <f>COUNTIF(D22:AH22,"HS")+'Juillet 2020'!AQ22</f>
        <v>0</v>
      </c>
      <c r="AR22" s="186">
        <f t="shared" si="5"/>
        <v>0</v>
      </c>
      <c r="AS22" s="77">
        <f>COUNT(L22,S22,Z22,AG22,E22,R22)+'Juillet 2020'!AS22</f>
        <v>0</v>
      </c>
      <c r="AT22" s="64">
        <f t="shared" si="6"/>
        <v>0</v>
      </c>
      <c r="AU22" s="64">
        <f>COUNTIF(D22:AH22,"jdf")+'Juillet 2020'!AU22</f>
        <v>0</v>
      </c>
      <c r="AV22" s="183">
        <f t="shared" si="7"/>
        <v>0</v>
      </c>
      <c r="AW22" s="106">
        <f ca="1">jaunesNum(D22:AH22)+'Juillet 2020'!AW22</f>
        <v>0</v>
      </c>
      <c r="AX22" s="108">
        <f>COUNTIF(D22:AH22,"RF")+'Juillet 2020'!AX22</f>
        <v>0</v>
      </c>
      <c r="AY22" s="214">
        <f t="shared" ca="1" si="8"/>
        <v>0</v>
      </c>
      <c r="AZ22" s="88">
        <f>IF(COUNTIF(D22:AH22,"CA")&gt;=5,"1",IF(COUNTIF(D22:AH22,"CA")&lt;=4,"0"))+'Juillet 2020'!AZ22</f>
        <v>0</v>
      </c>
      <c r="BA22" s="80">
        <f t="shared" si="9"/>
        <v>0</v>
      </c>
      <c r="BB22" s="80">
        <f>COUNTIF(D22:AH22,"FR")+'Juillet 2020'!BB22</f>
        <v>0</v>
      </c>
      <c r="BC22" s="186">
        <f t="shared" si="10"/>
        <v>0</v>
      </c>
    </row>
    <row r="23" spans="1:55" ht="12" customHeight="1" x14ac:dyDescent="0.25">
      <c r="A23" s="273"/>
      <c r="B23" s="122"/>
      <c r="C23" s="133"/>
      <c r="D23" s="39" t="str">
        <f t="shared" ref="D23:AH23" si="18">IF(OR(WEEKDAY(D3,2)=6,WEEKDAY(D3,2)=7,WEEKDAY(D3,2)=1),"RH","")</f>
        <v>RH</v>
      </c>
      <c r="E23" s="39" t="str">
        <f t="shared" si="18"/>
        <v>RH</v>
      </c>
      <c r="F23" s="39" t="str">
        <f t="shared" si="18"/>
        <v>RH</v>
      </c>
      <c r="G23" s="39" t="str">
        <f t="shared" si="18"/>
        <v/>
      </c>
      <c r="H23" s="39" t="str">
        <f t="shared" si="18"/>
        <v/>
      </c>
      <c r="I23" s="39" t="str">
        <f t="shared" si="18"/>
        <v/>
      </c>
      <c r="J23" s="39" t="str">
        <f t="shared" si="18"/>
        <v/>
      </c>
      <c r="K23" s="39" t="str">
        <f t="shared" si="18"/>
        <v>RH</v>
      </c>
      <c r="L23" s="39" t="str">
        <f t="shared" si="18"/>
        <v>RH</v>
      </c>
      <c r="M23" s="39" t="str">
        <f t="shared" si="18"/>
        <v>RH</v>
      </c>
      <c r="N23" s="39" t="str">
        <f t="shared" si="18"/>
        <v/>
      </c>
      <c r="O23" s="39" t="str">
        <f t="shared" si="18"/>
        <v/>
      </c>
      <c r="P23" s="39" t="str">
        <f t="shared" si="18"/>
        <v/>
      </c>
      <c r="Q23" s="39" t="str">
        <f t="shared" si="18"/>
        <v/>
      </c>
      <c r="R23" s="107" t="str">
        <f t="shared" si="18"/>
        <v>RH</v>
      </c>
      <c r="S23" s="39" t="str">
        <f t="shared" si="18"/>
        <v>RH</v>
      </c>
      <c r="T23" s="39" t="str">
        <f t="shared" si="18"/>
        <v>RH</v>
      </c>
      <c r="U23" s="39" t="str">
        <f t="shared" si="18"/>
        <v/>
      </c>
      <c r="V23" s="39" t="str">
        <f t="shared" si="18"/>
        <v/>
      </c>
      <c r="W23" s="39" t="str">
        <f t="shared" si="18"/>
        <v/>
      </c>
      <c r="X23" s="39" t="str">
        <f t="shared" si="18"/>
        <v/>
      </c>
      <c r="Y23" s="39" t="str">
        <f t="shared" si="18"/>
        <v>RH</v>
      </c>
      <c r="Z23" s="39" t="str">
        <f t="shared" si="18"/>
        <v>RH</v>
      </c>
      <c r="AA23" s="39" t="str">
        <f t="shared" si="18"/>
        <v>RH</v>
      </c>
      <c r="AB23" s="39" t="str">
        <f t="shared" si="18"/>
        <v/>
      </c>
      <c r="AC23" s="39" t="str">
        <f t="shared" si="18"/>
        <v/>
      </c>
      <c r="AD23" s="39" t="str">
        <f t="shared" si="18"/>
        <v/>
      </c>
      <c r="AE23" s="39" t="str">
        <f t="shared" si="18"/>
        <v/>
      </c>
      <c r="AF23" s="39" t="str">
        <f t="shared" si="18"/>
        <v>RH</v>
      </c>
      <c r="AG23" s="39" t="str">
        <f t="shared" si="18"/>
        <v>RH</v>
      </c>
      <c r="AH23" s="132" t="str">
        <f t="shared" si="18"/>
        <v>RH</v>
      </c>
      <c r="AI23" s="111"/>
      <c r="AJ23" s="164">
        <f>COUNTIF(D23:AH23,"RTT")+'Juillet 2020'!AJ23</f>
        <v>0</v>
      </c>
      <c r="AK23" s="183">
        <f t="shared" si="3"/>
        <v>15</v>
      </c>
      <c r="AL23" s="88">
        <f>COUNTIF(D23:AH23,"CA")+'Juillet 2020'!AL23</f>
        <v>0</v>
      </c>
      <c r="AM23" s="229">
        <f t="shared" si="4"/>
        <v>25</v>
      </c>
      <c r="AN23" s="362"/>
      <c r="AO23" s="88" t="s">
        <v>90</v>
      </c>
      <c r="AP23" s="80">
        <f>'Juillet 2020'!AP23</f>
        <v>0</v>
      </c>
      <c r="AQ23" s="80">
        <f>COUNTIF(D23:AH23,"HS")+'Juillet 2020'!AQ23</f>
        <v>0</v>
      </c>
      <c r="AR23" s="186">
        <f t="shared" si="5"/>
        <v>0</v>
      </c>
      <c r="AS23" s="77">
        <f>COUNT(L23,S23,Z23,AG23,E23,R23)+'Juillet 2020'!AS23</f>
        <v>0</v>
      </c>
      <c r="AT23" s="64">
        <f t="shared" si="6"/>
        <v>0</v>
      </c>
      <c r="AU23" s="64">
        <f>COUNTIF(D23:AH23,"jdf")+'Juillet 2020'!AU23</f>
        <v>0</v>
      </c>
      <c r="AV23" s="183">
        <f t="shared" si="7"/>
        <v>0</v>
      </c>
      <c r="AW23" s="106">
        <f ca="1">jaunesNum(D23:AH23)+'Juillet 2020'!AW23</f>
        <v>0</v>
      </c>
      <c r="AX23" s="108">
        <f>COUNTIF(D23:AH23,"RF")+'Juillet 2020'!AX23</f>
        <v>0</v>
      </c>
      <c r="AY23" s="214">
        <f t="shared" ca="1" si="8"/>
        <v>0</v>
      </c>
      <c r="AZ23" s="88">
        <f>IF(COUNTIF(D23:AH23,"CA")&gt;=5,"1",IF(COUNTIF(D23:AH23,"CA")&lt;=4,"0"))+'Juillet 2020'!AZ23</f>
        <v>0</v>
      </c>
      <c r="BA23" s="80">
        <f t="shared" si="9"/>
        <v>0</v>
      </c>
      <c r="BB23" s="80">
        <f>COUNTIF(D23:AH23,"FR")+'Juillet 2020'!BB23</f>
        <v>0</v>
      </c>
      <c r="BC23" s="186">
        <f t="shared" si="10"/>
        <v>0</v>
      </c>
    </row>
    <row r="24" spans="1:55" s="6" customFormat="1" ht="12" customHeight="1" thickBot="1" x14ac:dyDescent="0.3">
      <c r="A24" s="277"/>
      <c r="B24" s="122"/>
      <c r="C24" s="133"/>
      <c r="D24" s="39" t="str">
        <f t="shared" ref="D24:AH24" si="19">IF(OR(WEEKDAY(D3,2)=6,WEEKDAY(D3,2)=7,WEEKDAY(D3,2)=2),"RH","")</f>
        <v>RH</v>
      </c>
      <c r="E24" s="39" t="str">
        <f t="shared" si="19"/>
        <v>RH</v>
      </c>
      <c r="F24" s="39" t="str">
        <f t="shared" si="19"/>
        <v/>
      </c>
      <c r="G24" s="39" t="str">
        <f t="shared" si="19"/>
        <v>RH</v>
      </c>
      <c r="H24" s="39" t="str">
        <f t="shared" si="19"/>
        <v/>
      </c>
      <c r="I24" s="39" t="str">
        <f t="shared" si="19"/>
        <v/>
      </c>
      <c r="J24" s="39" t="str">
        <f t="shared" si="19"/>
        <v/>
      </c>
      <c r="K24" s="39" t="str">
        <f t="shared" si="19"/>
        <v>RH</v>
      </c>
      <c r="L24" s="39" t="str">
        <f t="shared" si="19"/>
        <v>RH</v>
      </c>
      <c r="M24" s="39" t="str">
        <f t="shared" si="19"/>
        <v/>
      </c>
      <c r="N24" s="39" t="str">
        <f t="shared" si="19"/>
        <v>RH</v>
      </c>
      <c r="O24" s="39" t="str">
        <f t="shared" si="19"/>
        <v/>
      </c>
      <c r="P24" s="39" t="str">
        <f t="shared" si="19"/>
        <v/>
      </c>
      <c r="Q24" s="39" t="str">
        <f t="shared" si="19"/>
        <v/>
      </c>
      <c r="R24" s="107" t="str">
        <f t="shared" si="19"/>
        <v>RH</v>
      </c>
      <c r="S24" s="39" t="str">
        <f t="shared" si="19"/>
        <v>RH</v>
      </c>
      <c r="T24" s="39" t="str">
        <f t="shared" si="19"/>
        <v/>
      </c>
      <c r="U24" s="39" t="str">
        <f t="shared" si="19"/>
        <v>RH</v>
      </c>
      <c r="V24" s="39" t="str">
        <f t="shared" si="19"/>
        <v/>
      </c>
      <c r="W24" s="39" t="str">
        <f t="shared" si="19"/>
        <v/>
      </c>
      <c r="X24" s="39" t="str">
        <f t="shared" si="19"/>
        <v/>
      </c>
      <c r="Y24" s="39" t="str">
        <f t="shared" si="19"/>
        <v>RH</v>
      </c>
      <c r="Z24" s="39" t="str">
        <f t="shared" si="19"/>
        <v>RH</v>
      </c>
      <c r="AA24" s="39" t="str">
        <f t="shared" si="19"/>
        <v/>
      </c>
      <c r="AB24" s="39" t="str">
        <f t="shared" si="19"/>
        <v>RH</v>
      </c>
      <c r="AC24" s="39" t="str">
        <f t="shared" si="19"/>
        <v/>
      </c>
      <c r="AD24" s="39" t="str">
        <f t="shared" si="19"/>
        <v/>
      </c>
      <c r="AE24" s="39" t="str">
        <f t="shared" si="19"/>
        <v/>
      </c>
      <c r="AF24" s="39" t="str">
        <f t="shared" si="19"/>
        <v>RH</v>
      </c>
      <c r="AG24" s="39" t="str">
        <f t="shared" si="19"/>
        <v>RH</v>
      </c>
      <c r="AH24" s="132" t="str">
        <f t="shared" si="19"/>
        <v/>
      </c>
      <c r="AI24" s="111"/>
      <c r="AJ24" s="164">
        <f>COUNTIF(D24:AH24,"RTT")+'Juillet 2020'!AJ24</f>
        <v>0</v>
      </c>
      <c r="AK24" s="183">
        <f>0 -(AJ24)</f>
        <v>0</v>
      </c>
      <c r="AL24" s="88">
        <f>COUNTIF(D24:AH24,"CA")+'Juillet 2020'!AL24</f>
        <v>0</v>
      </c>
      <c r="AM24" s="229">
        <f t="shared" si="4"/>
        <v>25</v>
      </c>
      <c r="AN24" s="362"/>
      <c r="AO24" s="88" t="s">
        <v>90</v>
      </c>
      <c r="AP24" s="80">
        <f>'Juillet 2020'!AP24</f>
        <v>0</v>
      </c>
      <c r="AQ24" s="80">
        <f>COUNTIF(D24:AH24,"HS")+'Juillet 2020'!AQ24</f>
        <v>0</v>
      </c>
      <c r="AR24" s="186">
        <f t="shared" si="5"/>
        <v>0</v>
      </c>
      <c r="AS24" s="77">
        <f>COUNT(L24,S24,Z24,AG24,E24,R24)+'Juillet 2020'!AS24</f>
        <v>0</v>
      </c>
      <c r="AT24" s="64">
        <f t="shared" si="6"/>
        <v>0</v>
      </c>
      <c r="AU24" s="64">
        <f>COUNTIF(D24:AH24,"jdf")+'Juillet 2020'!AU24</f>
        <v>0</v>
      </c>
      <c r="AV24" s="183">
        <f t="shared" si="7"/>
        <v>0</v>
      </c>
      <c r="AW24" s="106">
        <f ca="1">jaunesNum(D24:AH24)+'Juillet 2020'!AW24</f>
        <v>0</v>
      </c>
      <c r="AX24" s="108">
        <f>COUNTIF(D24:AH24,"RF")+'Juillet 2020'!AX24</f>
        <v>0</v>
      </c>
      <c r="AY24" s="214">
        <f t="shared" ca="1" si="8"/>
        <v>0</v>
      </c>
      <c r="AZ24" s="88">
        <f>IF(COUNTIF(D24:AH24,"CA")&gt;=5,"1",IF(COUNTIF(D24:AH24,"CA")&lt;=4,"0"))+'Juillet 2020'!AZ24</f>
        <v>0</v>
      </c>
      <c r="BA24" s="80">
        <f t="shared" si="9"/>
        <v>0</v>
      </c>
      <c r="BB24" s="80">
        <f>COUNTIF(D24:AH24,"FR")+'Juillet 2020'!BB24</f>
        <v>0</v>
      </c>
      <c r="BC24" s="186">
        <f t="shared" si="10"/>
        <v>0</v>
      </c>
    </row>
    <row r="25" spans="1:55" ht="2.25" customHeight="1" thickBot="1" x14ac:dyDescent="0.3">
      <c r="A25" s="14"/>
      <c r="B25" s="122"/>
      <c r="C25" s="133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107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32"/>
      <c r="AI25" s="111"/>
      <c r="AJ25" s="164">
        <f>COUNTIF(D25:AH25,"RTT")+'Juillet 2020'!AJ25</f>
        <v>0</v>
      </c>
      <c r="AK25" s="183"/>
      <c r="AL25" s="88">
        <f>COUNTIF(D25:AH25,"CA")+'Juillet 2020'!AL25</f>
        <v>0</v>
      </c>
      <c r="AM25" s="229"/>
      <c r="AN25" s="362"/>
      <c r="AO25" s="88" t="s">
        <v>90</v>
      </c>
      <c r="AP25" s="80">
        <f>'Juillet 2020'!AP25</f>
        <v>0</v>
      </c>
      <c r="AQ25" s="80">
        <f>COUNTIF(D25:AH25,"HS")+'Juillet 2020'!AQ25</f>
        <v>0</v>
      </c>
      <c r="AR25" s="186">
        <f t="shared" si="5"/>
        <v>0</v>
      </c>
      <c r="AS25" s="77">
        <f>COUNT(L25,S25,Z25,AG25,E25,R25)+'Juillet 2020'!AS25</f>
        <v>0</v>
      </c>
      <c r="AT25" s="64">
        <f t="shared" si="6"/>
        <v>0</v>
      </c>
      <c r="AU25" s="64">
        <f>COUNTIF(D25:AH25,"jdf")+'Juillet 2020'!AU25</f>
        <v>0</v>
      </c>
      <c r="AV25" s="183">
        <f t="shared" si="7"/>
        <v>0</v>
      </c>
      <c r="AW25" s="106">
        <f ca="1">jaunesNum(D25:AH25)+'Juillet 2020'!AW25</f>
        <v>2</v>
      </c>
      <c r="AX25" s="108">
        <f>COUNTIF(D25:AH25,"RF")+'Juillet 2020'!AX25</f>
        <v>0</v>
      </c>
      <c r="AY25" s="215"/>
      <c r="AZ25" s="88">
        <f>IF(COUNTIF(D25:AH25,"CA")&gt;=5,"1",IF(COUNTIF(D25:AH25,"CA")&lt;=4,"0"))+'Juillet 2020'!AZ25</f>
        <v>0</v>
      </c>
      <c r="BA25" s="80">
        <f t="shared" si="9"/>
        <v>0</v>
      </c>
      <c r="BB25" s="80">
        <f>COUNTIF(D25:AH25,"FR")+'Juillet 2020'!BB25</f>
        <v>0</v>
      </c>
      <c r="BC25" s="186">
        <f t="shared" si="10"/>
        <v>0</v>
      </c>
    </row>
    <row r="26" spans="1:55" ht="12" customHeight="1" x14ac:dyDescent="0.25">
      <c r="A26" s="278" t="s">
        <v>43</v>
      </c>
      <c r="B26" s="123">
        <v>13</v>
      </c>
      <c r="C26" s="137"/>
      <c r="D26" s="39" t="str">
        <f t="shared" ref="D26:AH26" si="20">IF(OR(WEEKDAY(D3,2)=6,WEEKDAY(D3,2)=7,WEEKDAY(D3,2)=3),"RH","")</f>
        <v>RH</v>
      </c>
      <c r="E26" s="39" t="str">
        <f t="shared" si="20"/>
        <v>RH</v>
      </c>
      <c r="F26" s="39" t="str">
        <f t="shared" si="20"/>
        <v/>
      </c>
      <c r="G26" s="39" t="str">
        <f t="shared" si="20"/>
        <v/>
      </c>
      <c r="H26" s="39" t="str">
        <f t="shared" si="20"/>
        <v>RH</v>
      </c>
      <c r="I26" s="39" t="str">
        <f t="shared" si="20"/>
        <v/>
      </c>
      <c r="J26" s="39" t="str">
        <f t="shared" si="20"/>
        <v/>
      </c>
      <c r="K26" s="39" t="str">
        <f t="shared" si="20"/>
        <v>RH</v>
      </c>
      <c r="L26" s="39" t="str">
        <f t="shared" si="20"/>
        <v>RH</v>
      </c>
      <c r="M26" s="39" t="str">
        <f t="shared" si="20"/>
        <v/>
      </c>
      <c r="N26" s="39" t="str">
        <f t="shared" si="20"/>
        <v/>
      </c>
      <c r="O26" s="39" t="str">
        <f t="shared" si="20"/>
        <v>RH</v>
      </c>
      <c r="P26" s="39" t="str">
        <f t="shared" si="20"/>
        <v/>
      </c>
      <c r="Q26" s="39" t="str">
        <f t="shared" si="20"/>
        <v/>
      </c>
      <c r="R26" s="107" t="str">
        <f t="shared" si="20"/>
        <v>RH</v>
      </c>
      <c r="S26" s="39" t="str">
        <f t="shared" si="20"/>
        <v>RH</v>
      </c>
      <c r="T26" s="39" t="str">
        <f t="shared" si="20"/>
        <v/>
      </c>
      <c r="U26" s="39" t="str">
        <f t="shared" si="20"/>
        <v/>
      </c>
      <c r="V26" s="39" t="str">
        <f t="shared" si="20"/>
        <v>RH</v>
      </c>
      <c r="W26" s="39" t="str">
        <f t="shared" si="20"/>
        <v/>
      </c>
      <c r="X26" s="39" t="str">
        <f t="shared" si="20"/>
        <v/>
      </c>
      <c r="Y26" s="39" t="str">
        <f t="shared" si="20"/>
        <v>RH</v>
      </c>
      <c r="Z26" s="39" t="str">
        <f t="shared" si="20"/>
        <v>RH</v>
      </c>
      <c r="AA26" s="39" t="str">
        <f t="shared" si="20"/>
        <v/>
      </c>
      <c r="AB26" s="39" t="str">
        <f t="shared" si="20"/>
        <v/>
      </c>
      <c r="AC26" s="39" t="str">
        <f t="shared" si="20"/>
        <v>RH</v>
      </c>
      <c r="AD26" s="39" t="str">
        <f t="shared" si="20"/>
        <v/>
      </c>
      <c r="AE26" s="39" t="str">
        <f t="shared" si="20"/>
        <v/>
      </c>
      <c r="AF26" s="39" t="str">
        <f t="shared" si="20"/>
        <v>RH</v>
      </c>
      <c r="AG26" s="39" t="str">
        <f t="shared" si="20"/>
        <v>RH</v>
      </c>
      <c r="AH26" s="132" t="str">
        <f t="shared" si="20"/>
        <v/>
      </c>
      <c r="AI26" s="111"/>
      <c r="AJ26" s="164">
        <f>COUNTIF(D26:AH26,"RTT")+'Juillet 2020'!AJ26</f>
        <v>0</v>
      </c>
      <c r="AK26" s="183">
        <f>0 -(AJ26)</f>
        <v>0</v>
      </c>
      <c r="AL26" s="88">
        <f>COUNTIF(D26:AH26,"CA")+'Juillet 2020'!AL26</f>
        <v>0</v>
      </c>
      <c r="AM26" s="229">
        <f t="shared" si="4"/>
        <v>25</v>
      </c>
      <c r="AN26" s="362"/>
      <c r="AO26" s="88" t="s">
        <v>90</v>
      </c>
      <c r="AP26" s="80">
        <f>'Juillet 2020'!AP26</f>
        <v>0</v>
      </c>
      <c r="AQ26" s="80">
        <f>COUNTIF(D26:AH26,"HS")+'Juillet 2020'!AQ26</f>
        <v>0</v>
      </c>
      <c r="AR26" s="186">
        <f t="shared" si="5"/>
        <v>0</v>
      </c>
      <c r="AS26" s="77">
        <f>COUNT(L26,S26,Z26,AG26,E26,R26)+'Juillet 2020'!AS26</f>
        <v>0</v>
      </c>
      <c r="AT26" s="64">
        <f t="shared" si="6"/>
        <v>0</v>
      </c>
      <c r="AU26" s="64">
        <f>COUNTIF(D26:AH26,"jdf")+'Juillet 2020'!AU26</f>
        <v>0</v>
      </c>
      <c r="AV26" s="183">
        <f t="shared" si="7"/>
        <v>0</v>
      </c>
      <c r="AW26" s="106">
        <f ca="1">jaunesNum(D26:AH26)+'Juillet 2020'!AW26</f>
        <v>0</v>
      </c>
      <c r="AX26" s="108">
        <f>COUNTIF(D26:AH26,"RF")+'Juillet 2020'!AX26</f>
        <v>0</v>
      </c>
      <c r="AY26" s="214">
        <f t="shared" ca="1" si="8"/>
        <v>0</v>
      </c>
      <c r="AZ26" s="88">
        <f>IF(COUNTIF(D26:AH26,"CA")&gt;=5,"1",IF(COUNTIF(D26:AH26,"CA")&lt;=4,"0"))+'Juillet 2020'!AZ26</f>
        <v>0</v>
      </c>
      <c r="BA26" s="80">
        <f t="shared" si="9"/>
        <v>0</v>
      </c>
      <c r="BB26" s="80">
        <f>COUNTIF(D26:AH26,"FR")+'Juillet 2020'!BB26</f>
        <v>0</v>
      </c>
      <c r="BC26" s="186">
        <f t="shared" si="10"/>
        <v>0</v>
      </c>
    </row>
    <row r="27" spans="1:55" ht="12" customHeight="1" x14ac:dyDescent="0.25">
      <c r="A27" s="279"/>
      <c r="B27" s="123"/>
      <c r="C27" s="133"/>
      <c r="D27" s="39" t="str">
        <f>IF(OR(WEEKDAY(D3,2)=6,WEEKDAY(D3,2)=7,WEEKDAY(D3,2)=3),"RH","")</f>
        <v>RH</v>
      </c>
      <c r="E27" s="39" t="str">
        <f t="shared" ref="E27:AH27" si="21">IF(OR(WEEKDAY(E3,2)=6,WEEKDAY(E3,2)=7,WEEKDAY(E3,2)=3),"RH","")</f>
        <v>RH</v>
      </c>
      <c r="F27" s="39" t="str">
        <f t="shared" si="21"/>
        <v/>
      </c>
      <c r="G27" s="39" t="str">
        <f t="shared" si="21"/>
        <v/>
      </c>
      <c r="H27" s="39" t="str">
        <f t="shared" si="21"/>
        <v>RH</v>
      </c>
      <c r="I27" s="39" t="str">
        <f t="shared" si="21"/>
        <v/>
      </c>
      <c r="J27" s="39" t="str">
        <f t="shared" si="21"/>
        <v/>
      </c>
      <c r="K27" s="39" t="str">
        <f t="shared" si="21"/>
        <v>RH</v>
      </c>
      <c r="L27" s="39" t="str">
        <f t="shared" si="21"/>
        <v>RH</v>
      </c>
      <c r="M27" s="39" t="str">
        <f t="shared" si="21"/>
        <v/>
      </c>
      <c r="N27" s="39" t="str">
        <f t="shared" si="21"/>
        <v/>
      </c>
      <c r="O27" s="39" t="str">
        <f t="shared" si="21"/>
        <v>RH</v>
      </c>
      <c r="P27" s="39" t="str">
        <f t="shared" si="21"/>
        <v/>
      </c>
      <c r="Q27" s="39" t="str">
        <f t="shared" si="21"/>
        <v/>
      </c>
      <c r="R27" s="107" t="str">
        <f t="shared" si="21"/>
        <v>RH</v>
      </c>
      <c r="S27" s="39" t="str">
        <f t="shared" si="21"/>
        <v>RH</v>
      </c>
      <c r="T27" s="39" t="str">
        <f t="shared" si="21"/>
        <v/>
      </c>
      <c r="U27" s="39" t="str">
        <f t="shared" si="21"/>
        <v/>
      </c>
      <c r="V27" s="39" t="str">
        <f t="shared" si="21"/>
        <v>RH</v>
      </c>
      <c r="W27" s="39" t="str">
        <f t="shared" si="21"/>
        <v/>
      </c>
      <c r="X27" s="39" t="str">
        <f t="shared" si="21"/>
        <v/>
      </c>
      <c r="Y27" s="39" t="str">
        <f t="shared" si="21"/>
        <v>RH</v>
      </c>
      <c r="Z27" s="39" t="str">
        <f t="shared" si="21"/>
        <v>RH</v>
      </c>
      <c r="AA27" s="39" t="str">
        <f t="shared" si="21"/>
        <v/>
      </c>
      <c r="AB27" s="39" t="str">
        <f t="shared" si="21"/>
        <v/>
      </c>
      <c r="AC27" s="39" t="str">
        <f t="shared" si="21"/>
        <v>RH</v>
      </c>
      <c r="AD27" s="39" t="str">
        <f t="shared" si="21"/>
        <v/>
      </c>
      <c r="AE27" s="39" t="str">
        <f t="shared" si="21"/>
        <v/>
      </c>
      <c r="AF27" s="39" t="str">
        <f t="shared" si="21"/>
        <v>RH</v>
      </c>
      <c r="AG27" s="39" t="str">
        <f t="shared" si="21"/>
        <v>RH</v>
      </c>
      <c r="AH27" s="132" t="str">
        <f t="shared" si="21"/>
        <v/>
      </c>
      <c r="AI27" s="111"/>
      <c r="AJ27" s="164">
        <f>COUNTIF(D27:AH27,"RTT")+'Juillet 2020'!AJ27</f>
        <v>0</v>
      </c>
      <c r="AK27" s="183">
        <f t="shared" si="3"/>
        <v>15</v>
      </c>
      <c r="AL27" s="88">
        <f>COUNTIF(D27:AH27,"CA")+'Juillet 2020'!AL27</f>
        <v>0</v>
      </c>
      <c r="AM27" s="229">
        <f t="shared" si="4"/>
        <v>25</v>
      </c>
      <c r="AN27" s="362"/>
      <c r="AO27" s="88" t="s">
        <v>90</v>
      </c>
      <c r="AP27" s="80">
        <f>'Juillet 2020'!AP27</f>
        <v>0</v>
      </c>
      <c r="AQ27" s="80">
        <f>COUNTIF(D27:AH27,"HS")+'Juillet 2020'!AQ27</f>
        <v>0</v>
      </c>
      <c r="AR27" s="186">
        <f t="shared" si="5"/>
        <v>0</v>
      </c>
      <c r="AS27" s="77">
        <f>COUNT(L27,S27,Z27,AG27,E27,R27)+'Juillet 2020'!AS27</f>
        <v>0</v>
      </c>
      <c r="AT27" s="64">
        <f t="shared" si="6"/>
        <v>0</v>
      </c>
      <c r="AU27" s="64">
        <f>COUNTIF(D27:AH27,"jdf")+'Juillet 2020'!AU27</f>
        <v>0</v>
      </c>
      <c r="AV27" s="183">
        <f t="shared" si="7"/>
        <v>0</v>
      </c>
      <c r="AW27" s="106">
        <f ca="1">jaunesNum(D27:AH27)+'Juillet 2020'!AW27</f>
        <v>0</v>
      </c>
      <c r="AX27" s="108">
        <f>COUNTIF(D27:AH27,"RF")+'Juillet 2020'!AX27</f>
        <v>0</v>
      </c>
      <c r="AY27" s="214">
        <f t="shared" ca="1" si="8"/>
        <v>0</v>
      </c>
      <c r="AZ27" s="88">
        <f>IF(COUNTIF(D27:AH27,"CA")&gt;=5,"1",IF(COUNTIF(D27:AH27,"CA")&lt;=4,"0"))+'Juillet 2020'!AZ27</f>
        <v>0</v>
      </c>
      <c r="BA27" s="80">
        <f t="shared" si="9"/>
        <v>0</v>
      </c>
      <c r="BB27" s="80">
        <f>COUNTIF(D27:AH27,"FR")+'Juillet 2020'!BB27</f>
        <v>0</v>
      </c>
      <c r="BC27" s="186">
        <f t="shared" si="10"/>
        <v>0</v>
      </c>
    </row>
    <row r="28" spans="1:55" ht="12" customHeight="1" x14ac:dyDescent="0.25">
      <c r="A28" s="279"/>
      <c r="B28" s="123"/>
      <c r="C28" s="137"/>
      <c r="D28" s="39" t="str">
        <f t="shared" ref="D28:AH28" si="22">IF(OR(WEEKDAY(D3,2)=6,WEEKDAY(D3,2)=7,WEEKDAY(D3,2)=4),"RH","")</f>
        <v>RH</v>
      </c>
      <c r="E28" s="39" t="str">
        <f t="shared" si="22"/>
        <v>RH</v>
      </c>
      <c r="F28" s="39" t="str">
        <f t="shared" si="22"/>
        <v/>
      </c>
      <c r="G28" s="39" t="str">
        <f t="shared" si="22"/>
        <v/>
      </c>
      <c r="H28" s="39" t="str">
        <f t="shared" si="22"/>
        <v/>
      </c>
      <c r="I28" s="39" t="str">
        <f t="shared" si="22"/>
        <v>RH</v>
      </c>
      <c r="J28" s="39" t="str">
        <f t="shared" si="22"/>
        <v/>
      </c>
      <c r="K28" s="39" t="str">
        <f t="shared" si="22"/>
        <v>RH</v>
      </c>
      <c r="L28" s="39" t="str">
        <f t="shared" si="22"/>
        <v>RH</v>
      </c>
      <c r="M28" s="39" t="str">
        <f t="shared" si="22"/>
        <v/>
      </c>
      <c r="N28" s="39" t="str">
        <f t="shared" si="22"/>
        <v/>
      </c>
      <c r="O28" s="39" t="str">
        <f t="shared" si="22"/>
        <v/>
      </c>
      <c r="P28" s="39" t="str">
        <f t="shared" si="22"/>
        <v>RH</v>
      </c>
      <c r="Q28" s="39" t="str">
        <f t="shared" si="22"/>
        <v/>
      </c>
      <c r="R28" s="107" t="str">
        <f t="shared" si="22"/>
        <v>RH</v>
      </c>
      <c r="S28" s="39" t="str">
        <f t="shared" si="22"/>
        <v>RH</v>
      </c>
      <c r="T28" s="39" t="str">
        <f t="shared" si="22"/>
        <v/>
      </c>
      <c r="U28" s="39" t="str">
        <f t="shared" si="22"/>
        <v/>
      </c>
      <c r="V28" s="39" t="str">
        <f t="shared" si="22"/>
        <v/>
      </c>
      <c r="W28" s="39" t="str">
        <f t="shared" si="22"/>
        <v>RH</v>
      </c>
      <c r="X28" s="39" t="str">
        <f t="shared" si="22"/>
        <v/>
      </c>
      <c r="Y28" s="39" t="str">
        <f t="shared" si="22"/>
        <v>RH</v>
      </c>
      <c r="Z28" s="39" t="str">
        <f t="shared" si="22"/>
        <v>RH</v>
      </c>
      <c r="AA28" s="39" t="str">
        <f t="shared" si="22"/>
        <v/>
      </c>
      <c r="AB28" s="39" t="str">
        <f t="shared" si="22"/>
        <v/>
      </c>
      <c r="AC28" s="39" t="str">
        <f t="shared" si="22"/>
        <v/>
      </c>
      <c r="AD28" s="39" t="str">
        <f t="shared" si="22"/>
        <v>RH</v>
      </c>
      <c r="AE28" s="39" t="str">
        <f t="shared" si="22"/>
        <v/>
      </c>
      <c r="AF28" s="39" t="str">
        <f t="shared" si="22"/>
        <v>RH</v>
      </c>
      <c r="AG28" s="39" t="str">
        <f t="shared" si="22"/>
        <v>RH</v>
      </c>
      <c r="AH28" s="132" t="str">
        <f t="shared" si="22"/>
        <v/>
      </c>
      <c r="AI28" s="111"/>
      <c r="AJ28" s="164">
        <f>COUNTIF(D28:AH28,"RTT")+'Juillet 2020'!AJ28</f>
        <v>0</v>
      </c>
      <c r="AK28" s="183">
        <f t="shared" si="3"/>
        <v>15</v>
      </c>
      <c r="AL28" s="88">
        <f>COUNTIF(D28:AH28,"CA")+'Juillet 2020'!AL28</f>
        <v>0</v>
      </c>
      <c r="AM28" s="229">
        <f t="shared" si="4"/>
        <v>25</v>
      </c>
      <c r="AN28" s="362"/>
      <c r="AO28" s="88" t="s">
        <v>90</v>
      </c>
      <c r="AP28" s="80">
        <f>'Juillet 2020'!AP28</f>
        <v>0</v>
      </c>
      <c r="AQ28" s="80">
        <f>COUNTIF(D28:AH28,"HS")+'Juillet 2020'!AQ28</f>
        <v>0</v>
      </c>
      <c r="AR28" s="186">
        <f t="shared" si="5"/>
        <v>0</v>
      </c>
      <c r="AS28" s="77">
        <f>COUNT(L28,S28,Z28,AG28,E28,R28)+'Juillet 2020'!AS28</f>
        <v>0</v>
      </c>
      <c r="AT28" s="64">
        <f t="shared" si="6"/>
        <v>0</v>
      </c>
      <c r="AU28" s="64">
        <f>COUNTIF(D28:AH28,"jdf")+'Juillet 2020'!AU28</f>
        <v>0</v>
      </c>
      <c r="AV28" s="183">
        <f t="shared" si="7"/>
        <v>0</v>
      </c>
      <c r="AW28" s="106">
        <f ca="1">jaunesNum(D28:AH28)+'Juillet 2020'!AW28</f>
        <v>0</v>
      </c>
      <c r="AX28" s="108">
        <f>COUNTIF(D28:AH28,"RF")+'Juillet 2020'!AX28</f>
        <v>0</v>
      </c>
      <c r="AY28" s="214">
        <f t="shared" ca="1" si="8"/>
        <v>0</v>
      </c>
      <c r="AZ28" s="88">
        <f>IF(COUNTIF(D28:AH28,"CA")&gt;=5,"1",IF(COUNTIF(D28:AH28,"CA")&lt;=4,"0"))+'Juillet 2020'!AZ28</f>
        <v>0</v>
      </c>
      <c r="BA28" s="80">
        <f t="shared" si="9"/>
        <v>0</v>
      </c>
      <c r="BB28" s="80">
        <f>COUNTIF(D28:AH28,"FR")+'Juillet 2020'!BB28</f>
        <v>0</v>
      </c>
      <c r="BC28" s="186">
        <f t="shared" si="10"/>
        <v>0</v>
      </c>
    </row>
    <row r="29" spans="1:55" ht="12" customHeight="1" thickBot="1" x14ac:dyDescent="0.3">
      <c r="A29" s="280"/>
      <c r="B29" s="123"/>
      <c r="C29" s="137"/>
      <c r="D29" s="39" t="str">
        <f t="shared" ref="D29:AH29" si="23">IF(OR(WEEKDAY(D3,2)=6,WEEKDAY(D3,2)=7,WEEKDAY(D3,2)=5),"RH","")</f>
        <v>RH</v>
      </c>
      <c r="E29" s="39" t="str">
        <f t="shared" si="23"/>
        <v>RH</v>
      </c>
      <c r="F29" s="39" t="str">
        <f t="shared" si="23"/>
        <v/>
      </c>
      <c r="G29" s="39" t="str">
        <f t="shared" si="23"/>
        <v/>
      </c>
      <c r="H29" s="39" t="str">
        <f t="shared" si="23"/>
        <v/>
      </c>
      <c r="I29" s="39" t="str">
        <f t="shared" si="23"/>
        <v/>
      </c>
      <c r="J29" s="39" t="str">
        <f t="shared" si="23"/>
        <v>RH</v>
      </c>
      <c r="K29" s="39" t="str">
        <f t="shared" si="23"/>
        <v>RH</v>
      </c>
      <c r="L29" s="39" t="str">
        <f t="shared" si="23"/>
        <v>RH</v>
      </c>
      <c r="M29" s="39" t="str">
        <f t="shared" si="23"/>
        <v/>
      </c>
      <c r="N29" s="39" t="str">
        <f t="shared" si="23"/>
        <v/>
      </c>
      <c r="O29" s="39" t="str">
        <f t="shared" si="23"/>
        <v/>
      </c>
      <c r="P29" s="39" t="str">
        <f t="shared" si="23"/>
        <v/>
      </c>
      <c r="Q29" s="39" t="str">
        <f t="shared" si="23"/>
        <v>RH</v>
      </c>
      <c r="R29" s="107" t="str">
        <f t="shared" si="23"/>
        <v>RH</v>
      </c>
      <c r="S29" s="39" t="str">
        <f t="shared" si="23"/>
        <v>RH</v>
      </c>
      <c r="T29" s="39" t="str">
        <f t="shared" si="23"/>
        <v/>
      </c>
      <c r="U29" s="39" t="str">
        <f t="shared" si="23"/>
        <v/>
      </c>
      <c r="V29" s="39" t="str">
        <f t="shared" si="23"/>
        <v/>
      </c>
      <c r="W29" s="39" t="str">
        <f t="shared" si="23"/>
        <v/>
      </c>
      <c r="X29" s="39" t="str">
        <f t="shared" si="23"/>
        <v>RH</v>
      </c>
      <c r="Y29" s="39" t="str">
        <f t="shared" si="23"/>
        <v>RH</v>
      </c>
      <c r="Z29" s="39" t="str">
        <f t="shared" si="23"/>
        <v>RH</v>
      </c>
      <c r="AA29" s="39" t="str">
        <f t="shared" si="23"/>
        <v/>
      </c>
      <c r="AB29" s="39" t="str">
        <f t="shared" si="23"/>
        <v/>
      </c>
      <c r="AC29" s="39" t="str">
        <f t="shared" si="23"/>
        <v/>
      </c>
      <c r="AD29" s="39" t="str">
        <f t="shared" si="23"/>
        <v/>
      </c>
      <c r="AE29" s="39" t="str">
        <f t="shared" si="23"/>
        <v>RH</v>
      </c>
      <c r="AF29" s="39" t="str">
        <f t="shared" si="23"/>
        <v>RH</v>
      </c>
      <c r="AG29" s="39" t="str">
        <f t="shared" si="23"/>
        <v>RH</v>
      </c>
      <c r="AH29" s="132" t="str">
        <f t="shared" si="23"/>
        <v/>
      </c>
      <c r="AI29" s="111"/>
      <c r="AJ29" s="164">
        <f>COUNTIF(D29:AH29,"RTT")+'Juillet 2020'!AJ29</f>
        <v>0</v>
      </c>
      <c r="AK29" s="183">
        <f t="shared" si="3"/>
        <v>15</v>
      </c>
      <c r="AL29" s="88">
        <f>COUNTIF(D29:AH29,"CA")+'Juillet 2020'!AL29</f>
        <v>0</v>
      </c>
      <c r="AM29" s="229">
        <f t="shared" si="4"/>
        <v>25</v>
      </c>
      <c r="AN29" s="362"/>
      <c r="AO29" s="88" t="s">
        <v>90</v>
      </c>
      <c r="AP29" s="80">
        <f>'Juillet 2020'!AP29</f>
        <v>0</v>
      </c>
      <c r="AQ29" s="80">
        <f>COUNTIF(D29:AH29,"HS")+'Juillet 2020'!AQ29</f>
        <v>0</v>
      </c>
      <c r="AR29" s="186">
        <f t="shared" si="5"/>
        <v>0</v>
      </c>
      <c r="AS29" s="77">
        <f>COUNT(L29,S29,Z29,AG29,E29,R29)+'Juillet 2020'!AS29</f>
        <v>0</v>
      </c>
      <c r="AT29" s="64">
        <f t="shared" si="6"/>
        <v>0</v>
      </c>
      <c r="AU29" s="64">
        <f>COUNTIF(D29:AH29,"jdf")+'Juillet 2020'!AU29</f>
        <v>0</v>
      </c>
      <c r="AV29" s="183">
        <f t="shared" si="7"/>
        <v>0</v>
      </c>
      <c r="AW29" s="106">
        <f ca="1">jaunesNum(D29:AH29)+'Juillet 2020'!AW29</f>
        <v>0</v>
      </c>
      <c r="AX29" s="108">
        <f>COUNTIF(D29:AH29,"RF")+'Juillet 2020'!AX29</f>
        <v>0</v>
      </c>
      <c r="AY29" s="214">
        <f t="shared" ca="1" si="8"/>
        <v>0</v>
      </c>
      <c r="AZ29" s="88">
        <f>IF(COUNTIF(D29:AH29,"CA")&gt;=5,"1",IF(COUNTIF(D29:AH29,"CA")&lt;=4,"0"))+'Juillet 2020'!AZ29</f>
        <v>0</v>
      </c>
      <c r="BA29" s="80">
        <f t="shared" si="9"/>
        <v>0</v>
      </c>
      <c r="BB29" s="80">
        <f>COUNTIF(D29:AH29,"FR")+'Juillet 2020'!BB29</f>
        <v>0</v>
      </c>
      <c r="BC29" s="186">
        <f t="shared" si="10"/>
        <v>0</v>
      </c>
    </row>
    <row r="30" spans="1:55" ht="12" customHeight="1" x14ac:dyDescent="0.25">
      <c r="A30" s="281" t="s">
        <v>44</v>
      </c>
      <c r="B30" s="123">
        <v>14</v>
      </c>
      <c r="C30" s="137"/>
      <c r="D30" s="39" t="str">
        <f t="shared" ref="D30:AH30" si="24">IF(OR(WEEKDAY(D3,2)=6,WEEKDAY(D3,2)=7,WEEKDAY(D3,2)=2),"RH","")</f>
        <v>RH</v>
      </c>
      <c r="E30" s="39" t="str">
        <f t="shared" si="24"/>
        <v>RH</v>
      </c>
      <c r="F30" s="39" t="str">
        <f t="shared" si="24"/>
        <v/>
      </c>
      <c r="G30" s="39" t="str">
        <f t="shared" si="24"/>
        <v>RH</v>
      </c>
      <c r="H30" s="39" t="str">
        <f t="shared" si="24"/>
        <v/>
      </c>
      <c r="I30" s="39" t="str">
        <f t="shared" si="24"/>
        <v/>
      </c>
      <c r="J30" s="39" t="str">
        <f t="shared" si="24"/>
        <v/>
      </c>
      <c r="K30" s="39" t="str">
        <f t="shared" si="24"/>
        <v>RH</v>
      </c>
      <c r="L30" s="39" t="str">
        <f t="shared" si="24"/>
        <v>RH</v>
      </c>
      <c r="M30" s="39" t="str">
        <f t="shared" si="24"/>
        <v/>
      </c>
      <c r="N30" s="39" t="str">
        <f t="shared" si="24"/>
        <v>RH</v>
      </c>
      <c r="O30" s="39" t="str">
        <f t="shared" si="24"/>
        <v/>
      </c>
      <c r="P30" s="39" t="str">
        <f t="shared" si="24"/>
        <v/>
      </c>
      <c r="Q30" s="39" t="str">
        <f t="shared" si="24"/>
        <v/>
      </c>
      <c r="R30" s="107" t="str">
        <f t="shared" si="24"/>
        <v>RH</v>
      </c>
      <c r="S30" s="39" t="str">
        <f t="shared" si="24"/>
        <v>RH</v>
      </c>
      <c r="T30" s="39" t="str">
        <f t="shared" si="24"/>
        <v/>
      </c>
      <c r="U30" s="39" t="str">
        <f t="shared" si="24"/>
        <v>RH</v>
      </c>
      <c r="V30" s="39" t="str">
        <f t="shared" si="24"/>
        <v/>
      </c>
      <c r="W30" s="39" t="str">
        <f t="shared" si="24"/>
        <v/>
      </c>
      <c r="X30" s="39" t="str">
        <f t="shared" si="24"/>
        <v/>
      </c>
      <c r="Y30" s="39" t="str">
        <f t="shared" si="24"/>
        <v>RH</v>
      </c>
      <c r="Z30" s="39" t="str">
        <f t="shared" si="24"/>
        <v>RH</v>
      </c>
      <c r="AA30" s="39" t="str">
        <f t="shared" si="24"/>
        <v/>
      </c>
      <c r="AB30" s="39" t="str">
        <f t="shared" si="24"/>
        <v>RH</v>
      </c>
      <c r="AC30" s="39" t="str">
        <f t="shared" si="24"/>
        <v/>
      </c>
      <c r="AD30" s="39" t="str">
        <f t="shared" si="24"/>
        <v/>
      </c>
      <c r="AE30" s="39" t="str">
        <f t="shared" si="24"/>
        <v/>
      </c>
      <c r="AF30" s="39" t="str">
        <f t="shared" si="24"/>
        <v>RH</v>
      </c>
      <c r="AG30" s="39" t="str">
        <f t="shared" si="24"/>
        <v>RH</v>
      </c>
      <c r="AH30" s="132" t="str">
        <f t="shared" si="24"/>
        <v/>
      </c>
      <c r="AI30" s="111"/>
      <c r="AJ30" s="164">
        <f>COUNTIF(D30:AH30,"RTT")+'Juillet 2020'!AJ30</f>
        <v>0</v>
      </c>
      <c r="AK30" s="183">
        <f t="shared" si="3"/>
        <v>15</v>
      </c>
      <c r="AL30" s="88">
        <f>COUNTIF(D30:AH30,"CA")+'Juillet 2020'!AL30</f>
        <v>0</v>
      </c>
      <c r="AM30" s="229">
        <f t="shared" si="4"/>
        <v>25</v>
      </c>
      <c r="AN30" s="362"/>
      <c r="AO30" s="88" t="s">
        <v>90</v>
      </c>
      <c r="AP30" s="80">
        <f>'Juillet 2020'!AP30</f>
        <v>0</v>
      </c>
      <c r="AQ30" s="80">
        <f>COUNTIF(D30:AH30,"HS")+'Juillet 2020'!AQ30</f>
        <v>0</v>
      </c>
      <c r="AR30" s="186">
        <f t="shared" si="5"/>
        <v>0</v>
      </c>
      <c r="AS30" s="77">
        <f>COUNT(L30,S30,Z30,AG30,E30,R30)+'Juillet 2020'!AS30</f>
        <v>0</v>
      </c>
      <c r="AT30" s="64">
        <f t="shared" si="6"/>
        <v>0</v>
      </c>
      <c r="AU30" s="64">
        <f>COUNTIF(D30:AH30,"jdf")+'Juillet 2020'!AU30</f>
        <v>0</v>
      </c>
      <c r="AV30" s="183">
        <f t="shared" si="7"/>
        <v>0</v>
      </c>
      <c r="AW30" s="106">
        <f ca="1">jaunesNum(D30:AH30)+'Juillet 2020'!AW30</f>
        <v>0</v>
      </c>
      <c r="AX30" s="108">
        <f>COUNTIF(D30:AH30,"RF")+'Juillet 2020'!AX30</f>
        <v>0</v>
      </c>
      <c r="AY30" s="214">
        <f t="shared" ca="1" si="8"/>
        <v>0</v>
      </c>
      <c r="AZ30" s="88">
        <f>IF(COUNTIF(D30:AH30,"CA")&gt;=5,"1",IF(COUNTIF(D30:AH30,"CA")&lt;=4,"0"))+'Juillet 2020'!AZ30</f>
        <v>0</v>
      </c>
      <c r="BA30" s="80">
        <f t="shared" si="9"/>
        <v>0</v>
      </c>
      <c r="BB30" s="80">
        <f>COUNTIF(D30:AH30,"FR")+'Juillet 2020'!BB30</f>
        <v>0</v>
      </c>
      <c r="BC30" s="186">
        <f t="shared" si="10"/>
        <v>0</v>
      </c>
    </row>
    <row r="31" spans="1:55" ht="12" customHeight="1" x14ac:dyDescent="0.25">
      <c r="A31" s="281"/>
      <c r="B31" s="123">
        <v>15</v>
      </c>
      <c r="C31" s="133"/>
      <c r="D31" s="39" t="str">
        <f t="shared" ref="D31:AH31" si="25">IF(OR(WEEKDAY(D3,2)=6,WEEKDAY(D3,2)=7,WEEKDAY(D3,2)=5),"RH","")</f>
        <v>RH</v>
      </c>
      <c r="E31" s="39" t="str">
        <f t="shared" si="25"/>
        <v>RH</v>
      </c>
      <c r="F31" s="39" t="str">
        <f t="shared" si="25"/>
        <v/>
      </c>
      <c r="G31" s="39" t="str">
        <f t="shared" si="25"/>
        <v/>
      </c>
      <c r="H31" s="39" t="str">
        <f t="shared" si="25"/>
        <v/>
      </c>
      <c r="I31" s="39" t="str">
        <f t="shared" si="25"/>
        <v/>
      </c>
      <c r="J31" s="39" t="str">
        <f t="shared" si="25"/>
        <v>RH</v>
      </c>
      <c r="K31" s="39" t="str">
        <f t="shared" si="25"/>
        <v>RH</v>
      </c>
      <c r="L31" s="39" t="str">
        <f t="shared" si="25"/>
        <v>RH</v>
      </c>
      <c r="M31" s="39" t="str">
        <f t="shared" si="25"/>
        <v/>
      </c>
      <c r="N31" s="39" t="str">
        <f t="shared" si="25"/>
        <v/>
      </c>
      <c r="O31" s="39" t="str">
        <f t="shared" si="25"/>
        <v/>
      </c>
      <c r="P31" s="39" t="str">
        <f t="shared" si="25"/>
        <v/>
      </c>
      <c r="Q31" s="39" t="str">
        <f t="shared" si="25"/>
        <v>RH</v>
      </c>
      <c r="R31" s="107" t="str">
        <f t="shared" si="25"/>
        <v>RH</v>
      </c>
      <c r="S31" s="39" t="str">
        <f t="shared" si="25"/>
        <v>RH</v>
      </c>
      <c r="T31" s="39" t="str">
        <f t="shared" si="25"/>
        <v/>
      </c>
      <c r="U31" s="39" t="str">
        <f t="shared" si="25"/>
        <v/>
      </c>
      <c r="V31" s="39" t="str">
        <f t="shared" si="25"/>
        <v/>
      </c>
      <c r="W31" s="39" t="str">
        <f t="shared" si="25"/>
        <v/>
      </c>
      <c r="X31" s="39" t="str">
        <f t="shared" si="25"/>
        <v>RH</v>
      </c>
      <c r="Y31" s="39" t="str">
        <f t="shared" si="25"/>
        <v>RH</v>
      </c>
      <c r="Z31" s="39" t="str">
        <f t="shared" si="25"/>
        <v>RH</v>
      </c>
      <c r="AA31" s="39" t="str">
        <f t="shared" si="25"/>
        <v/>
      </c>
      <c r="AB31" s="39" t="str">
        <f t="shared" si="25"/>
        <v/>
      </c>
      <c r="AC31" s="39" t="str">
        <f t="shared" si="25"/>
        <v/>
      </c>
      <c r="AD31" s="39" t="str">
        <f t="shared" si="25"/>
        <v/>
      </c>
      <c r="AE31" s="39" t="str">
        <f t="shared" si="25"/>
        <v>RH</v>
      </c>
      <c r="AF31" s="39" t="str">
        <f t="shared" si="25"/>
        <v>RH</v>
      </c>
      <c r="AG31" s="39" t="str">
        <f t="shared" si="25"/>
        <v>RH</v>
      </c>
      <c r="AH31" s="132" t="str">
        <f t="shared" si="25"/>
        <v/>
      </c>
      <c r="AI31" s="111"/>
      <c r="AJ31" s="164">
        <f>COUNTIF(D31:AH31,"RTT")+'Juillet 2020'!AJ31</f>
        <v>0</v>
      </c>
      <c r="AK31" s="183">
        <f t="shared" si="3"/>
        <v>15</v>
      </c>
      <c r="AL31" s="88">
        <f>COUNTIF(D31:AH31,"CA")+'Juillet 2020'!AL31</f>
        <v>0</v>
      </c>
      <c r="AM31" s="229">
        <f t="shared" si="4"/>
        <v>25</v>
      </c>
      <c r="AN31" s="362"/>
      <c r="AO31" s="88" t="s">
        <v>90</v>
      </c>
      <c r="AP31" s="80">
        <f>'Juillet 2020'!AP31</f>
        <v>0</v>
      </c>
      <c r="AQ31" s="80">
        <f>COUNTIF(D31:AH31,"HS")+'Juillet 2020'!AQ31</f>
        <v>0</v>
      </c>
      <c r="AR31" s="186">
        <f t="shared" si="5"/>
        <v>0</v>
      </c>
      <c r="AS31" s="77">
        <f>COUNT(L31,S31,Z31,AG31,E31,R31)+'Juillet 2020'!AS31</f>
        <v>0</v>
      </c>
      <c r="AT31" s="64">
        <f t="shared" si="6"/>
        <v>0</v>
      </c>
      <c r="AU31" s="64">
        <f>COUNTIF(D31:AH31,"jdf")+'Juillet 2020'!AU31</f>
        <v>0</v>
      </c>
      <c r="AV31" s="183">
        <f t="shared" si="7"/>
        <v>0</v>
      </c>
      <c r="AW31" s="106">
        <f ca="1">jaunesNum(D31:AH31)+'Juillet 2020'!AW31</f>
        <v>0</v>
      </c>
      <c r="AX31" s="108">
        <f>COUNTIF(D31:AH31,"RF")+'Juillet 2020'!AX31</f>
        <v>0</v>
      </c>
      <c r="AY31" s="214">
        <f t="shared" ca="1" si="8"/>
        <v>0</v>
      </c>
      <c r="AZ31" s="88">
        <f>IF(COUNTIF(D31:AH31,"CA")&gt;=5,"1",IF(COUNTIF(D31:AH31,"CA")&lt;=4,"0"))+'Juillet 2020'!AZ31</f>
        <v>0</v>
      </c>
      <c r="BA31" s="80">
        <f t="shared" si="9"/>
        <v>0</v>
      </c>
      <c r="BB31" s="80">
        <f>COUNTIF(D31:AH31,"FR")+'Juillet 2020'!BB31</f>
        <v>0</v>
      </c>
      <c r="BC31" s="186">
        <f t="shared" si="10"/>
        <v>0</v>
      </c>
    </row>
    <row r="32" spans="1:55" ht="12" customHeight="1" x14ac:dyDescent="0.25">
      <c r="A32" s="281"/>
      <c r="B32" s="123">
        <v>16</v>
      </c>
      <c r="C32" s="133"/>
      <c r="D32" s="39" t="str">
        <f t="shared" ref="D32:AH32" si="26">IF(OR(WEEKDAY(D3,2)=6,WEEKDAY(D3,2)=7,WEEKDAY(D3,2)=4),"RH","")</f>
        <v>RH</v>
      </c>
      <c r="E32" s="39" t="str">
        <f t="shared" si="26"/>
        <v>RH</v>
      </c>
      <c r="F32" s="39" t="str">
        <f t="shared" si="26"/>
        <v/>
      </c>
      <c r="G32" s="39" t="str">
        <f t="shared" si="26"/>
        <v/>
      </c>
      <c r="H32" s="39" t="str">
        <f t="shared" si="26"/>
        <v/>
      </c>
      <c r="I32" s="39" t="str">
        <f t="shared" si="26"/>
        <v>RH</v>
      </c>
      <c r="J32" s="39" t="str">
        <f t="shared" si="26"/>
        <v/>
      </c>
      <c r="K32" s="39" t="str">
        <f t="shared" si="26"/>
        <v>RH</v>
      </c>
      <c r="L32" s="39" t="str">
        <f t="shared" si="26"/>
        <v>RH</v>
      </c>
      <c r="M32" s="39" t="str">
        <f t="shared" si="26"/>
        <v/>
      </c>
      <c r="N32" s="39" t="str">
        <f t="shared" si="26"/>
        <v/>
      </c>
      <c r="O32" s="39" t="str">
        <f t="shared" si="26"/>
        <v/>
      </c>
      <c r="P32" s="39" t="str">
        <f t="shared" si="26"/>
        <v>RH</v>
      </c>
      <c r="Q32" s="39" t="str">
        <f t="shared" si="26"/>
        <v/>
      </c>
      <c r="R32" s="107" t="str">
        <f t="shared" si="26"/>
        <v>RH</v>
      </c>
      <c r="S32" s="39" t="str">
        <f t="shared" si="26"/>
        <v>RH</v>
      </c>
      <c r="T32" s="39" t="str">
        <f t="shared" si="26"/>
        <v/>
      </c>
      <c r="U32" s="39" t="str">
        <f t="shared" si="26"/>
        <v/>
      </c>
      <c r="V32" s="39" t="str">
        <f t="shared" si="26"/>
        <v/>
      </c>
      <c r="W32" s="39" t="str">
        <f t="shared" si="26"/>
        <v>RH</v>
      </c>
      <c r="X32" s="39" t="str">
        <f t="shared" si="26"/>
        <v/>
      </c>
      <c r="Y32" s="39" t="str">
        <f t="shared" si="26"/>
        <v>RH</v>
      </c>
      <c r="Z32" s="39" t="str">
        <f t="shared" si="26"/>
        <v>RH</v>
      </c>
      <c r="AA32" s="39" t="str">
        <f t="shared" si="26"/>
        <v/>
      </c>
      <c r="AB32" s="39" t="str">
        <f t="shared" si="26"/>
        <v/>
      </c>
      <c r="AC32" s="39" t="str">
        <f t="shared" si="26"/>
        <v/>
      </c>
      <c r="AD32" s="39" t="str">
        <f t="shared" si="26"/>
        <v>RH</v>
      </c>
      <c r="AE32" s="39" t="str">
        <f t="shared" si="26"/>
        <v/>
      </c>
      <c r="AF32" s="39" t="str">
        <f t="shared" si="26"/>
        <v>RH</v>
      </c>
      <c r="AG32" s="39" t="str">
        <f t="shared" si="26"/>
        <v>RH</v>
      </c>
      <c r="AH32" s="132" t="str">
        <f t="shared" si="26"/>
        <v/>
      </c>
      <c r="AI32" s="111"/>
      <c r="AJ32" s="164">
        <f>COUNTIF(D32:AH32,"RTT")+'Juillet 2020'!AJ32</f>
        <v>0</v>
      </c>
      <c r="AK32" s="183">
        <f t="shared" si="3"/>
        <v>15</v>
      </c>
      <c r="AL32" s="88">
        <f>COUNTIF(D32:AH32,"CA")+'Juillet 2020'!AL32</f>
        <v>0</v>
      </c>
      <c r="AM32" s="229">
        <f t="shared" si="4"/>
        <v>25</v>
      </c>
      <c r="AN32" s="362"/>
      <c r="AO32" s="88" t="s">
        <v>90</v>
      </c>
      <c r="AP32" s="80">
        <f>'Juillet 2020'!AP32</f>
        <v>0</v>
      </c>
      <c r="AQ32" s="80">
        <f>COUNTIF(D32:AH32,"HS")+'Juillet 2020'!AQ32</f>
        <v>0</v>
      </c>
      <c r="AR32" s="186">
        <f t="shared" si="5"/>
        <v>0</v>
      </c>
      <c r="AS32" s="77">
        <f>COUNT(L32,S32,Z32,AG32,E32,R32)+'Juillet 2020'!AS32</f>
        <v>0</v>
      </c>
      <c r="AT32" s="64">
        <f t="shared" si="6"/>
        <v>0</v>
      </c>
      <c r="AU32" s="64">
        <f>COUNTIF(D32:AH32,"jdf")+'Juillet 2020'!AU32</f>
        <v>0</v>
      </c>
      <c r="AV32" s="183">
        <f t="shared" si="7"/>
        <v>0</v>
      </c>
      <c r="AW32" s="106">
        <f ca="1">jaunesNum(D32:AH32)+'Juillet 2020'!AW32</f>
        <v>0</v>
      </c>
      <c r="AX32" s="108">
        <f>COUNTIF(D32:AH32,"RF")+'Juillet 2020'!AX32</f>
        <v>0</v>
      </c>
      <c r="AY32" s="214">
        <f t="shared" ca="1" si="8"/>
        <v>0</v>
      </c>
      <c r="AZ32" s="88">
        <f>IF(COUNTIF(D32:AH32,"CA")&gt;=5,"1",IF(COUNTIF(D32:AH32,"CA")&lt;=4,"0"))+'Juillet 2020'!AZ32</f>
        <v>0</v>
      </c>
      <c r="BA32" s="80">
        <f t="shared" si="9"/>
        <v>0</v>
      </c>
      <c r="BB32" s="80">
        <f>COUNTIF(D32:AH32,"FR")+'Juillet 2020'!BB32</f>
        <v>0</v>
      </c>
      <c r="BC32" s="186">
        <f t="shared" si="10"/>
        <v>0</v>
      </c>
    </row>
    <row r="33" spans="1:55" s="6" customFormat="1" ht="12" customHeight="1" thickBot="1" x14ac:dyDescent="0.3">
      <c r="A33" s="282"/>
      <c r="B33" s="123">
        <v>17</v>
      </c>
      <c r="C33" s="133"/>
      <c r="D33" s="39" t="str">
        <f t="shared" ref="D33:AH33" si="27">IF(OR(WEEKDAY(D3,2)=6,WEEKDAY(D3,2)=7,WEEKDAY(D3,2)=2),"RH","")</f>
        <v>RH</v>
      </c>
      <c r="E33" s="39" t="str">
        <f t="shared" si="27"/>
        <v>RH</v>
      </c>
      <c r="F33" s="39" t="str">
        <f t="shared" si="27"/>
        <v/>
      </c>
      <c r="G33" s="39" t="str">
        <f t="shared" si="27"/>
        <v>RH</v>
      </c>
      <c r="H33" s="39" t="str">
        <f t="shared" si="27"/>
        <v/>
      </c>
      <c r="I33" s="39" t="str">
        <f t="shared" si="27"/>
        <v/>
      </c>
      <c r="J33" s="39" t="str">
        <f t="shared" si="27"/>
        <v/>
      </c>
      <c r="K33" s="39" t="str">
        <f t="shared" si="27"/>
        <v>RH</v>
      </c>
      <c r="L33" s="39" t="str">
        <f t="shared" si="27"/>
        <v>RH</v>
      </c>
      <c r="M33" s="39" t="str">
        <f t="shared" si="27"/>
        <v/>
      </c>
      <c r="N33" s="39" t="str">
        <f t="shared" si="27"/>
        <v>RH</v>
      </c>
      <c r="O33" s="39" t="str">
        <f t="shared" si="27"/>
        <v/>
      </c>
      <c r="P33" s="39" t="str">
        <f t="shared" si="27"/>
        <v/>
      </c>
      <c r="Q33" s="39" t="str">
        <f t="shared" si="27"/>
        <v/>
      </c>
      <c r="R33" s="107" t="str">
        <f t="shared" si="27"/>
        <v>RH</v>
      </c>
      <c r="S33" s="39" t="str">
        <f t="shared" si="27"/>
        <v>RH</v>
      </c>
      <c r="T33" s="39" t="str">
        <f t="shared" si="27"/>
        <v/>
      </c>
      <c r="U33" s="39" t="str">
        <f t="shared" si="27"/>
        <v>RH</v>
      </c>
      <c r="V33" s="39" t="str">
        <f t="shared" si="27"/>
        <v/>
      </c>
      <c r="W33" s="39" t="str">
        <f t="shared" si="27"/>
        <v/>
      </c>
      <c r="X33" s="39" t="str">
        <f t="shared" si="27"/>
        <v/>
      </c>
      <c r="Y33" s="39" t="str">
        <f t="shared" si="27"/>
        <v>RH</v>
      </c>
      <c r="Z33" s="39" t="str">
        <f t="shared" si="27"/>
        <v>RH</v>
      </c>
      <c r="AA33" s="39" t="str">
        <f t="shared" si="27"/>
        <v/>
      </c>
      <c r="AB33" s="39" t="str">
        <f t="shared" si="27"/>
        <v>RH</v>
      </c>
      <c r="AC33" s="39" t="str">
        <f t="shared" si="27"/>
        <v/>
      </c>
      <c r="AD33" s="39" t="str">
        <f t="shared" si="27"/>
        <v/>
      </c>
      <c r="AE33" s="39" t="str">
        <f t="shared" si="27"/>
        <v/>
      </c>
      <c r="AF33" s="39" t="str">
        <f t="shared" si="27"/>
        <v>RH</v>
      </c>
      <c r="AG33" s="39" t="str">
        <f t="shared" si="27"/>
        <v>RH</v>
      </c>
      <c r="AH33" s="132" t="str">
        <f t="shared" si="27"/>
        <v/>
      </c>
      <c r="AI33" s="111"/>
      <c r="AJ33" s="164">
        <f>COUNTIF(D33:AH33,"RTT")+'Juillet 2020'!AJ33</f>
        <v>0</v>
      </c>
      <c r="AK33" s="183">
        <f t="shared" si="3"/>
        <v>15</v>
      </c>
      <c r="AL33" s="88">
        <f>COUNTIF(D33:AH33,"CA")+'Juillet 2020'!AL33</f>
        <v>0</v>
      </c>
      <c r="AM33" s="229">
        <f t="shared" si="4"/>
        <v>25</v>
      </c>
      <c r="AN33" s="362"/>
      <c r="AO33" s="88" t="s">
        <v>90</v>
      </c>
      <c r="AP33" s="80">
        <f>'Juillet 2020'!AP33</f>
        <v>0</v>
      </c>
      <c r="AQ33" s="80">
        <f>COUNTIF(D33:AH33,"HS")+'Juillet 2020'!AQ33</f>
        <v>0</v>
      </c>
      <c r="AR33" s="186">
        <f t="shared" si="5"/>
        <v>0</v>
      </c>
      <c r="AS33" s="77">
        <f>COUNT(L33,S33,Z33,AG33,E33,R33)+'Juillet 2020'!AS33</f>
        <v>0</v>
      </c>
      <c r="AT33" s="64">
        <f t="shared" si="6"/>
        <v>0</v>
      </c>
      <c r="AU33" s="64">
        <f>COUNTIF(D33:AH33,"jdf")+'Juillet 2020'!AU33</f>
        <v>0</v>
      </c>
      <c r="AV33" s="183">
        <f t="shared" si="7"/>
        <v>0</v>
      </c>
      <c r="AW33" s="106">
        <f ca="1">jaunesNum(D33:AH33)+'Juillet 2020'!AW33</f>
        <v>0</v>
      </c>
      <c r="AX33" s="108">
        <f>COUNTIF(D33:AH33,"RF")+'Juillet 2020'!AX33</f>
        <v>0</v>
      </c>
      <c r="AY33" s="214">
        <f t="shared" ca="1" si="8"/>
        <v>0</v>
      </c>
      <c r="AZ33" s="88">
        <f>IF(COUNTIF(D33:AH33,"CA")&gt;=5,"1",IF(COUNTIF(D33:AH33,"CA")&lt;=4,"0"))+'Juillet 2020'!AZ33</f>
        <v>0</v>
      </c>
      <c r="BA33" s="80">
        <f t="shared" si="9"/>
        <v>0</v>
      </c>
      <c r="BB33" s="80">
        <f>COUNTIF(D33:AH33,"FR")+'Juillet 2020'!BB33</f>
        <v>0</v>
      </c>
      <c r="BC33" s="186">
        <f t="shared" si="10"/>
        <v>0</v>
      </c>
    </row>
    <row r="34" spans="1:55" ht="1.5" customHeight="1" x14ac:dyDescent="0.25">
      <c r="A34" s="34"/>
      <c r="B34" s="123"/>
      <c r="C34" s="133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107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32"/>
      <c r="AI34" s="111"/>
      <c r="AJ34" s="164">
        <f>COUNTIF(D34:AH34,"RTT")+'Juillet 2020'!AJ34</f>
        <v>0</v>
      </c>
      <c r="AK34" s="183"/>
      <c r="AL34" s="88">
        <f>COUNTIF(D34:AH34,"CA")+'Juillet 2020'!AL34</f>
        <v>0</v>
      </c>
      <c r="AM34" s="229"/>
      <c r="AN34" s="362"/>
      <c r="AO34" s="88" t="s">
        <v>90</v>
      </c>
      <c r="AP34" s="80">
        <f>'Juillet 2020'!AP34</f>
        <v>0</v>
      </c>
      <c r="AQ34" s="80">
        <f>COUNTIF(D34:AH34,"HS")+'Juillet 2020'!AQ34</f>
        <v>0</v>
      </c>
      <c r="AR34" s="186">
        <f t="shared" si="5"/>
        <v>0</v>
      </c>
      <c r="AS34" s="77">
        <f>COUNT(L34,S34,Z34,AG34,E34,R34)+'Juillet 2020'!AS34</f>
        <v>0</v>
      </c>
      <c r="AT34" s="64">
        <f t="shared" si="6"/>
        <v>0</v>
      </c>
      <c r="AU34" s="64">
        <f>COUNTIF(D34:AH34,"jdf")+'Juillet 2020'!AU34</f>
        <v>0</v>
      </c>
      <c r="AV34" s="183">
        <f t="shared" si="7"/>
        <v>0</v>
      </c>
      <c r="AW34" s="106">
        <f ca="1">jaunesNum(D34:AH34)+'Juillet 2020'!AW34</f>
        <v>2</v>
      </c>
      <c r="AX34" s="108">
        <f>COUNTIF(D34:AH34,"RF")+'Juillet 2020'!AX34</f>
        <v>0</v>
      </c>
      <c r="AY34" s="215"/>
      <c r="AZ34" s="88">
        <f>IF(COUNTIF(D34:AH34,"CA")&gt;=5,"1",IF(COUNTIF(D34:AH34,"CA")&lt;=4,"0"))+'Juillet 2020'!AZ34</f>
        <v>0</v>
      </c>
      <c r="BA34" s="80">
        <f t="shared" si="9"/>
        <v>0</v>
      </c>
      <c r="BB34" s="80">
        <f>COUNTIF(D34:AH34,"FR")+'Juillet 2020'!BB34</f>
        <v>0</v>
      </c>
      <c r="BC34" s="186">
        <f t="shared" si="10"/>
        <v>0</v>
      </c>
    </row>
    <row r="35" spans="1:55" ht="12" customHeight="1" x14ac:dyDescent="0.25">
      <c r="A35" s="283" t="s">
        <v>45</v>
      </c>
      <c r="B35" s="120">
        <v>18</v>
      </c>
      <c r="C35" s="133"/>
      <c r="D35" s="39" t="str">
        <f>IF(OR(WEEKDAY(D3,2)=6,WEEKDAY(D3,2)=7,WEEKDAY(D3,2)=3),"RH","")</f>
        <v>RH</v>
      </c>
      <c r="E35" s="39" t="str">
        <f t="shared" ref="E35:AH35" si="28">IF(OR(WEEKDAY(E3,2)=6,WEEKDAY(E3,2)=7,WEEKDAY(E3,2)=3),"RH","")</f>
        <v>RH</v>
      </c>
      <c r="F35" s="39" t="str">
        <f t="shared" si="28"/>
        <v/>
      </c>
      <c r="G35" s="39" t="str">
        <f t="shared" si="28"/>
        <v/>
      </c>
      <c r="H35" s="39" t="str">
        <f t="shared" si="28"/>
        <v>RH</v>
      </c>
      <c r="I35" s="39" t="str">
        <f t="shared" si="28"/>
        <v/>
      </c>
      <c r="J35" s="39" t="str">
        <f t="shared" si="28"/>
        <v/>
      </c>
      <c r="K35" s="39" t="str">
        <f t="shared" si="28"/>
        <v>RH</v>
      </c>
      <c r="L35" s="39" t="str">
        <f t="shared" si="28"/>
        <v>RH</v>
      </c>
      <c r="M35" s="39" t="str">
        <f t="shared" si="28"/>
        <v/>
      </c>
      <c r="N35" s="39" t="str">
        <f t="shared" si="28"/>
        <v/>
      </c>
      <c r="O35" s="39" t="str">
        <f t="shared" si="28"/>
        <v>RH</v>
      </c>
      <c r="P35" s="39" t="str">
        <f t="shared" si="28"/>
        <v/>
      </c>
      <c r="Q35" s="39" t="str">
        <f t="shared" si="28"/>
        <v/>
      </c>
      <c r="R35" s="107" t="str">
        <f t="shared" si="28"/>
        <v>RH</v>
      </c>
      <c r="S35" s="39" t="str">
        <f t="shared" si="28"/>
        <v>RH</v>
      </c>
      <c r="T35" s="39" t="str">
        <f t="shared" si="28"/>
        <v/>
      </c>
      <c r="U35" s="39" t="str">
        <f t="shared" si="28"/>
        <v/>
      </c>
      <c r="V35" s="39" t="str">
        <f t="shared" si="28"/>
        <v>RH</v>
      </c>
      <c r="W35" s="39" t="str">
        <f t="shared" si="28"/>
        <v/>
      </c>
      <c r="X35" s="39" t="str">
        <f t="shared" si="28"/>
        <v/>
      </c>
      <c r="Y35" s="39" t="str">
        <f t="shared" si="28"/>
        <v>RH</v>
      </c>
      <c r="Z35" s="39" t="str">
        <f t="shared" si="28"/>
        <v>RH</v>
      </c>
      <c r="AA35" s="39" t="str">
        <f t="shared" si="28"/>
        <v/>
      </c>
      <c r="AB35" s="39" t="str">
        <f t="shared" si="28"/>
        <v/>
      </c>
      <c r="AC35" s="39" t="str">
        <f t="shared" si="28"/>
        <v>RH</v>
      </c>
      <c r="AD35" s="39" t="str">
        <f t="shared" si="28"/>
        <v/>
      </c>
      <c r="AE35" s="39" t="str">
        <f t="shared" si="28"/>
        <v/>
      </c>
      <c r="AF35" s="39" t="str">
        <f t="shared" si="28"/>
        <v>RH</v>
      </c>
      <c r="AG35" s="39" t="str">
        <f t="shared" si="28"/>
        <v>RH</v>
      </c>
      <c r="AH35" s="132" t="str">
        <f t="shared" si="28"/>
        <v/>
      </c>
      <c r="AI35" s="111"/>
      <c r="AJ35" s="164">
        <f>COUNTIF(D35:AH35,"RTT")+'Juillet 2020'!AJ35</f>
        <v>0</v>
      </c>
      <c r="AK35" s="183">
        <f>0 -(AJ35)</f>
        <v>0</v>
      </c>
      <c r="AL35" s="88">
        <f>COUNTIF(D35:AH35,"CA")+'Juillet 2020'!AL35</f>
        <v>0</v>
      </c>
      <c r="AM35" s="229">
        <f t="shared" si="4"/>
        <v>25</v>
      </c>
      <c r="AN35" s="362"/>
      <c r="AO35" s="88" t="s">
        <v>90</v>
      </c>
      <c r="AP35" s="80">
        <f>'Juillet 2020'!AP35</f>
        <v>0</v>
      </c>
      <c r="AQ35" s="80">
        <f>COUNTIF(D35:AH35,"HS")+'Juillet 2020'!AQ35</f>
        <v>0</v>
      </c>
      <c r="AR35" s="186">
        <f t="shared" si="5"/>
        <v>0</v>
      </c>
      <c r="AS35" s="77">
        <f>COUNT(L35,S35,Z35,AG35,E35,R35)+'Juillet 2020'!AS35</f>
        <v>0</v>
      </c>
      <c r="AT35" s="64">
        <f t="shared" si="6"/>
        <v>0</v>
      </c>
      <c r="AU35" s="64">
        <f>COUNTIF(D35:AH35,"jdf")+'Juillet 2020'!AU35</f>
        <v>0</v>
      </c>
      <c r="AV35" s="183">
        <f t="shared" si="7"/>
        <v>0</v>
      </c>
      <c r="AW35" s="106">
        <f ca="1">jaunesNum(D35:AH35)+'Juillet 2020'!AW35</f>
        <v>0</v>
      </c>
      <c r="AX35" s="108">
        <f>COUNTIF(D35:AH35,"RF")+'Juillet 2020'!AX35</f>
        <v>0</v>
      </c>
      <c r="AY35" s="214">
        <f t="shared" ca="1" si="8"/>
        <v>0</v>
      </c>
      <c r="AZ35" s="88">
        <f>IF(COUNTIF(D35:AH35,"CA")&gt;=5,"1",IF(COUNTIF(D35:AH35,"CA")&lt;=4,"0"))+'Juillet 2020'!AZ35</f>
        <v>0</v>
      </c>
      <c r="BA35" s="80">
        <f t="shared" si="9"/>
        <v>0</v>
      </c>
      <c r="BB35" s="80">
        <f>COUNTIF(D35:AH35,"FR")+'Juillet 2020'!BB35</f>
        <v>0</v>
      </c>
      <c r="BC35" s="186">
        <f t="shared" si="10"/>
        <v>0</v>
      </c>
    </row>
    <row r="36" spans="1:55" ht="12" customHeight="1" x14ac:dyDescent="0.25">
      <c r="A36" s="283"/>
      <c r="B36" s="124">
        <v>19</v>
      </c>
      <c r="C36" s="139"/>
      <c r="D36" s="39" t="str">
        <f t="shared" ref="D36:AH36" si="29">IF(OR(WEEKDAY(D3,2)=6,WEEKDAY(D3,2)=7,WEEKDAY(D3,2)=5),"RH","")</f>
        <v>RH</v>
      </c>
      <c r="E36" s="39" t="str">
        <f t="shared" si="29"/>
        <v>RH</v>
      </c>
      <c r="F36" s="39" t="str">
        <f t="shared" si="29"/>
        <v/>
      </c>
      <c r="G36" s="39" t="str">
        <f t="shared" si="29"/>
        <v/>
      </c>
      <c r="H36" s="39" t="str">
        <f t="shared" si="29"/>
        <v/>
      </c>
      <c r="I36" s="39" t="str">
        <f t="shared" si="29"/>
        <v/>
      </c>
      <c r="J36" s="39" t="str">
        <f t="shared" si="29"/>
        <v>RH</v>
      </c>
      <c r="K36" s="39" t="str">
        <f t="shared" si="29"/>
        <v>RH</v>
      </c>
      <c r="L36" s="39" t="str">
        <f t="shared" si="29"/>
        <v>RH</v>
      </c>
      <c r="M36" s="39" t="str">
        <f t="shared" si="29"/>
        <v/>
      </c>
      <c r="N36" s="39" t="str">
        <f t="shared" si="29"/>
        <v/>
      </c>
      <c r="O36" s="39" t="str">
        <f t="shared" si="29"/>
        <v/>
      </c>
      <c r="P36" s="39" t="str">
        <f t="shared" si="29"/>
        <v/>
      </c>
      <c r="Q36" s="39" t="str">
        <f t="shared" si="29"/>
        <v>RH</v>
      </c>
      <c r="R36" s="107" t="str">
        <f t="shared" si="29"/>
        <v>RH</v>
      </c>
      <c r="S36" s="39" t="str">
        <f t="shared" si="29"/>
        <v>RH</v>
      </c>
      <c r="T36" s="39" t="str">
        <f t="shared" si="29"/>
        <v/>
      </c>
      <c r="U36" s="39" t="str">
        <f t="shared" si="29"/>
        <v/>
      </c>
      <c r="V36" s="39" t="str">
        <f t="shared" si="29"/>
        <v/>
      </c>
      <c r="W36" s="39" t="str">
        <f t="shared" si="29"/>
        <v/>
      </c>
      <c r="X36" s="39" t="str">
        <f t="shared" si="29"/>
        <v>RH</v>
      </c>
      <c r="Y36" s="39" t="str">
        <f t="shared" si="29"/>
        <v>RH</v>
      </c>
      <c r="Z36" s="39" t="str">
        <f t="shared" si="29"/>
        <v>RH</v>
      </c>
      <c r="AA36" s="39" t="str">
        <f t="shared" si="29"/>
        <v/>
      </c>
      <c r="AB36" s="39" t="str">
        <f t="shared" si="29"/>
        <v/>
      </c>
      <c r="AC36" s="39" t="str">
        <f t="shared" si="29"/>
        <v/>
      </c>
      <c r="AD36" s="39" t="str">
        <f t="shared" si="29"/>
        <v/>
      </c>
      <c r="AE36" s="39" t="str">
        <f t="shared" si="29"/>
        <v>RH</v>
      </c>
      <c r="AF36" s="39" t="str">
        <f t="shared" si="29"/>
        <v>RH</v>
      </c>
      <c r="AG36" s="39" t="str">
        <f t="shared" si="29"/>
        <v>RH</v>
      </c>
      <c r="AH36" s="132" t="str">
        <f t="shared" si="29"/>
        <v/>
      </c>
      <c r="AI36" s="111"/>
      <c r="AJ36" s="164">
        <f>COUNTIF(D36:AH36,"RTT")+'Juillet 2020'!AJ36</f>
        <v>0</v>
      </c>
      <c r="AK36" s="183">
        <f t="shared" si="3"/>
        <v>15</v>
      </c>
      <c r="AL36" s="88">
        <f>COUNTIF(D36:AH36,"CA")+'Juillet 2020'!AL36</f>
        <v>0</v>
      </c>
      <c r="AM36" s="229">
        <f t="shared" si="4"/>
        <v>25</v>
      </c>
      <c r="AN36" s="362"/>
      <c r="AO36" s="88" t="s">
        <v>90</v>
      </c>
      <c r="AP36" s="80">
        <f>'Juillet 2020'!AP36</f>
        <v>0</v>
      </c>
      <c r="AQ36" s="80">
        <f>COUNTIF(D36:AH36,"HS")+'Juillet 2020'!AQ36</f>
        <v>0</v>
      </c>
      <c r="AR36" s="186">
        <f t="shared" si="5"/>
        <v>0</v>
      </c>
      <c r="AS36" s="77">
        <f>COUNT(L36,S36,Z36,AG36,E36,R36)+'Juillet 2020'!AS36</f>
        <v>0</v>
      </c>
      <c r="AT36" s="64">
        <f t="shared" si="6"/>
        <v>0</v>
      </c>
      <c r="AU36" s="64">
        <f>COUNTIF(D36:AH36,"jdf")+'Juillet 2020'!AU36</f>
        <v>0</v>
      </c>
      <c r="AV36" s="183">
        <f t="shared" si="7"/>
        <v>0</v>
      </c>
      <c r="AW36" s="106">
        <f ca="1">jaunesNum(D36:AH36)+'Juillet 2020'!AW36</f>
        <v>0</v>
      </c>
      <c r="AX36" s="108">
        <f>COUNTIF(D36:AH36,"RF")+'Juillet 2020'!AX36</f>
        <v>0</v>
      </c>
      <c r="AY36" s="214">
        <f t="shared" ca="1" si="8"/>
        <v>0</v>
      </c>
      <c r="AZ36" s="88">
        <f>IF(COUNTIF(D36:AH36,"CA")&gt;=5,"1",IF(COUNTIF(D36:AH36,"CA")&lt;=4,"0"))+'Juillet 2020'!AZ36</f>
        <v>0</v>
      </c>
      <c r="BA36" s="80">
        <f t="shared" si="9"/>
        <v>0</v>
      </c>
      <c r="BB36" s="80">
        <f>COUNTIF(D36:AH36,"FR")+'Juillet 2020'!BB36</f>
        <v>0</v>
      </c>
      <c r="BC36" s="186">
        <f t="shared" si="10"/>
        <v>0</v>
      </c>
    </row>
    <row r="37" spans="1:55" s="6" customFormat="1" ht="12" customHeight="1" x14ac:dyDescent="0.25">
      <c r="A37" s="283"/>
      <c r="B37" s="124"/>
      <c r="C37" s="133"/>
      <c r="D37" s="39" t="str">
        <f t="shared" ref="D37:AH37" si="30">IF(OR(WEEKDAY(D3,2)=6,WEEKDAY(D3,2)=7,WEEKDAY(D3,2)=1),"RH","")</f>
        <v>RH</v>
      </c>
      <c r="E37" s="39" t="str">
        <f t="shared" si="30"/>
        <v>RH</v>
      </c>
      <c r="F37" s="39" t="str">
        <f t="shared" si="30"/>
        <v>RH</v>
      </c>
      <c r="G37" s="39" t="str">
        <f t="shared" si="30"/>
        <v/>
      </c>
      <c r="H37" s="39" t="str">
        <f t="shared" si="30"/>
        <v/>
      </c>
      <c r="I37" s="39" t="str">
        <f t="shared" si="30"/>
        <v/>
      </c>
      <c r="J37" s="39" t="str">
        <f t="shared" si="30"/>
        <v/>
      </c>
      <c r="K37" s="39" t="str">
        <f t="shared" si="30"/>
        <v>RH</v>
      </c>
      <c r="L37" s="39" t="str">
        <f t="shared" si="30"/>
        <v>RH</v>
      </c>
      <c r="M37" s="39" t="str">
        <f t="shared" si="30"/>
        <v>RH</v>
      </c>
      <c r="N37" s="39" t="str">
        <f t="shared" si="30"/>
        <v/>
      </c>
      <c r="O37" s="39" t="str">
        <f t="shared" si="30"/>
        <v/>
      </c>
      <c r="P37" s="39" t="str">
        <f t="shared" si="30"/>
        <v/>
      </c>
      <c r="Q37" s="39" t="str">
        <f t="shared" si="30"/>
        <v/>
      </c>
      <c r="R37" s="107" t="str">
        <f t="shared" si="30"/>
        <v>RH</v>
      </c>
      <c r="S37" s="39" t="str">
        <f t="shared" si="30"/>
        <v>RH</v>
      </c>
      <c r="T37" s="39" t="str">
        <f t="shared" si="30"/>
        <v>RH</v>
      </c>
      <c r="U37" s="39" t="str">
        <f t="shared" si="30"/>
        <v/>
      </c>
      <c r="V37" s="39" t="str">
        <f t="shared" si="30"/>
        <v/>
      </c>
      <c r="W37" s="39" t="str">
        <f t="shared" si="30"/>
        <v/>
      </c>
      <c r="X37" s="39" t="str">
        <f t="shared" si="30"/>
        <v/>
      </c>
      <c r="Y37" s="39" t="str">
        <f t="shared" si="30"/>
        <v>RH</v>
      </c>
      <c r="Z37" s="39" t="str">
        <f t="shared" si="30"/>
        <v>RH</v>
      </c>
      <c r="AA37" s="39" t="str">
        <f t="shared" si="30"/>
        <v>RH</v>
      </c>
      <c r="AB37" s="39" t="str">
        <f t="shared" si="30"/>
        <v/>
      </c>
      <c r="AC37" s="39" t="str">
        <f t="shared" si="30"/>
        <v/>
      </c>
      <c r="AD37" s="39" t="str">
        <f t="shared" si="30"/>
        <v/>
      </c>
      <c r="AE37" s="39" t="str">
        <f t="shared" si="30"/>
        <v/>
      </c>
      <c r="AF37" s="39" t="str">
        <f t="shared" si="30"/>
        <v>RH</v>
      </c>
      <c r="AG37" s="39" t="str">
        <f t="shared" si="30"/>
        <v>RH</v>
      </c>
      <c r="AH37" s="132" t="str">
        <f t="shared" si="30"/>
        <v>RH</v>
      </c>
      <c r="AI37" s="111"/>
      <c r="AJ37" s="164">
        <f>COUNTIF(D37:AH37,"RTT")+'Juillet 2020'!AJ37</f>
        <v>0</v>
      </c>
      <c r="AK37" s="183">
        <f t="shared" si="3"/>
        <v>15</v>
      </c>
      <c r="AL37" s="88">
        <f>COUNTIF(D37:AH37,"CA")+'Juillet 2020'!AL37</f>
        <v>0</v>
      </c>
      <c r="AM37" s="229">
        <f t="shared" si="4"/>
        <v>25</v>
      </c>
      <c r="AN37" s="362"/>
      <c r="AO37" s="88" t="s">
        <v>90</v>
      </c>
      <c r="AP37" s="80">
        <f>'Juillet 2020'!AP37</f>
        <v>0</v>
      </c>
      <c r="AQ37" s="80">
        <f>COUNTIF(D37:AH37,"HS")+'Juillet 2020'!AQ37</f>
        <v>0</v>
      </c>
      <c r="AR37" s="186">
        <f t="shared" si="5"/>
        <v>0</v>
      </c>
      <c r="AS37" s="77">
        <f>COUNT(L37,S37,Z37,AG37,E37,R37)+'Juillet 2020'!AS37</f>
        <v>0</v>
      </c>
      <c r="AT37" s="64">
        <f t="shared" si="6"/>
        <v>0</v>
      </c>
      <c r="AU37" s="64">
        <f>COUNTIF(D37:AH37,"jdf")+'Juillet 2020'!AU37</f>
        <v>0</v>
      </c>
      <c r="AV37" s="183">
        <f t="shared" si="7"/>
        <v>0</v>
      </c>
      <c r="AW37" s="106">
        <f ca="1">jaunesNum(D37:AH37)+'Juillet 2020'!AW37</f>
        <v>0</v>
      </c>
      <c r="AX37" s="108">
        <f>COUNTIF(D37:AH37,"RF")+'Juillet 2020'!AX37</f>
        <v>0</v>
      </c>
      <c r="AY37" s="214">
        <f t="shared" ca="1" si="8"/>
        <v>0</v>
      </c>
      <c r="AZ37" s="88">
        <f>IF(COUNTIF(D37:AH37,"CA")&gt;=5,"1",IF(COUNTIF(D37:AH37,"CA")&lt;=4,"0"))+'Juillet 2020'!AZ37</f>
        <v>0</v>
      </c>
      <c r="BA37" s="80">
        <f t="shared" si="9"/>
        <v>0</v>
      </c>
      <c r="BB37" s="80">
        <f>COUNTIF(D37:AH37,"FR")+'Juillet 2020'!BB37</f>
        <v>0</v>
      </c>
      <c r="BC37" s="186">
        <f t="shared" si="10"/>
        <v>0</v>
      </c>
    </row>
    <row r="38" spans="1:55" s="6" customFormat="1" ht="12" customHeight="1" thickBot="1" x14ac:dyDescent="0.3">
      <c r="A38" s="284"/>
      <c r="B38" s="120"/>
      <c r="C38" s="133"/>
      <c r="D38" s="39" t="str">
        <f t="shared" ref="D38:AH38" si="31">IF(OR(WEEKDAY(D3,2)=6,WEEKDAY(D3,2)=7,WEEKDAY(D3,2)=1),"RH","")</f>
        <v>RH</v>
      </c>
      <c r="E38" s="39" t="str">
        <f t="shared" si="31"/>
        <v>RH</v>
      </c>
      <c r="F38" s="39" t="str">
        <f t="shared" si="31"/>
        <v>RH</v>
      </c>
      <c r="G38" s="39" t="str">
        <f t="shared" si="31"/>
        <v/>
      </c>
      <c r="H38" s="39" t="str">
        <f t="shared" si="31"/>
        <v/>
      </c>
      <c r="I38" s="39" t="str">
        <f t="shared" si="31"/>
        <v/>
      </c>
      <c r="J38" s="39" t="str">
        <f t="shared" si="31"/>
        <v/>
      </c>
      <c r="K38" s="39" t="str">
        <f t="shared" si="31"/>
        <v>RH</v>
      </c>
      <c r="L38" s="39" t="str">
        <f t="shared" si="31"/>
        <v>RH</v>
      </c>
      <c r="M38" s="39" t="str">
        <f t="shared" si="31"/>
        <v>RH</v>
      </c>
      <c r="N38" s="39" t="str">
        <f t="shared" si="31"/>
        <v/>
      </c>
      <c r="O38" s="39" t="str">
        <f t="shared" si="31"/>
        <v/>
      </c>
      <c r="P38" s="39" t="str">
        <f t="shared" si="31"/>
        <v/>
      </c>
      <c r="Q38" s="39" t="str">
        <f t="shared" si="31"/>
        <v/>
      </c>
      <c r="R38" s="107" t="str">
        <f t="shared" si="31"/>
        <v>RH</v>
      </c>
      <c r="S38" s="39" t="str">
        <f t="shared" si="31"/>
        <v>RH</v>
      </c>
      <c r="T38" s="39" t="str">
        <f t="shared" si="31"/>
        <v>RH</v>
      </c>
      <c r="U38" s="39" t="str">
        <f t="shared" si="31"/>
        <v/>
      </c>
      <c r="V38" s="39" t="str">
        <f t="shared" si="31"/>
        <v/>
      </c>
      <c r="W38" s="39" t="str">
        <f t="shared" si="31"/>
        <v/>
      </c>
      <c r="X38" s="39" t="str">
        <f t="shared" si="31"/>
        <v/>
      </c>
      <c r="Y38" s="39" t="str">
        <f t="shared" si="31"/>
        <v>RH</v>
      </c>
      <c r="Z38" s="39" t="str">
        <f t="shared" si="31"/>
        <v>RH</v>
      </c>
      <c r="AA38" s="39" t="str">
        <f t="shared" si="31"/>
        <v>RH</v>
      </c>
      <c r="AB38" s="39" t="str">
        <f t="shared" si="31"/>
        <v/>
      </c>
      <c r="AC38" s="39" t="str">
        <f t="shared" si="31"/>
        <v/>
      </c>
      <c r="AD38" s="39" t="str">
        <f t="shared" si="31"/>
        <v/>
      </c>
      <c r="AE38" s="39" t="str">
        <f t="shared" si="31"/>
        <v/>
      </c>
      <c r="AF38" s="39" t="str">
        <f t="shared" si="31"/>
        <v>RH</v>
      </c>
      <c r="AG38" s="39" t="str">
        <f t="shared" si="31"/>
        <v>RH</v>
      </c>
      <c r="AH38" s="132" t="str">
        <f t="shared" si="31"/>
        <v>RH</v>
      </c>
      <c r="AI38" s="111"/>
      <c r="AJ38" s="164">
        <f>COUNTIF(D38:AH38,"RTT")+'Juillet 2020'!AJ38</f>
        <v>0</v>
      </c>
      <c r="AK38" s="183">
        <f t="shared" si="3"/>
        <v>15</v>
      </c>
      <c r="AL38" s="88">
        <f>COUNTIF(D38:AH38,"CA")+'Juillet 2020'!AL38</f>
        <v>0</v>
      </c>
      <c r="AM38" s="229">
        <f t="shared" si="4"/>
        <v>25</v>
      </c>
      <c r="AN38" s="362"/>
      <c r="AO38" s="88" t="s">
        <v>90</v>
      </c>
      <c r="AP38" s="80">
        <f>'Juillet 2020'!AP38</f>
        <v>0</v>
      </c>
      <c r="AQ38" s="80">
        <f>COUNTIF(D38:AH38,"HS")+'Juillet 2020'!AQ38</f>
        <v>0</v>
      </c>
      <c r="AR38" s="186">
        <f t="shared" si="5"/>
        <v>0</v>
      </c>
      <c r="AS38" s="77">
        <f>COUNT(L38,S38,Z38,AG38,E38,R38)+'Juillet 2020'!AS38</f>
        <v>0</v>
      </c>
      <c r="AT38" s="64">
        <f t="shared" si="6"/>
        <v>0</v>
      </c>
      <c r="AU38" s="64">
        <f>COUNTIF(D38:AH38,"jdf")+'Juillet 2020'!AU38</f>
        <v>0</v>
      </c>
      <c r="AV38" s="183">
        <f t="shared" si="7"/>
        <v>0</v>
      </c>
      <c r="AW38" s="106">
        <f ca="1">jaunesNum(D38:AH38)+'Juillet 2020'!AW38</f>
        <v>0</v>
      </c>
      <c r="AX38" s="108">
        <f>COUNTIF(D38:AH38,"RF")+'Juillet 2020'!AX38</f>
        <v>0</v>
      </c>
      <c r="AY38" s="214">
        <f t="shared" ca="1" si="8"/>
        <v>0</v>
      </c>
      <c r="AZ38" s="88">
        <f>IF(COUNTIF(D38:AH38,"CA")&gt;=5,"1",IF(COUNTIF(D38:AH38,"CA")&lt;=4,"0"))+'Juillet 2020'!AZ38</f>
        <v>0</v>
      </c>
      <c r="BA38" s="80">
        <f t="shared" si="9"/>
        <v>0</v>
      </c>
      <c r="BB38" s="80">
        <f>COUNTIF(D38:AH38,"FR")+'Juillet 2020'!BB38</f>
        <v>0</v>
      </c>
      <c r="BC38" s="186">
        <f t="shared" si="10"/>
        <v>0</v>
      </c>
    </row>
    <row r="39" spans="1:55" ht="2.25" customHeight="1" x14ac:dyDescent="0.25">
      <c r="A39" s="155"/>
      <c r="B39" s="120"/>
      <c r="C39" s="133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107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32"/>
      <c r="AI39" s="111"/>
      <c r="AJ39" s="164">
        <f>COUNTIF(D39:AH39,"RTT")+'Juillet 2020'!AJ39</f>
        <v>0</v>
      </c>
      <c r="AK39" s="183"/>
      <c r="AL39" s="88">
        <f>COUNTIF(D39:AH39,"CA")+'Juillet 2020'!AL39</f>
        <v>0</v>
      </c>
      <c r="AM39" s="229"/>
      <c r="AN39" s="362"/>
      <c r="AO39" s="88" t="s">
        <v>90</v>
      </c>
      <c r="AP39" s="80">
        <f>'Juillet 2020'!AP39</f>
        <v>0</v>
      </c>
      <c r="AQ39" s="80">
        <f>COUNTIF(D39:AH39,"HS")+'Juillet 2020'!AQ39</f>
        <v>0</v>
      </c>
      <c r="AR39" s="186">
        <f t="shared" si="5"/>
        <v>0</v>
      </c>
      <c r="AS39" s="77">
        <f>COUNT(L39,S39,Z39,AG39,E39,R39)+'Juillet 2020'!AS39</f>
        <v>0</v>
      </c>
      <c r="AT39" s="64">
        <f t="shared" si="6"/>
        <v>0</v>
      </c>
      <c r="AU39" s="64">
        <f>COUNTIF(D39:AH39,"jdf")+'Juillet 2020'!AU39</f>
        <v>0</v>
      </c>
      <c r="AV39" s="183">
        <f t="shared" si="7"/>
        <v>0</v>
      </c>
      <c r="AW39" s="106">
        <f ca="1">jaunesNum(D39:AH39)+'Juillet 2020'!AW39</f>
        <v>1</v>
      </c>
      <c r="AX39" s="108">
        <f>COUNTIF(D39:AH39,"RF")+'Juillet 2020'!AX39</f>
        <v>0</v>
      </c>
      <c r="AY39" s="215"/>
      <c r="AZ39" s="88">
        <f>IF(COUNTIF(D39:AH39,"CA")&gt;=5,"1",IF(COUNTIF(D39:AH39,"CA")&lt;=4,"0"))+'Juillet 2020'!AZ39</f>
        <v>0</v>
      </c>
      <c r="BA39" s="80">
        <f t="shared" si="9"/>
        <v>0</v>
      </c>
      <c r="BB39" s="80">
        <f>COUNTIF(D39:AH39,"FR")+'Juillet 2020'!BB39</f>
        <v>0</v>
      </c>
      <c r="BC39" s="186">
        <f t="shared" si="10"/>
        <v>0</v>
      </c>
    </row>
    <row r="40" spans="1:55" ht="12" customHeight="1" thickBot="1" x14ac:dyDescent="0.3">
      <c r="A40" s="35" t="s">
        <v>46</v>
      </c>
      <c r="B40" s="43">
        <v>20</v>
      </c>
      <c r="C40" s="133"/>
      <c r="D40" s="39" t="s">
        <v>55</v>
      </c>
      <c r="E40" s="39" t="s">
        <v>55</v>
      </c>
      <c r="F40" s="39">
        <v>20</v>
      </c>
      <c r="G40" s="39">
        <v>20</v>
      </c>
      <c r="H40" s="39">
        <v>20</v>
      </c>
      <c r="I40" s="39">
        <v>20</v>
      </c>
      <c r="J40" s="39">
        <v>20</v>
      </c>
      <c r="K40" s="39" t="s">
        <v>55</v>
      </c>
      <c r="L40" s="39" t="s">
        <v>55</v>
      </c>
      <c r="M40" s="39">
        <v>20</v>
      </c>
      <c r="N40" s="39">
        <v>20</v>
      </c>
      <c r="O40" s="39">
        <v>20</v>
      </c>
      <c r="P40" s="39">
        <v>20</v>
      </c>
      <c r="Q40" s="39">
        <v>20</v>
      </c>
      <c r="R40" s="107" t="s">
        <v>55</v>
      </c>
      <c r="S40" s="39" t="s">
        <v>55</v>
      </c>
      <c r="T40" s="39">
        <v>20</v>
      </c>
      <c r="U40" s="39">
        <v>20</v>
      </c>
      <c r="V40" s="39">
        <v>20</v>
      </c>
      <c r="W40" s="39">
        <v>20</v>
      </c>
      <c r="X40" s="39">
        <v>20</v>
      </c>
      <c r="Y40" s="39" t="s">
        <v>55</v>
      </c>
      <c r="Z40" s="39" t="s">
        <v>55</v>
      </c>
      <c r="AA40" s="39">
        <v>20</v>
      </c>
      <c r="AB40" s="39">
        <v>20</v>
      </c>
      <c r="AC40" s="39">
        <v>20</v>
      </c>
      <c r="AD40" s="39">
        <v>20</v>
      </c>
      <c r="AE40" s="39">
        <v>20</v>
      </c>
      <c r="AF40" s="39" t="s">
        <v>55</v>
      </c>
      <c r="AG40" s="39" t="s">
        <v>55</v>
      </c>
      <c r="AH40" s="39">
        <v>20</v>
      </c>
      <c r="AI40" s="111"/>
      <c r="AJ40" s="164">
        <f>COUNTIF(D40:AH40,"RTT")+'Juillet 2020'!AJ40</f>
        <v>0</v>
      </c>
      <c r="AK40" s="183">
        <f t="shared" si="3"/>
        <v>15</v>
      </c>
      <c r="AL40" s="88">
        <f>COUNTIF(D40:AH40,"CA")+'Juillet 2020'!AL40</f>
        <v>0</v>
      </c>
      <c r="AM40" s="229">
        <f t="shared" si="4"/>
        <v>25</v>
      </c>
      <c r="AN40" s="362"/>
      <c r="AO40" s="88" t="s">
        <v>90</v>
      </c>
      <c r="AP40" s="80">
        <f>'Juillet 2020'!AP40</f>
        <v>0</v>
      </c>
      <c r="AQ40" s="80">
        <f>COUNTIF(D40:AH40,"HS")+'Juillet 2020'!AQ40</f>
        <v>0</v>
      </c>
      <c r="AR40" s="186">
        <f t="shared" si="5"/>
        <v>0</v>
      </c>
      <c r="AS40" s="77">
        <f>COUNT(L40,S40,Z40,AG40,E40,R40)+'Juillet 2020'!AS40</f>
        <v>0</v>
      </c>
      <c r="AT40" s="64">
        <f t="shared" si="6"/>
        <v>0</v>
      </c>
      <c r="AU40" s="64">
        <f>COUNTIF(D40:AH40,"jdf")+'Juillet 2020'!AU40</f>
        <v>0</v>
      </c>
      <c r="AV40" s="183">
        <f t="shared" si="7"/>
        <v>0</v>
      </c>
      <c r="AW40" s="181">
        <f ca="1">jaunesNum(D40:AH40)+'Juillet 2020'!AW40</f>
        <v>7</v>
      </c>
      <c r="AX40" s="108">
        <f>COUNTIF(D40:AH40,"RF")+'Juillet 2020'!AX40</f>
        <v>7</v>
      </c>
      <c r="AY40" s="214">
        <f t="shared" ca="1" si="8"/>
        <v>0</v>
      </c>
      <c r="AZ40" s="88">
        <f>IF(COUNTIF(D40:AH40,"CA")&gt;=5,"1",IF(COUNTIF(D40:AH40,"CA")&lt;=4,"0"))+'Juillet 2020'!AZ40</f>
        <v>0</v>
      </c>
      <c r="BA40" s="80">
        <f t="shared" si="9"/>
        <v>0</v>
      </c>
      <c r="BB40" s="80">
        <f>COUNTIF(D40:AH40,"FR")+'Juillet 2020'!BB40</f>
        <v>0</v>
      </c>
      <c r="BC40" s="186">
        <f t="shared" si="10"/>
        <v>0</v>
      </c>
    </row>
    <row r="41" spans="1:55" ht="12" customHeight="1" x14ac:dyDescent="0.25">
      <c r="A41" s="285" t="s">
        <v>47</v>
      </c>
      <c r="B41" s="120">
        <v>21</v>
      </c>
      <c r="C41" s="133"/>
      <c r="D41" s="39" t="s">
        <v>55</v>
      </c>
      <c r="E41" s="39" t="s">
        <v>55</v>
      </c>
      <c r="F41" s="39">
        <v>21</v>
      </c>
      <c r="G41" s="39">
        <v>21</v>
      </c>
      <c r="H41" s="39">
        <v>21</v>
      </c>
      <c r="I41" s="39">
        <v>21</v>
      </c>
      <c r="J41" s="39">
        <v>21</v>
      </c>
      <c r="K41" s="39" t="s">
        <v>55</v>
      </c>
      <c r="L41" s="39" t="s">
        <v>55</v>
      </c>
      <c r="M41" s="39">
        <v>21</v>
      </c>
      <c r="N41" s="39">
        <v>21</v>
      </c>
      <c r="O41" s="39">
        <v>21</v>
      </c>
      <c r="P41" s="39">
        <v>21</v>
      </c>
      <c r="Q41" s="39">
        <v>21</v>
      </c>
      <c r="R41" s="107" t="s">
        <v>55</v>
      </c>
      <c r="S41" s="39" t="s">
        <v>55</v>
      </c>
      <c r="T41" s="39">
        <v>21</v>
      </c>
      <c r="U41" s="39">
        <v>21</v>
      </c>
      <c r="V41" s="39">
        <v>21</v>
      </c>
      <c r="W41" s="39">
        <v>21</v>
      </c>
      <c r="X41" s="39">
        <v>21</v>
      </c>
      <c r="Y41" s="39" t="s">
        <v>55</v>
      </c>
      <c r="Z41" s="39" t="s">
        <v>55</v>
      </c>
      <c r="AA41" s="39">
        <v>21</v>
      </c>
      <c r="AB41" s="39">
        <v>21</v>
      </c>
      <c r="AC41" s="39">
        <v>21</v>
      </c>
      <c r="AD41" s="39">
        <v>21</v>
      </c>
      <c r="AE41" s="39">
        <v>21</v>
      </c>
      <c r="AF41" s="39" t="s">
        <v>55</v>
      </c>
      <c r="AG41" s="39" t="s">
        <v>55</v>
      </c>
      <c r="AH41" s="39">
        <v>21</v>
      </c>
      <c r="AI41" s="111"/>
      <c r="AJ41" s="164">
        <f>COUNTIF(D41:AH41,"RTT")+'Juillet 2020'!AJ41</f>
        <v>0</v>
      </c>
      <c r="AK41" s="183">
        <f t="shared" si="3"/>
        <v>15</v>
      </c>
      <c r="AL41" s="88">
        <f>COUNTIF(D41:AH41,"CA")+'Juillet 2020'!AL41</f>
        <v>0</v>
      </c>
      <c r="AM41" s="229">
        <f t="shared" si="4"/>
        <v>25</v>
      </c>
      <c r="AN41" s="362"/>
      <c r="AO41" s="88" t="s">
        <v>90</v>
      </c>
      <c r="AP41" s="80">
        <f>'Juillet 2020'!AP41</f>
        <v>0</v>
      </c>
      <c r="AQ41" s="80">
        <f>COUNTIF(D41:AH41,"HS")+'Juillet 2020'!AQ41</f>
        <v>0</v>
      </c>
      <c r="AR41" s="186">
        <f t="shared" si="5"/>
        <v>0</v>
      </c>
      <c r="AS41" s="77">
        <f>COUNT(L41,S41,Z41,AG41,E41,R41)+'Juillet 2020'!AS41</f>
        <v>0</v>
      </c>
      <c r="AT41" s="64">
        <f t="shared" si="6"/>
        <v>0</v>
      </c>
      <c r="AU41" s="64">
        <f>COUNTIF(D41:AH41,"jdf")+'Juillet 2020'!AU41</f>
        <v>0</v>
      </c>
      <c r="AV41" s="183">
        <f t="shared" si="7"/>
        <v>0</v>
      </c>
      <c r="AW41" s="181">
        <f ca="1">jaunesNum(D41:AH41)+'Juillet 2020'!AW41</f>
        <v>7</v>
      </c>
      <c r="AX41" s="108">
        <f>COUNTIF(D41:AH41,"RF")+'Juillet 2020'!AX41</f>
        <v>7</v>
      </c>
      <c r="AY41" s="214">
        <f t="shared" ca="1" si="8"/>
        <v>0</v>
      </c>
      <c r="AZ41" s="88">
        <f>IF(COUNTIF(D41:AH41,"CA")&gt;=5,"1",IF(COUNTIF(D41:AH41,"CA")&lt;=4,"0"))+'Juillet 2020'!AZ41</f>
        <v>0</v>
      </c>
      <c r="BA41" s="80">
        <f t="shared" si="9"/>
        <v>0</v>
      </c>
      <c r="BB41" s="80">
        <f>COUNTIF(D41:AH41,"FR")+'Juillet 2020'!BB41</f>
        <v>0</v>
      </c>
      <c r="BC41" s="186">
        <f t="shared" si="10"/>
        <v>0</v>
      </c>
    </row>
    <row r="42" spans="1:55" s="6" customFormat="1" ht="12" customHeight="1" x14ac:dyDescent="0.25">
      <c r="A42" s="286"/>
      <c r="B42" s="120">
        <v>22</v>
      </c>
      <c r="C42" s="133"/>
      <c r="D42" s="39" t="s">
        <v>55</v>
      </c>
      <c r="E42" s="39" t="s">
        <v>55</v>
      </c>
      <c r="F42" s="39">
        <v>22</v>
      </c>
      <c r="G42" s="39">
        <v>22</v>
      </c>
      <c r="H42" s="39">
        <v>22</v>
      </c>
      <c r="I42" s="39">
        <v>22</v>
      </c>
      <c r="J42" s="39">
        <v>22</v>
      </c>
      <c r="K42" s="39" t="s">
        <v>55</v>
      </c>
      <c r="L42" s="39" t="s">
        <v>55</v>
      </c>
      <c r="M42" s="39">
        <v>22</v>
      </c>
      <c r="N42" s="39">
        <v>22</v>
      </c>
      <c r="O42" s="39">
        <v>22</v>
      </c>
      <c r="P42" s="39">
        <v>22</v>
      </c>
      <c r="Q42" s="39">
        <v>22</v>
      </c>
      <c r="R42" s="107" t="s">
        <v>55</v>
      </c>
      <c r="S42" s="39" t="s">
        <v>55</v>
      </c>
      <c r="T42" s="39">
        <v>22</v>
      </c>
      <c r="U42" s="39">
        <v>22</v>
      </c>
      <c r="V42" s="39">
        <v>22</v>
      </c>
      <c r="W42" s="39">
        <v>22</v>
      </c>
      <c r="X42" s="39">
        <v>22</v>
      </c>
      <c r="Y42" s="39" t="s">
        <v>55</v>
      </c>
      <c r="Z42" s="39" t="s">
        <v>55</v>
      </c>
      <c r="AA42" s="39">
        <v>22</v>
      </c>
      <c r="AB42" s="39">
        <v>22</v>
      </c>
      <c r="AC42" s="39">
        <v>22</v>
      </c>
      <c r="AD42" s="39">
        <v>22</v>
      </c>
      <c r="AE42" s="39">
        <v>22</v>
      </c>
      <c r="AF42" s="39" t="s">
        <v>55</v>
      </c>
      <c r="AG42" s="39" t="s">
        <v>55</v>
      </c>
      <c r="AH42" s="39">
        <v>22</v>
      </c>
      <c r="AI42" s="111"/>
      <c r="AJ42" s="164">
        <f>COUNTIF(D42:AH42,"RTT")+'Juillet 2020'!AJ42</f>
        <v>0</v>
      </c>
      <c r="AK42" s="183">
        <f t="shared" si="3"/>
        <v>15</v>
      </c>
      <c r="AL42" s="88">
        <f>COUNTIF(D42:AH42,"CA")+'Juillet 2020'!AL42</f>
        <v>0</v>
      </c>
      <c r="AM42" s="229">
        <f t="shared" si="4"/>
        <v>25</v>
      </c>
      <c r="AN42" s="362"/>
      <c r="AO42" s="88" t="s">
        <v>90</v>
      </c>
      <c r="AP42" s="80">
        <f>'Juillet 2020'!AP42</f>
        <v>0</v>
      </c>
      <c r="AQ42" s="80">
        <f>COUNTIF(D42:AH42,"HS")+'Juillet 2020'!AQ42</f>
        <v>0</v>
      </c>
      <c r="AR42" s="186">
        <f t="shared" si="5"/>
        <v>0</v>
      </c>
      <c r="AS42" s="77">
        <f>COUNT(L42,S42,Z42,AG42,E42,R42)+'Juillet 2020'!AS42</f>
        <v>0</v>
      </c>
      <c r="AT42" s="64">
        <f t="shared" si="6"/>
        <v>0</v>
      </c>
      <c r="AU42" s="64">
        <f>COUNTIF(D42:AH42,"jdf")+'Juillet 2020'!AU42</f>
        <v>0</v>
      </c>
      <c r="AV42" s="183">
        <f t="shared" si="7"/>
        <v>0</v>
      </c>
      <c r="AW42" s="181">
        <f ca="1">jaunesNum(D42:AH42)+'Juillet 2020'!AW42</f>
        <v>7</v>
      </c>
      <c r="AX42" s="108">
        <f>COUNTIF(D42:AH42,"RF")+'Juillet 2020'!AX42</f>
        <v>7</v>
      </c>
      <c r="AY42" s="214">
        <f t="shared" ca="1" si="8"/>
        <v>0</v>
      </c>
      <c r="AZ42" s="88">
        <f>IF(COUNTIF(D42:AH42,"CA")&gt;=5,"1",IF(COUNTIF(D42:AH42,"CA")&lt;=4,"0"))+'Juillet 2020'!AZ42</f>
        <v>0</v>
      </c>
      <c r="BA42" s="80">
        <f t="shared" si="9"/>
        <v>0</v>
      </c>
      <c r="BB42" s="80">
        <f>COUNTIF(D42:AH42,"FR")+'Juillet 2020'!BB42</f>
        <v>0</v>
      </c>
      <c r="BC42" s="186">
        <f t="shared" si="10"/>
        <v>0</v>
      </c>
    </row>
    <row r="43" spans="1:55" ht="1.5" customHeight="1" x14ac:dyDescent="0.25">
      <c r="A43" s="14"/>
      <c r="B43" s="120"/>
      <c r="C43" s="133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107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111"/>
      <c r="AJ43" s="164">
        <f>COUNTIF(D43:AH43,"RTT")+'Juillet 2020'!AJ43</f>
        <v>0</v>
      </c>
      <c r="AK43" s="183">
        <f t="shared" si="3"/>
        <v>15</v>
      </c>
      <c r="AL43" s="88">
        <f>COUNTIF(D43:AH43,"CA")+'Juillet 2020'!AL43</f>
        <v>0</v>
      </c>
      <c r="AM43" s="229">
        <f t="shared" si="4"/>
        <v>25</v>
      </c>
      <c r="AN43" s="362"/>
      <c r="AO43" s="88" t="s">
        <v>90</v>
      </c>
      <c r="AP43" s="80">
        <f>'Juillet 2020'!AP43</f>
        <v>0</v>
      </c>
      <c r="AQ43" s="80">
        <f>COUNTIF(D43:AH43,"HS")+'Juillet 2020'!AQ43</f>
        <v>0</v>
      </c>
      <c r="AR43" s="186">
        <f t="shared" si="5"/>
        <v>0</v>
      </c>
      <c r="AS43" s="77">
        <f>COUNT(L43,S43,Z43,AG43,E43,R43)+'Juillet 2020'!AS43</f>
        <v>0</v>
      </c>
      <c r="AT43" s="64">
        <f t="shared" si="6"/>
        <v>0</v>
      </c>
      <c r="AU43" s="64">
        <f>COUNTIF(D43:AH43,"jdf")+'Juillet 2020'!AU43</f>
        <v>0</v>
      </c>
      <c r="AV43" s="183">
        <f t="shared" si="7"/>
        <v>0</v>
      </c>
      <c r="AW43" s="181">
        <f ca="1">jaunesNum(D43:AH43)+'Juillet 2020'!AW43</f>
        <v>6</v>
      </c>
      <c r="AX43" s="108">
        <f>COUNTIF(D43:AH43,"RF")+'Juillet 2020'!AX43</f>
        <v>4</v>
      </c>
      <c r="AY43" s="215"/>
      <c r="AZ43" s="88">
        <f>IF(COUNTIF(D43:AH43,"CA")&gt;=5,"1",IF(COUNTIF(D43:AH43,"CA")&lt;=4,"0"))+'Juillet 2020'!AZ43</f>
        <v>0</v>
      </c>
      <c r="BA43" s="80">
        <f t="shared" si="9"/>
        <v>0</v>
      </c>
      <c r="BB43" s="80">
        <f>COUNTIF(D43:AH43,"FR")+'Juillet 2020'!BB43</f>
        <v>0</v>
      </c>
      <c r="BC43" s="186">
        <f t="shared" si="10"/>
        <v>0</v>
      </c>
    </row>
    <row r="44" spans="1:55" ht="12" customHeight="1" x14ac:dyDescent="0.25">
      <c r="A44" s="36" t="s">
        <v>48</v>
      </c>
      <c r="B44" s="121">
        <v>23</v>
      </c>
      <c r="C44" s="133"/>
      <c r="D44" s="39" t="s">
        <v>55</v>
      </c>
      <c r="E44" s="39" t="s">
        <v>55</v>
      </c>
      <c r="F44" s="39">
        <v>23</v>
      </c>
      <c r="G44" s="39">
        <v>23</v>
      </c>
      <c r="H44" s="39">
        <v>23</v>
      </c>
      <c r="I44" s="39">
        <v>23</v>
      </c>
      <c r="J44" s="39">
        <v>23</v>
      </c>
      <c r="K44" s="39" t="s">
        <v>55</v>
      </c>
      <c r="L44" s="39" t="s">
        <v>55</v>
      </c>
      <c r="M44" s="39">
        <v>23</v>
      </c>
      <c r="N44" s="39">
        <v>23</v>
      </c>
      <c r="O44" s="39">
        <v>23</v>
      </c>
      <c r="P44" s="39">
        <v>23</v>
      </c>
      <c r="Q44" s="39">
        <v>23</v>
      </c>
      <c r="R44" s="107" t="s">
        <v>55</v>
      </c>
      <c r="S44" s="39" t="s">
        <v>55</v>
      </c>
      <c r="T44" s="39">
        <v>23</v>
      </c>
      <c r="U44" s="39">
        <v>23</v>
      </c>
      <c r="V44" s="39">
        <v>23</v>
      </c>
      <c r="W44" s="39">
        <v>23</v>
      </c>
      <c r="X44" s="39">
        <v>23</v>
      </c>
      <c r="Y44" s="39" t="s">
        <v>55</v>
      </c>
      <c r="Z44" s="39" t="s">
        <v>55</v>
      </c>
      <c r="AA44" s="39">
        <v>23</v>
      </c>
      <c r="AB44" s="39">
        <v>23</v>
      </c>
      <c r="AC44" s="39">
        <v>23</v>
      </c>
      <c r="AD44" s="39">
        <v>23</v>
      </c>
      <c r="AE44" s="39">
        <v>23</v>
      </c>
      <c r="AF44" s="39" t="s">
        <v>55</v>
      </c>
      <c r="AG44" s="39" t="s">
        <v>55</v>
      </c>
      <c r="AH44" s="39">
        <v>23</v>
      </c>
      <c r="AI44" s="111"/>
      <c r="AJ44" s="164">
        <f>COUNTIF(D44:AH44,"RTT")+'Juillet 2020'!AJ44</f>
        <v>0</v>
      </c>
      <c r="AK44" s="183">
        <f t="shared" si="3"/>
        <v>15</v>
      </c>
      <c r="AL44" s="88">
        <f>COUNTIF(D44:AH44,"CA")+'Juillet 2020'!AL44</f>
        <v>0</v>
      </c>
      <c r="AM44" s="229">
        <f t="shared" si="4"/>
        <v>25</v>
      </c>
      <c r="AN44" s="362"/>
      <c r="AO44" s="88" t="s">
        <v>90</v>
      </c>
      <c r="AP44" s="80">
        <f>'Juillet 2020'!AP44</f>
        <v>0</v>
      </c>
      <c r="AQ44" s="80">
        <f>COUNTIF(D44:AH44,"HS")+'Juillet 2020'!AQ44</f>
        <v>0</v>
      </c>
      <c r="AR44" s="186">
        <f t="shared" si="5"/>
        <v>0</v>
      </c>
      <c r="AS44" s="77">
        <f>COUNT(L44,S44,Z44,AG44,E44,R44)+'Juillet 2020'!AS44</f>
        <v>0</v>
      </c>
      <c r="AT44" s="64">
        <f t="shared" si="6"/>
        <v>0</v>
      </c>
      <c r="AU44" s="64">
        <f>COUNTIF(D44:AH44,"jdf")+'Juillet 2020'!AU44</f>
        <v>0</v>
      </c>
      <c r="AV44" s="183">
        <f t="shared" si="7"/>
        <v>0</v>
      </c>
      <c r="AW44" s="181">
        <f ca="1">jaunesNum(D44:AH44)+'Juillet 2020'!AW44</f>
        <v>7</v>
      </c>
      <c r="AX44" s="108">
        <f>COUNTIF(D44:AH44,"RF")+'Juillet 2020'!AX44</f>
        <v>7</v>
      </c>
      <c r="AY44" s="214">
        <f t="shared" ca="1" si="8"/>
        <v>0</v>
      </c>
      <c r="AZ44" s="88">
        <f>IF(COUNTIF(D44:AH44,"CA")&gt;=5,"1",IF(COUNTIF(D44:AH44,"CA")&lt;=4,"0"))+'Juillet 2020'!AZ44</f>
        <v>0</v>
      </c>
      <c r="BA44" s="80">
        <f t="shared" si="9"/>
        <v>0</v>
      </c>
      <c r="BB44" s="80">
        <f>COUNTIF(D44:AH44,"FR")+'Juillet 2020'!BB44</f>
        <v>0</v>
      </c>
      <c r="BC44" s="186">
        <f t="shared" si="10"/>
        <v>0</v>
      </c>
    </row>
    <row r="45" spans="1:55" s="6" customFormat="1" ht="12" customHeight="1" x14ac:dyDescent="0.25">
      <c r="A45" s="37" t="s">
        <v>49</v>
      </c>
      <c r="B45" s="125">
        <v>24</v>
      </c>
      <c r="C45" s="133"/>
      <c r="D45" s="39" t="str">
        <f t="shared" ref="D45:AF45" si="32">IF(OR(WEEKDAY(D3,2)=6,WEEKDAY(D3,2)=7),"RH","")</f>
        <v>RH</v>
      </c>
      <c r="E45" s="39" t="str">
        <f>IF(OR(WEEKDAY(E3,2)=6,WEEKDAY(E3,2)=7),"RH","")</f>
        <v>RH</v>
      </c>
      <c r="F45" s="39" t="str">
        <f t="shared" si="32"/>
        <v/>
      </c>
      <c r="G45" s="39" t="str">
        <f t="shared" si="32"/>
        <v/>
      </c>
      <c r="H45" s="39" t="str">
        <f t="shared" si="32"/>
        <v/>
      </c>
      <c r="I45" s="39" t="str">
        <f t="shared" si="32"/>
        <v/>
      </c>
      <c r="J45" s="39" t="str">
        <f>IF(OR(WEEKDAY(J3,2)=6,WEEKDAY(J3,2)=7),"RH","")</f>
        <v/>
      </c>
      <c r="K45" s="39" t="str">
        <f t="shared" si="32"/>
        <v>RH</v>
      </c>
      <c r="L45" s="39" t="str">
        <f>IF(OR(WEEKDAY(L3,2)=6,WEEKDAY(L3,2)=7),"RH","")</f>
        <v>RH</v>
      </c>
      <c r="M45" s="39" t="str">
        <f t="shared" si="32"/>
        <v/>
      </c>
      <c r="N45" s="39" t="str">
        <f t="shared" si="32"/>
        <v/>
      </c>
      <c r="O45" s="39" t="str">
        <f t="shared" si="32"/>
        <v/>
      </c>
      <c r="P45" s="39" t="str">
        <f t="shared" si="32"/>
        <v/>
      </c>
      <c r="Q45" s="39" t="str">
        <f>IF(OR(WEEKDAY(Q3,2)=6,WEEKDAY(Q3,2)=7),"RH","")</f>
        <v/>
      </c>
      <c r="R45" s="107" t="str">
        <f t="shared" si="32"/>
        <v>RH</v>
      </c>
      <c r="S45" s="39" t="str">
        <f>IF(OR(WEEKDAY(S3,2)=6,WEEKDAY(S3,2)=7),"RH","")</f>
        <v>RH</v>
      </c>
      <c r="T45" s="39" t="str">
        <f t="shared" si="32"/>
        <v/>
      </c>
      <c r="U45" s="39" t="str">
        <f t="shared" si="32"/>
        <v/>
      </c>
      <c r="V45" s="39" t="str">
        <f t="shared" si="32"/>
        <v/>
      </c>
      <c r="W45" s="39" t="str">
        <f t="shared" si="32"/>
        <v/>
      </c>
      <c r="X45" s="39" t="str">
        <f>IF(OR(WEEKDAY(X3,2)=6,WEEKDAY(X3,2)=7),"RH","")</f>
        <v/>
      </c>
      <c r="Y45" s="39" t="str">
        <f t="shared" si="32"/>
        <v>RH</v>
      </c>
      <c r="Z45" s="39" t="str">
        <f>IF(OR(WEEKDAY(Z3,2)=6,WEEKDAY(Z3,2)=7),"RH","")</f>
        <v>RH</v>
      </c>
      <c r="AA45" s="39" t="str">
        <f t="shared" si="32"/>
        <v/>
      </c>
      <c r="AB45" s="39" t="str">
        <f t="shared" si="32"/>
        <v/>
      </c>
      <c r="AC45" s="39" t="str">
        <f t="shared" si="32"/>
        <v/>
      </c>
      <c r="AD45" s="39" t="str">
        <f t="shared" si="32"/>
        <v/>
      </c>
      <c r="AE45" s="39" t="str">
        <f>IF(OR(WEEKDAY(AE3,2)=6,WEEKDAY(AE3,2)=7),"RH","")</f>
        <v/>
      </c>
      <c r="AF45" s="39" t="str">
        <f t="shared" si="32"/>
        <v>RH</v>
      </c>
      <c r="AG45" s="39" t="str">
        <f>IF(OR(WEEKDAY(AG3,2)=6,WEEKDAY(AG3,2)=7),"RH","")</f>
        <v>RH</v>
      </c>
      <c r="AH45" s="39" t="str">
        <f>IF(OR(WEEKDAY(AH3,2)=6,WEEKDAY(AH3,2)=7),"RH","")</f>
        <v/>
      </c>
      <c r="AI45" s="111"/>
      <c r="AJ45" s="164">
        <f>COUNTIF(D45:AH45,"RTT")+'Juillet 2020'!AJ45</f>
        <v>0</v>
      </c>
      <c r="AK45" s="183">
        <f t="shared" si="3"/>
        <v>15</v>
      </c>
      <c r="AL45" s="88">
        <f>COUNTIF(D45:AH45,"CA")+'Juillet 2020'!AL45</f>
        <v>0</v>
      </c>
      <c r="AM45" s="229">
        <f t="shared" si="4"/>
        <v>25</v>
      </c>
      <c r="AN45" s="362"/>
      <c r="AO45" s="88" t="s">
        <v>90</v>
      </c>
      <c r="AP45" s="80">
        <f>'Juillet 2020'!AP45</f>
        <v>0</v>
      </c>
      <c r="AQ45" s="80">
        <f>COUNTIF(D45:AH45,"HS")+'Juillet 2020'!AQ45</f>
        <v>0</v>
      </c>
      <c r="AR45" s="186">
        <f t="shared" si="5"/>
        <v>0</v>
      </c>
      <c r="AS45" s="77">
        <f>COUNT(L45,S45,Z45,AG45,E45,R45)+'Juillet 2020'!AS45</f>
        <v>0</v>
      </c>
      <c r="AT45" s="64">
        <f t="shared" si="6"/>
        <v>0</v>
      </c>
      <c r="AU45" s="64">
        <f>COUNTIF(D45:AH45,"jdf")+'Juillet 2020'!AU45</f>
        <v>0</v>
      </c>
      <c r="AV45" s="183">
        <f t="shared" si="7"/>
        <v>0</v>
      </c>
      <c r="AW45" s="106">
        <f ca="1">jaunesNum(D45:AH45)+'Juillet 2020'!AW45</f>
        <v>1</v>
      </c>
      <c r="AX45" s="108">
        <f>COUNTIF(D45:AH45,"RF")+'Juillet 2020'!AX45</f>
        <v>0</v>
      </c>
      <c r="AY45" s="214">
        <f t="shared" ca="1" si="8"/>
        <v>1</v>
      </c>
      <c r="AZ45" s="88">
        <f>IF(COUNTIF(D45:AH45,"CA")&gt;=5,"1",IF(COUNTIF(D45:AH45,"CA")&lt;=4,"0"))+'Juillet 2020'!AZ45</f>
        <v>0</v>
      </c>
      <c r="BA45" s="80">
        <f t="shared" si="9"/>
        <v>0</v>
      </c>
      <c r="BB45" s="80">
        <f>COUNTIF(D45:AH45,"FR")+'Juillet 2020'!BB45</f>
        <v>0</v>
      </c>
      <c r="BC45" s="186">
        <f t="shared" si="10"/>
        <v>0</v>
      </c>
    </row>
    <row r="46" spans="1:55" s="5" customFormat="1" ht="2.25" customHeight="1" x14ac:dyDescent="0.25">
      <c r="A46" s="15"/>
      <c r="B46" s="126"/>
      <c r="C46" s="133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107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111"/>
      <c r="AJ46" s="164">
        <f>COUNTIF(D46:AH46,"RTT")+'Juillet 2020'!AJ46</f>
        <v>0</v>
      </c>
      <c r="AK46" s="183"/>
      <c r="AL46" s="88">
        <f>COUNTIF(D46:AH46,"CA")+'Juillet 2020'!AL46</f>
        <v>0</v>
      </c>
      <c r="AM46" s="229"/>
      <c r="AN46" s="362"/>
      <c r="AO46" s="88" t="s">
        <v>90</v>
      </c>
      <c r="AP46" s="80">
        <f>'Juillet 2020'!AP46</f>
        <v>0</v>
      </c>
      <c r="AQ46" s="80">
        <f>COUNTIF(D46:AH46,"HS")+'Juillet 2020'!AQ46</f>
        <v>0</v>
      </c>
      <c r="AR46" s="186">
        <f t="shared" si="5"/>
        <v>0</v>
      </c>
      <c r="AS46" s="77">
        <f>COUNT(L46,S46,Z46,AG46,E46,R46)+'Juillet 2020'!AS46</f>
        <v>0</v>
      </c>
      <c r="AT46" s="64">
        <f t="shared" si="6"/>
        <v>0</v>
      </c>
      <c r="AU46" s="64">
        <f>COUNTIF(D46:AH46,"jdf")+'Juillet 2020'!AU46</f>
        <v>0</v>
      </c>
      <c r="AV46" s="183">
        <f t="shared" si="7"/>
        <v>0</v>
      </c>
      <c r="AW46" s="181">
        <f ca="1">jaunesNum(D46:AH46)+'Juillet 2020'!AW46</f>
        <v>1</v>
      </c>
      <c r="AX46" s="108">
        <f>COUNTIF(D46:AH46,"RF")+'Juillet 2020'!AX46</f>
        <v>0</v>
      </c>
      <c r="AY46" s="215"/>
      <c r="AZ46" s="88">
        <f>IF(COUNTIF(D46:AH46,"CA")&gt;=5,"1",IF(COUNTIF(D46:AH46,"CA")&lt;=4,"0"))+'Juillet 2020'!AZ46</f>
        <v>0</v>
      </c>
      <c r="BA46" s="80">
        <f t="shared" si="9"/>
        <v>0</v>
      </c>
      <c r="BB46" s="80">
        <f>COUNTIF(D46:AH46,"FR")+'Juillet 2020'!BB46</f>
        <v>0</v>
      </c>
      <c r="BC46" s="186">
        <f t="shared" si="10"/>
        <v>0</v>
      </c>
    </row>
    <row r="47" spans="1:55" ht="12" customHeight="1" x14ac:dyDescent="0.25">
      <c r="A47" s="287" t="s">
        <v>50</v>
      </c>
      <c r="B47" s="127">
        <v>25</v>
      </c>
      <c r="C47" s="140"/>
      <c r="D47" s="39" t="s">
        <v>55</v>
      </c>
      <c r="E47" s="39" t="s">
        <v>55</v>
      </c>
      <c r="F47" s="39">
        <v>25</v>
      </c>
      <c r="G47" s="39">
        <v>25</v>
      </c>
      <c r="H47" s="39">
        <v>25</v>
      </c>
      <c r="I47" s="39">
        <v>25</v>
      </c>
      <c r="J47" s="39">
        <v>25</v>
      </c>
      <c r="K47" s="39" t="s">
        <v>55</v>
      </c>
      <c r="L47" s="39" t="s">
        <v>55</v>
      </c>
      <c r="M47" s="39">
        <v>25</v>
      </c>
      <c r="N47" s="39">
        <v>25</v>
      </c>
      <c r="O47" s="39">
        <v>25</v>
      </c>
      <c r="P47" s="39">
        <v>25</v>
      </c>
      <c r="Q47" s="39">
        <v>25</v>
      </c>
      <c r="R47" s="107" t="s">
        <v>55</v>
      </c>
      <c r="S47" s="39" t="s">
        <v>55</v>
      </c>
      <c r="T47" s="39">
        <v>25</v>
      </c>
      <c r="U47" s="39">
        <v>25</v>
      </c>
      <c r="V47" s="39">
        <v>25</v>
      </c>
      <c r="W47" s="39">
        <v>25</v>
      </c>
      <c r="X47" s="39">
        <v>25</v>
      </c>
      <c r="Y47" s="39" t="s">
        <v>55</v>
      </c>
      <c r="Z47" s="39" t="s">
        <v>55</v>
      </c>
      <c r="AA47" s="39">
        <v>25</v>
      </c>
      <c r="AB47" s="39">
        <v>25</v>
      </c>
      <c r="AC47" s="39">
        <v>25</v>
      </c>
      <c r="AD47" s="39">
        <v>25</v>
      </c>
      <c r="AE47" s="39">
        <v>25</v>
      </c>
      <c r="AF47" s="39" t="s">
        <v>55</v>
      </c>
      <c r="AG47" s="39" t="s">
        <v>55</v>
      </c>
      <c r="AH47" s="39">
        <v>25</v>
      </c>
      <c r="AI47" s="111"/>
      <c r="AJ47" s="164">
        <f>COUNTIF(D47:AH47,"RTT")+'Juillet 2020'!AJ47</f>
        <v>0</v>
      </c>
      <c r="AK47" s="183">
        <f>0 -(AJ47)</f>
        <v>0</v>
      </c>
      <c r="AL47" s="88">
        <f>COUNTIF(D47:AH47,"CA")+'Juillet 2020'!AL47</f>
        <v>0</v>
      </c>
      <c r="AM47" s="229">
        <f t="shared" si="4"/>
        <v>25</v>
      </c>
      <c r="AN47" s="362"/>
      <c r="AO47" s="88" t="s">
        <v>90</v>
      </c>
      <c r="AP47" s="80">
        <f>'Juillet 2020'!AP47</f>
        <v>0</v>
      </c>
      <c r="AQ47" s="80">
        <f>COUNTIF(D47:AH47,"HS")+'Juillet 2020'!AQ47</f>
        <v>0</v>
      </c>
      <c r="AR47" s="186">
        <f t="shared" si="5"/>
        <v>0</v>
      </c>
      <c r="AS47" s="77">
        <f>COUNT(L47,S47,Z47,AG47,E47,R47)+'Juillet 2020'!AS47</f>
        <v>0</v>
      </c>
      <c r="AT47" s="64">
        <f t="shared" si="6"/>
        <v>0</v>
      </c>
      <c r="AU47" s="64">
        <f>COUNTIF(D47:AH47,"jdf")+'Juillet 2020'!AU47</f>
        <v>0</v>
      </c>
      <c r="AV47" s="183">
        <f t="shared" si="7"/>
        <v>0</v>
      </c>
      <c r="AW47" s="181">
        <f ca="1">jaunesNum(D47:AH47)+'Juillet 2020'!AW47</f>
        <v>7</v>
      </c>
      <c r="AX47" s="108">
        <f>COUNTIF(D47:AH47,"RF")+'Juillet 2020'!AX47</f>
        <v>7</v>
      </c>
      <c r="AY47" s="214">
        <f t="shared" ca="1" si="8"/>
        <v>0</v>
      </c>
      <c r="AZ47" s="88">
        <f>IF(COUNTIF(D47:AH47,"CA")&gt;=5,"1",IF(COUNTIF(D47:AH47,"CA")&lt;=4,"0"))+'Juillet 2020'!AZ47</f>
        <v>0</v>
      </c>
      <c r="BA47" s="80">
        <f t="shared" si="9"/>
        <v>0</v>
      </c>
      <c r="BB47" s="80">
        <f>COUNTIF(D47:AH47,"FR")+'Juillet 2020'!BB47</f>
        <v>0</v>
      </c>
      <c r="BC47" s="186">
        <f t="shared" si="10"/>
        <v>0</v>
      </c>
    </row>
    <row r="48" spans="1:55" ht="12" customHeight="1" x14ac:dyDescent="0.25">
      <c r="A48" s="288"/>
      <c r="B48" s="127">
        <v>26</v>
      </c>
      <c r="C48" s="141"/>
      <c r="D48" s="39" t="s">
        <v>55</v>
      </c>
      <c r="E48" s="39" t="s">
        <v>55</v>
      </c>
      <c r="F48" s="39">
        <v>26</v>
      </c>
      <c r="G48" s="39">
        <v>26</v>
      </c>
      <c r="H48" s="39">
        <v>26</v>
      </c>
      <c r="I48" s="39">
        <v>26</v>
      </c>
      <c r="J48" s="39">
        <v>26</v>
      </c>
      <c r="K48" s="39" t="s">
        <v>55</v>
      </c>
      <c r="L48" s="39" t="s">
        <v>55</v>
      </c>
      <c r="M48" s="39">
        <v>26</v>
      </c>
      <c r="N48" s="39">
        <v>26</v>
      </c>
      <c r="O48" s="39">
        <v>26</v>
      </c>
      <c r="P48" s="39">
        <v>26</v>
      </c>
      <c r="Q48" s="39">
        <v>26</v>
      </c>
      <c r="R48" s="107" t="s">
        <v>55</v>
      </c>
      <c r="S48" s="39" t="s">
        <v>55</v>
      </c>
      <c r="T48" s="39">
        <v>26</v>
      </c>
      <c r="U48" s="39">
        <v>26</v>
      </c>
      <c r="V48" s="39">
        <v>26</v>
      </c>
      <c r="W48" s="39">
        <v>26</v>
      </c>
      <c r="X48" s="39">
        <v>26</v>
      </c>
      <c r="Y48" s="39" t="s">
        <v>55</v>
      </c>
      <c r="Z48" s="39" t="s">
        <v>55</v>
      </c>
      <c r="AA48" s="39">
        <v>26</v>
      </c>
      <c r="AB48" s="39">
        <v>26</v>
      </c>
      <c r="AC48" s="39">
        <v>26</v>
      </c>
      <c r="AD48" s="39">
        <v>26</v>
      </c>
      <c r="AE48" s="39">
        <v>26</v>
      </c>
      <c r="AF48" s="39" t="s">
        <v>55</v>
      </c>
      <c r="AG48" s="39" t="s">
        <v>55</v>
      </c>
      <c r="AH48" s="39">
        <v>26</v>
      </c>
      <c r="AI48" s="111"/>
      <c r="AJ48" s="164">
        <f>COUNTIF(D48:AH48,"RTT")+'Juillet 2020'!AJ48</f>
        <v>0</v>
      </c>
      <c r="AK48" s="183">
        <f>0 -(AJ48)</f>
        <v>0</v>
      </c>
      <c r="AL48" s="88">
        <f>COUNTIF(D48:AH48,"CA")+'Juillet 2020'!AL48</f>
        <v>0</v>
      </c>
      <c r="AM48" s="229">
        <f t="shared" si="4"/>
        <v>25</v>
      </c>
      <c r="AN48" s="362"/>
      <c r="AO48" s="88" t="s">
        <v>90</v>
      </c>
      <c r="AP48" s="80">
        <f>'Juillet 2020'!AP48</f>
        <v>0</v>
      </c>
      <c r="AQ48" s="80">
        <f>COUNTIF(D48:AH48,"HS")+'Juillet 2020'!AQ48</f>
        <v>0</v>
      </c>
      <c r="AR48" s="186">
        <f t="shared" si="5"/>
        <v>0</v>
      </c>
      <c r="AS48" s="77">
        <f>COUNT(L48,S48,Z48,AG48,E48,R48)+'Juillet 2020'!AS48</f>
        <v>0</v>
      </c>
      <c r="AT48" s="64">
        <f t="shared" si="6"/>
        <v>0</v>
      </c>
      <c r="AU48" s="64">
        <f>COUNTIF(D48:AH48,"jdf")+'Juillet 2020'!AU48</f>
        <v>0</v>
      </c>
      <c r="AV48" s="183">
        <f t="shared" si="7"/>
        <v>0</v>
      </c>
      <c r="AW48" s="181">
        <f ca="1">jaunesNum(D48:AH48)+'Juillet 2020'!AW48</f>
        <v>7</v>
      </c>
      <c r="AX48" s="108">
        <f>COUNTIF(D48:AH48,"RF")+'Juillet 2020'!AX48</f>
        <v>7</v>
      </c>
      <c r="AY48" s="214">
        <f t="shared" ca="1" si="8"/>
        <v>0</v>
      </c>
      <c r="AZ48" s="88">
        <f>IF(COUNTIF(D48:AH48,"CA")&gt;=5,"1",IF(COUNTIF(D48:AH48,"CA")&lt;=4,"0"))+'Juillet 2020'!AZ48</f>
        <v>0</v>
      </c>
      <c r="BA48" s="80">
        <f t="shared" si="9"/>
        <v>0</v>
      </c>
      <c r="BB48" s="80">
        <f>COUNTIF(D48:AH48,"FR")+'Juillet 2020'!BB48</f>
        <v>0</v>
      </c>
      <c r="BC48" s="186">
        <f t="shared" si="10"/>
        <v>0</v>
      </c>
    </row>
    <row r="49" spans="1:55" ht="12" customHeight="1" x14ac:dyDescent="0.25">
      <c r="A49" s="288"/>
      <c r="B49" s="127">
        <v>27</v>
      </c>
      <c r="C49" s="138"/>
      <c r="D49" s="39" t="str">
        <f t="shared" ref="D49:AH49" si="33">IF(OR(WEEKDAY(D3,2)=6,WEEKDAY(D3,2)=7,WEEKDAY(D3,2)=3),"RH","")</f>
        <v>RH</v>
      </c>
      <c r="E49" s="39" t="str">
        <f t="shared" si="33"/>
        <v>RH</v>
      </c>
      <c r="F49" s="39" t="str">
        <f t="shared" si="33"/>
        <v/>
      </c>
      <c r="G49" s="39" t="str">
        <f t="shared" si="33"/>
        <v/>
      </c>
      <c r="H49" s="39" t="str">
        <f t="shared" si="33"/>
        <v>RH</v>
      </c>
      <c r="I49" s="39" t="str">
        <f t="shared" si="33"/>
        <v/>
      </c>
      <c r="J49" s="39" t="str">
        <f t="shared" si="33"/>
        <v/>
      </c>
      <c r="K49" s="39" t="str">
        <f t="shared" si="33"/>
        <v>RH</v>
      </c>
      <c r="L49" s="39" t="str">
        <f t="shared" si="33"/>
        <v>RH</v>
      </c>
      <c r="M49" s="39" t="str">
        <f t="shared" si="33"/>
        <v/>
      </c>
      <c r="N49" s="39" t="str">
        <f t="shared" si="33"/>
        <v/>
      </c>
      <c r="O49" s="39" t="str">
        <f t="shared" si="33"/>
        <v>RH</v>
      </c>
      <c r="P49" s="39" t="str">
        <f t="shared" si="33"/>
        <v/>
      </c>
      <c r="Q49" s="39" t="str">
        <f t="shared" si="33"/>
        <v/>
      </c>
      <c r="R49" s="107" t="str">
        <f t="shared" si="33"/>
        <v>RH</v>
      </c>
      <c r="S49" s="39" t="str">
        <f t="shared" si="33"/>
        <v>RH</v>
      </c>
      <c r="T49" s="39" t="str">
        <f t="shared" si="33"/>
        <v/>
      </c>
      <c r="U49" s="39" t="str">
        <f t="shared" si="33"/>
        <v/>
      </c>
      <c r="V49" s="39" t="str">
        <f t="shared" si="33"/>
        <v>RH</v>
      </c>
      <c r="W49" s="39" t="str">
        <f t="shared" si="33"/>
        <v/>
      </c>
      <c r="X49" s="39" t="str">
        <f t="shared" si="33"/>
        <v/>
      </c>
      <c r="Y49" s="39" t="str">
        <f t="shared" si="33"/>
        <v>RH</v>
      </c>
      <c r="Z49" s="39" t="str">
        <f t="shared" si="33"/>
        <v>RH</v>
      </c>
      <c r="AA49" s="39" t="str">
        <f t="shared" si="33"/>
        <v/>
      </c>
      <c r="AB49" s="39" t="str">
        <f t="shared" si="33"/>
        <v/>
      </c>
      <c r="AC49" s="39" t="str">
        <f t="shared" si="33"/>
        <v>RH</v>
      </c>
      <c r="AD49" s="39" t="str">
        <f t="shared" si="33"/>
        <v/>
      </c>
      <c r="AE49" s="39" t="str">
        <f t="shared" si="33"/>
        <v/>
      </c>
      <c r="AF49" s="39" t="str">
        <f t="shared" si="33"/>
        <v>RH</v>
      </c>
      <c r="AG49" s="39" t="str">
        <f t="shared" si="33"/>
        <v>RH</v>
      </c>
      <c r="AH49" s="132" t="str">
        <f t="shared" si="33"/>
        <v/>
      </c>
      <c r="AI49" s="111"/>
      <c r="AJ49" s="164">
        <f>COUNTIF(D49:AH49,"RTT")+'Juillet 2020'!AJ49</f>
        <v>0</v>
      </c>
      <c r="AK49" s="183">
        <f t="shared" si="3"/>
        <v>15</v>
      </c>
      <c r="AL49" s="88">
        <f>COUNTIF(D49:AH49,"CA")+'Juillet 2020'!AL49</f>
        <v>0</v>
      </c>
      <c r="AM49" s="229">
        <f t="shared" si="4"/>
        <v>25</v>
      </c>
      <c r="AN49" s="362"/>
      <c r="AO49" s="88" t="s">
        <v>90</v>
      </c>
      <c r="AP49" s="80">
        <f>'Juillet 2020'!AP49</f>
        <v>0</v>
      </c>
      <c r="AQ49" s="80">
        <f>COUNTIF(D49:AH49,"HS")+'Juillet 2020'!AQ49</f>
        <v>0</v>
      </c>
      <c r="AR49" s="186">
        <f t="shared" si="5"/>
        <v>0</v>
      </c>
      <c r="AS49" s="77">
        <f>COUNT(L49,S49,Z49,AG49,E49,R49)+'Juillet 2020'!AS49</f>
        <v>0</v>
      </c>
      <c r="AT49" s="64">
        <f t="shared" si="6"/>
        <v>0</v>
      </c>
      <c r="AU49" s="64">
        <f>COUNTIF(D49:AH49,"jdf")+'Juillet 2020'!AU49</f>
        <v>0</v>
      </c>
      <c r="AV49" s="183">
        <f t="shared" si="7"/>
        <v>0</v>
      </c>
      <c r="AW49" s="106">
        <f ca="1">jaunesNum(D49:AH49)+'Juillet 2020'!AW49</f>
        <v>0</v>
      </c>
      <c r="AX49" s="108">
        <f>COUNTIF(D49:AH49,"RF")+'Juillet 2020'!AX49</f>
        <v>0</v>
      </c>
      <c r="AY49" s="214">
        <f t="shared" ca="1" si="8"/>
        <v>0</v>
      </c>
      <c r="AZ49" s="88">
        <f>IF(COUNTIF(D49:AH49,"CA")&gt;=5,"1",IF(COUNTIF(D49:AH49,"CA")&lt;=4,"0"))+'Juillet 2020'!AZ49</f>
        <v>0</v>
      </c>
      <c r="BA49" s="80">
        <f t="shared" si="9"/>
        <v>0</v>
      </c>
      <c r="BB49" s="80">
        <f>COUNTIF(D49:AH49,"FR")+'Juillet 2020'!BB49</f>
        <v>0</v>
      </c>
      <c r="BC49" s="186">
        <f t="shared" si="10"/>
        <v>0</v>
      </c>
    </row>
    <row r="50" spans="1:55" ht="12" customHeight="1" thickBot="1" x14ac:dyDescent="0.3">
      <c r="A50" s="288"/>
      <c r="B50" s="127"/>
      <c r="C50" s="138"/>
      <c r="D50" s="39" t="str">
        <f t="shared" ref="D50:AH50" si="34">IF(OR(WEEKDAY(D3,2)=6,WEEKDAY(D3,2)=7,WEEKDAY(D3,2)=4),"RH","")</f>
        <v>RH</v>
      </c>
      <c r="E50" s="39" t="str">
        <f t="shared" si="34"/>
        <v>RH</v>
      </c>
      <c r="F50" s="39" t="str">
        <f t="shared" si="34"/>
        <v/>
      </c>
      <c r="G50" s="39" t="str">
        <f t="shared" si="34"/>
        <v/>
      </c>
      <c r="H50" s="39" t="str">
        <f t="shared" si="34"/>
        <v/>
      </c>
      <c r="I50" s="39" t="str">
        <f t="shared" si="34"/>
        <v>RH</v>
      </c>
      <c r="J50" s="39" t="str">
        <f t="shared" si="34"/>
        <v/>
      </c>
      <c r="K50" s="39" t="str">
        <f t="shared" si="34"/>
        <v>RH</v>
      </c>
      <c r="L50" s="39" t="str">
        <f t="shared" si="34"/>
        <v>RH</v>
      </c>
      <c r="M50" s="39" t="str">
        <f t="shared" si="34"/>
        <v/>
      </c>
      <c r="N50" s="39" t="str">
        <f t="shared" si="34"/>
        <v/>
      </c>
      <c r="O50" s="39" t="str">
        <f t="shared" si="34"/>
        <v/>
      </c>
      <c r="P50" s="39" t="str">
        <f t="shared" si="34"/>
        <v>RH</v>
      </c>
      <c r="Q50" s="39" t="str">
        <f t="shared" si="34"/>
        <v/>
      </c>
      <c r="R50" s="107" t="str">
        <f t="shared" si="34"/>
        <v>RH</v>
      </c>
      <c r="S50" s="39" t="str">
        <f t="shared" si="34"/>
        <v>RH</v>
      </c>
      <c r="T50" s="39" t="str">
        <f t="shared" si="34"/>
        <v/>
      </c>
      <c r="U50" s="39" t="str">
        <f t="shared" si="34"/>
        <v/>
      </c>
      <c r="V50" s="39" t="str">
        <f t="shared" si="34"/>
        <v/>
      </c>
      <c r="W50" s="39" t="str">
        <f t="shared" si="34"/>
        <v>RH</v>
      </c>
      <c r="X50" s="39" t="str">
        <f t="shared" si="34"/>
        <v/>
      </c>
      <c r="Y50" s="39" t="str">
        <f t="shared" si="34"/>
        <v>RH</v>
      </c>
      <c r="Z50" s="39" t="str">
        <f t="shared" si="34"/>
        <v>RH</v>
      </c>
      <c r="AA50" s="39" t="str">
        <f t="shared" si="34"/>
        <v/>
      </c>
      <c r="AB50" s="39" t="str">
        <f t="shared" si="34"/>
        <v/>
      </c>
      <c r="AC50" s="39" t="str">
        <f t="shared" si="34"/>
        <v/>
      </c>
      <c r="AD50" s="39" t="str">
        <f t="shared" si="34"/>
        <v>RH</v>
      </c>
      <c r="AE50" s="39" t="str">
        <f t="shared" si="34"/>
        <v/>
      </c>
      <c r="AF50" s="39" t="str">
        <f t="shared" si="34"/>
        <v>RH</v>
      </c>
      <c r="AG50" s="39" t="str">
        <f t="shared" si="34"/>
        <v>RH</v>
      </c>
      <c r="AH50" s="132" t="str">
        <f t="shared" si="34"/>
        <v/>
      </c>
      <c r="AI50" s="111"/>
      <c r="AJ50" s="164">
        <f>COUNTIF(D50:AH50,"RTT")+'Juillet 2020'!AJ50</f>
        <v>0</v>
      </c>
      <c r="AK50" s="184">
        <f t="shared" si="3"/>
        <v>15</v>
      </c>
      <c r="AL50" s="88">
        <f>COUNTIF(D50:AH50,"CA")+'Juillet 2020'!AL50</f>
        <v>0</v>
      </c>
      <c r="AM50" s="230">
        <f t="shared" si="4"/>
        <v>25</v>
      </c>
      <c r="AN50" s="363"/>
      <c r="AO50" s="82" t="s">
        <v>90</v>
      </c>
      <c r="AP50" s="84">
        <f>'Juillet 2020'!AP50</f>
        <v>0</v>
      </c>
      <c r="AQ50" s="84">
        <f>COUNTIF(D50:AH50,"HS")+'Juillet 2020'!AQ50</f>
        <v>0</v>
      </c>
      <c r="AR50" s="188">
        <f t="shared" si="5"/>
        <v>0</v>
      </c>
      <c r="AS50" s="67">
        <f>COUNT(L50,S50,Z50,AG50,E50,R50)+'Juillet 2020'!AS50</f>
        <v>0</v>
      </c>
      <c r="AT50" s="68">
        <f t="shared" si="6"/>
        <v>0</v>
      </c>
      <c r="AU50" s="68">
        <f>COUNTIF(D50:AH50,"jdf")+'Juillet 2020'!AU50</f>
        <v>0</v>
      </c>
      <c r="AV50" s="202">
        <f t="shared" si="7"/>
        <v>0</v>
      </c>
      <c r="AW50" s="231">
        <f ca="1">jaunesNum(D50:AH50)+'Juillet 2020'!AW50</f>
        <v>0</v>
      </c>
      <c r="AX50" s="172">
        <f>COUNTIF(D50:AH50,"RF")+'Juillet 2020'!AX50</f>
        <v>0</v>
      </c>
      <c r="AY50" s="216">
        <f t="shared" ca="1" si="8"/>
        <v>0</v>
      </c>
      <c r="AZ50" s="82">
        <f>IF(COUNTIF(D50:AH50,"CA")&gt;=5,"1",IF(COUNTIF(D50:AH50,"CA")&lt;=4,"0"))+'Juillet 2020'!AZ50</f>
        <v>0</v>
      </c>
      <c r="BA50" s="84">
        <f t="shared" si="9"/>
        <v>0</v>
      </c>
      <c r="BB50" s="84">
        <f>COUNTIF(D50:AH50,"FR")+'Juillet 2020'!BB50</f>
        <v>0</v>
      </c>
      <c r="BC50" s="188">
        <f t="shared" si="10"/>
        <v>0</v>
      </c>
    </row>
    <row r="51" spans="1:55" ht="17.25" customHeight="1" thickBot="1" x14ac:dyDescent="0.3">
      <c r="A51" s="264" t="s">
        <v>0</v>
      </c>
      <c r="B51" s="364"/>
      <c r="C51" s="142"/>
      <c r="D51" s="56">
        <f>COUNT(D5:D50)</f>
        <v>0</v>
      </c>
      <c r="E51" s="56">
        <f t="shared" ref="E51:AH51" si="35">COUNT(E5:E50)</f>
        <v>0</v>
      </c>
      <c r="F51" s="56">
        <f t="shared" si="35"/>
        <v>14</v>
      </c>
      <c r="G51" s="56">
        <f t="shared" si="35"/>
        <v>14</v>
      </c>
      <c r="H51" s="56">
        <f t="shared" si="35"/>
        <v>14</v>
      </c>
      <c r="I51" s="56">
        <f t="shared" si="35"/>
        <v>14</v>
      </c>
      <c r="J51" s="56">
        <f t="shared" si="35"/>
        <v>14</v>
      </c>
      <c r="K51" s="56">
        <f t="shared" si="35"/>
        <v>0</v>
      </c>
      <c r="L51" s="56">
        <f t="shared" si="35"/>
        <v>0</v>
      </c>
      <c r="M51" s="56">
        <f t="shared" si="35"/>
        <v>14</v>
      </c>
      <c r="N51" s="56">
        <f t="shared" si="35"/>
        <v>14</v>
      </c>
      <c r="O51" s="56">
        <f t="shared" si="35"/>
        <v>14</v>
      </c>
      <c r="P51" s="56">
        <f t="shared" si="35"/>
        <v>14</v>
      </c>
      <c r="Q51" s="56">
        <f t="shared" si="35"/>
        <v>14</v>
      </c>
      <c r="R51" s="56">
        <f t="shared" si="35"/>
        <v>0</v>
      </c>
      <c r="S51" s="56">
        <f t="shared" si="35"/>
        <v>0</v>
      </c>
      <c r="T51" s="56">
        <f t="shared" si="35"/>
        <v>14</v>
      </c>
      <c r="U51" s="56">
        <f t="shared" si="35"/>
        <v>14</v>
      </c>
      <c r="V51" s="56">
        <f t="shared" si="35"/>
        <v>14</v>
      </c>
      <c r="W51" s="56">
        <f t="shared" si="35"/>
        <v>14</v>
      </c>
      <c r="X51" s="56">
        <f t="shared" si="35"/>
        <v>14</v>
      </c>
      <c r="Y51" s="56">
        <f t="shared" si="35"/>
        <v>0</v>
      </c>
      <c r="Z51" s="56">
        <f t="shared" si="35"/>
        <v>0</v>
      </c>
      <c r="AA51" s="56">
        <f t="shared" si="35"/>
        <v>14</v>
      </c>
      <c r="AB51" s="56">
        <f t="shared" si="35"/>
        <v>14</v>
      </c>
      <c r="AC51" s="56">
        <f t="shared" si="35"/>
        <v>14</v>
      </c>
      <c r="AD51" s="56">
        <f t="shared" si="35"/>
        <v>14</v>
      </c>
      <c r="AE51" s="56">
        <f t="shared" si="35"/>
        <v>14</v>
      </c>
      <c r="AF51" s="56">
        <f t="shared" si="35"/>
        <v>0</v>
      </c>
      <c r="AG51" s="56">
        <f t="shared" si="35"/>
        <v>0</v>
      </c>
      <c r="AH51" s="143">
        <f t="shared" si="35"/>
        <v>14</v>
      </c>
      <c r="AI51" s="112"/>
      <c r="AJ51" s="365">
        <f>SUM(AK5:AK50)</f>
        <v>525</v>
      </c>
      <c r="AK51" s="366"/>
      <c r="AL51" s="256">
        <f>SUM(AM5:AM50)</f>
        <v>1000</v>
      </c>
      <c r="AM51" s="257"/>
      <c r="AN51" s="154"/>
      <c r="AO51" s="148"/>
      <c r="AP51" s="175"/>
      <c r="AQ51" s="314">
        <f>SUM(AR5:AR50)</f>
        <v>0</v>
      </c>
      <c r="AR51" s="315"/>
      <c r="AS51" s="258"/>
      <c r="AT51" s="259"/>
      <c r="AU51" s="258">
        <f>SUM(AV5:AV50)</f>
        <v>0</v>
      </c>
      <c r="AV51" s="259"/>
      <c r="AW51" s="227"/>
      <c r="AX51" s="351">
        <f ca="1">SUM(AY5:AY50)</f>
        <v>1</v>
      </c>
      <c r="AY51" s="367"/>
      <c r="AZ51" s="148"/>
      <c r="BA51" s="156"/>
      <c r="BB51" s="368">
        <f>SUM(BC5:BC50)</f>
        <v>0</v>
      </c>
      <c r="BC51" s="315"/>
    </row>
    <row r="52" spans="1:55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J52" s="305" t="s">
        <v>72</v>
      </c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6"/>
      <c r="AZ52" s="307"/>
      <c r="BA52" s="307"/>
      <c r="BB52" s="306"/>
      <c r="BC52" s="308"/>
    </row>
    <row r="53" spans="1:55" ht="21.75" thickBot="1" x14ac:dyDescent="0.4">
      <c r="A53" s="99">
        <v>1</v>
      </c>
      <c r="B53" s="254" t="str">
        <f>RecherchePostesManquants(D5:D50,26)</f>
        <v>1, 2, 3, 4, 5, 6, 7, 8, 9, 10, 11, 12, 13, 14, 15, 16, 17, 18, 19, 20, 21, 22, 23, 24, 25, 26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21"/>
      <c r="AJ53" s="309">
        <f ca="1">SUM(AM5:AM50,AR5:AR50,AV5:AV50,AY5:AY50,BC5:BC50,AK5:AK50)</f>
        <v>1526</v>
      </c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0"/>
      <c r="BC53" s="311"/>
    </row>
    <row r="54" spans="1:55" ht="15.75" thickBot="1" x14ac:dyDescent="0.3">
      <c r="A54" s="100">
        <v>2</v>
      </c>
      <c r="B54" s="244" t="str">
        <f>RecherchePostesManquants(E5:E50,26)</f>
        <v>1, 2, 3, 4, 5, 6, 7, 8, 9, 10, 11, 12, 13, 14, 15, 16, 17, 18, 19, 20, 21, 22, 23, 24, 25, 26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5" ht="15" customHeight="1" x14ac:dyDescent="0.25">
      <c r="A55" s="16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J55" s="318" t="s">
        <v>77</v>
      </c>
      <c r="AK55" s="319"/>
      <c r="AL55" s="319"/>
      <c r="AM55" s="319"/>
      <c r="AN55" s="319"/>
      <c r="AO55" s="319"/>
      <c r="AP55" s="320"/>
      <c r="AQ55" s="342" t="s">
        <v>73</v>
      </c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3"/>
      <c r="BC55" s="344"/>
    </row>
    <row r="56" spans="1:55" ht="15.75" thickBot="1" x14ac:dyDescent="0.3">
      <c r="A56" s="168">
        <v>4</v>
      </c>
      <c r="B56" s="244" t="str">
        <f>RecherchePostesManquants(G5:G50,26)</f>
        <v>9, 10, 11, 12, 13, 14, 15, 16, 17, 18, 19, 24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J56" s="321"/>
      <c r="AK56" s="322"/>
      <c r="AL56" s="322"/>
      <c r="AM56" s="322"/>
      <c r="AN56" s="322"/>
      <c r="AO56" s="322"/>
      <c r="AP56" s="323"/>
      <c r="AQ56" s="336">
        <v>10</v>
      </c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7"/>
      <c r="BC56" s="338"/>
    </row>
    <row r="57" spans="1:55" ht="31.5" customHeight="1" x14ac:dyDescent="0.25">
      <c r="A57" s="168">
        <v>5</v>
      </c>
      <c r="B57" s="244" t="str">
        <f>RecherchePostesManquants(H5:H50,26)</f>
        <v>9, 10, 11, 12, 13, 14, 15, 16, 17, 18, 19, 24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J57" s="330">
        <f>COUNTIF(D5:AF50,"27")</f>
        <v>0</v>
      </c>
      <c r="AK57" s="331"/>
      <c r="AL57" s="331"/>
      <c r="AM57" s="331"/>
      <c r="AN57" s="331"/>
      <c r="AO57" s="331"/>
      <c r="AP57" s="332"/>
      <c r="AQ57" s="336" t="s">
        <v>74</v>
      </c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7"/>
      <c r="BC57" s="338"/>
    </row>
    <row r="58" spans="1:55" ht="15.75" thickBot="1" x14ac:dyDescent="0.3">
      <c r="A58" s="168">
        <v>6</v>
      </c>
      <c r="B58" s="244" t="str">
        <f>RecherchePostesManquants(I5:I50,26)</f>
        <v>9, 10, 11, 12, 13, 14, 15, 16, 17, 18, 19, 24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J58" s="333"/>
      <c r="AK58" s="334"/>
      <c r="AL58" s="334"/>
      <c r="AM58" s="334"/>
      <c r="AN58" s="334"/>
      <c r="AO58" s="334"/>
      <c r="AP58" s="335"/>
      <c r="AQ58" s="339">
        <v>2</v>
      </c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0"/>
      <c r="BC58" s="341"/>
    </row>
    <row r="59" spans="1:55" ht="15.75" thickBot="1" x14ac:dyDescent="0.3">
      <c r="A59" s="168">
        <v>7</v>
      </c>
      <c r="B59" s="244" t="str">
        <f>RecherchePostesManquants(J5:J50,26)</f>
        <v>9, 10, 11, 12, 13, 14, 15, 16, 17, 18, 19, 24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J59" s="324" t="s">
        <v>78</v>
      </c>
      <c r="AK59" s="325"/>
      <c r="AL59" s="325"/>
      <c r="AM59" s="325"/>
      <c r="AN59" s="325"/>
      <c r="AO59" s="325"/>
      <c r="AP59" s="326"/>
      <c r="AQ59" s="345" t="s">
        <v>75</v>
      </c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6"/>
      <c r="BC59" s="347"/>
    </row>
    <row r="60" spans="1:55" ht="19.5" thickBot="1" x14ac:dyDescent="0.35">
      <c r="A60" s="100">
        <v>8</v>
      </c>
      <c r="B60" s="244" t="str">
        <f>RecherchePostesManquants(K5:K50,26)</f>
        <v>1, 2, 3, 4, 5, 6, 7, 8, 9, 10, 11, 12, 13, 14, 15, 16, 17, 18, 19, 20, 21, 22, 23, 24, 25, 26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J60" s="327"/>
      <c r="AK60" s="328"/>
      <c r="AL60" s="328"/>
      <c r="AM60" s="328"/>
      <c r="AN60" s="328"/>
      <c r="AO60" s="328"/>
      <c r="AP60" s="329"/>
      <c r="AQ60" s="302">
        <f>IF(AQ58&gt;AQ56,-(AQ58-AQ56)/AQ58,(AQ56-AQ58)/AQ56)</f>
        <v>0.8</v>
      </c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3"/>
      <c r="BC60" s="304"/>
    </row>
    <row r="61" spans="1:55" x14ac:dyDescent="0.25">
      <c r="A61" s="100">
        <v>9</v>
      </c>
      <c r="B61" s="244" t="str">
        <f>RecherchePostesManquants(L5:L50,26)</f>
        <v>1, 2, 3, 4, 5, 6, 7, 8, 9, 10, 11, 12, 13, 14, 15, 16, 17, 18, 19, 20, 21, 22, 23, 24, 25, 26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5" x14ac:dyDescent="0.25">
      <c r="A62" s="16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5" x14ac:dyDescent="0.25">
      <c r="A63" s="168">
        <v>11</v>
      </c>
      <c r="B63" s="244" t="str">
        <f>RecherchePostesManquants(N5:N50,26)</f>
        <v>9, 10, 11, 12, 13, 14, 15, 16, 17, 18, 19, 24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5" x14ac:dyDescent="0.25">
      <c r="A64" s="168">
        <v>12</v>
      </c>
      <c r="B64" s="244" t="str">
        <f>RecherchePostesManquants(O5:O50,26)</f>
        <v>9, 10, 11, 12, 13, 14, 15, 16, 17, 18, 19, 24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7" x14ac:dyDescent="0.25">
      <c r="A65" s="168">
        <v>13</v>
      </c>
      <c r="B65" s="244" t="str">
        <f>RecherchePostesManquants(P5:P50,26)</f>
        <v>9, 10, 11, 12, 13, 14, 15, 16, 17, 18, 19, 24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7" x14ac:dyDescent="0.25">
      <c r="A66" s="168">
        <v>14</v>
      </c>
      <c r="B66" s="244" t="str">
        <f>RecherchePostesManquants(Q5:Q50,26)</f>
        <v>9, 10, 11, 12, 13, 14, 15, 16, 17, 18, 19, 24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7" x14ac:dyDescent="0.25">
      <c r="A67" s="100">
        <v>15</v>
      </c>
      <c r="B67" s="244" t="str">
        <f>RecherchePostesManquants(R5:R50,26)</f>
        <v>1, 2, 3, 4, 5, 6, 7, 8, 9, 10, 11, 12, 13, 14, 15, 16, 17, 18, 19, 20, 21, 22, 23, 24, 25, 26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J67" s="1"/>
      <c r="AK67" s="1"/>
    </row>
    <row r="68" spans="1:37" x14ac:dyDescent="0.25">
      <c r="A68" s="100">
        <v>16</v>
      </c>
      <c r="B68" s="244" t="str">
        <f>RecherchePostesManquants(S5:S50,26)</f>
        <v>1, 2, 3, 4, 5, 6, 7, 8, 9, 10, 11, 12, 13, 14, 15, 16, 17, 18, 19, 20, 21, 22, 23, 24, 25, 26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J68" s="1"/>
      <c r="AK68" s="1"/>
    </row>
    <row r="69" spans="1:37" x14ac:dyDescent="0.25">
      <c r="A69" s="16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J69" s="1"/>
      <c r="AK69" s="1"/>
    </row>
    <row r="70" spans="1:37" x14ac:dyDescent="0.25">
      <c r="A70" s="168">
        <v>18</v>
      </c>
      <c r="B70" s="244" t="str">
        <f>RecherchePostesManquants(U5:U50,26)</f>
        <v>9, 10, 11, 12, 13, 14, 15, 16, 17, 18, 19, 24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J70" s="1"/>
      <c r="AK70" s="1"/>
    </row>
    <row r="71" spans="1:37" x14ac:dyDescent="0.25">
      <c r="A71" s="168">
        <v>19</v>
      </c>
      <c r="B71" s="244" t="str">
        <f>RecherchePostesManquants(V5:V50,26)</f>
        <v>9, 10, 11, 12, 13, 14, 15, 16, 17, 18, 19, 24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J71" s="1"/>
      <c r="AK71" s="1"/>
    </row>
    <row r="72" spans="1:37" x14ac:dyDescent="0.25">
      <c r="A72" s="168">
        <v>20</v>
      </c>
      <c r="B72" s="244" t="str">
        <f>RecherchePostesManquants(W5:W50,26)</f>
        <v>9, 10, 11, 12, 13, 14, 15, 16, 17, 18, 19, 24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J72" s="1"/>
      <c r="AK72" s="1"/>
    </row>
    <row r="73" spans="1:37" x14ac:dyDescent="0.25">
      <c r="A73" s="168">
        <v>21</v>
      </c>
      <c r="B73" s="244" t="str">
        <f>RecherchePostesManquants(X5:X50,26)</f>
        <v>9, 10, 11, 12, 13, 14, 15, 16, 17, 18, 19, 24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J73" s="1"/>
      <c r="AK73" s="1"/>
    </row>
    <row r="74" spans="1:37" x14ac:dyDescent="0.25">
      <c r="A74" s="100">
        <v>22</v>
      </c>
      <c r="B74" s="244" t="str">
        <f>RecherchePostesManquants(Y5:Y50,26)</f>
        <v>1, 2, 3, 4, 5, 6, 7, 8, 9, 10, 11, 12, 13, 14, 15, 16, 17, 18, 19, 20, 21, 22, 23, 24, 25, 26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J74" s="1"/>
      <c r="AK74" s="1"/>
    </row>
    <row r="75" spans="1:37" x14ac:dyDescent="0.25">
      <c r="A75" s="100">
        <v>23</v>
      </c>
      <c r="B75" s="244" t="str">
        <f>RecherchePostesManquants(Z5:Z50,26)</f>
        <v>1, 2, 3, 4, 5, 6, 7, 8, 9, 10, 11, 12, 13, 14, 15, 16, 17, 18, 19, 20, 21, 22, 23, 24, 25, 26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J75" s="1"/>
      <c r="AK75" s="1"/>
    </row>
    <row r="76" spans="1:37" x14ac:dyDescent="0.25">
      <c r="A76" s="168">
        <v>24</v>
      </c>
      <c r="B76" s="244" t="str">
        <f>RecherchePostesManquants(AA5:AA50,26)</f>
        <v>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J76" s="1"/>
      <c r="AK76" s="1"/>
    </row>
    <row r="77" spans="1:37" x14ac:dyDescent="0.25">
      <c r="A77" s="168">
        <v>25</v>
      </c>
      <c r="B77" s="244" t="str">
        <f>RecherchePostesManquants(AB5:AB50,26)</f>
        <v>9, 10, 11, 12, 13, 14, 15, 16, 17, 18, 19, 24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J77" s="1"/>
      <c r="AK77" s="1"/>
    </row>
    <row r="78" spans="1:37" x14ac:dyDescent="0.25">
      <c r="A78" s="168">
        <v>26</v>
      </c>
      <c r="B78" s="244" t="str">
        <f>RecherchePostesManquants(AC5:AC50,26)</f>
        <v>9, 10, 11, 12, 13, 14, 15, 16, 17, 18, 19, 24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J78" s="1"/>
      <c r="AK78" s="1"/>
    </row>
    <row r="79" spans="1:37" x14ac:dyDescent="0.25">
      <c r="A79" s="168">
        <v>27</v>
      </c>
      <c r="B79" s="244" t="str">
        <f>RecherchePostesManquants(AD5:AD50,26)</f>
        <v>9, 10, 11, 12, 13, 14, 15, 16, 17, 18, 19, 24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J79" s="1"/>
      <c r="AK79" s="1"/>
    </row>
    <row r="80" spans="1:37" x14ac:dyDescent="0.25">
      <c r="A80" s="168">
        <v>28</v>
      </c>
      <c r="B80" s="244" t="str">
        <f>RecherchePostesManquants(AE5:AE50,26)</f>
        <v>9, 10, 11, 12, 13, 14, 15, 16, 17, 18, 19, 24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J80" s="1"/>
      <c r="AK80" s="1"/>
    </row>
    <row r="81" spans="1:37" x14ac:dyDescent="0.25">
      <c r="A81" s="100">
        <v>29</v>
      </c>
      <c r="B81" s="244" t="str">
        <f>RecherchePostesManquants(AF5:AF50,26)</f>
        <v>1, 2, 3, 4, 5, 6, 7, 8, 9, 10, 11, 12, 13, 14, 15, 16, 17, 18, 19, 20, 21, 22, 23, 24, 25, 26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J81" s="1"/>
      <c r="AK81" s="1"/>
    </row>
    <row r="82" spans="1:37" x14ac:dyDescent="0.25">
      <c r="A82" s="100">
        <v>30</v>
      </c>
      <c r="B82" s="244" t="str">
        <f>RecherchePostesManquants(AG5:AG50,26)</f>
        <v>1, 2, 3, 4, 5, 6, 7, 8, 9, 10, 11, 12, 13, 14, 15, 16, 17, 18, 19, 20, 21, 22, 23, 24, 25, 26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J82" s="1"/>
      <c r="AK82" s="1"/>
    </row>
    <row r="83" spans="1:37" x14ac:dyDescent="0.25">
      <c r="A83" s="168">
        <v>31</v>
      </c>
      <c r="B83" s="244" t="str">
        <f>RecherchePostesManquants(AH5:AH50,26)</f>
        <v>9, 10, 11, 12, 13, 14, 15, 16, 17, 18, 19, 24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5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S4:AV4"/>
    <mergeCell ref="AW4:AY4"/>
    <mergeCell ref="AZ4:BC4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B83:U83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  <mergeCell ref="AJ4:AM4"/>
    <mergeCell ref="AO4:AR4"/>
  </mergeCells>
  <conditionalFormatting sqref="C2:AD3 C51 C4:Q4 S4:AC4">
    <cfRule type="expression" dxfId="1465" priority="285">
      <formula>WEEKDAY(E$2,2)=2</formula>
    </cfRule>
  </conditionalFormatting>
  <conditionalFormatting sqref="D2:AE3 D4:Q4 S4:AC4">
    <cfRule type="expression" dxfId="1464" priority="286">
      <formula>WEEKDAY(E$2,2)=7</formula>
    </cfRule>
  </conditionalFormatting>
  <conditionalFormatting sqref="D2:AF3 D4:Q4 S4:AD4">
    <cfRule type="containsText" dxfId="1463" priority="288" operator="containsText" text="CF">
      <formula>NOT(ISERROR(SEARCH("CF",#REF!)))</formula>
    </cfRule>
    <cfRule type="containsText" dxfId="1462" priority="289" operator="containsText" text="RC">
      <formula>NOT(ISERROR(SEARCH("RC",#REF!)))</formula>
    </cfRule>
    <cfRule type="containsText" dxfId="1461" priority="290" operator="containsText" text="RTT">
      <formula>NOT(ISERROR(SEARCH("RTT",#REF!)))</formula>
    </cfRule>
    <cfRule type="containsText" dxfId="1460" priority="291" operator="containsText" text="RF">
      <formula>NOT(ISERROR(SEARCH("RF",#REF!)))</formula>
    </cfRule>
    <cfRule type="containsText" dxfId="1459" priority="292" operator="containsText" text="FR">
      <formula>NOT(ISERROR(SEARCH("FR",#REF!)))</formula>
    </cfRule>
    <cfRule type="containsText" dxfId="1458" priority="293" operator="containsText" text="HS">
      <formula>NOT(ISERROR(SEARCH("HS",#REF!)))</formula>
    </cfRule>
    <cfRule type="containsText" dxfId="1457" priority="294" operator="containsText" text="CA">
      <formula>NOT(ISERROR(SEARCH("CA",#REF!)))</formula>
    </cfRule>
    <cfRule type="containsText" dxfId="1456" priority="295" operator="containsText" text="RH">
      <formula>NOT(ISERROR(SEARCH("RH",#REF!)))</formula>
    </cfRule>
  </conditionalFormatting>
  <conditionalFormatting sqref="D2:AF3 D4:Q4 S4:AD4">
    <cfRule type="containsText" dxfId="1455" priority="287" operator="containsText" text="JDF">
      <formula>NOT(ISERROR(SEARCH("JDF",#REF!)))</formula>
    </cfRule>
  </conditionalFormatting>
  <conditionalFormatting sqref="D52:AG81 D84:AG89 V82:AG83">
    <cfRule type="containsText" dxfId="1454" priority="296" operator="containsText" text="CF">
      <formula>NOT(ISERROR(SEARCH("CF",#REF!)))</formula>
    </cfRule>
    <cfRule type="containsText" dxfId="1453" priority="297" operator="containsText" text="RC">
      <formula>NOT(ISERROR(SEARCH("RC",#REF!)))</formula>
    </cfRule>
    <cfRule type="containsText" dxfId="1452" priority="298" operator="containsText" text="RTT">
      <formula>NOT(ISERROR(SEARCH("RTT",#REF!)))</formula>
    </cfRule>
    <cfRule type="containsText" dxfId="1451" priority="299" operator="containsText" text="RF">
      <formula>NOT(ISERROR(SEARCH("RF",#REF!)))</formula>
    </cfRule>
    <cfRule type="containsText" dxfId="1450" priority="300" operator="containsText" text="FR">
      <formula>NOT(ISERROR(SEARCH("FR",#REF!)))</formula>
    </cfRule>
    <cfRule type="containsText" dxfId="1449" priority="301" operator="containsText" text="HS">
      <formula>NOT(ISERROR(SEARCH("HS",#REF!)))</formula>
    </cfRule>
    <cfRule type="containsText" dxfId="1448" priority="302" operator="containsText" text="CA">
      <formula>NOT(ISERROR(SEARCH("CA",#REF!)))</formula>
    </cfRule>
    <cfRule type="containsText" dxfId="1447" priority="303" operator="containsText" text="RH">
      <formula>NOT(ISERROR(SEARCH("RH",#REF!)))</formula>
    </cfRule>
  </conditionalFormatting>
  <conditionalFormatting sqref="D52:AG81 D84:AG89 V82:AG83">
    <cfRule type="containsText" dxfId="1446" priority="304" operator="containsText" text="JDF">
      <formula>NOT(ISERROR(SEARCH("JDF",#REF!)))</formula>
    </cfRule>
  </conditionalFormatting>
  <conditionalFormatting sqref="D2 H2 J2 L2 N2 P2 R2 T2 V2 X2 Z2 AB2 AD2 AF2 F2">
    <cfRule type="duplicateValues" dxfId="1445" priority="323"/>
  </conditionalFormatting>
  <conditionalFormatting sqref="AE2:AF3 AD4">
    <cfRule type="expression" dxfId="1444" priority="324">
      <formula>WEEKDAY(#REF!,2)=2</formula>
    </cfRule>
  </conditionalFormatting>
  <conditionalFormatting sqref="AF2:AF3">
    <cfRule type="expression" dxfId="1443" priority="325">
      <formula>WEEKDAY(#REF!,2)=7</formula>
    </cfRule>
  </conditionalFormatting>
  <conditionalFormatting sqref="D5:AF50">
    <cfRule type="cellIs" dxfId="1442" priority="265" operator="equal">
      <formula>27</formula>
    </cfRule>
    <cfRule type="containsText" dxfId="1441" priority="266" operator="containsText" text="JSR">
      <formula>NOT(ISERROR(SEARCH("JSR",D5)))</formula>
    </cfRule>
    <cfRule type="containsText" dxfId="1440" priority="267" operator="containsText" text="JS">
      <formula>NOT(ISERROR(SEARCH("JS",D5)))</formula>
    </cfRule>
    <cfRule type="containsText" dxfId="1439" priority="268" operator="containsText" text="RTP">
      <formula>NOT(ISERROR(SEARCH("RTP",D5)))</formula>
    </cfRule>
    <cfRule type="containsText" dxfId="1438" priority="269" operator="containsText" text="RTJ">
      <formula>NOT(ISERROR(SEARCH("RTJ",D5)))</formula>
    </cfRule>
    <cfRule type="containsText" dxfId="1437" priority="270" operator="containsText" text="RTT">
      <formula>NOT(ISERROR(SEARCH("RTT",D5)))</formula>
    </cfRule>
    <cfRule type="containsText" dxfId="1436" priority="271" operator="containsText" text="RF">
      <formula>NOT(ISERROR(SEARCH("RF",D5)))</formula>
    </cfRule>
    <cfRule type="containsText" dxfId="1435" priority="272" operator="containsText" text="RC">
      <formula>NOT(ISERROR(SEARCH("RC",D5)))</formula>
    </cfRule>
    <cfRule type="containsText" dxfId="1434" priority="273" operator="containsText" text="NM">
      <formula>NOT(ISERROR(SEARCH("NM",D5)))</formula>
    </cfRule>
    <cfRule type="containsText" dxfId="1433" priority="274" operator="containsText" text="JDF">
      <formula>NOT(ISERROR(SEARCH("JDF",D5)))</formula>
    </cfRule>
    <cfRule type="containsText" dxfId="1432" priority="275" operator="containsText" text="HSM">
      <formula>NOT(ISERROR(SEARCH("HSM",D5)))</formula>
    </cfRule>
    <cfRule type="containsText" dxfId="1431" priority="276" operator="containsText" text="HS">
      <formula>NOT(ISERROR(SEARCH("HS",D5)))</formula>
    </cfRule>
    <cfRule type="containsText" dxfId="1430" priority="277" operator="containsText" text="FR">
      <formula>NOT(ISERROR(SEARCH("FR",D5)))</formula>
    </cfRule>
    <cfRule type="containsText" dxfId="1429" priority="278" operator="containsText" text="CFS">
      <formula>NOT(ISERROR(SEARCH("CFS",D5)))</formula>
    </cfRule>
    <cfRule type="containsText" dxfId="1428" priority="279" operator="containsText" text="CFJ">
      <formula>NOT(ISERROR(SEARCH("CFJ",D5)))</formula>
    </cfRule>
    <cfRule type="containsText" dxfId="1427" priority="280" operator="containsText" text="CAR">
      <formula>NOT(ISERROR(SEARCH("CAR",D5)))</formula>
    </cfRule>
    <cfRule type="containsText" dxfId="1426" priority="281" operator="containsText" text="CAM">
      <formula>NOT(ISERROR(SEARCH("CAM",D5)))</formula>
    </cfRule>
    <cfRule type="containsText" dxfId="1425" priority="282" operator="containsText" text="CA">
      <formula>NOT(ISERROR(SEARCH("CA",D5)))</formula>
    </cfRule>
    <cfRule type="containsText" dxfId="1424" priority="283" operator="containsText" text="AAS">
      <formula>NOT(ISERROR(SEARCH("AAS",D5)))</formula>
    </cfRule>
    <cfRule type="containsText" dxfId="1423" priority="284" operator="containsText" text="RH">
      <formula>NOT(ISERROR(SEARCH("RH",D5)))</formula>
    </cfRule>
  </conditionalFormatting>
  <conditionalFormatting sqref="D90:AG1048571">
    <cfRule type="containsText" dxfId="1422" priority="305" operator="containsText" text="CF">
      <formula>NOT(ISERROR(SEARCH("CF",#REF!)))</formula>
    </cfRule>
    <cfRule type="containsText" dxfId="1421" priority="306" operator="containsText" text="RC">
      <formula>NOT(ISERROR(SEARCH("RC",#REF!)))</formula>
    </cfRule>
    <cfRule type="containsText" dxfId="1420" priority="307" operator="containsText" text="RTT">
      <formula>NOT(ISERROR(SEARCH("RTT",#REF!)))</formula>
    </cfRule>
    <cfRule type="containsText" dxfId="1419" priority="308" operator="containsText" text="RF">
      <formula>NOT(ISERROR(SEARCH("RF",#REF!)))</formula>
    </cfRule>
    <cfRule type="containsText" dxfId="1418" priority="309" operator="containsText" text="FR">
      <formula>NOT(ISERROR(SEARCH("FR",#REF!)))</formula>
    </cfRule>
    <cfRule type="containsText" dxfId="1417" priority="310" operator="containsText" text="HS">
      <formula>NOT(ISERROR(SEARCH("HS",#REF!)))</formula>
    </cfRule>
    <cfRule type="containsText" dxfId="1416" priority="311" operator="containsText" text="CA">
      <formula>NOT(ISERROR(SEARCH("CA",#REF!)))</formula>
    </cfRule>
    <cfRule type="containsText" dxfId="1415" priority="312" operator="containsText" text="RH">
      <formula>NOT(ISERROR(SEARCH("RH",#REF!)))</formula>
    </cfRule>
  </conditionalFormatting>
  <conditionalFormatting sqref="D90:AG1048571">
    <cfRule type="containsText" dxfId="1414" priority="313" operator="containsText" text="JDF">
      <formula>NOT(ISERROR(SEARCH("JDF",#REF!)))</formula>
    </cfRule>
  </conditionalFormatting>
  <conditionalFormatting sqref="D1048572:AG1048576">
    <cfRule type="containsText" dxfId="1413" priority="314" operator="containsText" text="CF">
      <formula>NOT(ISERROR(SEARCH("CF",#REF!)))</formula>
    </cfRule>
    <cfRule type="containsText" dxfId="1412" priority="315" operator="containsText" text="RC">
      <formula>NOT(ISERROR(SEARCH("RC",#REF!)))</formula>
    </cfRule>
    <cfRule type="containsText" dxfId="1411" priority="316" operator="containsText" text="RTT">
      <formula>NOT(ISERROR(SEARCH("RTT",#REF!)))</formula>
    </cfRule>
    <cfRule type="containsText" dxfId="1410" priority="317" operator="containsText" text="RF">
      <formula>NOT(ISERROR(SEARCH("RF",#REF!)))</formula>
    </cfRule>
    <cfRule type="containsText" dxfId="1409" priority="318" operator="containsText" text="FR">
      <formula>NOT(ISERROR(SEARCH("FR",#REF!)))</formula>
    </cfRule>
    <cfRule type="containsText" dxfId="1408" priority="319" operator="containsText" text="HS">
      <formula>NOT(ISERROR(SEARCH("HS",#REF!)))</formula>
    </cfRule>
    <cfRule type="containsText" dxfId="1407" priority="320" operator="containsText" text="CA">
      <formula>NOT(ISERROR(SEARCH("CA",#REF!)))</formula>
    </cfRule>
    <cfRule type="containsText" dxfId="1406" priority="321" operator="containsText" text="RH">
      <formula>NOT(ISERROR(SEARCH("RH",#REF!)))</formula>
    </cfRule>
  </conditionalFormatting>
  <conditionalFormatting sqref="D1048572:AG1048576">
    <cfRule type="containsText" dxfId="1405" priority="322" operator="containsText" text="JDF">
      <formula>NOT(ISERROR(SEARCH("JDF",#REF!)))</formula>
    </cfRule>
  </conditionalFormatting>
  <conditionalFormatting sqref="AQ51">
    <cfRule type="cellIs" dxfId="1404" priority="216" operator="equal">
      <formula>27</formula>
    </cfRule>
    <cfRule type="containsText" dxfId="1403" priority="217" operator="containsText" text="JSR">
      <formula>NOT(ISERROR(SEARCH("JSR",AQ51)))</formula>
    </cfRule>
    <cfRule type="containsText" dxfId="1402" priority="218" operator="containsText" text="JS">
      <formula>NOT(ISERROR(SEARCH("JS",AQ51)))</formula>
    </cfRule>
    <cfRule type="containsText" dxfId="1401" priority="219" operator="containsText" text="RTP">
      <formula>NOT(ISERROR(SEARCH("RTP",AQ51)))</formula>
    </cfRule>
    <cfRule type="containsText" dxfId="1400" priority="220" operator="containsText" text="RTJ">
      <formula>NOT(ISERROR(SEARCH("RTJ",AQ51)))</formula>
    </cfRule>
    <cfRule type="containsText" dxfId="1399" priority="221" operator="containsText" text="RTT">
      <formula>NOT(ISERROR(SEARCH("RTT",AQ51)))</formula>
    </cfRule>
    <cfRule type="containsText" dxfId="1398" priority="222" operator="containsText" text="RF">
      <formula>NOT(ISERROR(SEARCH("RF",AQ51)))</formula>
    </cfRule>
    <cfRule type="containsText" dxfId="1397" priority="223" operator="containsText" text="RC">
      <formula>NOT(ISERROR(SEARCH("RC",AQ51)))</formula>
    </cfRule>
    <cfRule type="containsText" dxfId="1396" priority="224" operator="containsText" text="NM">
      <formula>NOT(ISERROR(SEARCH("NM",AQ51)))</formula>
    </cfRule>
    <cfRule type="containsText" dxfId="1395" priority="225" operator="containsText" text="JDF">
      <formula>NOT(ISERROR(SEARCH("JDF",AQ51)))</formula>
    </cfRule>
    <cfRule type="containsText" dxfId="1394" priority="226" operator="containsText" text="HSM">
      <formula>NOT(ISERROR(SEARCH("HSM",AQ51)))</formula>
    </cfRule>
    <cfRule type="containsText" dxfId="1393" priority="227" operator="containsText" text="HS">
      <formula>NOT(ISERROR(SEARCH("HS",AQ51)))</formula>
    </cfRule>
    <cfRule type="containsText" dxfId="1392" priority="228" operator="containsText" text="FR">
      <formula>NOT(ISERROR(SEARCH("FR",AQ51)))</formula>
    </cfRule>
    <cfRule type="containsText" dxfId="1391" priority="229" operator="containsText" text="CFS">
      <formula>NOT(ISERROR(SEARCH("CFS",AQ51)))</formula>
    </cfRule>
    <cfRule type="containsText" dxfId="1390" priority="230" operator="containsText" text="CFJ">
      <formula>NOT(ISERROR(SEARCH("CFJ",AQ51)))</formula>
    </cfRule>
    <cfRule type="containsText" dxfId="1389" priority="231" operator="containsText" text="CAR">
      <formula>NOT(ISERROR(SEARCH("CAR",AQ51)))</formula>
    </cfRule>
    <cfRule type="containsText" dxfId="1388" priority="232" operator="containsText" text="CAM">
      <formula>NOT(ISERROR(SEARCH("CAM",AQ51)))</formula>
    </cfRule>
    <cfRule type="containsText" dxfId="1387" priority="233" operator="containsText" text="CA">
      <formula>NOT(ISERROR(SEARCH("CA",AQ51)))</formula>
    </cfRule>
    <cfRule type="containsText" dxfId="1386" priority="234" operator="containsText" text="AAS">
      <formula>NOT(ISERROR(SEARCH("AAS",AQ51)))</formula>
    </cfRule>
    <cfRule type="containsText" dxfId="1385" priority="235" operator="containsText" text="RH">
      <formula>NOT(ISERROR(SEARCH("RH",AQ51)))</formula>
    </cfRule>
  </conditionalFormatting>
  <conditionalFormatting sqref="AD4">
    <cfRule type="expression" dxfId="1384" priority="326">
      <formula>WEEKDAY(AF$2,2)=7</formula>
    </cfRule>
  </conditionalFormatting>
  <conditionalFormatting sqref="AH53:AI53">
    <cfRule type="expression" dxfId="1383" priority="327">
      <formula>WEEKDAY(#REF!,2)=2</formula>
    </cfRule>
  </conditionalFormatting>
  <conditionalFormatting sqref="AQ55:AQ60">
    <cfRule type="containsText" dxfId="1382" priority="256" operator="containsText" text="JDF">
      <formula>NOT(ISERROR(SEARCH("JDF",#REF!)))</formula>
    </cfRule>
  </conditionalFormatting>
  <conditionalFormatting sqref="AQ55:AQ60">
    <cfRule type="containsText" dxfId="1381" priority="257" operator="containsText" text="CF">
      <formula>NOT(ISERROR(SEARCH("CF",#REF!)))</formula>
    </cfRule>
    <cfRule type="containsText" dxfId="1380" priority="258" operator="containsText" text="RC">
      <formula>NOT(ISERROR(SEARCH("RC",#REF!)))</formula>
    </cfRule>
    <cfRule type="containsText" dxfId="1379" priority="259" operator="containsText" text="RTT">
      <formula>NOT(ISERROR(SEARCH("RTT",#REF!)))</formula>
    </cfRule>
    <cfRule type="containsText" dxfId="1378" priority="260" operator="containsText" text="RF">
      <formula>NOT(ISERROR(SEARCH("RF",#REF!)))</formula>
    </cfRule>
    <cfRule type="containsText" dxfId="1377" priority="261" operator="containsText" text="FR">
      <formula>NOT(ISERROR(SEARCH("FR",#REF!)))</formula>
    </cfRule>
    <cfRule type="containsText" dxfId="1376" priority="262" operator="containsText" text="HS">
      <formula>NOT(ISERROR(SEARCH("HS",#REF!)))</formula>
    </cfRule>
    <cfRule type="containsText" dxfId="1375" priority="263" operator="containsText" text="CA">
      <formula>NOT(ISERROR(SEARCH("CA",#REF!)))</formula>
    </cfRule>
    <cfRule type="containsText" dxfId="1374" priority="264" operator="containsText" text="RH">
      <formula>NOT(ISERROR(SEARCH("RH",#REF!)))</formula>
    </cfRule>
  </conditionalFormatting>
  <conditionalFormatting sqref="AL51 AM5:AN5 AM6:AM50">
    <cfRule type="cellIs" dxfId="1373" priority="236" operator="equal">
      <formula>27</formula>
    </cfRule>
    <cfRule type="containsText" dxfId="1372" priority="237" operator="containsText" text="JSR">
      <formula>NOT(ISERROR(SEARCH("JSR",AL5)))</formula>
    </cfRule>
    <cfRule type="containsText" dxfId="1371" priority="238" operator="containsText" text="JS">
      <formula>NOT(ISERROR(SEARCH("JS",AL5)))</formula>
    </cfRule>
    <cfRule type="containsText" dxfId="1370" priority="239" operator="containsText" text="RTP">
      <formula>NOT(ISERROR(SEARCH("RTP",AL5)))</formula>
    </cfRule>
    <cfRule type="containsText" dxfId="1369" priority="240" operator="containsText" text="RTJ">
      <formula>NOT(ISERROR(SEARCH("RTJ",AL5)))</formula>
    </cfRule>
    <cfRule type="containsText" dxfId="1368" priority="241" operator="containsText" text="RTT">
      <formula>NOT(ISERROR(SEARCH("RTT",AL5)))</formula>
    </cfRule>
    <cfRule type="containsText" dxfId="1367" priority="242" operator="containsText" text="RF">
      <formula>NOT(ISERROR(SEARCH("RF",AL5)))</formula>
    </cfRule>
    <cfRule type="containsText" dxfId="1366" priority="243" operator="containsText" text="RC">
      <formula>NOT(ISERROR(SEARCH("RC",AL5)))</formula>
    </cfRule>
    <cfRule type="containsText" dxfId="1365" priority="244" operator="containsText" text="NM">
      <formula>NOT(ISERROR(SEARCH("NM",AL5)))</formula>
    </cfRule>
    <cfRule type="containsText" dxfId="1364" priority="245" operator="containsText" text="JDF">
      <formula>NOT(ISERROR(SEARCH("JDF",AL5)))</formula>
    </cfRule>
    <cfRule type="containsText" dxfId="1363" priority="246" operator="containsText" text="HSM">
      <formula>NOT(ISERROR(SEARCH("HSM",AL5)))</formula>
    </cfRule>
    <cfRule type="containsText" dxfId="1362" priority="247" operator="containsText" text="HS">
      <formula>NOT(ISERROR(SEARCH("HS",AL5)))</formula>
    </cfRule>
    <cfRule type="containsText" dxfId="1361" priority="248" operator="containsText" text="FR">
      <formula>NOT(ISERROR(SEARCH("FR",AL5)))</formula>
    </cfRule>
    <cfRule type="containsText" dxfId="1360" priority="249" operator="containsText" text="CFS">
      <formula>NOT(ISERROR(SEARCH("CFS",AL5)))</formula>
    </cfRule>
    <cfRule type="containsText" dxfId="1359" priority="250" operator="containsText" text="CFJ">
      <formula>NOT(ISERROR(SEARCH("CFJ",AL5)))</formula>
    </cfRule>
    <cfRule type="containsText" dxfId="1358" priority="251" operator="containsText" text="CAR">
      <formula>NOT(ISERROR(SEARCH("CAR",AL5)))</formula>
    </cfRule>
    <cfRule type="containsText" dxfId="1357" priority="252" operator="containsText" text="CAM">
      <formula>NOT(ISERROR(SEARCH("CAM",AL5)))</formula>
    </cfRule>
    <cfRule type="containsText" dxfId="1356" priority="253" operator="containsText" text="CA">
      <formula>NOT(ISERROR(SEARCH("CA",AL5)))</formula>
    </cfRule>
    <cfRule type="containsText" dxfId="1355" priority="254" operator="containsText" text="AAS">
      <formula>NOT(ISERROR(SEARCH("AAS",AL5)))</formula>
    </cfRule>
    <cfRule type="containsText" dxfId="1354" priority="255" operator="containsText" text="RH">
      <formula>NOT(ISERROR(SEARCH("RH",AL5)))</formula>
    </cfRule>
  </conditionalFormatting>
  <conditionalFormatting sqref="BB51">
    <cfRule type="cellIs" dxfId="1353" priority="196" operator="equal">
      <formula>27</formula>
    </cfRule>
    <cfRule type="containsText" dxfId="1352" priority="197" operator="containsText" text="JSR">
      <formula>NOT(ISERROR(SEARCH("JSR",BB51)))</formula>
    </cfRule>
    <cfRule type="containsText" dxfId="1351" priority="198" operator="containsText" text="JS">
      <formula>NOT(ISERROR(SEARCH("JS",BB51)))</formula>
    </cfRule>
    <cfRule type="containsText" dxfId="1350" priority="199" operator="containsText" text="RTP">
      <formula>NOT(ISERROR(SEARCH("RTP",BB51)))</formula>
    </cfRule>
    <cfRule type="containsText" dxfId="1349" priority="200" operator="containsText" text="RTJ">
      <formula>NOT(ISERROR(SEARCH("RTJ",BB51)))</formula>
    </cfRule>
    <cfRule type="containsText" dxfId="1348" priority="201" operator="containsText" text="RTT">
      <formula>NOT(ISERROR(SEARCH("RTT",BB51)))</formula>
    </cfRule>
    <cfRule type="containsText" dxfId="1347" priority="202" operator="containsText" text="RF">
      <formula>NOT(ISERROR(SEARCH("RF",BB51)))</formula>
    </cfRule>
    <cfRule type="containsText" dxfId="1346" priority="203" operator="containsText" text="RC">
      <formula>NOT(ISERROR(SEARCH("RC",BB51)))</formula>
    </cfRule>
    <cfRule type="containsText" dxfId="1345" priority="204" operator="containsText" text="NM">
      <formula>NOT(ISERROR(SEARCH("NM",BB51)))</formula>
    </cfRule>
    <cfRule type="containsText" dxfId="1344" priority="205" operator="containsText" text="JDF">
      <formula>NOT(ISERROR(SEARCH("JDF",BB51)))</formula>
    </cfRule>
    <cfRule type="containsText" dxfId="1343" priority="206" operator="containsText" text="HSM">
      <formula>NOT(ISERROR(SEARCH("HSM",BB51)))</formula>
    </cfRule>
    <cfRule type="containsText" dxfId="1342" priority="207" operator="containsText" text="HS">
      <formula>NOT(ISERROR(SEARCH("HS",BB51)))</formula>
    </cfRule>
    <cfRule type="containsText" dxfId="1341" priority="208" operator="containsText" text="FR">
      <formula>NOT(ISERROR(SEARCH("FR",BB51)))</formula>
    </cfRule>
    <cfRule type="containsText" dxfId="1340" priority="209" operator="containsText" text="CFS">
      <formula>NOT(ISERROR(SEARCH("CFS",BB51)))</formula>
    </cfRule>
    <cfRule type="containsText" dxfId="1339" priority="210" operator="containsText" text="CFJ">
      <formula>NOT(ISERROR(SEARCH("CFJ",BB51)))</formula>
    </cfRule>
    <cfRule type="containsText" dxfId="1338" priority="211" operator="containsText" text="CAR">
      <formula>NOT(ISERROR(SEARCH("CAR",BB51)))</formula>
    </cfRule>
    <cfRule type="containsText" dxfId="1337" priority="212" operator="containsText" text="CAM">
      <formula>NOT(ISERROR(SEARCH("CAM",BB51)))</formula>
    </cfRule>
    <cfRule type="containsText" dxfId="1336" priority="213" operator="containsText" text="CA">
      <formula>NOT(ISERROR(SEARCH("CA",BB51)))</formula>
    </cfRule>
    <cfRule type="containsText" dxfId="1335" priority="214" operator="containsText" text="AAS">
      <formula>NOT(ISERROR(SEARCH("AAS",BB51)))</formula>
    </cfRule>
    <cfRule type="containsText" dxfId="1334" priority="215" operator="containsText" text="RH">
      <formula>NOT(ISERROR(SEARCH("RH",BB51)))</formula>
    </cfRule>
  </conditionalFormatting>
  <conditionalFormatting sqref="C5:C28 C30:C50">
    <cfRule type="expression" dxfId="1333" priority="195">
      <formula>WEEKDAY(E$1,2)=2</formula>
    </cfRule>
  </conditionalFormatting>
  <conditionalFormatting sqref="C48">
    <cfRule type="expression" dxfId="1332" priority="194">
      <formula>WEEKDAY(E$1,2)=2</formula>
    </cfRule>
  </conditionalFormatting>
  <conditionalFormatting sqref="C50">
    <cfRule type="expression" dxfId="1331" priority="193">
      <formula>WEEKDAY(E$1,2)=2</formula>
    </cfRule>
  </conditionalFormatting>
  <conditionalFormatting sqref="C47">
    <cfRule type="expression" dxfId="1330" priority="192">
      <formula>WEEKDAY(E$1,2)=2</formula>
    </cfRule>
  </conditionalFormatting>
  <conditionalFormatting sqref="C49">
    <cfRule type="expression" dxfId="1329" priority="191">
      <formula>WEEKDAY(E$1,2)=2</formula>
    </cfRule>
  </conditionalFormatting>
  <conditionalFormatting sqref="C48">
    <cfRule type="expression" dxfId="1328" priority="190">
      <formula>WEEKDAY(E$1,2)=2</formula>
    </cfRule>
  </conditionalFormatting>
  <conditionalFormatting sqref="C49">
    <cfRule type="expression" dxfId="1327" priority="189">
      <formula>WEEKDAY(E$1,2)=2</formula>
    </cfRule>
  </conditionalFormatting>
  <conditionalFormatting sqref="C29">
    <cfRule type="expression" dxfId="1326" priority="188">
      <formula>WEEKDAY(E$1,2)=2</formula>
    </cfRule>
  </conditionalFormatting>
  <conditionalFormatting sqref="AG2:AG3">
    <cfRule type="expression" dxfId="1325" priority="175">
      <formula>WEEKDAY(AH$2,2)=7</formula>
    </cfRule>
  </conditionalFormatting>
  <conditionalFormatting sqref="AG2:AI3">
    <cfRule type="containsText" dxfId="1324" priority="177" operator="containsText" text="CF">
      <formula>NOT(ISERROR(SEARCH("CF",#REF!)))</formula>
    </cfRule>
    <cfRule type="containsText" dxfId="1323" priority="178" operator="containsText" text="RC">
      <formula>NOT(ISERROR(SEARCH("RC",#REF!)))</formula>
    </cfRule>
    <cfRule type="containsText" dxfId="1322" priority="179" operator="containsText" text="RTT">
      <formula>NOT(ISERROR(SEARCH("RTT",#REF!)))</formula>
    </cfRule>
    <cfRule type="containsText" dxfId="1321" priority="180" operator="containsText" text="RF">
      <formula>NOT(ISERROR(SEARCH("RF",#REF!)))</formula>
    </cfRule>
    <cfRule type="containsText" dxfId="1320" priority="181" operator="containsText" text="FR">
      <formula>NOT(ISERROR(SEARCH("FR",#REF!)))</formula>
    </cfRule>
    <cfRule type="containsText" dxfId="1319" priority="182" operator="containsText" text="HS">
      <formula>NOT(ISERROR(SEARCH("HS",#REF!)))</formula>
    </cfRule>
    <cfRule type="containsText" dxfId="1318" priority="183" operator="containsText" text="CA">
      <formula>NOT(ISERROR(SEARCH("CA",#REF!)))</formula>
    </cfRule>
    <cfRule type="containsText" dxfId="1317" priority="184" operator="containsText" text="RH">
      <formula>NOT(ISERROR(SEARCH("RH",#REF!)))</formula>
    </cfRule>
  </conditionalFormatting>
  <conditionalFormatting sqref="AG2:AI3">
    <cfRule type="containsText" dxfId="1316" priority="176" operator="containsText" text="JDF">
      <formula>NOT(ISERROR(SEARCH("JDF",#REF!)))</formula>
    </cfRule>
  </conditionalFormatting>
  <conditionalFormatting sqref="AH2:AI2">
    <cfRule type="duplicateValues" dxfId="1315" priority="185"/>
  </conditionalFormatting>
  <conditionalFormatting sqref="AG2:AI3">
    <cfRule type="expression" dxfId="1314" priority="186">
      <formula>WEEKDAY(#REF!,2)=2</formula>
    </cfRule>
  </conditionalFormatting>
  <conditionalFormatting sqref="AH2:AI3">
    <cfRule type="expression" dxfId="1313" priority="187">
      <formula>WEEKDAY(#REF!,2)=7</formula>
    </cfRule>
  </conditionalFormatting>
  <conditionalFormatting sqref="AG16:AI39 AI5:AI15 AG49:AI50 AI40:AI48">
    <cfRule type="cellIs" dxfId="1312" priority="155" operator="equal">
      <formula>27</formula>
    </cfRule>
    <cfRule type="containsText" dxfId="1311" priority="156" operator="containsText" text="JSR">
      <formula>NOT(ISERROR(SEARCH("JSR",AG5)))</formula>
    </cfRule>
    <cfRule type="containsText" dxfId="1310" priority="157" operator="containsText" text="JS">
      <formula>NOT(ISERROR(SEARCH("JS",AG5)))</formula>
    </cfRule>
    <cfRule type="containsText" dxfId="1309" priority="158" operator="containsText" text="RTP">
      <formula>NOT(ISERROR(SEARCH("RTP",AG5)))</formula>
    </cfRule>
    <cfRule type="containsText" dxfId="1308" priority="159" operator="containsText" text="RTJ">
      <formula>NOT(ISERROR(SEARCH("RTJ",AG5)))</formula>
    </cfRule>
    <cfRule type="containsText" dxfId="1307" priority="160" operator="containsText" text="RTT">
      <formula>NOT(ISERROR(SEARCH("RTT",AG5)))</formula>
    </cfRule>
    <cfRule type="containsText" dxfId="1306" priority="161" operator="containsText" text="RF">
      <formula>NOT(ISERROR(SEARCH("RF",AG5)))</formula>
    </cfRule>
    <cfRule type="containsText" dxfId="1305" priority="162" operator="containsText" text="RC">
      <formula>NOT(ISERROR(SEARCH("RC",AG5)))</formula>
    </cfRule>
    <cfRule type="containsText" dxfId="1304" priority="163" operator="containsText" text="NM">
      <formula>NOT(ISERROR(SEARCH("NM",AG5)))</formula>
    </cfRule>
    <cfRule type="containsText" dxfId="1303" priority="164" operator="containsText" text="JDF">
      <formula>NOT(ISERROR(SEARCH("JDF",AG5)))</formula>
    </cfRule>
    <cfRule type="containsText" dxfId="1302" priority="165" operator="containsText" text="HSM">
      <formula>NOT(ISERROR(SEARCH("HSM",AG5)))</formula>
    </cfRule>
    <cfRule type="containsText" dxfId="1301" priority="166" operator="containsText" text="HS">
      <formula>NOT(ISERROR(SEARCH("HS",AG5)))</formula>
    </cfRule>
    <cfRule type="containsText" dxfId="1300" priority="167" operator="containsText" text="FR">
      <formula>NOT(ISERROR(SEARCH("FR",AG5)))</formula>
    </cfRule>
    <cfRule type="containsText" dxfId="1299" priority="168" operator="containsText" text="CFS">
      <formula>NOT(ISERROR(SEARCH("CFS",AG5)))</formula>
    </cfRule>
    <cfRule type="containsText" dxfId="1298" priority="169" operator="containsText" text="CFJ">
      <formula>NOT(ISERROR(SEARCH("CFJ",AG5)))</formula>
    </cfRule>
    <cfRule type="containsText" dxfId="1297" priority="170" operator="containsText" text="CAR">
      <formula>NOT(ISERROR(SEARCH("CAR",AG5)))</formula>
    </cfRule>
    <cfRule type="containsText" dxfId="1296" priority="171" operator="containsText" text="CAM">
      <formula>NOT(ISERROR(SEARCH("CAM",AG5)))</formula>
    </cfRule>
    <cfRule type="containsText" dxfId="1295" priority="172" operator="containsText" text="CA">
      <formula>NOT(ISERROR(SEARCH("CA",AG5)))</formula>
    </cfRule>
    <cfRule type="containsText" dxfId="1294" priority="173" operator="containsText" text="AAS">
      <formula>NOT(ISERROR(SEARCH("AAS",AG5)))</formula>
    </cfRule>
    <cfRule type="containsText" dxfId="1293" priority="174" operator="containsText" text="RH">
      <formula>NOT(ISERROR(SEARCH("RH",AG5)))</formula>
    </cfRule>
  </conditionalFormatting>
  <conditionalFormatting sqref="AK5:AK50">
    <cfRule type="cellIs" dxfId="1292" priority="154" operator="lessThan">
      <formula>0</formula>
    </cfRule>
  </conditionalFormatting>
  <conditionalFormatting sqref="AM5">
    <cfRule type="cellIs" dxfId="1291" priority="153" operator="lessThan">
      <formula>0</formula>
    </cfRule>
  </conditionalFormatting>
  <conditionalFormatting sqref="AM6:AM50">
    <cfRule type="cellIs" dxfId="1290" priority="152" operator="lessThan">
      <formula>0</formula>
    </cfRule>
  </conditionalFormatting>
  <conditionalFormatting sqref="AG5:AG15">
    <cfRule type="cellIs" dxfId="1289" priority="132" operator="equal">
      <formula>27</formula>
    </cfRule>
    <cfRule type="containsText" dxfId="1288" priority="133" operator="containsText" text="JSR">
      <formula>NOT(ISERROR(SEARCH("JSR",AG5)))</formula>
    </cfRule>
    <cfRule type="containsText" dxfId="1287" priority="134" operator="containsText" text="JS">
      <formula>NOT(ISERROR(SEARCH("JS",AG5)))</formula>
    </cfRule>
    <cfRule type="containsText" dxfId="1286" priority="135" operator="containsText" text="RTP">
      <formula>NOT(ISERROR(SEARCH("RTP",AG5)))</formula>
    </cfRule>
    <cfRule type="containsText" dxfId="1285" priority="136" operator="containsText" text="RTJ">
      <formula>NOT(ISERROR(SEARCH("RTJ",AG5)))</formula>
    </cfRule>
    <cfRule type="containsText" dxfId="1284" priority="137" operator="containsText" text="RTT">
      <formula>NOT(ISERROR(SEARCH("RTT",AG5)))</formula>
    </cfRule>
    <cfRule type="containsText" dxfId="1283" priority="138" operator="containsText" text="RF">
      <formula>NOT(ISERROR(SEARCH("RF",AG5)))</formula>
    </cfRule>
    <cfRule type="containsText" dxfId="1282" priority="139" operator="containsText" text="RC">
      <formula>NOT(ISERROR(SEARCH("RC",AG5)))</formula>
    </cfRule>
    <cfRule type="containsText" dxfId="1281" priority="140" operator="containsText" text="NM">
      <formula>NOT(ISERROR(SEARCH("NM",AG5)))</formula>
    </cfRule>
    <cfRule type="containsText" dxfId="1280" priority="141" operator="containsText" text="JDF">
      <formula>NOT(ISERROR(SEARCH("JDF",AG5)))</formula>
    </cfRule>
    <cfRule type="containsText" dxfId="1279" priority="142" operator="containsText" text="HSM">
      <formula>NOT(ISERROR(SEARCH("HSM",AG5)))</formula>
    </cfRule>
    <cfRule type="containsText" dxfId="1278" priority="143" operator="containsText" text="HS">
      <formula>NOT(ISERROR(SEARCH("HS",AG5)))</formula>
    </cfRule>
    <cfRule type="containsText" dxfId="1277" priority="144" operator="containsText" text="FR">
      <formula>NOT(ISERROR(SEARCH("FR",AG5)))</formula>
    </cfRule>
    <cfRule type="containsText" dxfId="1276" priority="145" operator="containsText" text="CFS">
      <formula>NOT(ISERROR(SEARCH("CFS",AG5)))</formula>
    </cfRule>
    <cfRule type="containsText" dxfId="1275" priority="146" operator="containsText" text="CFJ">
      <formula>NOT(ISERROR(SEARCH("CFJ",AG5)))</formula>
    </cfRule>
    <cfRule type="containsText" dxfId="1274" priority="147" operator="containsText" text="CAR">
      <formula>NOT(ISERROR(SEARCH("CAR",AG5)))</formula>
    </cfRule>
    <cfRule type="containsText" dxfId="1273" priority="148" operator="containsText" text="CAM">
      <formula>NOT(ISERROR(SEARCH("CAM",AG5)))</formula>
    </cfRule>
    <cfRule type="containsText" dxfId="1272" priority="149" operator="containsText" text="CA">
      <formula>NOT(ISERROR(SEARCH("CA",AG5)))</formula>
    </cfRule>
    <cfRule type="containsText" dxfId="1271" priority="150" operator="containsText" text="AAS">
      <formula>NOT(ISERROR(SEARCH("AAS",AG5)))</formula>
    </cfRule>
    <cfRule type="containsText" dxfId="1270" priority="151" operator="containsText" text="RH">
      <formula>NOT(ISERROR(SEARCH("RH",AG5)))</formula>
    </cfRule>
  </conditionalFormatting>
  <conditionalFormatting sqref="AH5:AH15">
    <cfRule type="cellIs" dxfId="1269" priority="112" operator="equal">
      <formula>27</formula>
    </cfRule>
    <cfRule type="containsText" dxfId="1268" priority="113" operator="containsText" text="JSR">
      <formula>NOT(ISERROR(SEARCH("JSR",AH5)))</formula>
    </cfRule>
    <cfRule type="containsText" dxfId="1267" priority="114" operator="containsText" text="JS">
      <formula>NOT(ISERROR(SEARCH("JS",AH5)))</formula>
    </cfRule>
    <cfRule type="containsText" dxfId="1266" priority="115" operator="containsText" text="RTP">
      <formula>NOT(ISERROR(SEARCH("RTP",AH5)))</formula>
    </cfRule>
    <cfRule type="containsText" dxfId="1265" priority="116" operator="containsText" text="RTJ">
      <formula>NOT(ISERROR(SEARCH("RTJ",AH5)))</formula>
    </cfRule>
    <cfRule type="containsText" dxfId="1264" priority="117" operator="containsText" text="RTT">
      <formula>NOT(ISERROR(SEARCH("RTT",AH5)))</formula>
    </cfRule>
    <cfRule type="containsText" dxfId="1263" priority="118" operator="containsText" text="RF">
      <formula>NOT(ISERROR(SEARCH("RF",AH5)))</formula>
    </cfRule>
    <cfRule type="containsText" dxfId="1262" priority="119" operator="containsText" text="RC">
      <formula>NOT(ISERROR(SEARCH("RC",AH5)))</formula>
    </cfRule>
    <cfRule type="containsText" dxfId="1261" priority="120" operator="containsText" text="NM">
      <formula>NOT(ISERROR(SEARCH("NM",AH5)))</formula>
    </cfRule>
    <cfRule type="containsText" dxfId="1260" priority="121" operator="containsText" text="JDF">
      <formula>NOT(ISERROR(SEARCH("JDF",AH5)))</formula>
    </cfRule>
    <cfRule type="containsText" dxfId="1259" priority="122" operator="containsText" text="HSM">
      <formula>NOT(ISERROR(SEARCH("HSM",AH5)))</formula>
    </cfRule>
    <cfRule type="containsText" dxfId="1258" priority="123" operator="containsText" text="HS">
      <formula>NOT(ISERROR(SEARCH("HS",AH5)))</formula>
    </cfRule>
    <cfRule type="containsText" dxfId="1257" priority="124" operator="containsText" text="FR">
      <formula>NOT(ISERROR(SEARCH("FR",AH5)))</formula>
    </cfRule>
    <cfRule type="containsText" dxfId="1256" priority="125" operator="containsText" text="CFS">
      <formula>NOT(ISERROR(SEARCH("CFS",AH5)))</formula>
    </cfRule>
    <cfRule type="containsText" dxfId="1255" priority="126" operator="containsText" text="CFJ">
      <formula>NOT(ISERROR(SEARCH("CFJ",AH5)))</formula>
    </cfRule>
    <cfRule type="containsText" dxfId="1254" priority="127" operator="containsText" text="CAR">
      <formula>NOT(ISERROR(SEARCH("CAR",AH5)))</formula>
    </cfRule>
    <cfRule type="containsText" dxfId="1253" priority="128" operator="containsText" text="CAM">
      <formula>NOT(ISERROR(SEARCH("CAM",AH5)))</formula>
    </cfRule>
    <cfRule type="containsText" dxfId="1252" priority="129" operator="containsText" text="CA">
      <formula>NOT(ISERROR(SEARCH("CA",AH5)))</formula>
    </cfRule>
    <cfRule type="containsText" dxfId="1251" priority="130" operator="containsText" text="AAS">
      <formula>NOT(ISERROR(SEARCH("AAS",AH5)))</formula>
    </cfRule>
    <cfRule type="containsText" dxfId="1250" priority="131" operator="containsText" text="RH">
      <formula>NOT(ISERROR(SEARCH("RH",AH5)))</formula>
    </cfRule>
  </conditionalFormatting>
  <conditionalFormatting sqref="AG40:AG48">
    <cfRule type="cellIs" dxfId="1249" priority="92" operator="equal">
      <formula>27</formula>
    </cfRule>
    <cfRule type="containsText" dxfId="1248" priority="93" operator="containsText" text="JSR">
      <formula>NOT(ISERROR(SEARCH("JSR",AG40)))</formula>
    </cfRule>
    <cfRule type="containsText" dxfId="1247" priority="94" operator="containsText" text="JS">
      <formula>NOT(ISERROR(SEARCH("JS",AG40)))</formula>
    </cfRule>
    <cfRule type="containsText" dxfId="1246" priority="95" operator="containsText" text="RTP">
      <formula>NOT(ISERROR(SEARCH("RTP",AG40)))</formula>
    </cfRule>
    <cfRule type="containsText" dxfId="1245" priority="96" operator="containsText" text="RTJ">
      <formula>NOT(ISERROR(SEARCH("RTJ",AG40)))</formula>
    </cfRule>
    <cfRule type="containsText" dxfId="1244" priority="97" operator="containsText" text="RTT">
      <formula>NOT(ISERROR(SEARCH("RTT",AG40)))</formula>
    </cfRule>
    <cfRule type="containsText" dxfId="1243" priority="98" operator="containsText" text="RF">
      <formula>NOT(ISERROR(SEARCH("RF",AG40)))</formula>
    </cfRule>
    <cfRule type="containsText" dxfId="1242" priority="99" operator="containsText" text="RC">
      <formula>NOT(ISERROR(SEARCH("RC",AG40)))</formula>
    </cfRule>
    <cfRule type="containsText" dxfId="1241" priority="100" operator="containsText" text="NM">
      <formula>NOT(ISERROR(SEARCH("NM",AG40)))</formula>
    </cfRule>
    <cfRule type="containsText" dxfId="1240" priority="101" operator="containsText" text="JDF">
      <formula>NOT(ISERROR(SEARCH("JDF",AG40)))</formula>
    </cfRule>
    <cfRule type="containsText" dxfId="1239" priority="102" operator="containsText" text="HSM">
      <formula>NOT(ISERROR(SEARCH("HSM",AG40)))</formula>
    </cfRule>
    <cfRule type="containsText" dxfId="1238" priority="103" operator="containsText" text="HS">
      <formula>NOT(ISERROR(SEARCH("HS",AG40)))</formula>
    </cfRule>
    <cfRule type="containsText" dxfId="1237" priority="104" operator="containsText" text="FR">
      <formula>NOT(ISERROR(SEARCH("FR",AG40)))</formula>
    </cfRule>
    <cfRule type="containsText" dxfId="1236" priority="105" operator="containsText" text="CFS">
      <formula>NOT(ISERROR(SEARCH("CFS",AG40)))</formula>
    </cfRule>
    <cfRule type="containsText" dxfId="1235" priority="106" operator="containsText" text="CFJ">
      <formula>NOT(ISERROR(SEARCH("CFJ",AG40)))</formula>
    </cfRule>
    <cfRule type="containsText" dxfId="1234" priority="107" operator="containsText" text="CAR">
      <formula>NOT(ISERROR(SEARCH("CAR",AG40)))</formula>
    </cfRule>
    <cfRule type="containsText" dxfId="1233" priority="108" operator="containsText" text="CAM">
      <formula>NOT(ISERROR(SEARCH("CAM",AG40)))</formula>
    </cfRule>
    <cfRule type="containsText" dxfId="1232" priority="109" operator="containsText" text="CA">
      <formula>NOT(ISERROR(SEARCH("CA",AG40)))</formula>
    </cfRule>
    <cfRule type="containsText" dxfId="1231" priority="110" operator="containsText" text="AAS">
      <formula>NOT(ISERROR(SEARCH("AAS",AG40)))</formula>
    </cfRule>
    <cfRule type="containsText" dxfId="1230" priority="111" operator="containsText" text="RH">
      <formula>NOT(ISERROR(SEARCH("RH",AG40)))</formula>
    </cfRule>
  </conditionalFormatting>
  <conditionalFormatting sqref="AH40:AH48">
    <cfRule type="cellIs" dxfId="1229" priority="72" operator="equal">
      <formula>27</formula>
    </cfRule>
    <cfRule type="containsText" dxfId="1228" priority="73" operator="containsText" text="JSR">
      <formula>NOT(ISERROR(SEARCH("JSR",AH40)))</formula>
    </cfRule>
    <cfRule type="containsText" dxfId="1227" priority="74" operator="containsText" text="JS">
      <formula>NOT(ISERROR(SEARCH("JS",AH40)))</formula>
    </cfRule>
    <cfRule type="containsText" dxfId="1226" priority="75" operator="containsText" text="RTP">
      <formula>NOT(ISERROR(SEARCH("RTP",AH40)))</formula>
    </cfRule>
    <cfRule type="containsText" dxfId="1225" priority="76" operator="containsText" text="RTJ">
      <formula>NOT(ISERROR(SEARCH("RTJ",AH40)))</formula>
    </cfRule>
    <cfRule type="containsText" dxfId="1224" priority="77" operator="containsText" text="RTT">
      <formula>NOT(ISERROR(SEARCH("RTT",AH40)))</formula>
    </cfRule>
    <cfRule type="containsText" dxfId="1223" priority="78" operator="containsText" text="RF">
      <formula>NOT(ISERROR(SEARCH("RF",AH40)))</formula>
    </cfRule>
    <cfRule type="containsText" dxfId="1222" priority="79" operator="containsText" text="RC">
      <formula>NOT(ISERROR(SEARCH("RC",AH40)))</formula>
    </cfRule>
    <cfRule type="containsText" dxfId="1221" priority="80" operator="containsText" text="NM">
      <formula>NOT(ISERROR(SEARCH("NM",AH40)))</formula>
    </cfRule>
    <cfRule type="containsText" dxfId="1220" priority="81" operator="containsText" text="JDF">
      <formula>NOT(ISERROR(SEARCH("JDF",AH40)))</formula>
    </cfRule>
    <cfRule type="containsText" dxfId="1219" priority="82" operator="containsText" text="HSM">
      <formula>NOT(ISERROR(SEARCH("HSM",AH40)))</formula>
    </cfRule>
    <cfRule type="containsText" dxfId="1218" priority="83" operator="containsText" text="HS">
      <formula>NOT(ISERROR(SEARCH("HS",AH40)))</formula>
    </cfRule>
    <cfRule type="containsText" dxfId="1217" priority="84" operator="containsText" text="FR">
      <formula>NOT(ISERROR(SEARCH("FR",AH40)))</formula>
    </cfRule>
    <cfRule type="containsText" dxfId="1216" priority="85" operator="containsText" text="CFS">
      <formula>NOT(ISERROR(SEARCH("CFS",AH40)))</formula>
    </cfRule>
    <cfRule type="containsText" dxfId="1215" priority="86" operator="containsText" text="CFJ">
      <formula>NOT(ISERROR(SEARCH("CFJ",AH40)))</formula>
    </cfRule>
    <cfRule type="containsText" dxfId="1214" priority="87" operator="containsText" text="CAR">
      <formula>NOT(ISERROR(SEARCH("CAR",AH40)))</formula>
    </cfRule>
    <cfRule type="containsText" dxfId="1213" priority="88" operator="containsText" text="CAM">
      <formula>NOT(ISERROR(SEARCH("CAM",AH40)))</formula>
    </cfRule>
    <cfRule type="containsText" dxfId="1212" priority="89" operator="containsText" text="CA">
      <formula>NOT(ISERROR(SEARCH("CA",AH40)))</formula>
    </cfRule>
    <cfRule type="containsText" dxfId="1211" priority="90" operator="containsText" text="AAS">
      <formula>NOT(ISERROR(SEARCH("AAS",AH40)))</formula>
    </cfRule>
    <cfRule type="containsText" dxfId="1210" priority="91" operator="containsText" text="RH">
      <formula>NOT(ISERROR(SEARCH("RH",AH40)))</formula>
    </cfRule>
  </conditionalFormatting>
  <conditionalFormatting sqref="D82:U83">
    <cfRule type="containsText" dxfId="1209" priority="63" operator="containsText" text="CF">
      <formula>NOT(ISERROR(SEARCH("CF",#REF!)))</formula>
    </cfRule>
    <cfRule type="containsText" dxfId="1208" priority="64" operator="containsText" text="RC">
      <formula>NOT(ISERROR(SEARCH("RC",#REF!)))</formula>
    </cfRule>
    <cfRule type="containsText" dxfId="1207" priority="65" operator="containsText" text="RTT">
      <formula>NOT(ISERROR(SEARCH("RTT",#REF!)))</formula>
    </cfRule>
    <cfRule type="containsText" dxfId="1206" priority="66" operator="containsText" text="RF">
      <formula>NOT(ISERROR(SEARCH("RF",#REF!)))</formula>
    </cfRule>
    <cfRule type="containsText" dxfId="1205" priority="67" operator="containsText" text="FR">
      <formula>NOT(ISERROR(SEARCH("FR",#REF!)))</formula>
    </cfRule>
    <cfRule type="containsText" dxfId="1204" priority="68" operator="containsText" text="HS">
      <formula>NOT(ISERROR(SEARCH("HS",#REF!)))</formula>
    </cfRule>
    <cfRule type="containsText" dxfId="1203" priority="69" operator="containsText" text="CA">
      <formula>NOT(ISERROR(SEARCH("CA",#REF!)))</formula>
    </cfRule>
    <cfRule type="containsText" dxfId="1202" priority="70" operator="containsText" text="RH">
      <formula>NOT(ISERROR(SEARCH("RH",#REF!)))</formula>
    </cfRule>
  </conditionalFormatting>
  <conditionalFormatting sqref="D82:U83">
    <cfRule type="containsText" dxfId="1201" priority="71" operator="containsText" text="JDF">
      <formula>NOT(ISERROR(SEARCH("JDF",#REF!)))</formula>
    </cfRule>
  </conditionalFormatting>
  <conditionalFormatting sqref="AO5:AO50">
    <cfRule type="cellIs" dxfId="1200" priority="43" operator="equal">
      <formula>27</formula>
    </cfRule>
    <cfRule type="containsText" dxfId="1199" priority="44" operator="containsText" text="JSR">
      <formula>NOT(ISERROR(SEARCH("JSR",AO5)))</formula>
    </cfRule>
    <cfRule type="containsText" dxfId="1198" priority="45" operator="containsText" text="JS">
      <formula>NOT(ISERROR(SEARCH("JS",AO5)))</formula>
    </cfRule>
    <cfRule type="containsText" dxfId="1197" priority="46" operator="containsText" text="RTP">
      <formula>NOT(ISERROR(SEARCH("RTP",AO5)))</formula>
    </cfRule>
    <cfRule type="containsText" dxfId="1196" priority="47" operator="containsText" text="RTJ">
      <formula>NOT(ISERROR(SEARCH("RTJ",AO5)))</formula>
    </cfRule>
    <cfRule type="containsText" dxfId="1195" priority="48" operator="containsText" text="RTT">
      <formula>NOT(ISERROR(SEARCH("RTT",AO5)))</formula>
    </cfRule>
    <cfRule type="containsText" dxfId="1194" priority="49" operator="containsText" text="RF">
      <formula>NOT(ISERROR(SEARCH("RF",AO5)))</formula>
    </cfRule>
    <cfRule type="containsText" dxfId="1193" priority="50" operator="containsText" text="RC">
      <formula>NOT(ISERROR(SEARCH("RC",AO5)))</formula>
    </cfRule>
    <cfRule type="containsText" dxfId="1192" priority="51" operator="containsText" text="NM">
      <formula>NOT(ISERROR(SEARCH("NM",AO5)))</formula>
    </cfRule>
    <cfRule type="containsText" dxfId="1191" priority="52" operator="containsText" text="JDF">
      <formula>NOT(ISERROR(SEARCH("JDF",AO5)))</formula>
    </cfRule>
    <cfRule type="containsText" dxfId="1190" priority="53" operator="containsText" text="HSM">
      <formula>NOT(ISERROR(SEARCH("HSM",AO5)))</formula>
    </cfRule>
    <cfRule type="containsText" dxfId="1189" priority="54" operator="containsText" text="HS">
      <formula>NOT(ISERROR(SEARCH("HS",AO5)))</formula>
    </cfRule>
    <cfRule type="containsText" dxfId="1188" priority="55" operator="containsText" text="FR">
      <formula>NOT(ISERROR(SEARCH("FR",AO5)))</formula>
    </cfRule>
    <cfRule type="containsText" dxfId="1187" priority="56" operator="containsText" text="CFS">
      <formula>NOT(ISERROR(SEARCH("CFS",AO5)))</formula>
    </cfRule>
    <cfRule type="containsText" dxfId="1186" priority="57" operator="containsText" text="CFJ">
      <formula>NOT(ISERROR(SEARCH("CFJ",AO5)))</formula>
    </cfRule>
    <cfRule type="containsText" dxfId="1185" priority="58" operator="containsText" text="CAR">
      <formula>NOT(ISERROR(SEARCH("CAR",AO5)))</formula>
    </cfRule>
    <cfRule type="containsText" dxfId="1184" priority="59" operator="containsText" text="CAM">
      <formula>NOT(ISERROR(SEARCH("CAM",AO5)))</formula>
    </cfRule>
    <cfRule type="containsText" dxfId="1183" priority="60" operator="containsText" text="CA">
      <formula>NOT(ISERROR(SEARCH("CA",AO5)))</formula>
    </cfRule>
    <cfRule type="containsText" dxfId="1182" priority="61" operator="containsText" text="AAS">
      <formula>NOT(ISERROR(SEARCH("AAS",AO5)))</formula>
    </cfRule>
    <cfRule type="containsText" dxfId="1181" priority="62" operator="containsText" text="RH">
      <formula>NOT(ISERROR(SEARCH("RH",AO5)))</formula>
    </cfRule>
  </conditionalFormatting>
  <conditionalFormatting sqref="AP5:AQ50">
    <cfRule type="cellIs" dxfId="1180" priority="23" operator="equal">
      <formula>27</formula>
    </cfRule>
    <cfRule type="containsText" dxfId="1179" priority="24" operator="containsText" text="JSR">
      <formula>NOT(ISERROR(SEARCH("JSR",AP5)))</formula>
    </cfRule>
    <cfRule type="containsText" dxfId="1178" priority="25" operator="containsText" text="JS">
      <formula>NOT(ISERROR(SEARCH("JS",AP5)))</formula>
    </cfRule>
    <cfRule type="containsText" dxfId="1177" priority="26" operator="containsText" text="RTP">
      <formula>NOT(ISERROR(SEARCH("RTP",AP5)))</formula>
    </cfRule>
    <cfRule type="containsText" dxfId="1176" priority="27" operator="containsText" text="RTJ">
      <formula>NOT(ISERROR(SEARCH("RTJ",AP5)))</formula>
    </cfRule>
    <cfRule type="containsText" dxfId="1175" priority="28" operator="containsText" text="RTT">
      <formula>NOT(ISERROR(SEARCH("RTT",AP5)))</formula>
    </cfRule>
    <cfRule type="containsText" dxfId="1174" priority="29" operator="containsText" text="RF">
      <formula>NOT(ISERROR(SEARCH("RF",AP5)))</formula>
    </cfRule>
    <cfRule type="containsText" dxfId="1173" priority="30" operator="containsText" text="RC">
      <formula>NOT(ISERROR(SEARCH("RC",AP5)))</formula>
    </cfRule>
    <cfRule type="containsText" dxfId="1172" priority="31" operator="containsText" text="NM">
      <formula>NOT(ISERROR(SEARCH("NM",AP5)))</formula>
    </cfRule>
    <cfRule type="containsText" dxfId="1171" priority="32" operator="containsText" text="JDF">
      <formula>NOT(ISERROR(SEARCH("JDF",AP5)))</formula>
    </cfRule>
    <cfRule type="containsText" dxfId="1170" priority="33" operator="containsText" text="HSM">
      <formula>NOT(ISERROR(SEARCH("HSM",AP5)))</formula>
    </cfRule>
    <cfRule type="containsText" dxfId="1169" priority="34" operator="containsText" text="HS">
      <formula>NOT(ISERROR(SEARCH("HS",AP5)))</formula>
    </cfRule>
    <cfRule type="containsText" dxfId="1168" priority="35" operator="containsText" text="FR">
      <formula>NOT(ISERROR(SEARCH("FR",AP5)))</formula>
    </cfRule>
    <cfRule type="containsText" dxfId="1167" priority="36" operator="containsText" text="CFS">
      <formula>NOT(ISERROR(SEARCH("CFS",AP5)))</formula>
    </cfRule>
    <cfRule type="containsText" dxfId="1166" priority="37" operator="containsText" text="CFJ">
      <formula>NOT(ISERROR(SEARCH("CFJ",AP5)))</formula>
    </cfRule>
    <cfRule type="containsText" dxfId="1165" priority="38" operator="containsText" text="CAR">
      <formula>NOT(ISERROR(SEARCH("CAR",AP5)))</formula>
    </cfRule>
    <cfRule type="containsText" dxfId="1164" priority="39" operator="containsText" text="CAM">
      <formula>NOT(ISERROR(SEARCH("CAM",AP5)))</formula>
    </cfRule>
    <cfRule type="containsText" dxfId="1163" priority="40" operator="containsText" text="CA">
      <formula>NOT(ISERROR(SEARCH("CA",AP5)))</formula>
    </cfRule>
    <cfRule type="containsText" dxfId="1162" priority="41" operator="containsText" text="AAS">
      <formula>NOT(ISERROR(SEARCH("AAS",AP5)))</formula>
    </cfRule>
    <cfRule type="containsText" dxfId="1161" priority="42" operator="containsText" text="RH">
      <formula>NOT(ISERROR(SEARCH("RH",AP5)))</formula>
    </cfRule>
  </conditionalFormatting>
  <conditionalFormatting sqref="AR5:AR50">
    <cfRule type="cellIs" dxfId="1160" priority="3" operator="equal">
      <formula>27</formula>
    </cfRule>
    <cfRule type="containsText" dxfId="1159" priority="4" operator="containsText" text="JSR">
      <formula>NOT(ISERROR(SEARCH("JSR",AR5)))</formula>
    </cfRule>
    <cfRule type="containsText" dxfId="1158" priority="5" operator="containsText" text="JS">
      <formula>NOT(ISERROR(SEARCH("JS",AR5)))</formula>
    </cfRule>
    <cfRule type="containsText" dxfId="1157" priority="6" operator="containsText" text="RTP">
      <formula>NOT(ISERROR(SEARCH("RTP",AR5)))</formula>
    </cfRule>
    <cfRule type="containsText" dxfId="1156" priority="7" operator="containsText" text="RTJ">
      <formula>NOT(ISERROR(SEARCH("RTJ",AR5)))</formula>
    </cfRule>
    <cfRule type="containsText" dxfId="1155" priority="8" operator="containsText" text="RTT">
      <formula>NOT(ISERROR(SEARCH("RTT",AR5)))</formula>
    </cfRule>
    <cfRule type="containsText" dxfId="1154" priority="9" operator="containsText" text="RF">
      <formula>NOT(ISERROR(SEARCH("RF",AR5)))</formula>
    </cfRule>
    <cfRule type="containsText" dxfId="1153" priority="10" operator="containsText" text="RC">
      <formula>NOT(ISERROR(SEARCH("RC",AR5)))</formula>
    </cfRule>
    <cfRule type="containsText" dxfId="1152" priority="11" operator="containsText" text="NM">
      <formula>NOT(ISERROR(SEARCH("NM",AR5)))</formula>
    </cfRule>
    <cfRule type="containsText" dxfId="1151" priority="12" operator="containsText" text="JDF">
      <formula>NOT(ISERROR(SEARCH("JDF",AR5)))</formula>
    </cfRule>
    <cfRule type="containsText" dxfId="1150" priority="13" operator="containsText" text="HSM">
      <formula>NOT(ISERROR(SEARCH("HSM",AR5)))</formula>
    </cfRule>
    <cfRule type="containsText" dxfId="1149" priority="14" operator="containsText" text="HS">
      <formula>NOT(ISERROR(SEARCH("HS",AR5)))</formula>
    </cfRule>
    <cfRule type="containsText" dxfId="1148" priority="15" operator="containsText" text="FR">
      <formula>NOT(ISERROR(SEARCH("FR",AR5)))</formula>
    </cfRule>
    <cfRule type="containsText" dxfId="1147" priority="16" operator="containsText" text="CFS">
      <formula>NOT(ISERROR(SEARCH("CFS",AR5)))</formula>
    </cfRule>
    <cfRule type="containsText" dxfId="1146" priority="17" operator="containsText" text="CFJ">
      <formula>NOT(ISERROR(SEARCH("CFJ",AR5)))</formula>
    </cfRule>
    <cfRule type="containsText" dxfId="1145" priority="18" operator="containsText" text="CAR">
      <formula>NOT(ISERROR(SEARCH("CAR",AR5)))</formula>
    </cfRule>
    <cfRule type="containsText" dxfId="1144" priority="19" operator="containsText" text="CAM">
      <formula>NOT(ISERROR(SEARCH("CAM",AR5)))</formula>
    </cfRule>
    <cfRule type="containsText" dxfId="1143" priority="20" operator="containsText" text="CA">
      <formula>NOT(ISERROR(SEARCH("CA",AR5)))</formula>
    </cfRule>
    <cfRule type="containsText" dxfId="1142" priority="21" operator="containsText" text="AAS">
      <formula>NOT(ISERROR(SEARCH("AAS",AR5)))</formula>
    </cfRule>
    <cfRule type="containsText" dxfId="1141" priority="22" operator="containsText" text="RH">
      <formula>NOT(ISERROR(SEARCH("RH",AR5)))</formula>
    </cfRule>
  </conditionalFormatting>
  <conditionalFormatting sqref="AV5:AV50">
    <cfRule type="cellIs" dxfId="1140" priority="2" operator="lessThan">
      <formula>0</formula>
    </cfRule>
  </conditionalFormatting>
  <conditionalFormatting sqref="BC5:BC50">
    <cfRule type="cellIs" dxfId="1139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8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AH89"/>
  <sheetViews>
    <sheetView zoomScale="80" zoomScaleNormal="80" workbookViewId="0">
      <selection activeCell="C5" sqref="C5:C5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8" width="5.42578125" style="1" customWidth="1"/>
    <col min="9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4.28515625" style="1" customWidth="1"/>
    <col min="16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4.42578125" style="1" customWidth="1"/>
    <col min="23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4.28515625" style="1" customWidth="1"/>
    <col min="30" max="30" width="3.42578125" style="1" customWidth="1"/>
    <col min="31" max="33" width="4.42578125" customWidth="1"/>
    <col min="34" max="34" width="2" style="6" customWidth="1"/>
    <col min="35" max="39" width="7.42578125" customWidth="1"/>
    <col min="40" max="40" width="17.85546875" customWidth="1"/>
    <col min="41" max="41" width="10" customWidth="1"/>
    <col min="42" max="43" width="9.7109375" customWidth="1"/>
    <col min="44" max="44" width="22.85546875" customWidth="1"/>
    <col min="45" max="50" width="7.42578125" customWidth="1"/>
    <col min="51" max="51" width="15.7109375" customWidth="1"/>
    <col min="52" max="52" width="8.28515625" customWidth="1"/>
    <col min="53" max="62" width="7.42578125" customWidth="1"/>
  </cols>
  <sheetData>
    <row r="1" spans="1:710" ht="32.25" customHeight="1" thickBot="1" x14ac:dyDescent="0.3">
      <c r="A1" s="246" t="s">
        <v>76</v>
      </c>
      <c r="B1" s="247"/>
      <c r="C1" s="248"/>
      <c r="AI1" s="113" t="s">
        <v>84</v>
      </c>
      <c r="AJ1" s="93"/>
      <c r="AK1" s="93"/>
      <c r="AL1" s="95"/>
      <c r="AM1" s="299"/>
      <c r="AN1" s="260" t="s">
        <v>85</v>
      </c>
      <c r="AO1" s="261"/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2"/>
    </row>
    <row r="2" spans="1:710" ht="15" customHeight="1" thickBot="1" x14ac:dyDescent="0.3">
      <c r="A2" s="266"/>
      <c r="B2" s="268"/>
      <c r="C2" s="270">
        <v>44075</v>
      </c>
      <c r="D2" s="53">
        <f>C2</f>
        <v>44075</v>
      </c>
      <c r="E2" s="54">
        <f>D2+1</f>
        <v>44076</v>
      </c>
      <c r="F2" s="54">
        <f t="shared" ref="F2:AG2" si="0">E2+1</f>
        <v>44077</v>
      </c>
      <c r="G2" s="54">
        <f t="shared" si="0"/>
        <v>44078</v>
      </c>
      <c r="H2" s="54">
        <f t="shared" si="0"/>
        <v>44079</v>
      </c>
      <c r="I2" s="54">
        <f t="shared" si="0"/>
        <v>44080</v>
      </c>
      <c r="J2" s="54">
        <f t="shared" si="0"/>
        <v>44081</v>
      </c>
      <c r="K2" s="54">
        <f t="shared" si="0"/>
        <v>44082</v>
      </c>
      <c r="L2" s="54">
        <f t="shared" si="0"/>
        <v>44083</v>
      </c>
      <c r="M2" s="54">
        <f t="shared" si="0"/>
        <v>44084</v>
      </c>
      <c r="N2" s="54">
        <f t="shared" si="0"/>
        <v>44085</v>
      </c>
      <c r="O2" s="54">
        <f t="shared" si="0"/>
        <v>44086</v>
      </c>
      <c r="P2" s="54">
        <f t="shared" si="0"/>
        <v>44087</v>
      </c>
      <c r="Q2" s="54">
        <f t="shared" si="0"/>
        <v>44088</v>
      </c>
      <c r="R2" s="54">
        <f t="shared" si="0"/>
        <v>44089</v>
      </c>
      <c r="S2" s="54">
        <f t="shared" si="0"/>
        <v>44090</v>
      </c>
      <c r="T2" s="54">
        <f t="shared" si="0"/>
        <v>44091</v>
      </c>
      <c r="U2" s="54">
        <f t="shared" si="0"/>
        <v>44092</v>
      </c>
      <c r="V2" s="54">
        <f t="shared" si="0"/>
        <v>44093</v>
      </c>
      <c r="W2" s="54">
        <f t="shared" si="0"/>
        <v>44094</v>
      </c>
      <c r="X2" s="54">
        <f t="shared" si="0"/>
        <v>44095</v>
      </c>
      <c r="Y2" s="54">
        <f t="shared" si="0"/>
        <v>44096</v>
      </c>
      <c r="Z2" s="54">
        <f t="shared" si="0"/>
        <v>44097</v>
      </c>
      <c r="AA2" s="54">
        <f t="shared" si="0"/>
        <v>44098</v>
      </c>
      <c r="AB2" s="54">
        <f t="shared" si="0"/>
        <v>44099</v>
      </c>
      <c r="AC2" s="54">
        <f t="shared" si="0"/>
        <v>44100</v>
      </c>
      <c r="AD2" s="54">
        <f t="shared" si="0"/>
        <v>44101</v>
      </c>
      <c r="AE2" s="54">
        <f t="shared" si="0"/>
        <v>44102</v>
      </c>
      <c r="AF2" s="54">
        <f t="shared" si="0"/>
        <v>44103</v>
      </c>
      <c r="AG2" s="54">
        <f t="shared" si="0"/>
        <v>44104</v>
      </c>
      <c r="AH2" s="114"/>
      <c r="AI2" s="66" t="s">
        <v>54</v>
      </c>
      <c r="AJ2" s="70" t="s">
        <v>69</v>
      </c>
      <c r="AK2" s="71" t="s">
        <v>56</v>
      </c>
      <c r="AL2" s="72" t="s">
        <v>57</v>
      </c>
      <c r="AM2" s="300"/>
      <c r="AN2" s="96" t="s">
        <v>91</v>
      </c>
      <c r="AO2" s="90" t="s">
        <v>81</v>
      </c>
      <c r="AP2" s="90" t="s">
        <v>58</v>
      </c>
      <c r="AQ2" s="91" t="s">
        <v>59</v>
      </c>
      <c r="AR2" s="66" t="s">
        <v>93</v>
      </c>
      <c r="AS2" s="92" t="s">
        <v>82</v>
      </c>
      <c r="AT2" s="92" t="s">
        <v>60</v>
      </c>
      <c r="AU2" s="73" t="s">
        <v>61</v>
      </c>
      <c r="AV2" s="92" t="s">
        <v>83</v>
      </c>
      <c r="AW2" s="74" t="s">
        <v>62</v>
      </c>
      <c r="AX2" s="70" t="s">
        <v>63</v>
      </c>
      <c r="AY2" s="71" t="s">
        <v>80</v>
      </c>
      <c r="AZ2" s="83" t="s">
        <v>79</v>
      </c>
      <c r="BA2" s="81" t="s">
        <v>65</v>
      </c>
      <c r="BB2" s="72" t="s">
        <v>66</v>
      </c>
      <c r="AAG2" s="69"/>
      <c r="AAH2">
        <v>1</v>
      </c>
    </row>
    <row r="3" spans="1:710" ht="11.25" customHeight="1" thickBot="1" x14ac:dyDescent="0.3">
      <c r="A3" s="267"/>
      <c r="B3" s="269"/>
      <c r="C3" s="271"/>
      <c r="D3" s="117">
        <f>C2</f>
        <v>44075</v>
      </c>
      <c r="E3" s="52">
        <f>C2+1</f>
        <v>44076</v>
      </c>
      <c r="F3" s="52">
        <f>E2+1</f>
        <v>44077</v>
      </c>
      <c r="G3" s="62">
        <f>F2+1</f>
        <v>44078</v>
      </c>
      <c r="H3" s="62">
        <f>G2+1</f>
        <v>44079</v>
      </c>
      <c r="I3" s="52">
        <f t="shared" ref="I3:AG3" si="1">H2+1</f>
        <v>44080</v>
      </c>
      <c r="J3" s="52">
        <f t="shared" si="1"/>
        <v>44081</v>
      </c>
      <c r="K3" s="52">
        <f t="shared" si="1"/>
        <v>44082</v>
      </c>
      <c r="L3" s="52">
        <f t="shared" si="1"/>
        <v>44083</v>
      </c>
      <c r="M3" s="52">
        <f t="shared" si="1"/>
        <v>44084</v>
      </c>
      <c r="N3" s="52">
        <f t="shared" si="1"/>
        <v>44085</v>
      </c>
      <c r="O3" s="52">
        <f t="shared" si="1"/>
        <v>44086</v>
      </c>
      <c r="P3" s="52">
        <f t="shared" si="1"/>
        <v>44087</v>
      </c>
      <c r="Q3" s="52">
        <f t="shared" si="1"/>
        <v>44088</v>
      </c>
      <c r="R3" s="52">
        <f t="shared" si="1"/>
        <v>44089</v>
      </c>
      <c r="S3" s="52">
        <f t="shared" si="1"/>
        <v>44090</v>
      </c>
      <c r="T3" s="52">
        <f t="shared" si="1"/>
        <v>44091</v>
      </c>
      <c r="U3" s="52">
        <f t="shared" si="1"/>
        <v>44092</v>
      </c>
      <c r="V3" s="52">
        <f t="shared" si="1"/>
        <v>44093</v>
      </c>
      <c r="W3" s="52">
        <f t="shared" si="1"/>
        <v>44094</v>
      </c>
      <c r="X3" s="52">
        <f t="shared" si="1"/>
        <v>44095</v>
      </c>
      <c r="Y3" s="52">
        <f t="shared" si="1"/>
        <v>44096</v>
      </c>
      <c r="Z3" s="52">
        <f t="shared" si="1"/>
        <v>44097</v>
      </c>
      <c r="AA3" s="52">
        <f t="shared" si="1"/>
        <v>44098</v>
      </c>
      <c r="AB3" s="52">
        <f t="shared" si="1"/>
        <v>44099</v>
      </c>
      <c r="AC3" s="52">
        <f t="shared" si="1"/>
        <v>44100</v>
      </c>
      <c r="AD3" s="52">
        <f t="shared" si="1"/>
        <v>44101</v>
      </c>
      <c r="AE3" s="52">
        <f t="shared" si="1"/>
        <v>44102</v>
      </c>
      <c r="AF3" s="62">
        <f t="shared" si="1"/>
        <v>44103</v>
      </c>
      <c r="AG3" s="52">
        <f t="shared" si="1"/>
        <v>44104</v>
      </c>
      <c r="AH3" s="115"/>
      <c r="AI3" s="359" t="s">
        <v>68</v>
      </c>
      <c r="AJ3" s="360"/>
      <c r="AK3" s="289" t="s">
        <v>53</v>
      </c>
      <c r="AL3" s="290"/>
      <c r="AM3" s="301"/>
      <c r="AN3" s="292" t="s">
        <v>70</v>
      </c>
      <c r="AO3" s="292"/>
      <c r="AP3" s="292"/>
      <c r="AQ3" s="292"/>
      <c r="AR3" s="296" t="s">
        <v>71</v>
      </c>
      <c r="AS3" s="297"/>
      <c r="AT3" s="297"/>
      <c r="AU3" s="298"/>
      <c r="AV3" s="296" t="s">
        <v>64</v>
      </c>
      <c r="AW3" s="297"/>
      <c r="AX3" s="298"/>
      <c r="AY3" s="289" t="s">
        <v>67</v>
      </c>
      <c r="AZ3" s="291"/>
      <c r="BA3" s="291"/>
      <c r="BB3" s="290"/>
    </row>
    <row r="4" spans="1:710" s="163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71"/>
      <c r="AE4" s="161"/>
      <c r="AF4" s="161"/>
      <c r="AG4" s="161"/>
      <c r="AH4" s="4"/>
      <c r="AI4" s="353" t="s">
        <v>86</v>
      </c>
      <c r="AJ4" s="354"/>
      <c r="AK4" s="354"/>
      <c r="AL4" s="355"/>
      <c r="AM4" s="162"/>
      <c r="AN4" s="353" t="s">
        <v>86</v>
      </c>
      <c r="AO4" s="354"/>
      <c r="AP4" s="354"/>
      <c r="AQ4" s="355"/>
      <c r="AR4" s="353" t="s">
        <v>86</v>
      </c>
      <c r="AS4" s="354"/>
      <c r="AT4" s="354"/>
      <c r="AU4" s="355"/>
      <c r="AV4" s="356" t="s">
        <v>86</v>
      </c>
      <c r="AW4" s="357"/>
      <c r="AX4" s="358"/>
      <c r="AY4" s="353" t="s">
        <v>86</v>
      </c>
      <c r="AZ4" s="354"/>
      <c r="BA4" s="354"/>
      <c r="BB4" s="355"/>
    </row>
    <row r="5" spans="1:710" ht="12" customHeight="1" x14ac:dyDescent="0.25">
      <c r="A5" s="25" t="s">
        <v>52</v>
      </c>
      <c r="B5" s="119">
        <v>1</v>
      </c>
      <c r="C5" s="128"/>
      <c r="D5" s="129">
        <v>1</v>
      </c>
      <c r="E5" s="129">
        <v>1</v>
      </c>
      <c r="F5" s="129">
        <v>1</v>
      </c>
      <c r="G5" s="129">
        <v>1</v>
      </c>
      <c r="H5" s="129" t="s">
        <v>55</v>
      </c>
      <c r="I5" s="129" t="s">
        <v>55</v>
      </c>
      <c r="J5" s="129">
        <v>1</v>
      </c>
      <c r="K5" s="129">
        <v>1</v>
      </c>
      <c r="L5" s="129">
        <v>1</v>
      </c>
      <c r="M5" s="129">
        <v>1</v>
      </c>
      <c r="N5" s="129">
        <v>1</v>
      </c>
      <c r="O5" s="129" t="s">
        <v>55</v>
      </c>
      <c r="P5" s="129" t="s">
        <v>55</v>
      </c>
      <c r="Q5" s="129">
        <v>1</v>
      </c>
      <c r="R5" s="129">
        <v>1</v>
      </c>
      <c r="S5" s="129">
        <v>1</v>
      </c>
      <c r="T5" s="129">
        <v>1</v>
      </c>
      <c r="U5" s="129">
        <v>1</v>
      </c>
      <c r="V5" s="129" t="s">
        <v>55</v>
      </c>
      <c r="W5" s="129" t="s">
        <v>55</v>
      </c>
      <c r="X5" s="129">
        <v>1</v>
      </c>
      <c r="Y5" s="129">
        <v>1</v>
      </c>
      <c r="Z5" s="129">
        <v>1</v>
      </c>
      <c r="AA5" s="129">
        <v>1</v>
      </c>
      <c r="AB5" s="129">
        <v>1</v>
      </c>
      <c r="AC5" s="129" t="s">
        <v>55</v>
      </c>
      <c r="AD5" s="129" t="s">
        <v>55</v>
      </c>
      <c r="AE5" s="129">
        <v>1</v>
      </c>
      <c r="AF5" s="129">
        <v>1</v>
      </c>
      <c r="AG5" s="129">
        <v>1</v>
      </c>
      <c r="AH5" s="111"/>
      <c r="AI5" s="164">
        <f>COUNTIF(D5:AG5,"RTT")+'Aout 2020'!AJ5</f>
        <v>0</v>
      </c>
      <c r="AJ5" s="182">
        <f>15 -(AI5)</f>
        <v>15</v>
      </c>
      <c r="AK5" s="71">
        <f>COUNTIF(D5:AG5,"CA")+'Aout 2020'!AL5</f>
        <v>0</v>
      </c>
      <c r="AL5" s="185">
        <f>25 -(AK5)</f>
        <v>25</v>
      </c>
      <c r="AM5" s="361"/>
      <c r="AN5" s="71" t="s">
        <v>90</v>
      </c>
      <c r="AO5" s="81">
        <f>'Aout 2020'!AP5</f>
        <v>0</v>
      </c>
      <c r="AP5" s="81">
        <f>COUNTIF(D5:AG5,"HS")+'Aout 2020'!AQ5</f>
        <v>0</v>
      </c>
      <c r="AQ5" s="185">
        <f>AO5-AP5</f>
        <v>0</v>
      </c>
      <c r="AR5" s="75">
        <f>COUNT(AD5,W5,P5,I5)+'Aout 2020'!AS5</f>
        <v>0</v>
      </c>
      <c r="AS5" s="76">
        <f>(AR5&gt;=20)*2</f>
        <v>0</v>
      </c>
      <c r="AT5" s="76">
        <f>COUNTIF(D5:AG5,"jdf")</f>
        <v>0</v>
      </c>
      <c r="AU5" s="201">
        <f>AS5-AT5</f>
        <v>0</v>
      </c>
      <c r="AV5" s="176">
        <f ca="1">jaunesNum(D5:AG5)+'Aout 2020'!AW5</f>
        <v>7</v>
      </c>
      <c r="AW5" s="108">
        <f>COUNTIF(D5:AG5,"RF")+'Aout 2020'!AX5</f>
        <v>7</v>
      </c>
      <c r="AX5" s="145">
        <f ca="1">AV5-(AW5)</f>
        <v>0</v>
      </c>
      <c r="AY5" s="71">
        <f>IF(COUNTIF(D5:AG5,"CA")&gt;=5,"1",IF(COUNTIF(D5:AG5,"CA")&lt;=4,"0"))+'Aout 2020'!AZ5</f>
        <v>0</v>
      </c>
      <c r="AZ5" s="81">
        <f>(AY5&gt;=3)*1</f>
        <v>0</v>
      </c>
      <c r="BA5" s="81">
        <f>COUNTIF(D5:AG5,"FR")+'Aout 2020'!BB5</f>
        <v>0</v>
      </c>
      <c r="BB5" s="185">
        <f>AZ5-BA5</f>
        <v>0</v>
      </c>
    </row>
    <row r="6" spans="1:710" ht="12" customHeight="1" x14ac:dyDescent="0.25">
      <c r="A6" s="26" t="s">
        <v>34</v>
      </c>
      <c r="B6" s="120">
        <v>2</v>
      </c>
      <c r="C6" s="131"/>
      <c r="D6" s="39">
        <v>2</v>
      </c>
      <c r="E6" s="39">
        <v>2</v>
      </c>
      <c r="F6" s="39">
        <v>2</v>
      </c>
      <c r="G6" s="39">
        <v>2</v>
      </c>
      <c r="H6" s="39" t="s">
        <v>55</v>
      </c>
      <c r="I6" s="39" t="s">
        <v>55</v>
      </c>
      <c r="J6" s="39">
        <v>2</v>
      </c>
      <c r="K6" s="39">
        <v>2</v>
      </c>
      <c r="L6" s="39">
        <v>2</v>
      </c>
      <c r="M6" s="39">
        <v>2</v>
      </c>
      <c r="N6" s="39">
        <v>2</v>
      </c>
      <c r="O6" s="39" t="s">
        <v>55</v>
      </c>
      <c r="P6" s="39" t="s">
        <v>55</v>
      </c>
      <c r="Q6" s="39">
        <v>2</v>
      </c>
      <c r="R6" s="39">
        <v>2</v>
      </c>
      <c r="S6" s="39">
        <v>2</v>
      </c>
      <c r="T6" s="39">
        <v>2</v>
      </c>
      <c r="U6" s="39">
        <v>2</v>
      </c>
      <c r="V6" s="39" t="s">
        <v>55</v>
      </c>
      <c r="W6" s="39" t="s">
        <v>55</v>
      </c>
      <c r="X6" s="39">
        <v>2</v>
      </c>
      <c r="Y6" s="39">
        <v>2</v>
      </c>
      <c r="Z6" s="39">
        <v>2</v>
      </c>
      <c r="AA6" s="39">
        <v>2</v>
      </c>
      <c r="AB6" s="39">
        <v>2</v>
      </c>
      <c r="AC6" s="39" t="s">
        <v>55</v>
      </c>
      <c r="AD6" s="39" t="s">
        <v>55</v>
      </c>
      <c r="AE6" s="39">
        <v>2</v>
      </c>
      <c r="AF6" s="39">
        <v>2</v>
      </c>
      <c r="AG6" s="39">
        <v>2</v>
      </c>
      <c r="AH6" s="111"/>
      <c r="AI6" s="164">
        <f>COUNTIF(D6:AG6,"RTT")+'Aout 2020'!AJ6</f>
        <v>0</v>
      </c>
      <c r="AJ6" s="183">
        <f>15 -(AI6)</f>
        <v>15</v>
      </c>
      <c r="AK6" s="88">
        <f>COUNTIF(D6:AG6,"CA")+'Aout 2020'!AL6</f>
        <v>0</v>
      </c>
      <c r="AL6" s="186">
        <f>25 -(AK6)</f>
        <v>25</v>
      </c>
      <c r="AM6" s="362"/>
      <c r="AN6" s="88" t="s">
        <v>90</v>
      </c>
      <c r="AO6" s="80">
        <f>'Aout 2020'!AP6</f>
        <v>0</v>
      </c>
      <c r="AP6" s="80">
        <f>COUNTIF(D6:AG6,"HS")+'Aout 2020'!AQ6</f>
        <v>0</v>
      </c>
      <c r="AQ6" s="186">
        <f>AO6-AP6</f>
        <v>0</v>
      </c>
      <c r="AR6" s="77">
        <f>COUNT(AD6,W6,P6,I6)+'Aout 2020'!AS6</f>
        <v>0</v>
      </c>
      <c r="AS6" s="64">
        <f>(AR6&gt;=20)*1</f>
        <v>0</v>
      </c>
      <c r="AT6" s="64">
        <f>COUNTIF(D6:AG6,"jdf")</f>
        <v>0</v>
      </c>
      <c r="AU6" s="183">
        <f>AS6-AT6</f>
        <v>0</v>
      </c>
      <c r="AV6" s="181">
        <f ca="1">jaunesNum(D6:AG6)+'Aout 2020'!AW6</f>
        <v>7</v>
      </c>
      <c r="AW6" s="108">
        <f>COUNTIF(D6:AG6,"RF")+'Aout 2020'!AX6</f>
        <v>7</v>
      </c>
      <c r="AX6" s="146">
        <f ca="1">AV6-(AW6)</f>
        <v>0</v>
      </c>
      <c r="AY6" s="88">
        <f>IF(COUNTIF(D6:AG6,"CA")&gt;=5,"1",IF(COUNTIF(D6:AG6,"CA")&lt;=4,"0"))+'Aout 2020'!AZ6</f>
        <v>0</v>
      </c>
      <c r="AZ6" s="80">
        <f>(AY6&gt;=3)*1</f>
        <v>0</v>
      </c>
      <c r="BA6" s="80">
        <f>COUNTIF(D6:AG6,"FR")+'Aout 2020'!BB6</f>
        <v>0</v>
      </c>
      <c r="BB6" s="186">
        <f>AZ6-BA6</f>
        <v>0</v>
      </c>
    </row>
    <row r="7" spans="1:710" ht="14.25" customHeight="1" x14ac:dyDescent="0.25">
      <c r="A7" s="27"/>
      <c r="B7" s="42"/>
      <c r="C7" s="133"/>
      <c r="D7" s="39">
        <v>2</v>
      </c>
      <c r="E7" s="39" t="str">
        <f t="shared" ref="E7:AG7" si="2">IF(OR(WEEKDAY(E3,2)=6,WEEKDAY(E3,2)=7),"RH","")</f>
        <v/>
      </c>
      <c r="F7" s="39" t="str">
        <f t="shared" si="2"/>
        <v/>
      </c>
      <c r="G7" s="39" t="str">
        <f t="shared" si="2"/>
        <v/>
      </c>
      <c r="H7" s="39" t="str">
        <f t="shared" si="2"/>
        <v>RH</v>
      </c>
      <c r="I7" s="39" t="str">
        <f t="shared" si="2"/>
        <v>RH</v>
      </c>
      <c r="J7" s="39" t="str">
        <f t="shared" si="2"/>
        <v/>
      </c>
      <c r="K7" s="39" t="str">
        <f t="shared" si="2"/>
        <v/>
      </c>
      <c r="L7" s="39" t="str">
        <f t="shared" si="2"/>
        <v/>
      </c>
      <c r="M7" s="39" t="str">
        <f t="shared" si="2"/>
        <v/>
      </c>
      <c r="N7" s="39" t="str">
        <f t="shared" si="2"/>
        <v/>
      </c>
      <c r="O7" s="39" t="str">
        <f t="shared" si="2"/>
        <v>RH</v>
      </c>
      <c r="P7" s="39" t="str">
        <f t="shared" si="2"/>
        <v>RH</v>
      </c>
      <c r="Q7" s="39" t="str">
        <f t="shared" si="2"/>
        <v/>
      </c>
      <c r="R7" s="39" t="str">
        <f t="shared" si="2"/>
        <v/>
      </c>
      <c r="S7" s="39" t="str">
        <f t="shared" si="2"/>
        <v/>
      </c>
      <c r="T7" s="39" t="str">
        <f t="shared" si="2"/>
        <v/>
      </c>
      <c r="U7" s="39" t="str">
        <f t="shared" si="2"/>
        <v/>
      </c>
      <c r="V7" s="39" t="str">
        <f t="shared" si="2"/>
        <v>RH</v>
      </c>
      <c r="W7" s="39" t="str">
        <f t="shared" si="2"/>
        <v>RH</v>
      </c>
      <c r="X7" s="39" t="str">
        <f t="shared" si="2"/>
        <v/>
      </c>
      <c r="Y7" s="39" t="str">
        <f t="shared" si="2"/>
        <v/>
      </c>
      <c r="Z7" s="39" t="str">
        <f t="shared" si="2"/>
        <v/>
      </c>
      <c r="AA7" s="39" t="str">
        <f t="shared" si="2"/>
        <v/>
      </c>
      <c r="AB7" s="39" t="str">
        <f t="shared" si="2"/>
        <v/>
      </c>
      <c r="AC7" s="39" t="str">
        <f t="shared" si="2"/>
        <v>RH</v>
      </c>
      <c r="AD7" s="39" t="str">
        <f t="shared" si="2"/>
        <v>RH</v>
      </c>
      <c r="AE7" s="39" t="str">
        <f t="shared" si="2"/>
        <v/>
      </c>
      <c r="AF7" s="39" t="str">
        <f t="shared" si="2"/>
        <v/>
      </c>
      <c r="AG7" s="39" t="str">
        <f t="shared" si="2"/>
        <v/>
      </c>
      <c r="AH7" s="111"/>
      <c r="AI7" s="164">
        <f>COUNTIF(D7:AG7,"RTT")+'Aout 2020'!AJ7</f>
        <v>0</v>
      </c>
      <c r="AJ7" s="183">
        <f t="shared" ref="AJ7:AJ50" si="3">15 -(AI7)</f>
        <v>15</v>
      </c>
      <c r="AK7" s="88">
        <f>COUNTIF(D7:AG7,"CA")+'Aout 2020'!AL7</f>
        <v>0</v>
      </c>
      <c r="AL7" s="186">
        <f t="shared" ref="AL7:AL50" si="4">25 -(AK7)</f>
        <v>25</v>
      </c>
      <c r="AM7" s="362"/>
      <c r="AN7" s="88" t="s">
        <v>90</v>
      </c>
      <c r="AO7" s="80">
        <f>'Aout 2020'!AP7</f>
        <v>0</v>
      </c>
      <c r="AP7" s="80">
        <f>COUNTIF(D7:AG7,"HS")+'Aout 2020'!AQ7</f>
        <v>0</v>
      </c>
      <c r="AQ7" s="186">
        <f t="shared" ref="AQ7:AQ50" si="5">AO7-AP7</f>
        <v>0</v>
      </c>
      <c r="AR7" s="77">
        <f>COUNT(AD7,W7,P7,I7)+'Aout 2020'!AS7</f>
        <v>0</v>
      </c>
      <c r="AS7" s="64">
        <f t="shared" ref="AS7:AS50" si="6">(AR7&gt;=20)*1</f>
        <v>0</v>
      </c>
      <c r="AT7" s="64">
        <f t="shared" ref="AT7:AT50" si="7">COUNTIF(D7:AG7,"jdf")</f>
        <v>0</v>
      </c>
      <c r="AU7" s="183">
        <f t="shared" ref="AU7:AU50" si="8">AS7-AT7</f>
        <v>0</v>
      </c>
      <c r="AV7" s="181">
        <f ca="1">jaunesNum(D7:AG7)+'Aout 2020'!AW7</f>
        <v>7</v>
      </c>
      <c r="AW7" s="108">
        <f>COUNTIF(D7:AG7,"RF")+'Aout 2020'!AX7</f>
        <v>7</v>
      </c>
      <c r="AX7" s="146">
        <f t="shared" ref="AX7:AX50" ca="1" si="9">AV7-(AW7)</f>
        <v>0</v>
      </c>
      <c r="AY7" s="88">
        <f>IF(COUNTIF(D7:AG7,"CA")&gt;=5,"1",IF(COUNTIF(D7:AG7,"CA")&lt;=4,"0"))+'Aout 2020'!AZ7</f>
        <v>0</v>
      </c>
      <c r="AZ7" s="80">
        <f t="shared" ref="AZ7:AZ50" si="10">(AY7&gt;=3)*1</f>
        <v>0</v>
      </c>
      <c r="BA7" s="80">
        <f>COUNTIF(D7:AG7,"FR")+'Aout 2020'!BB7</f>
        <v>0</v>
      </c>
      <c r="BB7" s="186">
        <f t="shared" ref="BB7:BB50" si="11">AZ7-BA7</f>
        <v>0</v>
      </c>
    </row>
    <row r="8" spans="1:710" ht="12" customHeight="1" x14ac:dyDescent="0.25">
      <c r="A8" s="28" t="s">
        <v>35</v>
      </c>
      <c r="B8" s="43">
        <v>3</v>
      </c>
      <c r="C8" s="133"/>
      <c r="D8" s="39">
        <v>3</v>
      </c>
      <c r="E8" s="39">
        <v>3</v>
      </c>
      <c r="F8" s="39">
        <v>3</v>
      </c>
      <c r="G8" s="39">
        <v>3</v>
      </c>
      <c r="H8" s="39" t="str">
        <f>IF(OR(WEEKDAY(H4,2)=6,WEEKDAY(H4,2)=7),"RH","")</f>
        <v>RH</v>
      </c>
      <c r="I8" s="39" t="s">
        <v>55</v>
      </c>
      <c r="J8" s="39">
        <v>3</v>
      </c>
      <c r="K8" s="39">
        <v>3</v>
      </c>
      <c r="L8" s="39">
        <v>3</v>
      </c>
      <c r="M8" s="39">
        <v>3</v>
      </c>
      <c r="N8" s="39">
        <v>3</v>
      </c>
      <c r="O8" s="39" t="str">
        <f>IF(OR(WEEKDAY(O4,2)=6,WEEKDAY(O4,2)=7),"RH","")</f>
        <v>RH</v>
      </c>
      <c r="P8" s="39" t="s">
        <v>55</v>
      </c>
      <c r="Q8" s="39">
        <v>3</v>
      </c>
      <c r="R8" s="39">
        <v>3</v>
      </c>
      <c r="S8" s="39">
        <v>3</v>
      </c>
      <c r="T8" s="39">
        <v>3</v>
      </c>
      <c r="U8" s="39">
        <v>3</v>
      </c>
      <c r="V8" s="39" t="str">
        <f>IF(OR(WEEKDAY(V4,2)=6,WEEKDAY(V4,2)=7),"RH","")</f>
        <v>RH</v>
      </c>
      <c r="W8" s="39" t="s">
        <v>55</v>
      </c>
      <c r="X8" s="39">
        <v>3</v>
      </c>
      <c r="Y8" s="39">
        <v>3</v>
      </c>
      <c r="Z8" s="39">
        <v>3</v>
      </c>
      <c r="AA8" s="39">
        <v>3</v>
      </c>
      <c r="AB8" s="39">
        <v>3</v>
      </c>
      <c r="AC8" s="39" t="str">
        <f>IF(OR(WEEKDAY(AC4,2)=6,WEEKDAY(AC4,2)=7),"RH","")</f>
        <v>RH</v>
      </c>
      <c r="AD8" s="39" t="s">
        <v>55</v>
      </c>
      <c r="AE8" s="39">
        <v>3</v>
      </c>
      <c r="AF8" s="39">
        <v>3</v>
      </c>
      <c r="AG8" s="39">
        <v>3</v>
      </c>
      <c r="AH8" s="111"/>
      <c r="AI8" s="164">
        <f>COUNTIF(D8:AG8,"RTT")+'Aout 2020'!AJ8</f>
        <v>0</v>
      </c>
      <c r="AJ8" s="183">
        <f t="shared" si="3"/>
        <v>15</v>
      </c>
      <c r="AK8" s="88">
        <f>COUNTIF(D8:AG8,"CA")+'Aout 2020'!AL8</f>
        <v>0</v>
      </c>
      <c r="AL8" s="186">
        <f t="shared" si="4"/>
        <v>25</v>
      </c>
      <c r="AM8" s="362"/>
      <c r="AN8" s="88" t="s">
        <v>90</v>
      </c>
      <c r="AO8" s="80">
        <f>'Aout 2020'!AP8</f>
        <v>0</v>
      </c>
      <c r="AP8" s="80">
        <f>COUNTIF(D8:AG8,"HS")+'Aout 2020'!AQ8</f>
        <v>0</v>
      </c>
      <c r="AQ8" s="186">
        <f t="shared" si="5"/>
        <v>0</v>
      </c>
      <c r="AR8" s="77">
        <f>COUNT(AD8,W8,P8,I8)+'Aout 2020'!AS8</f>
        <v>0</v>
      </c>
      <c r="AS8" s="64">
        <f t="shared" si="6"/>
        <v>0</v>
      </c>
      <c r="AT8" s="64">
        <f t="shared" si="7"/>
        <v>0</v>
      </c>
      <c r="AU8" s="183">
        <f t="shared" si="8"/>
        <v>0</v>
      </c>
      <c r="AV8" s="181">
        <f ca="1">jaunesNum(D8:AG8)+'Aout 2020'!AW8</f>
        <v>7</v>
      </c>
      <c r="AW8" s="108">
        <f>COUNTIF(D8:AG8,"RF")+'Aout 2020'!AX8</f>
        <v>7</v>
      </c>
      <c r="AX8" s="146">
        <f t="shared" ca="1" si="9"/>
        <v>0</v>
      </c>
      <c r="AY8" s="88">
        <f>IF(COUNTIF(D8:AG8,"CA")&gt;=5,"1",IF(COUNTIF(D8:AG8,"CA")&lt;=4,"0"))+'Aout 2020'!AZ8</f>
        <v>0</v>
      </c>
      <c r="AZ8" s="80">
        <f t="shared" si="10"/>
        <v>0</v>
      </c>
      <c r="BA8" s="80">
        <f>COUNTIF(D8:AG8,"FR")+'Aout 2020'!BB8</f>
        <v>0</v>
      </c>
      <c r="BB8" s="186">
        <f t="shared" si="11"/>
        <v>0</v>
      </c>
    </row>
    <row r="9" spans="1:710" ht="12" customHeight="1" thickBot="1" x14ac:dyDescent="0.3">
      <c r="A9" s="29" t="s">
        <v>51</v>
      </c>
      <c r="B9" s="43">
        <v>4</v>
      </c>
      <c r="C9" s="133"/>
      <c r="D9" s="39">
        <v>4</v>
      </c>
      <c r="E9" s="39">
        <v>4</v>
      </c>
      <c r="F9" s="39">
        <v>4</v>
      </c>
      <c r="G9" s="39">
        <v>4</v>
      </c>
      <c r="H9" s="39" t="s">
        <v>55</v>
      </c>
      <c r="I9" s="39" t="s">
        <v>55</v>
      </c>
      <c r="J9" s="39">
        <v>4</v>
      </c>
      <c r="K9" s="39">
        <v>4</v>
      </c>
      <c r="L9" s="39">
        <v>4</v>
      </c>
      <c r="M9" s="39">
        <v>4</v>
      </c>
      <c r="N9" s="39">
        <v>4</v>
      </c>
      <c r="O9" s="39" t="s">
        <v>55</v>
      </c>
      <c r="P9" s="39" t="s">
        <v>55</v>
      </c>
      <c r="Q9" s="39">
        <v>4</v>
      </c>
      <c r="R9" s="39">
        <v>4</v>
      </c>
      <c r="S9" s="39">
        <v>4</v>
      </c>
      <c r="T9" s="39">
        <v>4</v>
      </c>
      <c r="U9" s="39">
        <v>4</v>
      </c>
      <c r="V9" s="39" t="s">
        <v>55</v>
      </c>
      <c r="W9" s="39" t="s">
        <v>55</v>
      </c>
      <c r="X9" s="39">
        <v>4</v>
      </c>
      <c r="Y9" s="39">
        <v>4</v>
      </c>
      <c r="Z9" s="39">
        <v>4</v>
      </c>
      <c r="AA9" s="39">
        <v>4</v>
      </c>
      <c r="AB9" s="39">
        <v>4</v>
      </c>
      <c r="AC9" s="39" t="s">
        <v>55</v>
      </c>
      <c r="AD9" s="39" t="s">
        <v>55</v>
      </c>
      <c r="AE9" s="39">
        <v>4</v>
      </c>
      <c r="AF9" s="39">
        <v>4</v>
      </c>
      <c r="AG9" s="39">
        <v>4</v>
      </c>
      <c r="AH9" s="111"/>
      <c r="AI9" s="164">
        <f>COUNTIF(D9:AG9,"RTT")+'Aout 2020'!AJ9</f>
        <v>0</v>
      </c>
      <c r="AJ9" s="183">
        <f t="shared" si="3"/>
        <v>15</v>
      </c>
      <c r="AK9" s="88">
        <f>COUNTIF(D9:AG9,"CA")+'Aout 2020'!AL9</f>
        <v>0</v>
      </c>
      <c r="AL9" s="186">
        <f t="shared" si="4"/>
        <v>25</v>
      </c>
      <c r="AM9" s="362"/>
      <c r="AN9" s="88" t="s">
        <v>90</v>
      </c>
      <c r="AO9" s="80">
        <f>'Aout 2020'!AP9</f>
        <v>0</v>
      </c>
      <c r="AP9" s="80">
        <f>COUNTIF(D9:AG9,"HS")+'Aout 2020'!AQ9</f>
        <v>0</v>
      </c>
      <c r="AQ9" s="186">
        <f t="shared" si="5"/>
        <v>0</v>
      </c>
      <c r="AR9" s="77">
        <f>COUNT(AD9,W9,P9,I9)+'Aout 2020'!AS9</f>
        <v>0</v>
      </c>
      <c r="AS9" s="64">
        <f t="shared" si="6"/>
        <v>0</v>
      </c>
      <c r="AT9" s="64">
        <f t="shared" si="7"/>
        <v>0</v>
      </c>
      <c r="AU9" s="183">
        <f t="shared" si="8"/>
        <v>0</v>
      </c>
      <c r="AV9" s="181">
        <f ca="1">jaunesNum(D9:AG9)+'Aout 2020'!AW9</f>
        <v>7</v>
      </c>
      <c r="AW9" s="108">
        <f>COUNTIF(D9:AG9,"RF")+'Aout 2020'!AX9</f>
        <v>7</v>
      </c>
      <c r="AX9" s="146">
        <f t="shared" ca="1" si="9"/>
        <v>0</v>
      </c>
      <c r="AY9" s="88">
        <f>IF(COUNTIF(D9:AG9,"CA")&gt;=5,"1",IF(COUNTIF(D9:AG9,"CA")&lt;=4,"0"))+'Aout 2020'!AZ9</f>
        <v>0</v>
      </c>
      <c r="AZ9" s="80">
        <f t="shared" si="10"/>
        <v>0</v>
      </c>
      <c r="BA9" s="80">
        <f>COUNTIF(D9:AG9,"FR")+'Aout 2020'!BB9</f>
        <v>0</v>
      </c>
      <c r="BB9" s="186">
        <f t="shared" si="11"/>
        <v>0</v>
      </c>
    </row>
    <row r="10" spans="1:710" ht="2.25" customHeight="1" thickBot="1" x14ac:dyDescent="0.3">
      <c r="A10" s="12"/>
      <c r="B10" s="42"/>
      <c r="C10" s="134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11"/>
      <c r="AI10" s="164">
        <f>COUNTIF(D10:AG10,"RTT")+'Aout 2020'!AJ10</f>
        <v>0</v>
      </c>
      <c r="AJ10" s="183"/>
      <c r="AK10" s="88">
        <f>COUNTIF(D10:AG10,"CA")+'Aout 2020'!AL10</f>
        <v>0</v>
      </c>
      <c r="AL10" s="186"/>
      <c r="AM10" s="362"/>
      <c r="AN10" s="88" t="s">
        <v>90</v>
      </c>
      <c r="AO10" s="80">
        <f>'Aout 2020'!AP10</f>
        <v>0</v>
      </c>
      <c r="AP10" s="80">
        <f>COUNTIF(D10:AG10,"HS")+'Aout 2020'!AQ10</f>
        <v>0</v>
      </c>
      <c r="AQ10" s="186">
        <f t="shared" si="5"/>
        <v>0</v>
      </c>
      <c r="AR10" s="77">
        <f>COUNT(AD10,W10,P10,I10)+'Aout 2020'!AS10</f>
        <v>0</v>
      </c>
      <c r="AS10" s="64">
        <f t="shared" si="6"/>
        <v>0</v>
      </c>
      <c r="AT10" s="64">
        <f t="shared" si="7"/>
        <v>0</v>
      </c>
      <c r="AU10" s="183">
        <f t="shared" si="8"/>
        <v>0</v>
      </c>
      <c r="AV10" s="181">
        <f ca="1">jaunesNum(D10:AG10)+'Aout 2020'!AW10</f>
        <v>6</v>
      </c>
      <c r="AW10" s="108">
        <f>COUNTIF(D10:AG10,"RF")+'Aout 2020'!AX10</f>
        <v>1</v>
      </c>
      <c r="AX10" s="147"/>
      <c r="AY10" s="88">
        <f>IF(COUNTIF(D10:AG10,"CA")&gt;=5,"1",IF(COUNTIF(D10:AG10,"CA")&lt;=4,"0"))+'Aout 2020'!AZ10</f>
        <v>0</v>
      </c>
      <c r="AZ10" s="80">
        <f t="shared" si="10"/>
        <v>0</v>
      </c>
      <c r="BA10" s="80">
        <f>COUNTIF(D10:AG10,"FR")+'Aout 2020'!BB10</f>
        <v>0</v>
      </c>
      <c r="BB10" s="186">
        <f t="shared" si="11"/>
        <v>0</v>
      </c>
    </row>
    <row r="11" spans="1:710" s="1" customFormat="1" ht="12" customHeight="1" thickBot="1" x14ac:dyDescent="0.3">
      <c r="A11" s="30" t="s">
        <v>36</v>
      </c>
      <c r="B11" s="121">
        <v>5</v>
      </c>
      <c r="C11" s="135"/>
      <c r="D11" s="39">
        <v>5</v>
      </c>
      <c r="E11" s="39">
        <v>5</v>
      </c>
      <c r="F11" s="39">
        <v>5</v>
      </c>
      <c r="G11" s="39">
        <v>5</v>
      </c>
      <c r="H11" s="39" t="s">
        <v>55</v>
      </c>
      <c r="I11" s="39" t="s">
        <v>55</v>
      </c>
      <c r="J11" s="39">
        <v>5</v>
      </c>
      <c r="K11" s="39">
        <v>5</v>
      </c>
      <c r="L11" s="39">
        <v>5</v>
      </c>
      <c r="M11" s="39">
        <v>5</v>
      </c>
      <c r="N11" s="39">
        <v>5</v>
      </c>
      <c r="O11" s="39" t="s">
        <v>55</v>
      </c>
      <c r="P11" s="39" t="s">
        <v>55</v>
      </c>
      <c r="Q11" s="39">
        <v>5</v>
      </c>
      <c r="R11" s="39">
        <v>5</v>
      </c>
      <c r="S11" s="39">
        <v>5</v>
      </c>
      <c r="T11" s="39">
        <v>5</v>
      </c>
      <c r="U11" s="39">
        <v>5</v>
      </c>
      <c r="V11" s="39" t="s">
        <v>55</v>
      </c>
      <c r="W11" s="39" t="s">
        <v>55</v>
      </c>
      <c r="X11" s="39">
        <v>5</v>
      </c>
      <c r="Y11" s="39">
        <v>5</v>
      </c>
      <c r="Z11" s="39">
        <v>5</v>
      </c>
      <c r="AA11" s="39">
        <v>5</v>
      </c>
      <c r="AB11" s="39">
        <v>5</v>
      </c>
      <c r="AC11" s="39" t="s">
        <v>55</v>
      </c>
      <c r="AD11" s="39" t="s">
        <v>55</v>
      </c>
      <c r="AE11" s="39">
        <v>5</v>
      </c>
      <c r="AF11" s="39">
        <v>5</v>
      </c>
      <c r="AG11" s="39">
        <v>5</v>
      </c>
      <c r="AH11" s="111"/>
      <c r="AI11" s="164">
        <f>COUNTIF(D11:AG11,"RTT")+'Aout 2020'!AJ11</f>
        <v>0</v>
      </c>
      <c r="AJ11" s="183">
        <f t="shared" si="3"/>
        <v>15</v>
      </c>
      <c r="AK11" s="88">
        <f>COUNTIF(D11:AG11,"CA")+'Aout 2020'!AL11</f>
        <v>0</v>
      </c>
      <c r="AL11" s="186">
        <f t="shared" si="4"/>
        <v>25</v>
      </c>
      <c r="AM11" s="362"/>
      <c r="AN11" s="88" t="s">
        <v>90</v>
      </c>
      <c r="AO11" s="80">
        <f>'Aout 2020'!AP11</f>
        <v>0</v>
      </c>
      <c r="AP11" s="80">
        <f>COUNTIF(D11:AG11,"HS")+'Aout 2020'!AQ11</f>
        <v>0</v>
      </c>
      <c r="AQ11" s="186">
        <f t="shared" si="5"/>
        <v>0</v>
      </c>
      <c r="AR11" s="77">
        <f>COUNT(AD11,W11,P11,I11)+'Aout 2020'!AS11</f>
        <v>0</v>
      </c>
      <c r="AS11" s="64">
        <f t="shared" si="6"/>
        <v>0</v>
      </c>
      <c r="AT11" s="64">
        <f t="shared" si="7"/>
        <v>0</v>
      </c>
      <c r="AU11" s="183">
        <f t="shared" si="8"/>
        <v>0</v>
      </c>
      <c r="AV11" s="181">
        <f ca="1">jaunesNum(D11:AG11)+'Aout 2020'!AW11</f>
        <v>7</v>
      </c>
      <c r="AW11" s="108">
        <f>COUNTIF(D11:AG11,"RF")+'Aout 2020'!AX11</f>
        <v>7</v>
      </c>
      <c r="AX11" s="146">
        <f t="shared" ca="1" si="9"/>
        <v>0</v>
      </c>
      <c r="AY11" s="88">
        <f>IF(COUNTIF(D11:AG11,"CA")&gt;=5,"1",IF(COUNTIF(D11:AG11,"CA")&lt;=4,"0"))+'Aout 2020'!AZ11</f>
        <v>0</v>
      </c>
      <c r="AZ11" s="80">
        <f t="shared" si="10"/>
        <v>0</v>
      </c>
      <c r="BA11" s="80">
        <f>COUNTIF(D11:AG11,"FR")+'Aout 2020'!BB11</f>
        <v>0</v>
      </c>
      <c r="BB11" s="186">
        <f t="shared" si="11"/>
        <v>0</v>
      </c>
    </row>
    <row r="12" spans="1:710" s="5" customFormat="1" ht="12" customHeight="1" x14ac:dyDescent="0.25">
      <c r="A12" s="31" t="s">
        <v>37</v>
      </c>
      <c r="B12" s="43">
        <v>6</v>
      </c>
      <c r="C12" s="136"/>
      <c r="D12" s="39">
        <v>6</v>
      </c>
      <c r="E12" s="39">
        <v>6</v>
      </c>
      <c r="F12" s="39">
        <v>6</v>
      </c>
      <c r="G12" s="39">
        <v>6</v>
      </c>
      <c r="H12" s="39" t="s">
        <v>55</v>
      </c>
      <c r="I12" s="39" t="s">
        <v>55</v>
      </c>
      <c r="J12" s="39">
        <v>6</v>
      </c>
      <c r="K12" s="39">
        <v>6</v>
      </c>
      <c r="L12" s="39">
        <v>6</v>
      </c>
      <c r="M12" s="39">
        <v>6</v>
      </c>
      <c r="N12" s="39">
        <v>6</v>
      </c>
      <c r="O12" s="39" t="s">
        <v>55</v>
      </c>
      <c r="P12" s="39" t="s">
        <v>55</v>
      </c>
      <c r="Q12" s="39">
        <v>6</v>
      </c>
      <c r="R12" s="39">
        <v>6</v>
      </c>
      <c r="S12" s="39">
        <v>6</v>
      </c>
      <c r="T12" s="39">
        <v>6</v>
      </c>
      <c r="U12" s="39">
        <v>6</v>
      </c>
      <c r="V12" s="39" t="s">
        <v>55</v>
      </c>
      <c r="W12" s="39" t="s">
        <v>55</v>
      </c>
      <c r="X12" s="39">
        <v>6</v>
      </c>
      <c r="Y12" s="39">
        <v>6</v>
      </c>
      <c r="Z12" s="39">
        <v>6</v>
      </c>
      <c r="AA12" s="39">
        <v>6</v>
      </c>
      <c r="AB12" s="39">
        <v>6</v>
      </c>
      <c r="AC12" s="39" t="s">
        <v>55</v>
      </c>
      <c r="AD12" s="39" t="s">
        <v>55</v>
      </c>
      <c r="AE12" s="39">
        <v>6</v>
      </c>
      <c r="AF12" s="39">
        <v>6</v>
      </c>
      <c r="AG12" s="39">
        <v>6</v>
      </c>
      <c r="AH12" s="111"/>
      <c r="AI12" s="164">
        <f>COUNTIF(D12:AG12,"RTT")+'Aout 2020'!AJ12</f>
        <v>0</v>
      </c>
      <c r="AJ12" s="183">
        <f t="shared" si="3"/>
        <v>15</v>
      </c>
      <c r="AK12" s="88">
        <f>COUNTIF(D12:AG12,"CA")+'Aout 2020'!AL12</f>
        <v>0</v>
      </c>
      <c r="AL12" s="186">
        <f t="shared" si="4"/>
        <v>25</v>
      </c>
      <c r="AM12" s="362"/>
      <c r="AN12" s="88" t="s">
        <v>90</v>
      </c>
      <c r="AO12" s="80">
        <f>'Aout 2020'!AP12</f>
        <v>0</v>
      </c>
      <c r="AP12" s="80">
        <f>COUNTIF(D12:AG12,"HS")+'Aout 2020'!AQ12</f>
        <v>0</v>
      </c>
      <c r="AQ12" s="186">
        <f t="shared" si="5"/>
        <v>0</v>
      </c>
      <c r="AR12" s="77">
        <f>COUNT(AD12,W12,P12,I12)+'Aout 2020'!AS12</f>
        <v>0</v>
      </c>
      <c r="AS12" s="64">
        <f t="shared" si="6"/>
        <v>0</v>
      </c>
      <c r="AT12" s="64">
        <f t="shared" si="7"/>
        <v>0</v>
      </c>
      <c r="AU12" s="183">
        <f t="shared" si="8"/>
        <v>0</v>
      </c>
      <c r="AV12" s="181">
        <f ca="1">jaunesNum(D12:AG12)+'Aout 2020'!AW12</f>
        <v>7</v>
      </c>
      <c r="AW12" s="108">
        <f>COUNTIF(D12:AG12,"RF")+'Aout 2020'!AX12</f>
        <v>7</v>
      </c>
      <c r="AX12" s="146">
        <f t="shared" ca="1" si="9"/>
        <v>0</v>
      </c>
      <c r="AY12" s="88">
        <f>IF(COUNTIF(D12:AG12,"CA")&gt;=5,"1",IF(COUNTIF(D12:AG12,"CA")&lt;=4,"0"))+'Aout 2020'!AZ12</f>
        <v>0</v>
      </c>
      <c r="AZ12" s="80">
        <f t="shared" si="10"/>
        <v>0</v>
      </c>
      <c r="BA12" s="80">
        <f>COUNTIF(D12:AG12,"FR")+'Aout 2020'!BB12</f>
        <v>0</v>
      </c>
      <c r="BB12" s="186">
        <f t="shared" si="11"/>
        <v>0</v>
      </c>
    </row>
    <row r="13" spans="1:710" ht="12" customHeight="1" thickBot="1" x14ac:dyDescent="0.3">
      <c r="A13" s="32" t="s">
        <v>38</v>
      </c>
      <c r="B13" s="120">
        <v>7</v>
      </c>
      <c r="C13" s="137"/>
      <c r="D13" s="39">
        <v>7</v>
      </c>
      <c r="E13" s="39">
        <v>7</v>
      </c>
      <c r="F13" s="39">
        <v>7</v>
      </c>
      <c r="G13" s="39">
        <v>7</v>
      </c>
      <c r="H13" s="39" t="s">
        <v>55</v>
      </c>
      <c r="I13" s="39" t="s">
        <v>55</v>
      </c>
      <c r="J13" s="39">
        <v>7</v>
      </c>
      <c r="K13" s="39">
        <v>7</v>
      </c>
      <c r="L13" s="39">
        <v>7</v>
      </c>
      <c r="M13" s="39">
        <v>7</v>
      </c>
      <c r="N13" s="39">
        <v>7</v>
      </c>
      <c r="O13" s="39" t="s">
        <v>55</v>
      </c>
      <c r="P13" s="39" t="s">
        <v>55</v>
      </c>
      <c r="Q13" s="39">
        <v>7</v>
      </c>
      <c r="R13" s="39">
        <v>7</v>
      </c>
      <c r="S13" s="39">
        <v>7</v>
      </c>
      <c r="T13" s="39">
        <v>7</v>
      </c>
      <c r="U13" s="39">
        <v>7</v>
      </c>
      <c r="V13" s="39" t="s">
        <v>55</v>
      </c>
      <c r="W13" s="39" t="s">
        <v>55</v>
      </c>
      <c r="X13" s="39">
        <v>7</v>
      </c>
      <c r="Y13" s="39">
        <v>7</v>
      </c>
      <c r="Z13" s="39">
        <v>7</v>
      </c>
      <c r="AA13" s="39">
        <v>7</v>
      </c>
      <c r="AB13" s="39">
        <v>7</v>
      </c>
      <c r="AC13" s="39" t="s">
        <v>55</v>
      </c>
      <c r="AD13" s="39" t="s">
        <v>55</v>
      </c>
      <c r="AE13" s="39">
        <v>7</v>
      </c>
      <c r="AF13" s="39">
        <v>7</v>
      </c>
      <c r="AG13" s="39">
        <v>7</v>
      </c>
      <c r="AH13" s="111"/>
      <c r="AI13" s="164">
        <f>COUNTIF(D13:AG13,"RTT")+'Aout 2020'!AJ13</f>
        <v>0</v>
      </c>
      <c r="AJ13" s="183">
        <f t="shared" si="3"/>
        <v>15</v>
      </c>
      <c r="AK13" s="88">
        <f>COUNTIF(D13:AG13,"CA")+'Aout 2020'!AL13</f>
        <v>0</v>
      </c>
      <c r="AL13" s="186">
        <f t="shared" si="4"/>
        <v>25</v>
      </c>
      <c r="AM13" s="362"/>
      <c r="AN13" s="88" t="s">
        <v>90</v>
      </c>
      <c r="AO13" s="80">
        <f>'Aout 2020'!AP13</f>
        <v>0</v>
      </c>
      <c r="AP13" s="80">
        <f>COUNTIF(D13:AG13,"HS")+'Aout 2020'!AQ13</f>
        <v>0</v>
      </c>
      <c r="AQ13" s="186">
        <f t="shared" si="5"/>
        <v>0</v>
      </c>
      <c r="AR13" s="77">
        <f>COUNT(AD13,W13,P13,I13)+'Aout 2020'!AS13</f>
        <v>0</v>
      </c>
      <c r="AS13" s="64">
        <f t="shared" si="6"/>
        <v>0</v>
      </c>
      <c r="AT13" s="64">
        <f t="shared" si="7"/>
        <v>0</v>
      </c>
      <c r="AU13" s="183">
        <f t="shared" si="8"/>
        <v>0</v>
      </c>
      <c r="AV13" s="181">
        <f ca="1">jaunesNum(D13:AG13)+'Aout 2020'!AW13</f>
        <v>7</v>
      </c>
      <c r="AW13" s="108">
        <f>COUNTIF(D13:AG13,"RF")+'Aout 2020'!AX13</f>
        <v>7</v>
      </c>
      <c r="AX13" s="146">
        <f t="shared" ca="1" si="9"/>
        <v>0</v>
      </c>
      <c r="AY13" s="88">
        <f>IF(COUNTIF(D13:AG13,"CA")&gt;=5,"1",IF(COUNTIF(D13:AG13,"CA")&lt;=4,"0"))+'Aout 2020'!AZ13</f>
        <v>0</v>
      </c>
      <c r="AZ13" s="80">
        <f t="shared" si="10"/>
        <v>0</v>
      </c>
      <c r="BA13" s="80">
        <f>COUNTIF(D13:AG13,"FR")+'Aout 2020'!BB13</f>
        <v>0</v>
      </c>
      <c r="BB13" s="186">
        <f t="shared" si="11"/>
        <v>0</v>
      </c>
    </row>
    <row r="14" spans="1:710" ht="1.5" customHeight="1" thickBot="1" x14ac:dyDescent="0.3">
      <c r="A14" s="13"/>
      <c r="B14" s="46"/>
      <c r="C14" s="138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11"/>
      <c r="AI14" s="164">
        <f>COUNTIF(D14:AG14,"RTT")+'Aout 2020'!AJ14</f>
        <v>0</v>
      </c>
      <c r="AJ14" s="183"/>
      <c r="AK14" s="88">
        <f>COUNTIF(D14:AG14,"CA")+'Aout 2020'!AL14</f>
        <v>0</v>
      </c>
      <c r="AL14" s="186"/>
      <c r="AM14" s="362"/>
      <c r="AN14" s="88" t="s">
        <v>90</v>
      </c>
      <c r="AO14" s="80">
        <f>'Aout 2020'!AP14</f>
        <v>0</v>
      </c>
      <c r="AP14" s="80">
        <f>COUNTIF(D14:AG14,"HS")+'Aout 2020'!AQ14</f>
        <v>0</v>
      </c>
      <c r="AQ14" s="186">
        <f t="shared" si="5"/>
        <v>0</v>
      </c>
      <c r="AR14" s="77">
        <f>COUNT(AD14,W14,P14,I14)+'Aout 2020'!AS14</f>
        <v>0</v>
      </c>
      <c r="AS14" s="64">
        <f t="shared" si="6"/>
        <v>0</v>
      </c>
      <c r="AT14" s="64">
        <f t="shared" si="7"/>
        <v>0</v>
      </c>
      <c r="AU14" s="183">
        <f t="shared" si="8"/>
        <v>0</v>
      </c>
      <c r="AV14" s="181">
        <f ca="1">jaunesNum(D14:AG14)+'Aout 2020'!AW14</f>
        <v>6</v>
      </c>
      <c r="AW14" s="108">
        <f>COUNTIF(D14:AG14,"RF")+'Aout 2020'!AX14</f>
        <v>1</v>
      </c>
      <c r="AX14" s="147"/>
      <c r="AY14" s="88">
        <f>IF(COUNTIF(D14:AG14,"CA")&gt;=5,"1",IF(COUNTIF(D14:AG14,"CA")&lt;=4,"0"))+'Aout 2020'!AZ14</f>
        <v>0</v>
      </c>
      <c r="AZ14" s="80">
        <f t="shared" si="10"/>
        <v>0</v>
      </c>
      <c r="BA14" s="80">
        <f>COUNTIF(D14:AG14,"FR")+'Aout 2020'!BB14</f>
        <v>0</v>
      </c>
      <c r="BB14" s="186">
        <f t="shared" si="11"/>
        <v>0</v>
      </c>
    </row>
    <row r="15" spans="1:710" ht="12" customHeight="1" thickBot="1" x14ac:dyDescent="0.3">
      <c r="A15" s="33" t="s">
        <v>39</v>
      </c>
      <c r="B15" s="122">
        <v>8</v>
      </c>
      <c r="C15" s="133"/>
      <c r="D15" s="39">
        <v>8</v>
      </c>
      <c r="E15" s="39">
        <v>8</v>
      </c>
      <c r="F15" s="39">
        <v>8</v>
      </c>
      <c r="G15" s="39">
        <v>8</v>
      </c>
      <c r="H15" s="39" t="s">
        <v>55</v>
      </c>
      <c r="I15" s="39" t="s">
        <v>55</v>
      </c>
      <c r="J15" s="39">
        <v>8</v>
      </c>
      <c r="K15" s="39">
        <v>8</v>
      </c>
      <c r="L15" s="39">
        <v>8</v>
      </c>
      <c r="M15" s="39">
        <v>8</v>
      </c>
      <c r="N15" s="39">
        <v>8</v>
      </c>
      <c r="O15" s="39" t="s">
        <v>55</v>
      </c>
      <c r="P15" s="39" t="s">
        <v>55</v>
      </c>
      <c r="Q15" s="39">
        <v>8</v>
      </c>
      <c r="R15" s="39">
        <v>8</v>
      </c>
      <c r="S15" s="39">
        <v>8</v>
      </c>
      <c r="T15" s="39">
        <v>8</v>
      </c>
      <c r="U15" s="39">
        <v>8</v>
      </c>
      <c r="V15" s="39" t="s">
        <v>55</v>
      </c>
      <c r="W15" s="39" t="s">
        <v>55</v>
      </c>
      <c r="X15" s="39">
        <v>8</v>
      </c>
      <c r="Y15" s="39">
        <v>8</v>
      </c>
      <c r="Z15" s="39">
        <v>8</v>
      </c>
      <c r="AA15" s="39">
        <v>8</v>
      </c>
      <c r="AB15" s="39">
        <v>8</v>
      </c>
      <c r="AC15" s="39" t="s">
        <v>55</v>
      </c>
      <c r="AD15" s="39" t="s">
        <v>55</v>
      </c>
      <c r="AE15" s="39">
        <v>8</v>
      </c>
      <c r="AF15" s="39">
        <v>8</v>
      </c>
      <c r="AG15" s="39">
        <v>8</v>
      </c>
      <c r="AH15" s="111"/>
      <c r="AI15" s="164">
        <f>COUNTIF(D15:AG15,"RTT")+'Aout 2020'!AJ15</f>
        <v>0</v>
      </c>
      <c r="AJ15" s="183">
        <f t="shared" si="3"/>
        <v>15</v>
      </c>
      <c r="AK15" s="88">
        <f>COUNTIF(D15:AG15,"CA")+'Aout 2020'!AL15</f>
        <v>0</v>
      </c>
      <c r="AL15" s="186">
        <f t="shared" si="4"/>
        <v>25</v>
      </c>
      <c r="AM15" s="362"/>
      <c r="AN15" s="88" t="s">
        <v>90</v>
      </c>
      <c r="AO15" s="80">
        <f>'Aout 2020'!AP15</f>
        <v>0</v>
      </c>
      <c r="AP15" s="80">
        <f>COUNTIF(D15:AG15,"HS")+'Aout 2020'!AQ15</f>
        <v>0</v>
      </c>
      <c r="AQ15" s="186">
        <f t="shared" si="5"/>
        <v>0</v>
      </c>
      <c r="AR15" s="77">
        <f>COUNT(AD15,W15,P15,I15)+'Aout 2020'!AS15</f>
        <v>0</v>
      </c>
      <c r="AS15" s="64">
        <f t="shared" si="6"/>
        <v>0</v>
      </c>
      <c r="AT15" s="64">
        <f t="shared" si="7"/>
        <v>0</v>
      </c>
      <c r="AU15" s="183">
        <f t="shared" si="8"/>
        <v>0</v>
      </c>
      <c r="AV15" s="181">
        <f ca="1">jaunesNum(D15:AG15)+'Aout 2020'!AW15</f>
        <v>7</v>
      </c>
      <c r="AW15" s="108">
        <f>COUNTIF(D15:AG15,"RF")+'Aout 2020'!AX15</f>
        <v>7</v>
      </c>
      <c r="AX15" s="146">
        <f t="shared" ca="1" si="9"/>
        <v>0</v>
      </c>
      <c r="AY15" s="88">
        <f>IF(COUNTIF(D15:AG15,"CA")&gt;=5,"1",IF(COUNTIF(D15:AG15,"CA")&lt;=4,"0"))+'Aout 2020'!AZ15</f>
        <v>0</v>
      </c>
      <c r="AZ15" s="80">
        <f t="shared" si="10"/>
        <v>0</v>
      </c>
      <c r="BA15" s="80">
        <f>COUNTIF(D15:AG15,"FR")+'Aout 2020'!BB15</f>
        <v>0</v>
      </c>
      <c r="BB15" s="186">
        <f t="shared" si="11"/>
        <v>0</v>
      </c>
    </row>
    <row r="16" spans="1:710" ht="12" customHeight="1" x14ac:dyDescent="0.25">
      <c r="A16" s="272" t="s">
        <v>40</v>
      </c>
      <c r="B16" s="122">
        <v>9</v>
      </c>
      <c r="C16" s="137"/>
      <c r="D16" s="39" t="str">
        <f t="shared" ref="D16:AG16" si="12">IF(OR(WEEKDAY(D3,2)=6,WEEKDAY(D3,2)=7,WEEKDAY(D3,2)=2),"RH","")</f>
        <v>RH</v>
      </c>
      <c r="E16" s="39" t="str">
        <f t="shared" si="12"/>
        <v/>
      </c>
      <c r="F16" s="39" t="str">
        <f t="shared" si="12"/>
        <v/>
      </c>
      <c r="G16" s="39" t="str">
        <f t="shared" si="12"/>
        <v/>
      </c>
      <c r="H16" s="39" t="str">
        <f t="shared" si="12"/>
        <v>RH</v>
      </c>
      <c r="I16" s="39" t="str">
        <f t="shared" si="12"/>
        <v>RH</v>
      </c>
      <c r="J16" s="39" t="str">
        <f t="shared" si="12"/>
        <v/>
      </c>
      <c r="K16" s="39" t="str">
        <f t="shared" si="12"/>
        <v>RH</v>
      </c>
      <c r="L16" s="39" t="str">
        <f t="shared" si="12"/>
        <v/>
      </c>
      <c r="M16" s="39" t="str">
        <f t="shared" si="12"/>
        <v/>
      </c>
      <c r="N16" s="39" t="str">
        <f t="shared" si="12"/>
        <v/>
      </c>
      <c r="O16" s="39" t="str">
        <f t="shared" si="12"/>
        <v>RH</v>
      </c>
      <c r="P16" s="39" t="str">
        <f t="shared" si="12"/>
        <v>RH</v>
      </c>
      <c r="Q16" s="39" t="str">
        <f t="shared" si="12"/>
        <v/>
      </c>
      <c r="R16" s="39" t="str">
        <f t="shared" si="12"/>
        <v>RH</v>
      </c>
      <c r="S16" s="39" t="str">
        <f t="shared" si="12"/>
        <v/>
      </c>
      <c r="T16" s="39" t="str">
        <f t="shared" si="12"/>
        <v/>
      </c>
      <c r="U16" s="39" t="str">
        <f t="shared" si="12"/>
        <v/>
      </c>
      <c r="V16" s="39" t="str">
        <f t="shared" si="12"/>
        <v>RH</v>
      </c>
      <c r="W16" s="39" t="str">
        <f t="shared" si="12"/>
        <v>RH</v>
      </c>
      <c r="X16" s="39" t="str">
        <f t="shared" si="12"/>
        <v/>
      </c>
      <c r="Y16" s="39" t="str">
        <f t="shared" si="12"/>
        <v>RH</v>
      </c>
      <c r="Z16" s="39" t="str">
        <f t="shared" si="12"/>
        <v/>
      </c>
      <c r="AA16" s="39" t="str">
        <f t="shared" si="12"/>
        <v/>
      </c>
      <c r="AB16" s="39" t="str">
        <f t="shared" si="12"/>
        <v/>
      </c>
      <c r="AC16" s="39" t="str">
        <f t="shared" si="12"/>
        <v>RH</v>
      </c>
      <c r="AD16" s="39" t="str">
        <f t="shared" si="12"/>
        <v>RH</v>
      </c>
      <c r="AE16" s="39" t="str">
        <f t="shared" si="12"/>
        <v/>
      </c>
      <c r="AF16" s="39" t="str">
        <f t="shared" si="12"/>
        <v>RH</v>
      </c>
      <c r="AG16" s="39" t="str">
        <f t="shared" si="12"/>
        <v/>
      </c>
      <c r="AH16" s="111"/>
      <c r="AI16" s="164">
        <f>COUNTIF(D16:AG16,"RTT")+'Aout 2020'!AJ16</f>
        <v>0</v>
      </c>
      <c r="AJ16" s="183">
        <f t="shared" si="3"/>
        <v>15</v>
      </c>
      <c r="AK16" s="88">
        <f>COUNTIF(D16:AG16,"CA")+'Aout 2020'!AL16</f>
        <v>0</v>
      </c>
      <c r="AL16" s="186">
        <f t="shared" si="4"/>
        <v>25</v>
      </c>
      <c r="AM16" s="362"/>
      <c r="AN16" s="88" t="s">
        <v>90</v>
      </c>
      <c r="AO16" s="80">
        <f>'Aout 2020'!AP16</f>
        <v>0</v>
      </c>
      <c r="AP16" s="80">
        <f>COUNTIF(D16:AG16,"HS")+'Aout 2020'!AQ16</f>
        <v>0</v>
      </c>
      <c r="AQ16" s="186">
        <f t="shared" si="5"/>
        <v>0</v>
      </c>
      <c r="AR16" s="77">
        <f>COUNT(AD16,W16,P16,I16)+'Aout 2020'!AS16</f>
        <v>0</v>
      </c>
      <c r="AS16" s="64">
        <f t="shared" si="6"/>
        <v>0</v>
      </c>
      <c r="AT16" s="64">
        <f t="shared" si="7"/>
        <v>0</v>
      </c>
      <c r="AU16" s="183">
        <f t="shared" si="8"/>
        <v>0</v>
      </c>
      <c r="AV16" s="106">
        <f ca="1">jaunesNum(D16:AG16)+'Aout 2020'!AW16</f>
        <v>0</v>
      </c>
      <c r="AW16" s="108">
        <f>COUNTIF(D16:AG16,"RF")+'Aout 2020'!AX16</f>
        <v>0</v>
      </c>
      <c r="AX16" s="146">
        <f t="shared" ca="1" si="9"/>
        <v>0</v>
      </c>
      <c r="AY16" s="88">
        <f>IF(COUNTIF(D16:AG16,"CA")&gt;=5,"1",IF(COUNTIF(D16:AG16,"CA")&lt;=4,"0"))+'Aout 2020'!AZ16</f>
        <v>0</v>
      </c>
      <c r="AZ16" s="80">
        <f t="shared" si="10"/>
        <v>0</v>
      </c>
      <c r="BA16" s="80">
        <f>COUNTIF(D16:AG16,"FR")+'Aout 2020'!BB16</f>
        <v>0</v>
      </c>
      <c r="BB16" s="186">
        <f t="shared" si="11"/>
        <v>0</v>
      </c>
    </row>
    <row r="17" spans="1:54" ht="12" customHeight="1" x14ac:dyDescent="0.25">
      <c r="A17" s="273"/>
      <c r="B17" s="122">
        <v>10</v>
      </c>
      <c r="C17" s="133"/>
      <c r="D17" s="39" t="str">
        <f t="shared" ref="D17:AG17" si="13">IF(OR(WEEKDAY(D3,2)=6,WEEKDAY(D3,2)=7),"RH","")</f>
        <v/>
      </c>
      <c r="E17" s="39" t="str">
        <f t="shared" si="13"/>
        <v/>
      </c>
      <c r="F17" s="39" t="str">
        <f t="shared" si="13"/>
        <v/>
      </c>
      <c r="G17" s="39" t="str">
        <f t="shared" si="13"/>
        <v/>
      </c>
      <c r="H17" s="39" t="str">
        <f t="shared" si="13"/>
        <v>RH</v>
      </c>
      <c r="I17" s="39" t="str">
        <f t="shared" si="13"/>
        <v>RH</v>
      </c>
      <c r="J17" s="39" t="str">
        <f t="shared" si="13"/>
        <v/>
      </c>
      <c r="K17" s="39" t="str">
        <f t="shared" si="13"/>
        <v/>
      </c>
      <c r="L17" s="39" t="str">
        <f t="shared" si="13"/>
        <v/>
      </c>
      <c r="M17" s="39" t="str">
        <f t="shared" si="13"/>
        <v/>
      </c>
      <c r="N17" s="39" t="str">
        <f t="shared" si="13"/>
        <v/>
      </c>
      <c r="O17" s="39" t="str">
        <f t="shared" si="13"/>
        <v>RH</v>
      </c>
      <c r="P17" s="39" t="str">
        <f t="shared" si="13"/>
        <v>RH</v>
      </c>
      <c r="Q17" s="39" t="str">
        <f t="shared" si="13"/>
        <v/>
      </c>
      <c r="R17" s="39" t="str">
        <f t="shared" si="13"/>
        <v/>
      </c>
      <c r="S17" s="39" t="str">
        <f t="shared" si="13"/>
        <v/>
      </c>
      <c r="T17" s="39" t="str">
        <f t="shared" si="13"/>
        <v/>
      </c>
      <c r="U17" s="39" t="str">
        <f t="shared" si="13"/>
        <v/>
      </c>
      <c r="V17" s="39" t="str">
        <f t="shared" si="13"/>
        <v>RH</v>
      </c>
      <c r="W17" s="39" t="str">
        <f t="shared" si="13"/>
        <v>RH</v>
      </c>
      <c r="X17" s="39" t="str">
        <f t="shared" si="13"/>
        <v/>
      </c>
      <c r="Y17" s="39" t="str">
        <f t="shared" si="13"/>
        <v/>
      </c>
      <c r="Z17" s="39" t="str">
        <f t="shared" si="13"/>
        <v/>
      </c>
      <c r="AA17" s="39" t="str">
        <f t="shared" si="13"/>
        <v/>
      </c>
      <c r="AB17" s="39" t="str">
        <f t="shared" si="13"/>
        <v/>
      </c>
      <c r="AC17" s="39" t="str">
        <f t="shared" si="13"/>
        <v>RH</v>
      </c>
      <c r="AD17" s="39" t="str">
        <f t="shared" si="13"/>
        <v>RH</v>
      </c>
      <c r="AE17" s="39" t="str">
        <f t="shared" si="13"/>
        <v/>
      </c>
      <c r="AF17" s="39" t="str">
        <f t="shared" si="13"/>
        <v/>
      </c>
      <c r="AG17" s="39" t="str">
        <f t="shared" si="13"/>
        <v/>
      </c>
      <c r="AH17" s="111"/>
      <c r="AI17" s="164">
        <f>COUNTIF(D17:AG17,"RTT")+'Aout 2020'!AJ17</f>
        <v>0</v>
      </c>
      <c r="AJ17" s="183">
        <f t="shared" si="3"/>
        <v>15</v>
      </c>
      <c r="AK17" s="88">
        <f>COUNTIF(D17:AG17,"CA")+'Aout 2020'!AL17</f>
        <v>0</v>
      </c>
      <c r="AL17" s="186">
        <f t="shared" si="4"/>
        <v>25</v>
      </c>
      <c r="AM17" s="362"/>
      <c r="AN17" s="88" t="s">
        <v>90</v>
      </c>
      <c r="AO17" s="80">
        <f>'Aout 2020'!AP17</f>
        <v>0</v>
      </c>
      <c r="AP17" s="80">
        <f>COUNTIF(D17:AG17,"HS")+'Aout 2020'!AQ17</f>
        <v>0</v>
      </c>
      <c r="AQ17" s="186">
        <f t="shared" si="5"/>
        <v>0</v>
      </c>
      <c r="AR17" s="77">
        <f>COUNT(AD17,W17,P17,I17)+'Aout 2020'!AS17</f>
        <v>0</v>
      </c>
      <c r="AS17" s="64">
        <f t="shared" si="6"/>
        <v>0</v>
      </c>
      <c r="AT17" s="64">
        <f t="shared" si="7"/>
        <v>0</v>
      </c>
      <c r="AU17" s="183">
        <f t="shared" si="8"/>
        <v>0</v>
      </c>
      <c r="AV17" s="181">
        <f ca="1">jaunesNum(D17:AG17)+'Aout 2020'!AW17</f>
        <v>7</v>
      </c>
      <c r="AW17" s="108">
        <f>COUNTIF(D17:AG17,"RF")+'Aout 2020'!AX17</f>
        <v>7</v>
      </c>
      <c r="AX17" s="146">
        <f t="shared" ca="1" si="9"/>
        <v>0</v>
      </c>
      <c r="AY17" s="88">
        <f>IF(COUNTIF(D17:AG17,"CA")&gt;=5,"1",IF(COUNTIF(D17:AG17,"CA")&lt;=4,"0"))+'Aout 2020'!AZ17</f>
        <v>0</v>
      </c>
      <c r="AZ17" s="80">
        <f t="shared" si="10"/>
        <v>0</v>
      </c>
      <c r="BA17" s="80">
        <f>COUNTIF(D17:AG17,"FR")+'Aout 2020'!BB17</f>
        <v>0</v>
      </c>
      <c r="BB17" s="186">
        <f t="shared" si="11"/>
        <v>0</v>
      </c>
    </row>
    <row r="18" spans="1:54" ht="12" customHeight="1" x14ac:dyDescent="0.25">
      <c r="A18" s="273"/>
      <c r="B18" s="122">
        <v>11</v>
      </c>
      <c r="C18" s="133"/>
      <c r="D18" s="39" t="str">
        <f t="shared" ref="D18:AG18" si="14">IF(OR(WEEKDAY(D3,2)=6,WEEKDAY(D3,2)=7,WEEKDAY(D3,2)=1),"RH","")</f>
        <v/>
      </c>
      <c r="E18" s="39" t="str">
        <f t="shared" si="14"/>
        <v/>
      </c>
      <c r="F18" s="39" t="str">
        <f t="shared" si="14"/>
        <v/>
      </c>
      <c r="G18" s="39" t="str">
        <f t="shared" si="14"/>
        <v/>
      </c>
      <c r="H18" s="39" t="str">
        <f t="shared" si="14"/>
        <v>RH</v>
      </c>
      <c r="I18" s="39" t="str">
        <f t="shared" si="14"/>
        <v>RH</v>
      </c>
      <c r="J18" s="39" t="str">
        <f t="shared" si="14"/>
        <v>RH</v>
      </c>
      <c r="K18" s="39" t="str">
        <f t="shared" si="14"/>
        <v/>
      </c>
      <c r="L18" s="39" t="str">
        <f t="shared" si="14"/>
        <v/>
      </c>
      <c r="M18" s="39" t="str">
        <f t="shared" si="14"/>
        <v/>
      </c>
      <c r="N18" s="39" t="str">
        <f t="shared" si="14"/>
        <v/>
      </c>
      <c r="O18" s="39" t="str">
        <f t="shared" si="14"/>
        <v>RH</v>
      </c>
      <c r="P18" s="39" t="str">
        <f t="shared" si="14"/>
        <v>RH</v>
      </c>
      <c r="Q18" s="39" t="str">
        <f t="shared" si="14"/>
        <v>RH</v>
      </c>
      <c r="R18" s="39" t="str">
        <f t="shared" si="14"/>
        <v/>
      </c>
      <c r="S18" s="39" t="str">
        <f t="shared" si="14"/>
        <v/>
      </c>
      <c r="T18" s="39" t="str">
        <f t="shared" si="14"/>
        <v/>
      </c>
      <c r="U18" s="39" t="str">
        <f t="shared" si="14"/>
        <v/>
      </c>
      <c r="V18" s="39" t="str">
        <f t="shared" si="14"/>
        <v>RH</v>
      </c>
      <c r="W18" s="39" t="str">
        <f t="shared" si="14"/>
        <v>RH</v>
      </c>
      <c r="X18" s="39" t="str">
        <f t="shared" si="14"/>
        <v>RH</v>
      </c>
      <c r="Y18" s="39" t="str">
        <f t="shared" si="14"/>
        <v/>
      </c>
      <c r="Z18" s="39" t="str">
        <f t="shared" si="14"/>
        <v/>
      </c>
      <c r="AA18" s="39" t="str">
        <f t="shared" si="14"/>
        <v/>
      </c>
      <c r="AB18" s="39" t="str">
        <f t="shared" si="14"/>
        <v/>
      </c>
      <c r="AC18" s="39" t="str">
        <f t="shared" si="14"/>
        <v>RH</v>
      </c>
      <c r="AD18" s="39" t="str">
        <f t="shared" si="14"/>
        <v>RH</v>
      </c>
      <c r="AE18" s="39" t="str">
        <f t="shared" si="14"/>
        <v>RH</v>
      </c>
      <c r="AF18" s="39" t="str">
        <f t="shared" si="14"/>
        <v/>
      </c>
      <c r="AG18" s="39" t="str">
        <f t="shared" si="14"/>
        <v/>
      </c>
      <c r="AH18" s="111"/>
      <c r="AI18" s="164">
        <f>COUNTIF(D18:AG18,"RTT")+'Aout 2020'!AJ18</f>
        <v>0</v>
      </c>
      <c r="AJ18" s="183">
        <f t="shared" si="3"/>
        <v>15</v>
      </c>
      <c r="AK18" s="88">
        <f>COUNTIF(D18:AG18,"CA")+'Aout 2020'!AL18</f>
        <v>0</v>
      </c>
      <c r="AL18" s="186">
        <f t="shared" si="4"/>
        <v>25</v>
      </c>
      <c r="AM18" s="362"/>
      <c r="AN18" s="88" t="s">
        <v>90</v>
      </c>
      <c r="AO18" s="80">
        <f>'Aout 2020'!AP18</f>
        <v>0</v>
      </c>
      <c r="AP18" s="80">
        <f>COUNTIF(D18:AG18,"HS")+'Aout 2020'!AQ18</f>
        <v>0</v>
      </c>
      <c r="AQ18" s="186">
        <f t="shared" si="5"/>
        <v>0</v>
      </c>
      <c r="AR18" s="77">
        <f>COUNT(AD18,W18,P18,I18)+'Aout 2020'!AS18</f>
        <v>0</v>
      </c>
      <c r="AS18" s="64">
        <f t="shared" si="6"/>
        <v>0</v>
      </c>
      <c r="AT18" s="64">
        <f t="shared" si="7"/>
        <v>0</v>
      </c>
      <c r="AU18" s="183">
        <f t="shared" si="8"/>
        <v>0</v>
      </c>
      <c r="AV18" s="106">
        <f ca="1">jaunesNum(D18:AG18)+'Aout 2020'!AW18</f>
        <v>0</v>
      </c>
      <c r="AW18" s="108">
        <f>COUNTIF(D18:AG18,"RF")+'Aout 2020'!AX18</f>
        <v>0</v>
      </c>
      <c r="AX18" s="146">
        <f t="shared" ca="1" si="9"/>
        <v>0</v>
      </c>
      <c r="AY18" s="88">
        <f>IF(COUNTIF(D18:AG18,"CA")&gt;=5,"1",IF(COUNTIF(D18:AG18,"CA")&lt;=4,"0"))+'Aout 2020'!AZ18</f>
        <v>0</v>
      </c>
      <c r="AZ18" s="80">
        <f t="shared" si="10"/>
        <v>0</v>
      </c>
      <c r="BA18" s="80">
        <f>COUNTIF(D18:AG18,"FR")+'Aout 2020'!BB18</f>
        <v>0</v>
      </c>
      <c r="BB18" s="186">
        <f t="shared" si="11"/>
        <v>0</v>
      </c>
    </row>
    <row r="19" spans="1:54" ht="12" customHeight="1" x14ac:dyDescent="0.25">
      <c r="A19" s="274" t="s">
        <v>41</v>
      </c>
      <c r="B19" s="122"/>
      <c r="C19" s="133"/>
      <c r="D19" s="39" t="str">
        <f t="shared" ref="D19:AG19" si="15">IF(OR(WEEKDAY(D3,2)=6,WEEKDAY(D3,2)=7,WEEKDAY(D3,2)=1),"RH","")</f>
        <v/>
      </c>
      <c r="E19" s="39" t="str">
        <f t="shared" si="15"/>
        <v/>
      </c>
      <c r="F19" s="39" t="str">
        <f t="shared" si="15"/>
        <v/>
      </c>
      <c r="G19" s="39" t="str">
        <f t="shared" si="15"/>
        <v/>
      </c>
      <c r="H19" s="39" t="str">
        <f t="shared" si="15"/>
        <v>RH</v>
      </c>
      <c r="I19" s="39" t="str">
        <f t="shared" si="15"/>
        <v>RH</v>
      </c>
      <c r="J19" s="39" t="str">
        <f t="shared" si="15"/>
        <v>RH</v>
      </c>
      <c r="K19" s="39" t="str">
        <f t="shared" si="15"/>
        <v/>
      </c>
      <c r="L19" s="39" t="str">
        <f t="shared" si="15"/>
        <v/>
      </c>
      <c r="M19" s="39" t="str">
        <f t="shared" si="15"/>
        <v/>
      </c>
      <c r="N19" s="39" t="str">
        <f t="shared" si="15"/>
        <v/>
      </c>
      <c r="O19" s="39" t="str">
        <f t="shared" si="15"/>
        <v>RH</v>
      </c>
      <c r="P19" s="39" t="str">
        <f t="shared" si="15"/>
        <v>RH</v>
      </c>
      <c r="Q19" s="39" t="str">
        <f t="shared" si="15"/>
        <v>RH</v>
      </c>
      <c r="R19" s="39" t="str">
        <f t="shared" si="15"/>
        <v/>
      </c>
      <c r="S19" s="39" t="str">
        <f t="shared" si="15"/>
        <v/>
      </c>
      <c r="T19" s="39" t="str">
        <f t="shared" si="15"/>
        <v/>
      </c>
      <c r="U19" s="39" t="str">
        <f t="shared" si="15"/>
        <v/>
      </c>
      <c r="V19" s="39" t="str">
        <f t="shared" si="15"/>
        <v>RH</v>
      </c>
      <c r="W19" s="39" t="str">
        <f t="shared" si="15"/>
        <v>RH</v>
      </c>
      <c r="X19" s="39" t="str">
        <f t="shared" si="15"/>
        <v>RH</v>
      </c>
      <c r="Y19" s="39" t="str">
        <f t="shared" si="15"/>
        <v/>
      </c>
      <c r="Z19" s="39" t="str">
        <f t="shared" si="15"/>
        <v/>
      </c>
      <c r="AA19" s="39" t="str">
        <f t="shared" si="15"/>
        <v/>
      </c>
      <c r="AB19" s="39" t="str">
        <f t="shared" si="15"/>
        <v/>
      </c>
      <c r="AC19" s="39" t="str">
        <f t="shared" si="15"/>
        <v>RH</v>
      </c>
      <c r="AD19" s="39" t="str">
        <f t="shared" si="15"/>
        <v>RH</v>
      </c>
      <c r="AE19" s="39" t="str">
        <f t="shared" si="15"/>
        <v>RH</v>
      </c>
      <c r="AF19" s="39" t="str">
        <f t="shared" si="15"/>
        <v/>
      </c>
      <c r="AG19" s="39" t="str">
        <f t="shared" si="15"/>
        <v/>
      </c>
      <c r="AH19" s="111"/>
      <c r="AI19" s="164">
        <f>COUNTIF(D19:AG19,"RTT")+'Aout 2020'!AJ19</f>
        <v>0</v>
      </c>
      <c r="AJ19" s="183">
        <f t="shared" si="3"/>
        <v>15</v>
      </c>
      <c r="AK19" s="88">
        <f>COUNTIF(D19:AG19,"CA")+'Aout 2020'!AL19</f>
        <v>0</v>
      </c>
      <c r="AL19" s="186">
        <f t="shared" si="4"/>
        <v>25</v>
      </c>
      <c r="AM19" s="362"/>
      <c r="AN19" s="88" t="s">
        <v>90</v>
      </c>
      <c r="AO19" s="80">
        <f>'Aout 2020'!AP19</f>
        <v>0</v>
      </c>
      <c r="AP19" s="80">
        <f>COUNTIF(D19:AG19,"HS")+'Aout 2020'!AQ19</f>
        <v>0</v>
      </c>
      <c r="AQ19" s="186">
        <f t="shared" si="5"/>
        <v>0</v>
      </c>
      <c r="AR19" s="77">
        <f>COUNT(AD19,W19,P19,I19)+'Aout 2020'!AS19</f>
        <v>0</v>
      </c>
      <c r="AS19" s="64">
        <f t="shared" si="6"/>
        <v>0</v>
      </c>
      <c r="AT19" s="64">
        <f t="shared" si="7"/>
        <v>0</v>
      </c>
      <c r="AU19" s="183">
        <f t="shared" si="8"/>
        <v>0</v>
      </c>
      <c r="AV19" s="106">
        <f ca="1">jaunesNum(D19:AG19)+'Aout 2020'!AW19</f>
        <v>0</v>
      </c>
      <c r="AW19" s="108">
        <f>COUNTIF(D19:AG19,"RF")+'Aout 2020'!AX19</f>
        <v>0</v>
      </c>
      <c r="AX19" s="146">
        <f t="shared" ca="1" si="9"/>
        <v>0</v>
      </c>
      <c r="AY19" s="88">
        <f>IF(COUNTIF(D19:AG19,"CA")&gt;=5,"1",IF(COUNTIF(D19:AG19,"CA")&lt;=4,"0"))+'Aout 2020'!AZ19</f>
        <v>0</v>
      </c>
      <c r="AZ19" s="80">
        <f t="shared" si="10"/>
        <v>0</v>
      </c>
      <c r="BA19" s="80">
        <f>COUNTIF(D19:AG19,"FR")+'Aout 2020'!BB19</f>
        <v>0</v>
      </c>
      <c r="BB19" s="186">
        <f t="shared" si="11"/>
        <v>0</v>
      </c>
    </row>
    <row r="20" spans="1:54" ht="12" customHeight="1" x14ac:dyDescent="0.25">
      <c r="A20" s="275"/>
      <c r="B20" s="122"/>
      <c r="C20" s="137"/>
      <c r="D20" s="39"/>
      <c r="E20" s="39" t="s">
        <v>87</v>
      </c>
      <c r="F20" s="39" t="str">
        <f t="shared" ref="F20:AF20" si="16">IF(OR(WEEKDAY(F3,2)=6,WEEKDAY(F3,2)=7,WEEKDAY(F3,2)=3),"RH","")</f>
        <v/>
      </c>
      <c r="G20" s="39" t="str">
        <f t="shared" si="16"/>
        <v/>
      </c>
      <c r="H20" s="39" t="str">
        <f t="shared" si="16"/>
        <v>RH</v>
      </c>
      <c r="I20" s="39" t="str">
        <f t="shared" si="16"/>
        <v>RH</v>
      </c>
      <c r="J20" s="39" t="str">
        <f t="shared" si="16"/>
        <v/>
      </c>
      <c r="K20" s="39" t="str">
        <f t="shared" si="16"/>
        <v/>
      </c>
      <c r="L20" s="39" t="s">
        <v>87</v>
      </c>
      <c r="M20" s="39" t="str">
        <f t="shared" si="16"/>
        <v/>
      </c>
      <c r="N20" s="39" t="str">
        <f t="shared" si="16"/>
        <v/>
      </c>
      <c r="O20" s="39" t="str">
        <f t="shared" si="16"/>
        <v>RH</v>
      </c>
      <c r="P20" s="39" t="str">
        <f t="shared" si="16"/>
        <v>RH</v>
      </c>
      <c r="Q20" s="39" t="str">
        <f t="shared" si="16"/>
        <v/>
      </c>
      <c r="R20" s="39" t="str">
        <f t="shared" si="16"/>
        <v/>
      </c>
      <c r="S20" s="39" t="s">
        <v>87</v>
      </c>
      <c r="T20" s="39" t="str">
        <f t="shared" si="16"/>
        <v/>
      </c>
      <c r="U20" s="39" t="str">
        <f t="shared" si="16"/>
        <v/>
      </c>
      <c r="V20" s="39" t="str">
        <f t="shared" si="16"/>
        <v>RH</v>
      </c>
      <c r="W20" s="39" t="str">
        <f t="shared" si="16"/>
        <v>RH</v>
      </c>
      <c r="X20" s="39" t="str">
        <f t="shared" si="16"/>
        <v/>
      </c>
      <c r="Y20" s="39" t="str">
        <f t="shared" si="16"/>
        <v/>
      </c>
      <c r="Z20" s="39" t="s">
        <v>87</v>
      </c>
      <c r="AA20" s="39" t="str">
        <f t="shared" si="16"/>
        <v/>
      </c>
      <c r="AB20" s="39" t="str">
        <f t="shared" si="16"/>
        <v/>
      </c>
      <c r="AC20" s="39" t="str">
        <f t="shared" si="16"/>
        <v>RH</v>
      </c>
      <c r="AD20" s="39" t="str">
        <f t="shared" si="16"/>
        <v>RH</v>
      </c>
      <c r="AE20" s="39" t="str">
        <f t="shared" si="16"/>
        <v/>
      </c>
      <c r="AF20" s="39" t="str">
        <f t="shared" si="16"/>
        <v/>
      </c>
      <c r="AG20" s="39" t="s">
        <v>87</v>
      </c>
      <c r="AH20" s="111"/>
      <c r="AI20" s="164">
        <f>COUNTIF(D20:AG20,"RTT")+'Aout 2020'!AJ20</f>
        <v>0</v>
      </c>
      <c r="AJ20" s="183">
        <f t="shared" si="3"/>
        <v>15</v>
      </c>
      <c r="AK20" s="88">
        <f>COUNTIF(D20:AG20,"CA")+'Aout 2020'!AL20</f>
        <v>0</v>
      </c>
      <c r="AL20" s="186">
        <f t="shared" si="4"/>
        <v>25</v>
      </c>
      <c r="AM20" s="362"/>
      <c r="AN20" s="88" t="s">
        <v>90</v>
      </c>
      <c r="AO20" s="80">
        <f>'Aout 2020'!AP20</f>
        <v>0</v>
      </c>
      <c r="AP20" s="80">
        <f>COUNTIF(D20:AG20,"HS")+'Aout 2020'!AQ20</f>
        <v>0</v>
      </c>
      <c r="AQ20" s="186">
        <f t="shared" si="5"/>
        <v>0</v>
      </c>
      <c r="AR20" s="77">
        <f>COUNT(AD20,W20,P20,I20)+'Aout 2020'!AS20</f>
        <v>0</v>
      </c>
      <c r="AS20" s="64">
        <f t="shared" si="6"/>
        <v>0</v>
      </c>
      <c r="AT20" s="64">
        <f t="shared" si="7"/>
        <v>0</v>
      </c>
      <c r="AU20" s="183">
        <f t="shared" si="8"/>
        <v>0</v>
      </c>
      <c r="AV20" s="181">
        <f ca="1">jaunesNum(D20:AG20)+'Aout 2020'!AW20</f>
        <v>7</v>
      </c>
      <c r="AW20" s="108">
        <f>COUNTIF(D20:AG20,"RF")+'Aout 2020'!AX20</f>
        <v>7</v>
      </c>
      <c r="AX20" s="146">
        <f t="shared" ca="1" si="9"/>
        <v>0</v>
      </c>
      <c r="AY20" s="88">
        <f>IF(COUNTIF(D20:AG20,"CA")&gt;=5,"1",IF(COUNTIF(D20:AG20,"CA")&lt;=4,"0"))+'Aout 2020'!AZ20</f>
        <v>0</v>
      </c>
      <c r="AZ20" s="80">
        <f t="shared" si="10"/>
        <v>0</v>
      </c>
      <c r="BA20" s="80">
        <f>COUNTIF(D20:AG20,"FR")+'Aout 2020'!BB20</f>
        <v>0</v>
      </c>
      <c r="BB20" s="186">
        <f t="shared" si="11"/>
        <v>0</v>
      </c>
    </row>
    <row r="21" spans="1:54" ht="12" customHeight="1" x14ac:dyDescent="0.25">
      <c r="A21" s="276" t="s">
        <v>42</v>
      </c>
      <c r="B21" s="122"/>
      <c r="C21" s="133"/>
      <c r="D21" s="39" t="str">
        <f t="shared" ref="D21:AG21" si="17">IF(OR(WEEKDAY(D3,2)=6,WEEKDAY(D3,2)=7,WEEKDAY(D3,2)=1),"RH","")</f>
        <v/>
      </c>
      <c r="E21" s="39" t="str">
        <f t="shared" si="17"/>
        <v/>
      </c>
      <c r="F21" s="39" t="str">
        <f t="shared" si="17"/>
        <v/>
      </c>
      <c r="G21" s="39" t="str">
        <f t="shared" si="17"/>
        <v/>
      </c>
      <c r="H21" s="39" t="str">
        <f t="shared" si="17"/>
        <v>RH</v>
      </c>
      <c r="I21" s="39" t="str">
        <f t="shared" si="17"/>
        <v>RH</v>
      </c>
      <c r="J21" s="39" t="str">
        <f t="shared" si="17"/>
        <v>RH</v>
      </c>
      <c r="K21" s="39" t="str">
        <f t="shared" si="17"/>
        <v/>
      </c>
      <c r="L21" s="39" t="str">
        <f t="shared" si="17"/>
        <v/>
      </c>
      <c r="M21" s="39" t="str">
        <f t="shared" si="17"/>
        <v/>
      </c>
      <c r="N21" s="39" t="str">
        <f t="shared" si="17"/>
        <v/>
      </c>
      <c r="O21" s="39" t="str">
        <f t="shared" si="17"/>
        <v>RH</v>
      </c>
      <c r="P21" s="39" t="str">
        <f t="shared" si="17"/>
        <v>RH</v>
      </c>
      <c r="Q21" s="39" t="str">
        <f t="shared" si="17"/>
        <v>RH</v>
      </c>
      <c r="R21" s="39" t="str">
        <f t="shared" si="17"/>
        <v/>
      </c>
      <c r="S21" s="39" t="str">
        <f t="shared" si="17"/>
        <v/>
      </c>
      <c r="T21" s="39" t="str">
        <f t="shared" si="17"/>
        <v/>
      </c>
      <c r="U21" s="39" t="str">
        <f t="shared" si="17"/>
        <v/>
      </c>
      <c r="V21" s="39" t="str">
        <f t="shared" si="17"/>
        <v>RH</v>
      </c>
      <c r="W21" s="39" t="str">
        <f t="shared" si="17"/>
        <v>RH</v>
      </c>
      <c r="X21" s="39" t="str">
        <f t="shared" si="17"/>
        <v>RH</v>
      </c>
      <c r="Y21" s="39" t="str">
        <f t="shared" si="17"/>
        <v/>
      </c>
      <c r="Z21" s="39" t="str">
        <f t="shared" si="17"/>
        <v/>
      </c>
      <c r="AA21" s="39" t="str">
        <f t="shared" si="17"/>
        <v/>
      </c>
      <c r="AB21" s="39" t="str">
        <f t="shared" si="17"/>
        <v/>
      </c>
      <c r="AC21" s="39" t="str">
        <f t="shared" si="17"/>
        <v>RH</v>
      </c>
      <c r="AD21" s="39" t="str">
        <f t="shared" si="17"/>
        <v>RH</v>
      </c>
      <c r="AE21" s="39" t="str">
        <f t="shared" si="17"/>
        <v>RH</v>
      </c>
      <c r="AF21" s="39" t="str">
        <f t="shared" si="17"/>
        <v/>
      </c>
      <c r="AG21" s="39" t="str">
        <f t="shared" si="17"/>
        <v/>
      </c>
      <c r="AH21" s="111"/>
      <c r="AI21" s="164">
        <f>COUNTIF(D21:AG21,"RTT")+'Aout 2020'!AJ21</f>
        <v>0</v>
      </c>
      <c r="AJ21" s="183">
        <f t="shared" si="3"/>
        <v>15</v>
      </c>
      <c r="AK21" s="88">
        <f>COUNTIF(D21:AG21,"CA")+'Aout 2020'!AL21</f>
        <v>0</v>
      </c>
      <c r="AL21" s="186">
        <f t="shared" si="4"/>
        <v>25</v>
      </c>
      <c r="AM21" s="362"/>
      <c r="AN21" s="88" t="s">
        <v>90</v>
      </c>
      <c r="AO21" s="80">
        <f>'Aout 2020'!AP21</f>
        <v>0</v>
      </c>
      <c r="AP21" s="80">
        <f>COUNTIF(D21:AG21,"HS")+'Aout 2020'!AQ21</f>
        <v>0</v>
      </c>
      <c r="AQ21" s="186">
        <f t="shared" si="5"/>
        <v>0</v>
      </c>
      <c r="AR21" s="77">
        <f>COUNT(AD21,W21,P21,I21)+'Aout 2020'!AS21</f>
        <v>0</v>
      </c>
      <c r="AS21" s="64">
        <f t="shared" si="6"/>
        <v>0</v>
      </c>
      <c r="AT21" s="64">
        <f t="shared" si="7"/>
        <v>0</v>
      </c>
      <c r="AU21" s="183">
        <f t="shared" si="8"/>
        <v>0</v>
      </c>
      <c r="AV21" s="106">
        <f ca="1">jaunesNum(D21:AG21)+'Aout 2020'!AW21</f>
        <v>0</v>
      </c>
      <c r="AW21" s="108">
        <f>COUNTIF(D21:AG21,"RF")+'Aout 2020'!AX21</f>
        <v>0</v>
      </c>
      <c r="AX21" s="146">
        <f t="shared" ca="1" si="9"/>
        <v>0</v>
      </c>
      <c r="AY21" s="88">
        <f>IF(COUNTIF(D21:AG21,"CA")&gt;=5,"1",IF(COUNTIF(D21:AG21,"CA")&lt;=4,"0"))+'Aout 2020'!AZ21</f>
        <v>0</v>
      </c>
      <c r="AZ21" s="80">
        <f t="shared" si="10"/>
        <v>0</v>
      </c>
      <c r="BA21" s="80">
        <f>COUNTIF(D21:AG21,"FR")+'Aout 2020'!BB21</f>
        <v>0</v>
      </c>
      <c r="BB21" s="186">
        <f t="shared" si="11"/>
        <v>0</v>
      </c>
    </row>
    <row r="22" spans="1:54" ht="12" customHeight="1" x14ac:dyDescent="0.25">
      <c r="A22" s="273"/>
      <c r="B22" s="122">
        <v>12</v>
      </c>
      <c r="C22" s="133"/>
      <c r="D22" s="39" t="str">
        <f t="shared" ref="D22:AG22" si="18">IF(OR(WEEKDAY(D3,2)=6,WEEKDAY(D3,2)=7,WEEKDAY(D3,2)=5),"RH","")</f>
        <v/>
      </c>
      <c r="E22" s="39" t="str">
        <f t="shared" si="18"/>
        <v/>
      </c>
      <c r="F22" s="39" t="str">
        <f t="shared" si="18"/>
        <v/>
      </c>
      <c r="G22" s="39" t="str">
        <f t="shared" si="18"/>
        <v>RH</v>
      </c>
      <c r="H22" s="39" t="str">
        <f t="shared" si="18"/>
        <v>RH</v>
      </c>
      <c r="I22" s="39" t="str">
        <f t="shared" si="18"/>
        <v>RH</v>
      </c>
      <c r="J22" s="39" t="str">
        <f t="shared" si="18"/>
        <v/>
      </c>
      <c r="K22" s="39" t="str">
        <f t="shared" si="18"/>
        <v/>
      </c>
      <c r="L22" s="39" t="str">
        <f t="shared" si="18"/>
        <v/>
      </c>
      <c r="M22" s="39" t="str">
        <f t="shared" si="18"/>
        <v/>
      </c>
      <c r="N22" s="39" t="str">
        <f t="shared" si="18"/>
        <v>RH</v>
      </c>
      <c r="O22" s="39" t="str">
        <f t="shared" si="18"/>
        <v>RH</v>
      </c>
      <c r="P22" s="39" t="str">
        <f t="shared" si="18"/>
        <v>RH</v>
      </c>
      <c r="Q22" s="39" t="str">
        <f t="shared" si="18"/>
        <v/>
      </c>
      <c r="R22" s="39" t="str">
        <f t="shared" si="18"/>
        <v/>
      </c>
      <c r="S22" s="39" t="str">
        <f t="shared" si="18"/>
        <v/>
      </c>
      <c r="T22" s="39" t="str">
        <f t="shared" si="18"/>
        <v/>
      </c>
      <c r="U22" s="39" t="str">
        <f t="shared" si="18"/>
        <v>RH</v>
      </c>
      <c r="V22" s="39" t="str">
        <f t="shared" si="18"/>
        <v>RH</v>
      </c>
      <c r="W22" s="39" t="str">
        <f t="shared" si="18"/>
        <v>RH</v>
      </c>
      <c r="X22" s="39" t="str">
        <f t="shared" si="18"/>
        <v/>
      </c>
      <c r="Y22" s="39" t="str">
        <f t="shared" si="18"/>
        <v/>
      </c>
      <c r="Z22" s="39" t="str">
        <f t="shared" si="18"/>
        <v/>
      </c>
      <c r="AA22" s="39" t="str">
        <f t="shared" si="18"/>
        <v/>
      </c>
      <c r="AB22" s="39" t="str">
        <f t="shared" si="18"/>
        <v>RH</v>
      </c>
      <c r="AC22" s="39" t="str">
        <f t="shared" si="18"/>
        <v>RH</v>
      </c>
      <c r="AD22" s="39" t="str">
        <f t="shared" si="18"/>
        <v>RH</v>
      </c>
      <c r="AE22" s="39" t="str">
        <f t="shared" si="18"/>
        <v/>
      </c>
      <c r="AF22" s="39" t="str">
        <f t="shared" si="18"/>
        <v/>
      </c>
      <c r="AG22" s="39" t="str">
        <f t="shared" si="18"/>
        <v/>
      </c>
      <c r="AH22" s="111"/>
      <c r="AI22" s="164">
        <f>COUNTIF(D22:AG22,"RTT")+'Aout 2020'!AJ22</f>
        <v>0</v>
      </c>
      <c r="AJ22" s="183">
        <f t="shared" si="3"/>
        <v>15</v>
      </c>
      <c r="AK22" s="88">
        <f>COUNTIF(D22:AG22,"CA")+'Aout 2020'!AL22</f>
        <v>0</v>
      </c>
      <c r="AL22" s="186">
        <f t="shared" si="4"/>
        <v>25</v>
      </c>
      <c r="AM22" s="362"/>
      <c r="AN22" s="88" t="s">
        <v>90</v>
      </c>
      <c r="AO22" s="80">
        <f>'Aout 2020'!AP22</f>
        <v>0</v>
      </c>
      <c r="AP22" s="80">
        <f>COUNTIF(D22:AG22,"HS")+'Aout 2020'!AQ22</f>
        <v>0</v>
      </c>
      <c r="AQ22" s="186">
        <f t="shared" si="5"/>
        <v>0</v>
      </c>
      <c r="AR22" s="77">
        <f>COUNT(AD22,W22,P22,I22)+'Aout 2020'!AS22</f>
        <v>0</v>
      </c>
      <c r="AS22" s="64">
        <f t="shared" si="6"/>
        <v>0</v>
      </c>
      <c r="AT22" s="64">
        <f t="shared" si="7"/>
        <v>0</v>
      </c>
      <c r="AU22" s="183">
        <f t="shared" si="8"/>
        <v>0</v>
      </c>
      <c r="AV22" s="106">
        <f ca="1">jaunesNum(D22:AG22)+'Aout 2020'!AW22</f>
        <v>0</v>
      </c>
      <c r="AW22" s="108">
        <f>COUNTIF(D22:AG22,"RF")+'Aout 2020'!AX22</f>
        <v>0</v>
      </c>
      <c r="AX22" s="146">
        <f t="shared" ca="1" si="9"/>
        <v>0</v>
      </c>
      <c r="AY22" s="88">
        <f>IF(COUNTIF(D22:AG22,"CA")&gt;=5,"1",IF(COUNTIF(D22:AG22,"CA")&lt;=4,"0"))+'Aout 2020'!AZ22</f>
        <v>0</v>
      </c>
      <c r="AZ22" s="80">
        <f t="shared" si="10"/>
        <v>0</v>
      </c>
      <c r="BA22" s="80">
        <f>COUNTIF(D22:AG22,"FR")+'Aout 2020'!BB22</f>
        <v>0</v>
      </c>
      <c r="BB22" s="186">
        <f t="shared" si="11"/>
        <v>0</v>
      </c>
    </row>
    <row r="23" spans="1:54" ht="12" customHeight="1" x14ac:dyDescent="0.25">
      <c r="A23" s="273"/>
      <c r="B23" s="122"/>
      <c r="C23" s="133"/>
      <c r="D23" s="39" t="str">
        <f t="shared" ref="D23:AG23" si="19">IF(OR(WEEKDAY(D3,2)=6,WEEKDAY(D3,2)=7,WEEKDAY(D3,2)=1),"RH","")</f>
        <v/>
      </c>
      <c r="E23" s="39" t="str">
        <f t="shared" si="19"/>
        <v/>
      </c>
      <c r="F23" s="39" t="str">
        <f t="shared" si="19"/>
        <v/>
      </c>
      <c r="G23" s="39" t="str">
        <f t="shared" si="19"/>
        <v/>
      </c>
      <c r="H23" s="39" t="str">
        <f t="shared" si="19"/>
        <v>RH</v>
      </c>
      <c r="I23" s="39" t="str">
        <f t="shared" si="19"/>
        <v>RH</v>
      </c>
      <c r="J23" s="39" t="str">
        <f t="shared" si="19"/>
        <v>RH</v>
      </c>
      <c r="K23" s="39" t="str">
        <f t="shared" si="19"/>
        <v/>
      </c>
      <c r="L23" s="39" t="str">
        <f t="shared" si="19"/>
        <v/>
      </c>
      <c r="M23" s="39" t="str">
        <f t="shared" si="19"/>
        <v/>
      </c>
      <c r="N23" s="39" t="str">
        <f t="shared" si="19"/>
        <v/>
      </c>
      <c r="O23" s="39" t="str">
        <f t="shared" si="19"/>
        <v>RH</v>
      </c>
      <c r="P23" s="39" t="str">
        <f t="shared" si="19"/>
        <v>RH</v>
      </c>
      <c r="Q23" s="39" t="str">
        <f t="shared" si="19"/>
        <v>RH</v>
      </c>
      <c r="R23" s="39" t="str">
        <f t="shared" si="19"/>
        <v/>
      </c>
      <c r="S23" s="39" t="str">
        <f t="shared" si="19"/>
        <v/>
      </c>
      <c r="T23" s="39" t="str">
        <f t="shared" si="19"/>
        <v/>
      </c>
      <c r="U23" s="39" t="str">
        <f t="shared" si="19"/>
        <v/>
      </c>
      <c r="V23" s="39" t="str">
        <f t="shared" si="19"/>
        <v>RH</v>
      </c>
      <c r="W23" s="39" t="str">
        <f t="shared" si="19"/>
        <v>RH</v>
      </c>
      <c r="X23" s="39" t="str">
        <f t="shared" si="19"/>
        <v>RH</v>
      </c>
      <c r="Y23" s="39" t="str">
        <f t="shared" si="19"/>
        <v/>
      </c>
      <c r="Z23" s="39" t="str">
        <f t="shared" si="19"/>
        <v/>
      </c>
      <c r="AA23" s="39" t="str">
        <f t="shared" si="19"/>
        <v/>
      </c>
      <c r="AB23" s="39" t="str">
        <f t="shared" si="19"/>
        <v/>
      </c>
      <c r="AC23" s="39" t="str">
        <f t="shared" si="19"/>
        <v>RH</v>
      </c>
      <c r="AD23" s="39" t="str">
        <f t="shared" si="19"/>
        <v>RH</v>
      </c>
      <c r="AE23" s="39" t="str">
        <f t="shared" si="19"/>
        <v>RH</v>
      </c>
      <c r="AF23" s="39" t="str">
        <f t="shared" si="19"/>
        <v/>
      </c>
      <c r="AG23" s="39" t="str">
        <f t="shared" si="19"/>
        <v/>
      </c>
      <c r="AH23" s="111"/>
      <c r="AI23" s="164">
        <f>COUNTIF(D23:AG23,"RTT")+'Aout 2020'!AJ23</f>
        <v>0</v>
      </c>
      <c r="AJ23" s="183">
        <f t="shared" si="3"/>
        <v>15</v>
      </c>
      <c r="AK23" s="88">
        <f>COUNTIF(D23:AG23,"CA")+'Aout 2020'!AL23</f>
        <v>0</v>
      </c>
      <c r="AL23" s="186">
        <f t="shared" si="4"/>
        <v>25</v>
      </c>
      <c r="AM23" s="362"/>
      <c r="AN23" s="88" t="s">
        <v>90</v>
      </c>
      <c r="AO23" s="80">
        <f>'Aout 2020'!AP23</f>
        <v>0</v>
      </c>
      <c r="AP23" s="80">
        <f>COUNTIF(D23:AG23,"HS")+'Aout 2020'!AQ23</f>
        <v>0</v>
      </c>
      <c r="AQ23" s="186">
        <f t="shared" si="5"/>
        <v>0</v>
      </c>
      <c r="AR23" s="77">
        <f>COUNT(AD23,W23,P23,I23)+'Aout 2020'!AS23</f>
        <v>0</v>
      </c>
      <c r="AS23" s="64">
        <f t="shared" si="6"/>
        <v>0</v>
      </c>
      <c r="AT23" s="64">
        <f t="shared" si="7"/>
        <v>0</v>
      </c>
      <c r="AU23" s="183">
        <f t="shared" si="8"/>
        <v>0</v>
      </c>
      <c r="AV23" s="106">
        <f ca="1">jaunesNum(D23:AG23)+'Aout 2020'!AW23</f>
        <v>0</v>
      </c>
      <c r="AW23" s="108">
        <f>COUNTIF(D23:AG23,"RF")+'Aout 2020'!AX23</f>
        <v>0</v>
      </c>
      <c r="AX23" s="146">
        <f t="shared" ca="1" si="9"/>
        <v>0</v>
      </c>
      <c r="AY23" s="88">
        <f>IF(COUNTIF(D23:AG23,"CA")&gt;=5,"1",IF(COUNTIF(D23:AG23,"CA")&lt;=4,"0"))+'Aout 2020'!AZ23</f>
        <v>0</v>
      </c>
      <c r="AZ23" s="80">
        <f t="shared" si="10"/>
        <v>0</v>
      </c>
      <c r="BA23" s="80">
        <f>COUNTIF(D23:AG23,"FR")+'Aout 2020'!BB23</f>
        <v>0</v>
      </c>
      <c r="BB23" s="186">
        <f t="shared" si="11"/>
        <v>0</v>
      </c>
    </row>
    <row r="24" spans="1:54" s="6" customFormat="1" ht="12" customHeight="1" thickBot="1" x14ac:dyDescent="0.3">
      <c r="A24" s="277"/>
      <c r="B24" s="122"/>
      <c r="C24" s="133"/>
      <c r="D24" s="39" t="str">
        <f t="shared" ref="D24:AG24" si="20">IF(OR(WEEKDAY(D3,2)=6,WEEKDAY(D3,2)=7,WEEKDAY(D3,2)=2),"RH","")</f>
        <v>RH</v>
      </c>
      <c r="E24" s="39" t="str">
        <f t="shared" si="20"/>
        <v/>
      </c>
      <c r="F24" s="39" t="str">
        <f t="shared" si="20"/>
        <v/>
      </c>
      <c r="G24" s="39" t="str">
        <f t="shared" si="20"/>
        <v/>
      </c>
      <c r="H24" s="39" t="str">
        <f t="shared" si="20"/>
        <v>RH</v>
      </c>
      <c r="I24" s="39" t="str">
        <f t="shared" si="20"/>
        <v>RH</v>
      </c>
      <c r="J24" s="39" t="str">
        <f t="shared" si="20"/>
        <v/>
      </c>
      <c r="K24" s="39" t="str">
        <f t="shared" si="20"/>
        <v>RH</v>
      </c>
      <c r="L24" s="39" t="str">
        <f t="shared" si="20"/>
        <v/>
      </c>
      <c r="M24" s="39" t="str">
        <f t="shared" si="20"/>
        <v/>
      </c>
      <c r="N24" s="39" t="str">
        <f t="shared" si="20"/>
        <v/>
      </c>
      <c r="O24" s="39" t="str">
        <f t="shared" si="20"/>
        <v>RH</v>
      </c>
      <c r="P24" s="39" t="str">
        <f t="shared" si="20"/>
        <v>RH</v>
      </c>
      <c r="Q24" s="39" t="str">
        <f t="shared" si="20"/>
        <v/>
      </c>
      <c r="R24" s="39" t="str">
        <f t="shared" si="20"/>
        <v>RH</v>
      </c>
      <c r="S24" s="39" t="str">
        <f t="shared" si="20"/>
        <v/>
      </c>
      <c r="T24" s="39" t="str">
        <f t="shared" si="20"/>
        <v/>
      </c>
      <c r="U24" s="39" t="str">
        <f t="shared" si="20"/>
        <v/>
      </c>
      <c r="V24" s="39" t="str">
        <f t="shared" si="20"/>
        <v>RH</v>
      </c>
      <c r="W24" s="39" t="str">
        <f t="shared" si="20"/>
        <v>RH</v>
      </c>
      <c r="X24" s="39" t="str">
        <f t="shared" si="20"/>
        <v/>
      </c>
      <c r="Y24" s="39" t="str">
        <f t="shared" si="20"/>
        <v>RH</v>
      </c>
      <c r="Z24" s="39" t="str">
        <f t="shared" si="20"/>
        <v/>
      </c>
      <c r="AA24" s="39" t="str">
        <f t="shared" si="20"/>
        <v/>
      </c>
      <c r="AB24" s="39" t="str">
        <f t="shared" si="20"/>
        <v/>
      </c>
      <c r="AC24" s="39" t="str">
        <f t="shared" si="20"/>
        <v>RH</v>
      </c>
      <c r="AD24" s="39" t="str">
        <f t="shared" si="20"/>
        <v>RH</v>
      </c>
      <c r="AE24" s="39" t="str">
        <f t="shared" si="20"/>
        <v/>
      </c>
      <c r="AF24" s="39" t="str">
        <f t="shared" si="20"/>
        <v>RH</v>
      </c>
      <c r="AG24" s="39" t="str">
        <f t="shared" si="20"/>
        <v/>
      </c>
      <c r="AH24" s="111"/>
      <c r="AI24" s="164">
        <f>COUNTIF(D24:AG24,"RTT")+'Aout 2020'!AJ24</f>
        <v>0</v>
      </c>
      <c r="AJ24" s="183">
        <f>0 -(AI24)</f>
        <v>0</v>
      </c>
      <c r="AK24" s="88">
        <f>COUNTIF(D24:AG24,"CA")+'Aout 2020'!AL24</f>
        <v>0</v>
      </c>
      <c r="AL24" s="186">
        <f t="shared" si="4"/>
        <v>25</v>
      </c>
      <c r="AM24" s="362"/>
      <c r="AN24" s="88" t="s">
        <v>90</v>
      </c>
      <c r="AO24" s="80">
        <f>'Aout 2020'!AP24</f>
        <v>0</v>
      </c>
      <c r="AP24" s="80">
        <f>COUNTIF(D24:AG24,"HS")+'Aout 2020'!AQ24</f>
        <v>0</v>
      </c>
      <c r="AQ24" s="186">
        <f t="shared" si="5"/>
        <v>0</v>
      </c>
      <c r="AR24" s="77">
        <f>COUNT(AD24,W24,P24,I24)+'Aout 2020'!AS24</f>
        <v>0</v>
      </c>
      <c r="AS24" s="64">
        <f t="shared" si="6"/>
        <v>0</v>
      </c>
      <c r="AT24" s="64">
        <f t="shared" si="7"/>
        <v>0</v>
      </c>
      <c r="AU24" s="183">
        <f t="shared" si="8"/>
        <v>0</v>
      </c>
      <c r="AV24" s="106">
        <f ca="1">jaunesNum(D24:AG24)+'Aout 2020'!AW24</f>
        <v>0</v>
      </c>
      <c r="AW24" s="108">
        <f>COUNTIF(D24:AG24,"RF")+'Aout 2020'!AX24</f>
        <v>0</v>
      </c>
      <c r="AX24" s="146">
        <f t="shared" ca="1" si="9"/>
        <v>0</v>
      </c>
      <c r="AY24" s="88">
        <f>IF(COUNTIF(D24:AG24,"CA")&gt;=5,"1",IF(COUNTIF(D24:AG24,"CA")&lt;=4,"0"))+'Aout 2020'!AZ24</f>
        <v>0</v>
      </c>
      <c r="AZ24" s="80">
        <f t="shared" si="10"/>
        <v>0</v>
      </c>
      <c r="BA24" s="80">
        <f>COUNTIF(D24:AG24,"FR")+'Aout 2020'!BB24</f>
        <v>0</v>
      </c>
      <c r="BB24" s="186">
        <f t="shared" si="11"/>
        <v>0</v>
      </c>
    </row>
    <row r="25" spans="1:54" ht="2.25" customHeight="1" thickBot="1" x14ac:dyDescent="0.3">
      <c r="A25" s="14"/>
      <c r="B25" s="122"/>
      <c r="C25" s="133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11"/>
      <c r="AI25" s="164">
        <f>COUNTIF(D25:AG25,"RTT")+'Aout 2020'!AJ25</f>
        <v>0</v>
      </c>
      <c r="AJ25" s="183"/>
      <c r="AK25" s="88">
        <f>COUNTIF(D25:AG25,"CA")+'Aout 2020'!AL25</f>
        <v>0</v>
      </c>
      <c r="AL25" s="186"/>
      <c r="AM25" s="362"/>
      <c r="AN25" s="88" t="s">
        <v>90</v>
      </c>
      <c r="AO25" s="80">
        <f>'Aout 2020'!AP25</f>
        <v>0</v>
      </c>
      <c r="AP25" s="80">
        <f>COUNTIF(D25:AG25,"HS")+'Aout 2020'!AQ25</f>
        <v>0</v>
      </c>
      <c r="AQ25" s="186">
        <f t="shared" si="5"/>
        <v>0</v>
      </c>
      <c r="AR25" s="77">
        <f>COUNT(AD25,W25,P25,I25)+'Aout 2020'!AS25</f>
        <v>0</v>
      </c>
      <c r="AS25" s="64">
        <f t="shared" si="6"/>
        <v>0</v>
      </c>
      <c r="AT25" s="64">
        <f t="shared" si="7"/>
        <v>0</v>
      </c>
      <c r="AU25" s="183">
        <f t="shared" si="8"/>
        <v>0</v>
      </c>
      <c r="AV25" s="106">
        <f ca="1">jaunesNum(D25:AG25)+'Aout 2020'!AW25</f>
        <v>2</v>
      </c>
      <c r="AW25" s="108">
        <f>COUNTIF(D25:AG25,"RF")+'Aout 2020'!AX25</f>
        <v>0</v>
      </c>
      <c r="AX25" s="147"/>
      <c r="AY25" s="88">
        <f>IF(COUNTIF(D25:AG25,"CA")&gt;=5,"1",IF(COUNTIF(D25:AG25,"CA")&lt;=4,"0"))+'Aout 2020'!AZ25</f>
        <v>0</v>
      </c>
      <c r="AZ25" s="80">
        <f t="shared" si="10"/>
        <v>0</v>
      </c>
      <c r="BA25" s="80">
        <f>COUNTIF(D25:AG25,"FR")+'Aout 2020'!BB25</f>
        <v>0</v>
      </c>
      <c r="BB25" s="186">
        <f t="shared" si="11"/>
        <v>0</v>
      </c>
    </row>
    <row r="26" spans="1:54" ht="12" customHeight="1" x14ac:dyDescent="0.25">
      <c r="A26" s="278" t="s">
        <v>43</v>
      </c>
      <c r="B26" s="123">
        <v>13</v>
      </c>
      <c r="C26" s="137"/>
      <c r="D26" s="39" t="str">
        <f t="shared" ref="D26:AG26" si="21">IF(OR(WEEKDAY(D3,2)=6,WEEKDAY(D3,2)=7,WEEKDAY(D3,2)=3),"RH","")</f>
        <v/>
      </c>
      <c r="E26" s="39" t="str">
        <f t="shared" si="21"/>
        <v>RH</v>
      </c>
      <c r="F26" s="39" t="str">
        <f t="shared" si="21"/>
        <v/>
      </c>
      <c r="G26" s="39" t="str">
        <f t="shared" si="21"/>
        <v/>
      </c>
      <c r="H26" s="39" t="str">
        <f t="shared" si="21"/>
        <v>RH</v>
      </c>
      <c r="I26" s="39" t="str">
        <f t="shared" si="21"/>
        <v>RH</v>
      </c>
      <c r="J26" s="39" t="str">
        <f t="shared" si="21"/>
        <v/>
      </c>
      <c r="K26" s="39" t="str">
        <f t="shared" si="21"/>
        <v/>
      </c>
      <c r="L26" s="39" t="str">
        <f t="shared" si="21"/>
        <v>RH</v>
      </c>
      <c r="M26" s="39" t="str">
        <f t="shared" si="21"/>
        <v/>
      </c>
      <c r="N26" s="39" t="str">
        <f t="shared" si="21"/>
        <v/>
      </c>
      <c r="O26" s="39" t="str">
        <f t="shared" si="21"/>
        <v>RH</v>
      </c>
      <c r="P26" s="39" t="str">
        <f t="shared" si="21"/>
        <v>RH</v>
      </c>
      <c r="Q26" s="39" t="str">
        <f t="shared" si="21"/>
        <v/>
      </c>
      <c r="R26" s="39" t="str">
        <f t="shared" si="21"/>
        <v/>
      </c>
      <c r="S26" s="39" t="str">
        <f t="shared" si="21"/>
        <v>RH</v>
      </c>
      <c r="T26" s="39" t="str">
        <f t="shared" si="21"/>
        <v/>
      </c>
      <c r="U26" s="39" t="str">
        <f t="shared" si="21"/>
        <v/>
      </c>
      <c r="V26" s="39" t="str">
        <f t="shared" si="21"/>
        <v>RH</v>
      </c>
      <c r="W26" s="39" t="str">
        <f t="shared" si="21"/>
        <v>RH</v>
      </c>
      <c r="X26" s="39" t="str">
        <f t="shared" si="21"/>
        <v/>
      </c>
      <c r="Y26" s="39" t="str">
        <f t="shared" si="21"/>
        <v/>
      </c>
      <c r="Z26" s="39" t="str">
        <f t="shared" si="21"/>
        <v>RH</v>
      </c>
      <c r="AA26" s="39" t="str">
        <f t="shared" si="21"/>
        <v/>
      </c>
      <c r="AB26" s="39" t="str">
        <f t="shared" si="21"/>
        <v/>
      </c>
      <c r="AC26" s="39" t="str">
        <f t="shared" si="21"/>
        <v>RH</v>
      </c>
      <c r="AD26" s="39" t="str">
        <f t="shared" si="21"/>
        <v>RH</v>
      </c>
      <c r="AE26" s="39" t="str">
        <f t="shared" si="21"/>
        <v/>
      </c>
      <c r="AF26" s="39" t="str">
        <f t="shared" si="21"/>
        <v/>
      </c>
      <c r="AG26" s="39" t="str">
        <f t="shared" si="21"/>
        <v>RH</v>
      </c>
      <c r="AH26" s="111"/>
      <c r="AI26" s="164">
        <f>COUNTIF(D26:AG26,"RTT")+'Aout 2020'!AJ26</f>
        <v>0</v>
      </c>
      <c r="AJ26" s="183">
        <f>0 -(AI26)</f>
        <v>0</v>
      </c>
      <c r="AK26" s="88">
        <f>COUNTIF(D26:AG26,"CA")+'Aout 2020'!AL26</f>
        <v>0</v>
      </c>
      <c r="AL26" s="186">
        <f t="shared" si="4"/>
        <v>25</v>
      </c>
      <c r="AM26" s="362"/>
      <c r="AN26" s="88" t="s">
        <v>90</v>
      </c>
      <c r="AO26" s="80">
        <f>'Aout 2020'!AP26</f>
        <v>0</v>
      </c>
      <c r="AP26" s="80">
        <f>COUNTIF(D26:AG26,"HS")+'Aout 2020'!AQ26</f>
        <v>0</v>
      </c>
      <c r="AQ26" s="186">
        <f t="shared" si="5"/>
        <v>0</v>
      </c>
      <c r="AR26" s="77">
        <f>COUNT(AD26,W26,P26,I26)+'Aout 2020'!AS26</f>
        <v>0</v>
      </c>
      <c r="AS26" s="64">
        <f t="shared" si="6"/>
        <v>0</v>
      </c>
      <c r="AT26" s="64">
        <f t="shared" si="7"/>
        <v>0</v>
      </c>
      <c r="AU26" s="183">
        <f t="shared" si="8"/>
        <v>0</v>
      </c>
      <c r="AV26" s="106">
        <f ca="1">jaunesNum(D26:AG26)+'Aout 2020'!AW26</f>
        <v>0</v>
      </c>
      <c r="AW26" s="108">
        <f>COUNTIF(D26:AG26,"RF")+'Aout 2020'!AX26</f>
        <v>0</v>
      </c>
      <c r="AX26" s="146">
        <f t="shared" ca="1" si="9"/>
        <v>0</v>
      </c>
      <c r="AY26" s="88">
        <f>IF(COUNTIF(D26:AG26,"CA")&gt;=5,"1",IF(COUNTIF(D26:AG26,"CA")&lt;=4,"0"))+'Aout 2020'!AZ26</f>
        <v>0</v>
      </c>
      <c r="AZ26" s="80">
        <f t="shared" si="10"/>
        <v>0</v>
      </c>
      <c r="BA26" s="80">
        <f>COUNTIF(D26:AG26,"FR")+'Aout 2020'!BB26</f>
        <v>0</v>
      </c>
      <c r="BB26" s="186">
        <f t="shared" si="11"/>
        <v>0</v>
      </c>
    </row>
    <row r="27" spans="1:54" ht="12" customHeight="1" x14ac:dyDescent="0.25">
      <c r="A27" s="279"/>
      <c r="B27" s="123"/>
      <c r="C27" s="133"/>
      <c r="D27" s="39" t="str">
        <f>IF(OR(WEEKDAY(D3,2)=6,WEEKDAY(D3,2)=7,WEEKDAY(D3,2)=3),"RH","")</f>
        <v/>
      </c>
      <c r="E27" s="39" t="str">
        <f t="shared" ref="E27:AG27" si="22">IF(OR(WEEKDAY(E3,2)=6,WEEKDAY(E3,2)=7,WEEKDAY(E3,2)=3),"RH","")</f>
        <v>RH</v>
      </c>
      <c r="F27" s="39" t="str">
        <f t="shared" si="22"/>
        <v/>
      </c>
      <c r="G27" s="39" t="str">
        <f t="shared" si="22"/>
        <v/>
      </c>
      <c r="H27" s="39" t="str">
        <f t="shared" si="22"/>
        <v>RH</v>
      </c>
      <c r="I27" s="39" t="str">
        <f t="shared" si="22"/>
        <v>RH</v>
      </c>
      <c r="J27" s="39" t="str">
        <f t="shared" si="22"/>
        <v/>
      </c>
      <c r="K27" s="39" t="str">
        <f t="shared" si="22"/>
        <v/>
      </c>
      <c r="L27" s="39" t="str">
        <f t="shared" si="22"/>
        <v>RH</v>
      </c>
      <c r="M27" s="39" t="str">
        <f t="shared" si="22"/>
        <v/>
      </c>
      <c r="N27" s="39" t="str">
        <f t="shared" si="22"/>
        <v/>
      </c>
      <c r="O27" s="39" t="str">
        <f t="shared" si="22"/>
        <v>RH</v>
      </c>
      <c r="P27" s="39" t="str">
        <f t="shared" si="22"/>
        <v>RH</v>
      </c>
      <c r="Q27" s="39" t="str">
        <f t="shared" si="22"/>
        <v/>
      </c>
      <c r="R27" s="39" t="str">
        <f t="shared" si="22"/>
        <v/>
      </c>
      <c r="S27" s="39" t="str">
        <f t="shared" si="22"/>
        <v>RH</v>
      </c>
      <c r="T27" s="39" t="str">
        <f t="shared" si="22"/>
        <v/>
      </c>
      <c r="U27" s="39" t="str">
        <f t="shared" si="22"/>
        <v/>
      </c>
      <c r="V27" s="39" t="str">
        <f t="shared" si="22"/>
        <v>RH</v>
      </c>
      <c r="W27" s="39" t="str">
        <f t="shared" si="22"/>
        <v>RH</v>
      </c>
      <c r="X27" s="39" t="str">
        <f t="shared" si="22"/>
        <v/>
      </c>
      <c r="Y27" s="39" t="str">
        <f t="shared" si="22"/>
        <v/>
      </c>
      <c r="Z27" s="39" t="str">
        <f t="shared" si="22"/>
        <v>RH</v>
      </c>
      <c r="AA27" s="39" t="str">
        <f t="shared" si="22"/>
        <v/>
      </c>
      <c r="AB27" s="39" t="str">
        <f t="shared" si="22"/>
        <v/>
      </c>
      <c r="AC27" s="39" t="str">
        <f t="shared" si="22"/>
        <v>RH</v>
      </c>
      <c r="AD27" s="39" t="str">
        <f t="shared" si="22"/>
        <v>RH</v>
      </c>
      <c r="AE27" s="39" t="str">
        <f t="shared" si="22"/>
        <v/>
      </c>
      <c r="AF27" s="39" t="str">
        <f t="shared" si="22"/>
        <v/>
      </c>
      <c r="AG27" s="39" t="str">
        <f t="shared" si="22"/>
        <v>RH</v>
      </c>
      <c r="AH27" s="111"/>
      <c r="AI27" s="164">
        <f>COUNTIF(D27:AG27,"RTT")+'Aout 2020'!AJ27</f>
        <v>0</v>
      </c>
      <c r="AJ27" s="183">
        <f t="shared" si="3"/>
        <v>15</v>
      </c>
      <c r="AK27" s="88">
        <f>COUNTIF(D27:AG27,"CA")+'Aout 2020'!AL27</f>
        <v>0</v>
      </c>
      <c r="AL27" s="186">
        <f t="shared" si="4"/>
        <v>25</v>
      </c>
      <c r="AM27" s="362"/>
      <c r="AN27" s="88" t="s">
        <v>90</v>
      </c>
      <c r="AO27" s="80">
        <f>'Aout 2020'!AP27</f>
        <v>0</v>
      </c>
      <c r="AP27" s="80">
        <f>COUNTIF(D27:AG27,"HS")+'Aout 2020'!AQ27</f>
        <v>0</v>
      </c>
      <c r="AQ27" s="186">
        <f t="shared" si="5"/>
        <v>0</v>
      </c>
      <c r="AR27" s="77">
        <f>COUNT(AD27,W27,P27,I27)+'Aout 2020'!AS27</f>
        <v>0</v>
      </c>
      <c r="AS27" s="64">
        <f t="shared" si="6"/>
        <v>0</v>
      </c>
      <c r="AT27" s="64">
        <f t="shared" si="7"/>
        <v>0</v>
      </c>
      <c r="AU27" s="183">
        <f t="shared" si="8"/>
        <v>0</v>
      </c>
      <c r="AV27" s="106">
        <f ca="1">jaunesNum(D27:AG27)+'Aout 2020'!AW27</f>
        <v>0</v>
      </c>
      <c r="AW27" s="108">
        <f>COUNTIF(D27:AG27,"RF")+'Aout 2020'!AX27</f>
        <v>0</v>
      </c>
      <c r="AX27" s="146">
        <f t="shared" ca="1" si="9"/>
        <v>0</v>
      </c>
      <c r="AY27" s="88">
        <f>IF(COUNTIF(D27:AG27,"CA")&gt;=5,"1",IF(COUNTIF(D27:AG27,"CA")&lt;=4,"0"))+'Aout 2020'!AZ27</f>
        <v>0</v>
      </c>
      <c r="AZ27" s="80">
        <f t="shared" si="10"/>
        <v>0</v>
      </c>
      <c r="BA27" s="80">
        <f>COUNTIF(D27:AG27,"FR")+'Aout 2020'!BB27</f>
        <v>0</v>
      </c>
      <c r="BB27" s="186">
        <f t="shared" si="11"/>
        <v>0</v>
      </c>
    </row>
    <row r="28" spans="1:54" ht="12" customHeight="1" x14ac:dyDescent="0.25">
      <c r="A28" s="279"/>
      <c r="B28" s="123"/>
      <c r="C28" s="137"/>
      <c r="D28" s="39" t="str">
        <f t="shared" ref="D28:AG28" si="23">IF(OR(WEEKDAY(D3,2)=6,WEEKDAY(D3,2)=7,WEEKDAY(D3,2)=4),"RH","")</f>
        <v/>
      </c>
      <c r="E28" s="39" t="str">
        <f t="shared" si="23"/>
        <v/>
      </c>
      <c r="F28" s="39" t="str">
        <f t="shared" si="23"/>
        <v>RH</v>
      </c>
      <c r="G28" s="39" t="str">
        <f t="shared" si="23"/>
        <v/>
      </c>
      <c r="H28" s="39" t="str">
        <f t="shared" si="23"/>
        <v>RH</v>
      </c>
      <c r="I28" s="39" t="str">
        <f t="shared" si="23"/>
        <v>RH</v>
      </c>
      <c r="J28" s="39" t="str">
        <f t="shared" si="23"/>
        <v/>
      </c>
      <c r="K28" s="39" t="str">
        <f t="shared" si="23"/>
        <v/>
      </c>
      <c r="L28" s="39" t="str">
        <f t="shared" si="23"/>
        <v/>
      </c>
      <c r="M28" s="39" t="str">
        <f t="shared" si="23"/>
        <v>RH</v>
      </c>
      <c r="N28" s="39" t="str">
        <f t="shared" si="23"/>
        <v/>
      </c>
      <c r="O28" s="39" t="str">
        <f t="shared" si="23"/>
        <v>RH</v>
      </c>
      <c r="P28" s="39" t="str">
        <f t="shared" si="23"/>
        <v>RH</v>
      </c>
      <c r="Q28" s="39" t="str">
        <f t="shared" si="23"/>
        <v/>
      </c>
      <c r="R28" s="39" t="str">
        <f t="shared" si="23"/>
        <v/>
      </c>
      <c r="S28" s="39" t="str">
        <f t="shared" si="23"/>
        <v/>
      </c>
      <c r="T28" s="39" t="str">
        <f t="shared" si="23"/>
        <v>RH</v>
      </c>
      <c r="U28" s="39" t="str">
        <f t="shared" si="23"/>
        <v/>
      </c>
      <c r="V28" s="39" t="str">
        <f t="shared" si="23"/>
        <v>RH</v>
      </c>
      <c r="W28" s="39" t="str">
        <f t="shared" si="23"/>
        <v>RH</v>
      </c>
      <c r="X28" s="39" t="str">
        <f t="shared" si="23"/>
        <v/>
      </c>
      <c r="Y28" s="39" t="str">
        <f t="shared" si="23"/>
        <v/>
      </c>
      <c r="Z28" s="39" t="str">
        <f t="shared" si="23"/>
        <v/>
      </c>
      <c r="AA28" s="39" t="str">
        <f t="shared" si="23"/>
        <v>RH</v>
      </c>
      <c r="AB28" s="39" t="str">
        <f t="shared" si="23"/>
        <v/>
      </c>
      <c r="AC28" s="39" t="str">
        <f t="shared" si="23"/>
        <v>RH</v>
      </c>
      <c r="AD28" s="39" t="str">
        <f t="shared" si="23"/>
        <v>RH</v>
      </c>
      <c r="AE28" s="39" t="str">
        <f t="shared" si="23"/>
        <v/>
      </c>
      <c r="AF28" s="39" t="str">
        <f t="shared" si="23"/>
        <v/>
      </c>
      <c r="AG28" s="39" t="str">
        <f t="shared" si="23"/>
        <v/>
      </c>
      <c r="AH28" s="111"/>
      <c r="AI28" s="164">
        <f>COUNTIF(D28:AG28,"RTT")+'Aout 2020'!AJ28</f>
        <v>0</v>
      </c>
      <c r="AJ28" s="183">
        <f t="shared" si="3"/>
        <v>15</v>
      </c>
      <c r="AK28" s="88">
        <f>COUNTIF(D28:AG28,"CA")+'Aout 2020'!AL28</f>
        <v>0</v>
      </c>
      <c r="AL28" s="186">
        <f t="shared" si="4"/>
        <v>25</v>
      </c>
      <c r="AM28" s="362"/>
      <c r="AN28" s="88" t="s">
        <v>90</v>
      </c>
      <c r="AO28" s="80">
        <f>'Aout 2020'!AP28</f>
        <v>0</v>
      </c>
      <c r="AP28" s="80">
        <f>COUNTIF(D28:AG28,"HS")+'Aout 2020'!AQ28</f>
        <v>0</v>
      </c>
      <c r="AQ28" s="186">
        <f t="shared" si="5"/>
        <v>0</v>
      </c>
      <c r="AR28" s="77">
        <f>COUNT(AD28,W28,P28,I28)+'Aout 2020'!AS28</f>
        <v>0</v>
      </c>
      <c r="AS28" s="64">
        <f t="shared" si="6"/>
        <v>0</v>
      </c>
      <c r="AT28" s="64">
        <f t="shared" si="7"/>
        <v>0</v>
      </c>
      <c r="AU28" s="183">
        <f t="shared" si="8"/>
        <v>0</v>
      </c>
      <c r="AV28" s="106">
        <f ca="1">jaunesNum(D28:AG28)+'Aout 2020'!AW28</f>
        <v>0</v>
      </c>
      <c r="AW28" s="108">
        <f>COUNTIF(D28:AG28,"RF")+'Aout 2020'!AX28</f>
        <v>0</v>
      </c>
      <c r="AX28" s="146">
        <f t="shared" ca="1" si="9"/>
        <v>0</v>
      </c>
      <c r="AY28" s="88">
        <f>IF(COUNTIF(D28:AG28,"CA")&gt;=5,"1",IF(COUNTIF(D28:AG28,"CA")&lt;=4,"0"))+'Aout 2020'!AZ28</f>
        <v>0</v>
      </c>
      <c r="AZ28" s="80">
        <f t="shared" si="10"/>
        <v>0</v>
      </c>
      <c r="BA28" s="80">
        <f>COUNTIF(D28:AG28,"FR")+'Aout 2020'!BB28</f>
        <v>0</v>
      </c>
      <c r="BB28" s="186">
        <f t="shared" si="11"/>
        <v>0</v>
      </c>
    </row>
    <row r="29" spans="1:54" ht="12" customHeight="1" thickBot="1" x14ac:dyDescent="0.3">
      <c r="A29" s="280"/>
      <c r="B29" s="123"/>
      <c r="C29" s="137"/>
      <c r="D29" s="39" t="str">
        <f t="shared" ref="D29:AG29" si="24">IF(OR(WEEKDAY(D3,2)=6,WEEKDAY(D3,2)=7,WEEKDAY(D3,2)=5),"RH","")</f>
        <v/>
      </c>
      <c r="E29" s="39" t="str">
        <f t="shared" si="24"/>
        <v/>
      </c>
      <c r="F29" s="39" t="str">
        <f t="shared" si="24"/>
        <v/>
      </c>
      <c r="G29" s="39" t="str">
        <f t="shared" si="24"/>
        <v>RH</v>
      </c>
      <c r="H29" s="39" t="str">
        <f t="shared" si="24"/>
        <v>RH</v>
      </c>
      <c r="I29" s="39" t="str">
        <f t="shared" si="24"/>
        <v>RH</v>
      </c>
      <c r="J29" s="39" t="str">
        <f t="shared" si="24"/>
        <v/>
      </c>
      <c r="K29" s="39" t="str">
        <f t="shared" si="24"/>
        <v/>
      </c>
      <c r="L29" s="39" t="str">
        <f t="shared" si="24"/>
        <v/>
      </c>
      <c r="M29" s="39" t="str">
        <f t="shared" si="24"/>
        <v/>
      </c>
      <c r="N29" s="39" t="str">
        <f t="shared" si="24"/>
        <v>RH</v>
      </c>
      <c r="O29" s="39" t="str">
        <f t="shared" si="24"/>
        <v>RH</v>
      </c>
      <c r="P29" s="39" t="str">
        <f t="shared" si="24"/>
        <v>RH</v>
      </c>
      <c r="Q29" s="39" t="str">
        <f t="shared" si="24"/>
        <v/>
      </c>
      <c r="R29" s="39" t="str">
        <f t="shared" si="24"/>
        <v/>
      </c>
      <c r="S29" s="39" t="str">
        <f t="shared" si="24"/>
        <v/>
      </c>
      <c r="T29" s="39" t="str">
        <f t="shared" si="24"/>
        <v/>
      </c>
      <c r="U29" s="39" t="str">
        <f t="shared" si="24"/>
        <v>RH</v>
      </c>
      <c r="V29" s="39" t="str">
        <f t="shared" si="24"/>
        <v>RH</v>
      </c>
      <c r="W29" s="39" t="str">
        <f t="shared" si="24"/>
        <v>RH</v>
      </c>
      <c r="X29" s="39" t="str">
        <f t="shared" si="24"/>
        <v/>
      </c>
      <c r="Y29" s="39" t="str">
        <f t="shared" si="24"/>
        <v/>
      </c>
      <c r="Z29" s="39" t="str">
        <f t="shared" si="24"/>
        <v/>
      </c>
      <c r="AA29" s="39" t="str">
        <f t="shared" si="24"/>
        <v/>
      </c>
      <c r="AB29" s="39" t="str">
        <f t="shared" si="24"/>
        <v>RH</v>
      </c>
      <c r="AC29" s="39" t="str">
        <f t="shared" si="24"/>
        <v>RH</v>
      </c>
      <c r="AD29" s="39" t="str">
        <f t="shared" si="24"/>
        <v>RH</v>
      </c>
      <c r="AE29" s="39" t="str">
        <f t="shared" si="24"/>
        <v/>
      </c>
      <c r="AF29" s="39" t="str">
        <f t="shared" si="24"/>
        <v/>
      </c>
      <c r="AG29" s="39" t="str">
        <f t="shared" si="24"/>
        <v/>
      </c>
      <c r="AH29" s="111"/>
      <c r="AI29" s="164">
        <f>COUNTIF(D29:AG29,"RTT")+'Aout 2020'!AJ29</f>
        <v>0</v>
      </c>
      <c r="AJ29" s="183">
        <f t="shared" si="3"/>
        <v>15</v>
      </c>
      <c r="AK29" s="88">
        <f>COUNTIF(D29:AG29,"CA")+'Aout 2020'!AL29</f>
        <v>0</v>
      </c>
      <c r="AL29" s="186">
        <f t="shared" si="4"/>
        <v>25</v>
      </c>
      <c r="AM29" s="362"/>
      <c r="AN29" s="88" t="s">
        <v>90</v>
      </c>
      <c r="AO29" s="80">
        <f>'Aout 2020'!AP29</f>
        <v>0</v>
      </c>
      <c r="AP29" s="80">
        <f>COUNTIF(D29:AG29,"HS")+'Aout 2020'!AQ29</f>
        <v>0</v>
      </c>
      <c r="AQ29" s="186">
        <f t="shared" si="5"/>
        <v>0</v>
      </c>
      <c r="AR29" s="77">
        <f>COUNT(AD29,W29,P29,I29)+'Aout 2020'!AS29</f>
        <v>0</v>
      </c>
      <c r="AS29" s="64">
        <f t="shared" si="6"/>
        <v>0</v>
      </c>
      <c r="AT29" s="64">
        <f t="shared" si="7"/>
        <v>0</v>
      </c>
      <c r="AU29" s="183">
        <f t="shared" si="8"/>
        <v>0</v>
      </c>
      <c r="AV29" s="106">
        <f ca="1">jaunesNum(D29:AG29)+'Aout 2020'!AW29</f>
        <v>0</v>
      </c>
      <c r="AW29" s="108">
        <f>COUNTIF(D29:AG29,"RF")+'Aout 2020'!AX29</f>
        <v>0</v>
      </c>
      <c r="AX29" s="146">
        <f t="shared" ca="1" si="9"/>
        <v>0</v>
      </c>
      <c r="AY29" s="88">
        <f>IF(COUNTIF(D29:AG29,"CA")&gt;=5,"1",IF(COUNTIF(D29:AG29,"CA")&lt;=4,"0"))+'Aout 2020'!AZ29</f>
        <v>0</v>
      </c>
      <c r="AZ29" s="80">
        <f t="shared" si="10"/>
        <v>0</v>
      </c>
      <c r="BA29" s="80">
        <f>COUNTIF(D29:AG29,"FR")+'Aout 2020'!BB29</f>
        <v>0</v>
      </c>
      <c r="BB29" s="186">
        <f t="shared" si="11"/>
        <v>0</v>
      </c>
    </row>
    <row r="30" spans="1:54" ht="12" customHeight="1" x14ac:dyDescent="0.25">
      <c r="A30" s="281" t="s">
        <v>44</v>
      </c>
      <c r="B30" s="123">
        <v>14</v>
      </c>
      <c r="C30" s="137"/>
      <c r="D30" s="39" t="str">
        <f t="shared" ref="D30:AG30" si="25">IF(OR(WEEKDAY(D3,2)=6,WEEKDAY(D3,2)=7,WEEKDAY(D3,2)=2),"RH","")</f>
        <v>RH</v>
      </c>
      <c r="E30" s="39" t="str">
        <f t="shared" si="25"/>
        <v/>
      </c>
      <c r="F30" s="39" t="str">
        <f t="shared" si="25"/>
        <v/>
      </c>
      <c r="G30" s="39" t="str">
        <f t="shared" si="25"/>
        <v/>
      </c>
      <c r="H30" s="39" t="str">
        <f t="shared" si="25"/>
        <v>RH</v>
      </c>
      <c r="I30" s="39" t="str">
        <f t="shared" si="25"/>
        <v>RH</v>
      </c>
      <c r="J30" s="39" t="str">
        <f t="shared" si="25"/>
        <v/>
      </c>
      <c r="K30" s="39" t="str">
        <f t="shared" si="25"/>
        <v>RH</v>
      </c>
      <c r="L30" s="39" t="str">
        <f t="shared" si="25"/>
        <v/>
      </c>
      <c r="M30" s="39" t="str">
        <f t="shared" si="25"/>
        <v/>
      </c>
      <c r="N30" s="39" t="str">
        <f t="shared" si="25"/>
        <v/>
      </c>
      <c r="O30" s="39" t="str">
        <f t="shared" si="25"/>
        <v>RH</v>
      </c>
      <c r="P30" s="39" t="str">
        <f t="shared" si="25"/>
        <v>RH</v>
      </c>
      <c r="Q30" s="39" t="str">
        <f t="shared" si="25"/>
        <v/>
      </c>
      <c r="R30" s="39" t="str">
        <f t="shared" si="25"/>
        <v>RH</v>
      </c>
      <c r="S30" s="39" t="str">
        <f t="shared" si="25"/>
        <v/>
      </c>
      <c r="T30" s="39" t="str">
        <f t="shared" si="25"/>
        <v/>
      </c>
      <c r="U30" s="39" t="str">
        <f t="shared" si="25"/>
        <v/>
      </c>
      <c r="V30" s="39" t="str">
        <f t="shared" si="25"/>
        <v>RH</v>
      </c>
      <c r="W30" s="39" t="str">
        <f t="shared" si="25"/>
        <v>RH</v>
      </c>
      <c r="X30" s="39" t="str">
        <f t="shared" si="25"/>
        <v/>
      </c>
      <c r="Y30" s="39" t="str">
        <f t="shared" si="25"/>
        <v>RH</v>
      </c>
      <c r="Z30" s="39" t="str">
        <f t="shared" si="25"/>
        <v/>
      </c>
      <c r="AA30" s="39" t="str">
        <f t="shared" si="25"/>
        <v/>
      </c>
      <c r="AB30" s="39" t="str">
        <f t="shared" si="25"/>
        <v/>
      </c>
      <c r="AC30" s="39" t="str">
        <f t="shared" si="25"/>
        <v>RH</v>
      </c>
      <c r="AD30" s="39" t="str">
        <f t="shared" si="25"/>
        <v>RH</v>
      </c>
      <c r="AE30" s="39" t="str">
        <f t="shared" si="25"/>
        <v/>
      </c>
      <c r="AF30" s="39" t="str">
        <f t="shared" si="25"/>
        <v>RH</v>
      </c>
      <c r="AG30" s="39" t="str">
        <f t="shared" si="25"/>
        <v/>
      </c>
      <c r="AH30" s="111"/>
      <c r="AI30" s="164">
        <f>COUNTIF(D30:AG30,"RTT")+'Aout 2020'!AJ30</f>
        <v>0</v>
      </c>
      <c r="AJ30" s="183">
        <f t="shared" si="3"/>
        <v>15</v>
      </c>
      <c r="AK30" s="88">
        <f>COUNTIF(D30:AG30,"CA")+'Aout 2020'!AL30</f>
        <v>0</v>
      </c>
      <c r="AL30" s="186">
        <f t="shared" si="4"/>
        <v>25</v>
      </c>
      <c r="AM30" s="362"/>
      <c r="AN30" s="88" t="s">
        <v>90</v>
      </c>
      <c r="AO30" s="80">
        <f>'Aout 2020'!AP30</f>
        <v>0</v>
      </c>
      <c r="AP30" s="80">
        <f>COUNTIF(D30:AG30,"HS")+'Aout 2020'!AQ30</f>
        <v>0</v>
      </c>
      <c r="AQ30" s="186">
        <f t="shared" si="5"/>
        <v>0</v>
      </c>
      <c r="AR30" s="77">
        <f>COUNT(AD30,W30,P30,I30)+'Aout 2020'!AS30</f>
        <v>0</v>
      </c>
      <c r="AS30" s="64">
        <f t="shared" si="6"/>
        <v>0</v>
      </c>
      <c r="AT30" s="64">
        <f t="shared" si="7"/>
        <v>0</v>
      </c>
      <c r="AU30" s="183">
        <f t="shared" si="8"/>
        <v>0</v>
      </c>
      <c r="AV30" s="106">
        <f ca="1">jaunesNum(D30:AG30)+'Aout 2020'!AW30</f>
        <v>0</v>
      </c>
      <c r="AW30" s="108">
        <f>COUNTIF(D30:AG30,"RF")+'Aout 2020'!AX30</f>
        <v>0</v>
      </c>
      <c r="AX30" s="146">
        <f t="shared" ca="1" si="9"/>
        <v>0</v>
      </c>
      <c r="AY30" s="88">
        <f>IF(COUNTIF(D30:AG30,"CA")&gt;=5,"1",IF(COUNTIF(D30:AG30,"CA")&lt;=4,"0"))+'Aout 2020'!AZ30</f>
        <v>0</v>
      </c>
      <c r="AZ30" s="80">
        <f t="shared" si="10"/>
        <v>0</v>
      </c>
      <c r="BA30" s="80">
        <f>COUNTIF(D30:AG30,"FR")+'Aout 2020'!BB30</f>
        <v>0</v>
      </c>
      <c r="BB30" s="186">
        <f t="shared" si="11"/>
        <v>0</v>
      </c>
    </row>
    <row r="31" spans="1:54" ht="12" customHeight="1" x14ac:dyDescent="0.25">
      <c r="A31" s="281"/>
      <c r="B31" s="123">
        <v>15</v>
      </c>
      <c r="C31" s="133"/>
      <c r="D31" s="39" t="str">
        <f t="shared" ref="D31:AG31" si="26">IF(OR(WEEKDAY(D3,2)=6,WEEKDAY(D3,2)=7,WEEKDAY(D3,2)=5),"RH","")</f>
        <v/>
      </c>
      <c r="E31" s="39" t="str">
        <f t="shared" si="26"/>
        <v/>
      </c>
      <c r="F31" s="39" t="str">
        <f t="shared" si="26"/>
        <v/>
      </c>
      <c r="G31" s="39" t="str">
        <f t="shared" si="26"/>
        <v>RH</v>
      </c>
      <c r="H31" s="39" t="str">
        <f t="shared" si="26"/>
        <v>RH</v>
      </c>
      <c r="I31" s="39" t="str">
        <f t="shared" si="26"/>
        <v>RH</v>
      </c>
      <c r="J31" s="39" t="str">
        <f t="shared" si="26"/>
        <v/>
      </c>
      <c r="K31" s="39" t="str">
        <f t="shared" si="26"/>
        <v/>
      </c>
      <c r="L31" s="39" t="str">
        <f t="shared" si="26"/>
        <v/>
      </c>
      <c r="M31" s="39" t="str">
        <f t="shared" si="26"/>
        <v/>
      </c>
      <c r="N31" s="39" t="str">
        <f t="shared" si="26"/>
        <v>RH</v>
      </c>
      <c r="O31" s="39" t="str">
        <f t="shared" si="26"/>
        <v>RH</v>
      </c>
      <c r="P31" s="39" t="str">
        <f t="shared" si="26"/>
        <v>RH</v>
      </c>
      <c r="Q31" s="39" t="str">
        <f t="shared" si="26"/>
        <v/>
      </c>
      <c r="R31" s="39" t="str">
        <f t="shared" si="26"/>
        <v/>
      </c>
      <c r="S31" s="39" t="str">
        <f t="shared" si="26"/>
        <v/>
      </c>
      <c r="T31" s="39" t="str">
        <f t="shared" si="26"/>
        <v/>
      </c>
      <c r="U31" s="39" t="str">
        <f t="shared" si="26"/>
        <v>RH</v>
      </c>
      <c r="V31" s="39" t="str">
        <f t="shared" si="26"/>
        <v>RH</v>
      </c>
      <c r="W31" s="39" t="str">
        <f t="shared" si="26"/>
        <v>RH</v>
      </c>
      <c r="X31" s="39" t="str">
        <f t="shared" si="26"/>
        <v/>
      </c>
      <c r="Y31" s="39" t="str">
        <f t="shared" si="26"/>
        <v/>
      </c>
      <c r="Z31" s="39" t="str">
        <f t="shared" si="26"/>
        <v/>
      </c>
      <c r="AA31" s="39" t="str">
        <f t="shared" si="26"/>
        <v/>
      </c>
      <c r="AB31" s="39" t="str">
        <f t="shared" si="26"/>
        <v>RH</v>
      </c>
      <c r="AC31" s="39" t="str">
        <f t="shared" si="26"/>
        <v>RH</v>
      </c>
      <c r="AD31" s="39" t="str">
        <f t="shared" si="26"/>
        <v>RH</v>
      </c>
      <c r="AE31" s="39" t="str">
        <f t="shared" si="26"/>
        <v/>
      </c>
      <c r="AF31" s="39" t="str">
        <f t="shared" si="26"/>
        <v/>
      </c>
      <c r="AG31" s="39" t="str">
        <f t="shared" si="26"/>
        <v/>
      </c>
      <c r="AH31" s="111"/>
      <c r="AI31" s="164">
        <f>COUNTIF(D31:AG31,"RTT")+'Aout 2020'!AJ31</f>
        <v>0</v>
      </c>
      <c r="AJ31" s="183">
        <f t="shared" si="3"/>
        <v>15</v>
      </c>
      <c r="AK31" s="88">
        <f>COUNTIF(D31:AG31,"CA")+'Aout 2020'!AL31</f>
        <v>0</v>
      </c>
      <c r="AL31" s="186">
        <f t="shared" si="4"/>
        <v>25</v>
      </c>
      <c r="AM31" s="362"/>
      <c r="AN31" s="88" t="s">
        <v>90</v>
      </c>
      <c r="AO31" s="80">
        <f>'Aout 2020'!AP31</f>
        <v>0</v>
      </c>
      <c r="AP31" s="80">
        <f>COUNTIF(D31:AG31,"HS")+'Aout 2020'!AQ31</f>
        <v>0</v>
      </c>
      <c r="AQ31" s="186">
        <f t="shared" si="5"/>
        <v>0</v>
      </c>
      <c r="AR31" s="77">
        <f>COUNT(AD31,W31,P31,I31)+'Aout 2020'!AS31</f>
        <v>0</v>
      </c>
      <c r="AS31" s="64">
        <f t="shared" si="6"/>
        <v>0</v>
      </c>
      <c r="AT31" s="64">
        <f t="shared" si="7"/>
        <v>0</v>
      </c>
      <c r="AU31" s="183">
        <f t="shared" si="8"/>
        <v>0</v>
      </c>
      <c r="AV31" s="106">
        <f ca="1">jaunesNum(D31:AG31)+'Aout 2020'!AW31</f>
        <v>0</v>
      </c>
      <c r="AW31" s="108">
        <f>COUNTIF(D31:AG31,"RF")+'Aout 2020'!AX31</f>
        <v>0</v>
      </c>
      <c r="AX31" s="146">
        <f t="shared" ca="1" si="9"/>
        <v>0</v>
      </c>
      <c r="AY31" s="88">
        <f>IF(COUNTIF(D31:AG31,"CA")&gt;=5,"1",IF(COUNTIF(D31:AG31,"CA")&lt;=4,"0"))+'Aout 2020'!AZ31</f>
        <v>0</v>
      </c>
      <c r="AZ31" s="80">
        <f t="shared" si="10"/>
        <v>0</v>
      </c>
      <c r="BA31" s="80">
        <f>COUNTIF(D31:AG31,"FR")+'Aout 2020'!BB31</f>
        <v>0</v>
      </c>
      <c r="BB31" s="186">
        <f t="shared" si="11"/>
        <v>0</v>
      </c>
    </row>
    <row r="32" spans="1:54" ht="12" customHeight="1" x14ac:dyDescent="0.25">
      <c r="A32" s="281"/>
      <c r="B32" s="123">
        <v>16</v>
      </c>
      <c r="C32" s="133"/>
      <c r="D32" s="39" t="str">
        <f t="shared" ref="D32:AG32" si="27">IF(OR(WEEKDAY(D3,2)=6,WEEKDAY(D3,2)=7,WEEKDAY(D3,2)=4),"RH","")</f>
        <v/>
      </c>
      <c r="E32" s="39" t="str">
        <f t="shared" si="27"/>
        <v/>
      </c>
      <c r="F32" s="39" t="str">
        <f t="shared" si="27"/>
        <v>RH</v>
      </c>
      <c r="G32" s="39" t="str">
        <f t="shared" si="27"/>
        <v/>
      </c>
      <c r="H32" s="39" t="str">
        <f t="shared" si="27"/>
        <v>RH</v>
      </c>
      <c r="I32" s="39" t="str">
        <f t="shared" si="27"/>
        <v>RH</v>
      </c>
      <c r="J32" s="39" t="str">
        <f t="shared" si="27"/>
        <v/>
      </c>
      <c r="K32" s="39" t="str">
        <f t="shared" si="27"/>
        <v/>
      </c>
      <c r="L32" s="39" t="str">
        <f t="shared" si="27"/>
        <v/>
      </c>
      <c r="M32" s="39" t="str">
        <f t="shared" si="27"/>
        <v>RH</v>
      </c>
      <c r="N32" s="39" t="str">
        <f t="shared" si="27"/>
        <v/>
      </c>
      <c r="O32" s="39" t="str">
        <f t="shared" si="27"/>
        <v>RH</v>
      </c>
      <c r="P32" s="39" t="str">
        <f t="shared" si="27"/>
        <v>RH</v>
      </c>
      <c r="Q32" s="39" t="str">
        <f t="shared" si="27"/>
        <v/>
      </c>
      <c r="R32" s="39" t="str">
        <f t="shared" si="27"/>
        <v/>
      </c>
      <c r="S32" s="39" t="str">
        <f t="shared" si="27"/>
        <v/>
      </c>
      <c r="T32" s="39" t="str">
        <f t="shared" si="27"/>
        <v>RH</v>
      </c>
      <c r="U32" s="39" t="str">
        <f t="shared" si="27"/>
        <v/>
      </c>
      <c r="V32" s="39" t="str">
        <f t="shared" si="27"/>
        <v>RH</v>
      </c>
      <c r="W32" s="39" t="str">
        <f t="shared" si="27"/>
        <v>RH</v>
      </c>
      <c r="X32" s="39" t="str">
        <f t="shared" si="27"/>
        <v/>
      </c>
      <c r="Y32" s="39" t="str">
        <f t="shared" si="27"/>
        <v/>
      </c>
      <c r="Z32" s="39" t="str">
        <f t="shared" si="27"/>
        <v/>
      </c>
      <c r="AA32" s="39" t="str">
        <f t="shared" si="27"/>
        <v>RH</v>
      </c>
      <c r="AB32" s="39" t="str">
        <f t="shared" si="27"/>
        <v/>
      </c>
      <c r="AC32" s="39" t="str">
        <f t="shared" si="27"/>
        <v>RH</v>
      </c>
      <c r="AD32" s="39" t="str">
        <f t="shared" si="27"/>
        <v>RH</v>
      </c>
      <c r="AE32" s="39" t="str">
        <f t="shared" si="27"/>
        <v/>
      </c>
      <c r="AF32" s="39" t="str">
        <f t="shared" si="27"/>
        <v/>
      </c>
      <c r="AG32" s="39" t="str">
        <f t="shared" si="27"/>
        <v/>
      </c>
      <c r="AH32" s="111"/>
      <c r="AI32" s="164">
        <f>COUNTIF(D32:AG32,"RTT")+'Aout 2020'!AJ32</f>
        <v>0</v>
      </c>
      <c r="AJ32" s="183">
        <f t="shared" si="3"/>
        <v>15</v>
      </c>
      <c r="AK32" s="88">
        <f>COUNTIF(D32:AG32,"CA")+'Aout 2020'!AL32</f>
        <v>0</v>
      </c>
      <c r="AL32" s="186">
        <f t="shared" si="4"/>
        <v>25</v>
      </c>
      <c r="AM32" s="362"/>
      <c r="AN32" s="88" t="s">
        <v>90</v>
      </c>
      <c r="AO32" s="80">
        <f>'Aout 2020'!AP32</f>
        <v>0</v>
      </c>
      <c r="AP32" s="80">
        <f>COUNTIF(D32:AG32,"HS")+'Aout 2020'!AQ32</f>
        <v>0</v>
      </c>
      <c r="AQ32" s="186">
        <f t="shared" si="5"/>
        <v>0</v>
      </c>
      <c r="AR32" s="77">
        <f>COUNT(AD32,W32,P32,I32)+'Aout 2020'!AS32</f>
        <v>0</v>
      </c>
      <c r="AS32" s="64">
        <f t="shared" si="6"/>
        <v>0</v>
      </c>
      <c r="AT32" s="64">
        <f t="shared" si="7"/>
        <v>0</v>
      </c>
      <c r="AU32" s="183">
        <f t="shared" si="8"/>
        <v>0</v>
      </c>
      <c r="AV32" s="106">
        <f ca="1">jaunesNum(D32:AG32)+'Aout 2020'!AW32</f>
        <v>0</v>
      </c>
      <c r="AW32" s="108">
        <f>COUNTIF(D32:AG32,"RF")+'Aout 2020'!AX32</f>
        <v>0</v>
      </c>
      <c r="AX32" s="146">
        <f t="shared" ca="1" si="9"/>
        <v>0</v>
      </c>
      <c r="AY32" s="88">
        <f>IF(COUNTIF(D32:AG32,"CA")&gt;=5,"1",IF(COUNTIF(D32:AG32,"CA")&lt;=4,"0"))+'Aout 2020'!AZ32</f>
        <v>0</v>
      </c>
      <c r="AZ32" s="80">
        <f t="shared" si="10"/>
        <v>0</v>
      </c>
      <c r="BA32" s="80">
        <f>COUNTIF(D32:AG32,"FR")+'Aout 2020'!BB32</f>
        <v>0</v>
      </c>
      <c r="BB32" s="186">
        <f t="shared" si="11"/>
        <v>0</v>
      </c>
    </row>
    <row r="33" spans="1:54" s="6" customFormat="1" ht="12" customHeight="1" thickBot="1" x14ac:dyDescent="0.3">
      <c r="A33" s="282"/>
      <c r="B33" s="123">
        <v>17</v>
      </c>
      <c r="C33" s="133"/>
      <c r="D33" s="39" t="str">
        <f t="shared" ref="D33:AG33" si="28">IF(OR(WEEKDAY(D3,2)=6,WEEKDAY(D3,2)=7,WEEKDAY(D3,2)=2),"RH","")</f>
        <v>RH</v>
      </c>
      <c r="E33" s="39" t="str">
        <f t="shared" si="28"/>
        <v/>
      </c>
      <c r="F33" s="39" t="str">
        <f t="shared" si="28"/>
        <v/>
      </c>
      <c r="G33" s="39" t="str">
        <f t="shared" si="28"/>
        <v/>
      </c>
      <c r="H33" s="39" t="str">
        <f t="shared" si="28"/>
        <v>RH</v>
      </c>
      <c r="I33" s="39" t="str">
        <f t="shared" si="28"/>
        <v>RH</v>
      </c>
      <c r="J33" s="39" t="str">
        <f t="shared" si="28"/>
        <v/>
      </c>
      <c r="K33" s="39" t="str">
        <f t="shared" si="28"/>
        <v>RH</v>
      </c>
      <c r="L33" s="39" t="str">
        <f t="shared" si="28"/>
        <v/>
      </c>
      <c r="M33" s="39" t="str">
        <f t="shared" si="28"/>
        <v/>
      </c>
      <c r="N33" s="39" t="str">
        <f t="shared" si="28"/>
        <v/>
      </c>
      <c r="O33" s="39" t="str">
        <f t="shared" si="28"/>
        <v>RH</v>
      </c>
      <c r="P33" s="39" t="str">
        <f t="shared" si="28"/>
        <v>RH</v>
      </c>
      <c r="Q33" s="39" t="str">
        <f t="shared" si="28"/>
        <v/>
      </c>
      <c r="R33" s="39" t="str">
        <f t="shared" si="28"/>
        <v>RH</v>
      </c>
      <c r="S33" s="39" t="str">
        <f t="shared" si="28"/>
        <v/>
      </c>
      <c r="T33" s="39" t="str">
        <f t="shared" si="28"/>
        <v/>
      </c>
      <c r="U33" s="39" t="str">
        <f t="shared" si="28"/>
        <v/>
      </c>
      <c r="V33" s="39" t="str">
        <f t="shared" si="28"/>
        <v>RH</v>
      </c>
      <c r="W33" s="39" t="str">
        <f t="shared" si="28"/>
        <v>RH</v>
      </c>
      <c r="X33" s="39" t="str">
        <f t="shared" si="28"/>
        <v/>
      </c>
      <c r="Y33" s="39" t="str">
        <f t="shared" si="28"/>
        <v>RH</v>
      </c>
      <c r="Z33" s="39" t="str">
        <f t="shared" si="28"/>
        <v/>
      </c>
      <c r="AA33" s="39" t="str">
        <f t="shared" si="28"/>
        <v/>
      </c>
      <c r="AB33" s="39" t="str">
        <f t="shared" si="28"/>
        <v/>
      </c>
      <c r="AC33" s="39" t="str">
        <f t="shared" si="28"/>
        <v>RH</v>
      </c>
      <c r="AD33" s="39" t="str">
        <f t="shared" si="28"/>
        <v>RH</v>
      </c>
      <c r="AE33" s="39" t="str">
        <f t="shared" si="28"/>
        <v/>
      </c>
      <c r="AF33" s="39" t="str">
        <f t="shared" si="28"/>
        <v>RH</v>
      </c>
      <c r="AG33" s="39" t="str">
        <f t="shared" si="28"/>
        <v/>
      </c>
      <c r="AH33" s="111"/>
      <c r="AI33" s="164">
        <f>COUNTIF(D33:AG33,"RTT")+'Aout 2020'!AJ33</f>
        <v>0</v>
      </c>
      <c r="AJ33" s="183">
        <f t="shared" si="3"/>
        <v>15</v>
      </c>
      <c r="AK33" s="88">
        <f>COUNTIF(D33:AG33,"CA")+'Aout 2020'!AL33</f>
        <v>0</v>
      </c>
      <c r="AL33" s="186">
        <f t="shared" si="4"/>
        <v>25</v>
      </c>
      <c r="AM33" s="362"/>
      <c r="AN33" s="88" t="s">
        <v>90</v>
      </c>
      <c r="AO33" s="80">
        <f>'Aout 2020'!AP33</f>
        <v>0</v>
      </c>
      <c r="AP33" s="80">
        <f>COUNTIF(D33:AG33,"HS")+'Aout 2020'!AQ33</f>
        <v>0</v>
      </c>
      <c r="AQ33" s="186">
        <f t="shared" si="5"/>
        <v>0</v>
      </c>
      <c r="AR33" s="77">
        <f>COUNT(AD33,W33,P33,I33)+'Aout 2020'!AS33</f>
        <v>0</v>
      </c>
      <c r="AS33" s="64">
        <f t="shared" si="6"/>
        <v>0</v>
      </c>
      <c r="AT33" s="64">
        <f t="shared" si="7"/>
        <v>0</v>
      </c>
      <c r="AU33" s="183">
        <f t="shared" si="8"/>
        <v>0</v>
      </c>
      <c r="AV33" s="106">
        <f ca="1">jaunesNum(D33:AG33)+'Aout 2020'!AW33</f>
        <v>0</v>
      </c>
      <c r="AW33" s="108">
        <f>COUNTIF(D33:AG33,"RF")+'Aout 2020'!AX33</f>
        <v>0</v>
      </c>
      <c r="AX33" s="146">
        <f t="shared" ca="1" si="9"/>
        <v>0</v>
      </c>
      <c r="AY33" s="88">
        <f>IF(COUNTIF(D33:AG33,"CA")&gt;=5,"1",IF(COUNTIF(D33:AG33,"CA")&lt;=4,"0"))+'Aout 2020'!AZ33</f>
        <v>0</v>
      </c>
      <c r="AZ33" s="80">
        <f t="shared" si="10"/>
        <v>0</v>
      </c>
      <c r="BA33" s="80">
        <f>COUNTIF(D33:AG33,"FR")+'Aout 2020'!BB33</f>
        <v>0</v>
      </c>
      <c r="BB33" s="186">
        <f t="shared" si="11"/>
        <v>0</v>
      </c>
    </row>
    <row r="34" spans="1:54" ht="1.5" customHeight="1" x14ac:dyDescent="0.25">
      <c r="A34" s="34"/>
      <c r="B34" s="123"/>
      <c r="C34" s="133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11"/>
      <c r="AI34" s="164">
        <f>COUNTIF(D34:AG34,"RTT")+'Aout 2020'!AJ34</f>
        <v>0</v>
      </c>
      <c r="AJ34" s="183"/>
      <c r="AK34" s="88">
        <f>COUNTIF(D34:AG34,"CA")+'Aout 2020'!AL34</f>
        <v>0</v>
      </c>
      <c r="AL34" s="186"/>
      <c r="AM34" s="362"/>
      <c r="AN34" s="88" t="s">
        <v>90</v>
      </c>
      <c r="AO34" s="80">
        <f>'Aout 2020'!AP34</f>
        <v>0</v>
      </c>
      <c r="AP34" s="80">
        <f>COUNTIF(D34:AG34,"HS")+'Aout 2020'!AQ34</f>
        <v>0</v>
      </c>
      <c r="AQ34" s="186">
        <f t="shared" si="5"/>
        <v>0</v>
      </c>
      <c r="AR34" s="77">
        <f>COUNT(AD34,W34,P34,I34)+'Aout 2020'!AS34</f>
        <v>0</v>
      </c>
      <c r="AS34" s="64">
        <f t="shared" si="6"/>
        <v>0</v>
      </c>
      <c r="AT34" s="64">
        <f t="shared" si="7"/>
        <v>0</v>
      </c>
      <c r="AU34" s="183">
        <f t="shared" si="8"/>
        <v>0</v>
      </c>
      <c r="AV34" s="106">
        <f ca="1">jaunesNum(D34:AG34)+'Aout 2020'!AW34</f>
        <v>2</v>
      </c>
      <c r="AW34" s="108">
        <f>COUNTIF(D34:AG34,"RF")+'Aout 2020'!AX34</f>
        <v>0</v>
      </c>
      <c r="AX34" s="147"/>
      <c r="AY34" s="88">
        <f>IF(COUNTIF(D34:AG34,"CA")&gt;=5,"1",IF(COUNTIF(D34:AG34,"CA")&lt;=4,"0"))+'Aout 2020'!AZ34</f>
        <v>0</v>
      </c>
      <c r="AZ34" s="80">
        <f t="shared" si="10"/>
        <v>0</v>
      </c>
      <c r="BA34" s="80">
        <f>COUNTIF(D34:AG34,"FR")+'Aout 2020'!BB34</f>
        <v>0</v>
      </c>
      <c r="BB34" s="186">
        <f t="shared" si="11"/>
        <v>0</v>
      </c>
    </row>
    <row r="35" spans="1:54" ht="12" customHeight="1" x14ac:dyDescent="0.25">
      <c r="A35" s="283" t="s">
        <v>45</v>
      </c>
      <c r="B35" s="120">
        <v>18</v>
      </c>
      <c r="C35" s="133"/>
      <c r="D35" s="39" t="str">
        <f>IF(OR(WEEKDAY(D3,2)=6,WEEKDAY(D3,2)=7,WEEKDAY(D3,2)=3),"RH","")</f>
        <v/>
      </c>
      <c r="E35" s="39" t="str">
        <f t="shared" ref="E35:AG35" si="29">IF(OR(WEEKDAY(E3,2)=6,WEEKDAY(E3,2)=7,WEEKDAY(E3,2)=3),"RH","")</f>
        <v>RH</v>
      </c>
      <c r="F35" s="39" t="str">
        <f t="shared" si="29"/>
        <v/>
      </c>
      <c r="G35" s="39" t="str">
        <f t="shared" si="29"/>
        <v/>
      </c>
      <c r="H35" s="39" t="str">
        <f t="shared" si="29"/>
        <v>RH</v>
      </c>
      <c r="I35" s="39" t="str">
        <f t="shared" si="29"/>
        <v>RH</v>
      </c>
      <c r="J35" s="39" t="str">
        <f t="shared" si="29"/>
        <v/>
      </c>
      <c r="K35" s="39" t="str">
        <f t="shared" si="29"/>
        <v/>
      </c>
      <c r="L35" s="39" t="str">
        <f t="shared" si="29"/>
        <v>RH</v>
      </c>
      <c r="M35" s="39" t="str">
        <f t="shared" si="29"/>
        <v/>
      </c>
      <c r="N35" s="39" t="str">
        <f t="shared" si="29"/>
        <v/>
      </c>
      <c r="O35" s="39" t="str">
        <f t="shared" si="29"/>
        <v>RH</v>
      </c>
      <c r="P35" s="39" t="str">
        <f t="shared" si="29"/>
        <v>RH</v>
      </c>
      <c r="Q35" s="39" t="str">
        <f t="shared" si="29"/>
        <v/>
      </c>
      <c r="R35" s="39" t="str">
        <f t="shared" si="29"/>
        <v/>
      </c>
      <c r="S35" s="39" t="str">
        <f t="shared" si="29"/>
        <v>RH</v>
      </c>
      <c r="T35" s="39" t="str">
        <f t="shared" si="29"/>
        <v/>
      </c>
      <c r="U35" s="39" t="str">
        <f t="shared" si="29"/>
        <v/>
      </c>
      <c r="V35" s="39" t="str">
        <f t="shared" si="29"/>
        <v>RH</v>
      </c>
      <c r="W35" s="39" t="str">
        <f t="shared" si="29"/>
        <v>RH</v>
      </c>
      <c r="X35" s="39" t="str">
        <f t="shared" si="29"/>
        <v/>
      </c>
      <c r="Y35" s="39" t="str">
        <f t="shared" si="29"/>
        <v/>
      </c>
      <c r="Z35" s="39" t="str">
        <f t="shared" si="29"/>
        <v>RH</v>
      </c>
      <c r="AA35" s="39" t="str">
        <f t="shared" si="29"/>
        <v/>
      </c>
      <c r="AB35" s="39" t="str">
        <f t="shared" si="29"/>
        <v/>
      </c>
      <c r="AC35" s="39" t="str">
        <f t="shared" si="29"/>
        <v>RH</v>
      </c>
      <c r="AD35" s="39" t="str">
        <f t="shared" si="29"/>
        <v>RH</v>
      </c>
      <c r="AE35" s="39" t="str">
        <f t="shared" si="29"/>
        <v/>
      </c>
      <c r="AF35" s="39" t="str">
        <f t="shared" si="29"/>
        <v/>
      </c>
      <c r="AG35" s="39" t="str">
        <f t="shared" si="29"/>
        <v>RH</v>
      </c>
      <c r="AH35" s="111"/>
      <c r="AI35" s="164">
        <f>COUNTIF(D35:AG35,"RTT")+'Aout 2020'!AJ35</f>
        <v>0</v>
      </c>
      <c r="AJ35" s="183">
        <f>0 -(AI35)</f>
        <v>0</v>
      </c>
      <c r="AK35" s="88">
        <f>COUNTIF(D35:AG35,"CA")+'Aout 2020'!AL35</f>
        <v>0</v>
      </c>
      <c r="AL35" s="186">
        <f t="shared" si="4"/>
        <v>25</v>
      </c>
      <c r="AM35" s="362"/>
      <c r="AN35" s="88" t="s">
        <v>90</v>
      </c>
      <c r="AO35" s="80">
        <f>'Aout 2020'!AP35</f>
        <v>0</v>
      </c>
      <c r="AP35" s="80">
        <f>COUNTIF(D35:AG35,"HS")+'Aout 2020'!AQ35</f>
        <v>0</v>
      </c>
      <c r="AQ35" s="186">
        <f t="shared" si="5"/>
        <v>0</v>
      </c>
      <c r="AR35" s="77">
        <f>COUNT(AD35,W35,P35,I35)+'Aout 2020'!AS35</f>
        <v>0</v>
      </c>
      <c r="AS35" s="64">
        <f t="shared" si="6"/>
        <v>0</v>
      </c>
      <c r="AT35" s="64">
        <f t="shared" si="7"/>
        <v>0</v>
      </c>
      <c r="AU35" s="183">
        <f t="shared" si="8"/>
        <v>0</v>
      </c>
      <c r="AV35" s="106">
        <f ca="1">jaunesNum(D35:AG35)+'Aout 2020'!AW35</f>
        <v>0</v>
      </c>
      <c r="AW35" s="108">
        <f>COUNTIF(D35:AG35,"RF")+'Aout 2020'!AX35</f>
        <v>0</v>
      </c>
      <c r="AX35" s="146">
        <f t="shared" ca="1" si="9"/>
        <v>0</v>
      </c>
      <c r="AY35" s="88">
        <f>IF(COUNTIF(D35:AG35,"CA")&gt;=5,"1",IF(COUNTIF(D35:AG35,"CA")&lt;=4,"0"))+'Aout 2020'!AZ35</f>
        <v>0</v>
      </c>
      <c r="AZ35" s="80">
        <f t="shared" si="10"/>
        <v>0</v>
      </c>
      <c r="BA35" s="80">
        <f>COUNTIF(D35:AG35,"FR")+'Aout 2020'!BB35</f>
        <v>0</v>
      </c>
      <c r="BB35" s="186">
        <f t="shared" si="11"/>
        <v>0</v>
      </c>
    </row>
    <row r="36" spans="1:54" ht="12" customHeight="1" x14ac:dyDescent="0.25">
      <c r="A36" s="283"/>
      <c r="B36" s="124">
        <v>19</v>
      </c>
      <c r="C36" s="139"/>
      <c r="D36" s="39" t="str">
        <f t="shared" ref="D36:AG36" si="30">IF(OR(WEEKDAY(D3,2)=6,WEEKDAY(D3,2)=7,WEEKDAY(D3,2)=5),"RH","")</f>
        <v/>
      </c>
      <c r="E36" s="39" t="str">
        <f t="shared" si="30"/>
        <v/>
      </c>
      <c r="F36" s="39" t="str">
        <f t="shared" si="30"/>
        <v/>
      </c>
      <c r="G36" s="39" t="str">
        <f t="shared" si="30"/>
        <v>RH</v>
      </c>
      <c r="H36" s="39" t="str">
        <f t="shared" si="30"/>
        <v>RH</v>
      </c>
      <c r="I36" s="39" t="str">
        <f t="shared" si="30"/>
        <v>RH</v>
      </c>
      <c r="J36" s="39" t="str">
        <f t="shared" si="30"/>
        <v/>
      </c>
      <c r="K36" s="39" t="str">
        <f t="shared" si="30"/>
        <v/>
      </c>
      <c r="L36" s="39" t="str">
        <f t="shared" si="30"/>
        <v/>
      </c>
      <c r="M36" s="39" t="str">
        <f t="shared" si="30"/>
        <v/>
      </c>
      <c r="N36" s="39" t="str">
        <f t="shared" si="30"/>
        <v>RH</v>
      </c>
      <c r="O36" s="39" t="str">
        <f t="shared" si="30"/>
        <v>RH</v>
      </c>
      <c r="P36" s="39" t="str">
        <f t="shared" si="30"/>
        <v>RH</v>
      </c>
      <c r="Q36" s="39" t="str">
        <f t="shared" si="30"/>
        <v/>
      </c>
      <c r="R36" s="39" t="str">
        <f t="shared" si="30"/>
        <v/>
      </c>
      <c r="S36" s="39" t="str">
        <f t="shared" si="30"/>
        <v/>
      </c>
      <c r="T36" s="39" t="str">
        <f t="shared" si="30"/>
        <v/>
      </c>
      <c r="U36" s="39" t="str">
        <f t="shared" si="30"/>
        <v>RH</v>
      </c>
      <c r="V36" s="39" t="str">
        <f t="shared" si="30"/>
        <v>RH</v>
      </c>
      <c r="W36" s="39" t="str">
        <f t="shared" si="30"/>
        <v>RH</v>
      </c>
      <c r="X36" s="39" t="str">
        <f t="shared" si="30"/>
        <v/>
      </c>
      <c r="Y36" s="39" t="str">
        <f t="shared" si="30"/>
        <v/>
      </c>
      <c r="Z36" s="39" t="str">
        <f t="shared" si="30"/>
        <v/>
      </c>
      <c r="AA36" s="39" t="str">
        <f t="shared" si="30"/>
        <v/>
      </c>
      <c r="AB36" s="39" t="str">
        <f t="shared" si="30"/>
        <v>RH</v>
      </c>
      <c r="AC36" s="39" t="str">
        <f t="shared" si="30"/>
        <v>RH</v>
      </c>
      <c r="AD36" s="39" t="str">
        <f t="shared" si="30"/>
        <v>RH</v>
      </c>
      <c r="AE36" s="39" t="str">
        <f t="shared" si="30"/>
        <v/>
      </c>
      <c r="AF36" s="39" t="str">
        <f t="shared" si="30"/>
        <v/>
      </c>
      <c r="AG36" s="39" t="str">
        <f t="shared" si="30"/>
        <v/>
      </c>
      <c r="AH36" s="111"/>
      <c r="AI36" s="164">
        <f>COUNTIF(D36:AG36,"RTT")+'Aout 2020'!AJ36</f>
        <v>0</v>
      </c>
      <c r="AJ36" s="183">
        <f t="shared" si="3"/>
        <v>15</v>
      </c>
      <c r="AK36" s="88">
        <f>COUNTIF(D36:AG36,"CA")+'Aout 2020'!AL36</f>
        <v>0</v>
      </c>
      <c r="AL36" s="186">
        <f t="shared" si="4"/>
        <v>25</v>
      </c>
      <c r="AM36" s="362"/>
      <c r="AN36" s="88" t="s">
        <v>90</v>
      </c>
      <c r="AO36" s="80">
        <f>'Aout 2020'!AP36</f>
        <v>0</v>
      </c>
      <c r="AP36" s="80">
        <f>COUNTIF(D36:AG36,"HS")+'Aout 2020'!AQ36</f>
        <v>0</v>
      </c>
      <c r="AQ36" s="186">
        <f t="shared" si="5"/>
        <v>0</v>
      </c>
      <c r="AR36" s="77">
        <f>COUNT(AD36,W36,P36,I36)+'Aout 2020'!AS36</f>
        <v>0</v>
      </c>
      <c r="AS36" s="64">
        <f t="shared" si="6"/>
        <v>0</v>
      </c>
      <c r="AT36" s="64">
        <f t="shared" si="7"/>
        <v>0</v>
      </c>
      <c r="AU36" s="183">
        <f t="shared" si="8"/>
        <v>0</v>
      </c>
      <c r="AV36" s="106">
        <f ca="1">jaunesNum(D36:AG36)+'Aout 2020'!AW36</f>
        <v>0</v>
      </c>
      <c r="AW36" s="108">
        <f>COUNTIF(D36:AG36,"RF")+'Aout 2020'!AX36</f>
        <v>0</v>
      </c>
      <c r="AX36" s="146">
        <f t="shared" ca="1" si="9"/>
        <v>0</v>
      </c>
      <c r="AY36" s="88">
        <f>IF(COUNTIF(D36:AG36,"CA")&gt;=5,"1",IF(COUNTIF(D36:AG36,"CA")&lt;=4,"0"))+'Aout 2020'!AZ36</f>
        <v>0</v>
      </c>
      <c r="AZ36" s="80">
        <f t="shared" si="10"/>
        <v>0</v>
      </c>
      <c r="BA36" s="80">
        <f>COUNTIF(D36:AG36,"FR")+'Aout 2020'!BB36</f>
        <v>0</v>
      </c>
      <c r="BB36" s="186">
        <f t="shared" si="11"/>
        <v>0</v>
      </c>
    </row>
    <row r="37" spans="1:54" s="6" customFormat="1" ht="12" customHeight="1" x14ac:dyDescent="0.25">
      <c r="A37" s="283"/>
      <c r="B37" s="124"/>
      <c r="C37" s="133"/>
      <c r="D37" s="39" t="str">
        <f t="shared" ref="D37:AG37" si="31">IF(OR(WEEKDAY(D3,2)=6,WEEKDAY(D3,2)=7,WEEKDAY(D3,2)=1),"RH","")</f>
        <v/>
      </c>
      <c r="E37" s="39" t="str">
        <f t="shared" si="31"/>
        <v/>
      </c>
      <c r="F37" s="39" t="str">
        <f t="shared" si="31"/>
        <v/>
      </c>
      <c r="G37" s="39" t="str">
        <f t="shared" si="31"/>
        <v/>
      </c>
      <c r="H37" s="39" t="str">
        <f t="shared" si="31"/>
        <v>RH</v>
      </c>
      <c r="I37" s="39" t="str">
        <f t="shared" si="31"/>
        <v>RH</v>
      </c>
      <c r="J37" s="39" t="str">
        <f t="shared" si="31"/>
        <v>RH</v>
      </c>
      <c r="K37" s="39" t="str">
        <f t="shared" si="31"/>
        <v/>
      </c>
      <c r="L37" s="39" t="str">
        <f t="shared" si="31"/>
        <v/>
      </c>
      <c r="M37" s="39" t="str">
        <f t="shared" si="31"/>
        <v/>
      </c>
      <c r="N37" s="39" t="str">
        <f t="shared" si="31"/>
        <v/>
      </c>
      <c r="O37" s="39" t="str">
        <f t="shared" si="31"/>
        <v>RH</v>
      </c>
      <c r="P37" s="39" t="str">
        <f t="shared" si="31"/>
        <v>RH</v>
      </c>
      <c r="Q37" s="39" t="str">
        <f t="shared" si="31"/>
        <v>RH</v>
      </c>
      <c r="R37" s="39" t="str">
        <f t="shared" si="31"/>
        <v/>
      </c>
      <c r="S37" s="39" t="str">
        <f t="shared" si="31"/>
        <v/>
      </c>
      <c r="T37" s="39" t="str">
        <f t="shared" si="31"/>
        <v/>
      </c>
      <c r="U37" s="39" t="str">
        <f t="shared" si="31"/>
        <v/>
      </c>
      <c r="V37" s="39" t="str">
        <f t="shared" si="31"/>
        <v>RH</v>
      </c>
      <c r="W37" s="39" t="str">
        <f t="shared" si="31"/>
        <v>RH</v>
      </c>
      <c r="X37" s="39" t="str">
        <f t="shared" si="31"/>
        <v>RH</v>
      </c>
      <c r="Y37" s="39" t="str">
        <f t="shared" si="31"/>
        <v/>
      </c>
      <c r="Z37" s="39" t="str">
        <f t="shared" si="31"/>
        <v/>
      </c>
      <c r="AA37" s="39" t="str">
        <f t="shared" si="31"/>
        <v/>
      </c>
      <c r="AB37" s="39" t="str">
        <f t="shared" si="31"/>
        <v/>
      </c>
      <c r="AC37" s="39" t="str">
        <f t="shared" si="31"/>
        <v>RH</v>
      </c>
      <c r="AD37" s="39" t="str">
        <f t="shared" si="31"/>
        <v>RH</v>
      </c>
      <c r="AE37" s="39" t="str">
        <f t="shared" si="31"/>
        <v>RH</v>
      </c>
      <c r="AF37" s="39" t="str">
        <f t="shared" si="31"/>
        <v/>
      </c>
      <c r="AG37" s="39" t="str">
        <f t="shared" si="31"/>
        <v/>
      </c>
      <c r="AH37" s="111"/>
      <c r="AI37" s="164">
        <f>COUNTIF(D37:AG37,"RTT")+'Aout 2020'!AJ37</f>
        <v>0</v>
      </c>
      <c r="AJ37" s="183">
        <f t="shared" si="3"/>
        <v>15</v>
      </c>
      <c r="AK37" s="88">
        <f>COUNTIF(D37:AG37,"CA")+'Aout 2020'!AL37</f>
        <v>0</v>
      </c>
      <c r="AL37" s="186">
        <f t="shared" si="4"/>
        <v>25</v>
      </c>
      <c r="AM37" s="362"/>
      <c r="AN37" s="88" t="s">
        <v>90</v>
      </c>
      <c r="AO37" s="80">
        <f>'Aout 2020'!AP37</f>
        <v>0</v>
      </c>
      <c r="AP37" s="80">
        <f>COUNTIF(D37:AG37,"HS")+'Aout 2020'!AQ37</f>
        <v>0</v>
      </c>
      <c r="AQ37" s="186">
        <f t="shared" si="5"/>
        <v>0</v>
      </c>
      <c r="AR37" s="77">
        <f>COUNT(AD37,W37,P37,I37)+'Aout 2020'!AS37</f>
        <v>0</v>
      </c>
      <c r="AS37" s="64">
        <f t="shared" si="6"/>
        <v>0</v>
      </c>
      <c r="AT37" s="64">
        <f t="shared" si="7"/>
        <v>0</v>
      </c>
      <c r="AU37" s="183">
        <f t="shared" si="8"/>
        <v>0</v>
      </c>
      <c r="AV37" s="106">
        <f ca="1">jaunesNum(D37:AG37)+'Aout 2020'!AW37</f>
        <v>0</v>
      </c>
      <c r="AW37" s="108">
        <f>COUNTIF(D37:AG37,"RF")+'Aout 2020'!AX37</f>
        <v>0</v>
      </c>
      <c r="AX37" s="146">
        <f t="shared" ca="1" si="9"/>
        <v>0</v>
      </c>
      <c r="AY37" s="88">
        <f>IF(COUNTIF(D37:AG37,"CA")&gt;=5,"1",IF(COUNTIF(D37:AG37,"CA")&lt;=4,"0"))+'Aout 2020'!AZ37</f>
        <v>0</v>
      </c>
      <c r="AZ37" s="80">
        <f t="shared" si="10"/>
        <v>0</v>
      </c>
      <c r="BA37" s="80">
        <f>COUNTIF(D37:AG37,"FR")+'Aout 2020'!BB37</f>
        <v>0</v>
      </c>
      <c r="BB37" s="186">
        <f t="shared" si="11"/>
        <v>0</v>
      </c>
    </row>
    <row r="38" spans="1:54" s="6" customFormat="1" ht="12" customHeight="1" thickBot="1" x14ac:dyDescent="0.3">
      <c r="A38" s="284"/>
      <c r="B38" s="120"/>
      <c r="C38" s="133"/>
      <c r="D38" s="39">
        <v>24</v>
      </c>
      <c r="E38" s="39" t="str">
        <f t="shared" ref="E38:AG38" si="32">IF(OR(WEEKDAY(E3,2)=6,WEEKDAY(E3,2)=7,WEEKDAY(E3,2)=1),"RH","")</f>
        <v/>
      </c>
      <c r="F38" s="39" t="str">
        <f t="shared" si="32"/>
        <v/>
      </c>
      <c r="G38" s="39" t="str">
        <f t="shared" si="32"/>
        <v/>
      </c>
      <c r="H38" s="39" t="str">
        <f t="shared" si="32"/>
        <v>RH</v>
      </c>
      <c r="I38" s="39" t="str">
        <f t="shared" si="32"/>
        <v>RH</v>
      </c>
      <c r="J38" s="39" t="str">
        <f t="shared" si="32"/>
        <v>RH</v>
      </c>
      <c r="K38" s="39" t="str">
        <f t="shared" si="32"/>
        <v/>
      </c>
      <c r="L38" s="39" t="str">
        <f t="shared" si="32"/>
        <v/>
      </c>
      <c r="M38" s="39" t="str">
        <f t="shared" si="32"/>
        <v/>
      </c>
      <c r="N38" s="39" t="str">
        <f t="shared" si="32"/>
        <v/>
      </c>
      <c r="O38" s="39" t="str">
        <f t="shared" si="32"/>
        <v>RH</v>
      </c>
      <c r="P38" s="39" t="str">
        <f t="shared" si="32"/>
        <v>RH</v>
      </c>
      <c r="Q38" s="39" t="str">
        <f t="shared" si="32"/>
        <v>RH</v>
      </c>
      <c r="R38" s="39" t="str">
        <f t="shared" si="32"/>
        <v/>
      </c>
      <c r="S38" s="39" t="str">
        <f t="shared" si="32"/>
        <v/>
      </c>
      <c r="T38" s="39" t="str">
        <f t="shared" si="32"/>
        <v/>
      </c>
      <c r="U38" s="39" t="str">
        <f t="shared" si="32"/>
        <v/>
      </c>
      <c r="V38" s="39" t="str">
        <f t="shared" si="32"/>
        <v>RH</v>
      </c>
      <c r="W38" s="39" t="str">
        <f t="shared" si="32"/>
        <v>RH</v>
      </c>
      <c r="X38" s="39" t="str">
        <f t="shared" si="32"/>
        <v>RH</v>
      </c>
      <c r="Y38" s="39" t="str">
        <f t="shared" si="32"/>
        <v/>
      </c>
      <c r="Z38" s="39" t="str">
        <f t="shared" si="32"/>
        <v/>
      </c>
      <c r="AA38" s="39" t="str">
        <f t="shared" si="32"/>
        <v/>
      </c>
      <c r="AB38" s="39" t="str">
        <f t="shared" si="32"/>
        <v/>
      </c>
      <c r="AC38" s="39" t="str">
        <f t="shared" si="32"/>
        <v>RH</v>
      </c>
      <c r="AD38" s="39" t="str">
        <f t="shared" si="32"/>
        <v>RH</v>
      </c>
      <c r="AE38" s="39" t="str">
        <f t="shared" si="32"/>
        <v>RH</v>
      </c>
      <c r="AF38" s="39" t="str">
        <f t="shared" si="32"/>
        <v/>
      </c>
      <c r="AG38" s="39" t="str">
        <f t="shared" si="32"/>
        <v/>
      </c>
      <c r="AH38" s="111"/>
      <c r="AI38" s="164">
        <f>COUNTIF(D38:AG38,"RTT")+'Aout 2020'!AJ38</f>
        <v>0</v>
      </c>
      <c r="AJ38" s="183">
        <f t="shared" si="3"/>
        <v>15</v>
      </c>
      <c r="AK38" s="88">
        <f>COUNTIF(D38:AG38,"CA")+'Aout 2020'!AL38</f>
        <v>0</v>
      </c>
      <c r="AL38" s="186">
        <f t="shared" si="4"/>
        <v>25</v>
      </c>
      <c r="AM38" s="362"/>
      <c r="AN38" s="88" t="s">
        <v>90</v>
      </c>
      <c r="AO38" s="80">
        <f>'Aout 2020'!AP38</f>
        <v>0</v>
      </c>
      <c r="AP38" s="80">
        <f>COUNTIF(D38:AG38,"HS")+'Aout 2020'!AQ38</f>
        <v>0</v>
      </c>
      <c r="AQ38" s="186">
        <f t="shared" si="5"/>
        <v>0</v>
      </c>
      <c r="AR38" s="77">
        <f>COUNT(AD38,W38,P38,I38)+'Aout 2020'!AS38</f>
        <v>0</v>
      </c>
      <c r="AS38" s="64">
        <f t="shared" si="6"/>
        <v>0</v>
      </c>
      <c r="AT38" s="64">
        <f t="shared" si="7"/>
        <v>0</v>
      </c>
      <c r="AU38" s="183">
        <f t="shared" si="8"/>
        <v>0</v>
      </c>
      <c r="AV38" s="106">
        <f ca="1">jaunesNum(D38:AG38)+'Aout 2020'!AW38</f>
        <v>0</v>
      </c>
      <c r="AW38" s="108">
        <f>COUNTIF(D38:AG38,"RF")+'Aout 2020'!AX38</f>
        <v>0</v>
      </c>
      <c r="AX38" s="146">
        <f t="shared" ca="1" si="9"/>
        <v>0</v>
      </c>
      <c r="AY38" s="88">
        <f>IF(COUNTIF(D38:AG38,"CA")&gt;=5,"1",IF(COUNTIF(D38:AG38,"CA")&lt;=4,"0"))+'Aout 2020'!AZ38</f>
        <v>0</v>
      </c>
      <c r="AZ38" s="80">
        <f t="shared" si="10"/>
        <v>0</v>
      </c>
      <c r="BA38" s="80">
        <f>COUNTIF(D38:AG38,"FR")+'Aout 2020'!BB38</f>
        <v>0</v>
      </c>
      <c r="BB38" s="186">
        <f t="shared" si="11"/>
        <v>0</v>
      </c>
    </row>
    <row r="39" spans="1:54" ht="2.25" customHeight="1" x14ac:dyDescent="0.25">
      <c r="A39" s="155"/>
      <c r="B39" s="120"/>
      <c r="C39" s="133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11"/>
      <c r="AI39" s="164">
        <f>COUNTIF(D39:AG39,"RTT")+'Aout 2020'!AJ39</f>
        <v>0</v>
      </c>
      <c r="AJ39" s="183"/>
      <c r="AK39" s="88">
        <f>COUNTIF(D39:AG39,"CA")+'Aout 2020'!AL39</f>
        <v>0</v>
      </c>
      <c r="AL39" s="186"/>
      <c r="AM39" s="362"/>
      <c r="AN39" s="88" t="s">
        <v>90</v>
      </c>
      <c r="AO39" s="80">
        <f>'Aout 2020'!AP39</f>
        <v>0</v>
      </c>
      <c r="AP39" s="80">
        <f>COUNTIF(D39:AG39,"HS")+'Aout 2020'!AQ39</f>
        <v>0</v>
      </c>
      <c r="AQ39" s="186">
        <f t="shared" si="5"/>
        <v>0</v>
      </c>
      <c r="AR39" s="77">
        <f>COUNT(AD39,W39,P39,I39)+'Aout 2020'!AS39</f>
        <v>0</v>
      </c>
      <c r="AS39" s="64">
        <f t="shared" si="6"/>
        <v>0</v>
      </c>
      <c r="AT39" s="64">
        <f t="shared" si="7"/>
        <v>0</v>
      </c>
      <c r="AU39" s="183">
        <f t="shared" si="8"/>
        <v>0</v>
      </c>
      <c r="AV39" s="106">
        <f ca="1">jaunesNum(D39:AG39)+'Aout 2020'!AW39</f>
        <v>1</v>
      </c>
      <c r="AW39" s="108">
        <f>COUNTIF(D39:AG39,"RF")+'Aout 2020'!AX39</f>
        <v>0</v>
      </c>
      <c r="AX39" s="147"/>
      <c r="AY39" s="88">
        <f>IF(COUNTIF(D39:AG39,"CA")&gt;=5,"1",IF(COUNTIF(D39:AG39,"CA")&lt;=4,"0"))+'Aout 2020'!AZ39</f>
        <v>0</v>
      </c>
      <c r="AZ39" s="80">
        <f t="shared" si="10"/>
        <v>0</v>
      </c>
      <c r="BA39" s="80">
        <f>COUNTIF(D39:AG39,"FR")+'Aout 2020'!BB39</f>
        <v>0</v>
      </c>
      <c r="BB39" s="186">
        <f t="shared" si="11"/>
        <v>0</v>
      </c>
    </row>
    <row r="40" spans="1:54" ht="12" customHeight="1" thickBot="1" x14ac:dyDescent="0.3">
      <c r="A40" s="35" t="s">
        <v>46</v>
      </c>
      <c r="B40" s="43">
        <v>20</v>
      </c>
      <c r="C40" s="133"/>
      <c r="D40" s="39">
        <v>20</v>
      </c>
      <c r="E40" s="39">
        <v>20</v>
      </c>
      <c r="F40" s="39">
        <v>20</v>
      </c>
      <c r="G40" s="39">
        <v>20</v>
      </c>
      <c r="H40" s="39" t="s">
        <v>55</v>
      </c>
      <c r="I40" s="39" t="s">
        <v>55</v>
      </c>
      <c r="J40" s="39">
        <v>20</v>
      </c>
      <c r="K40" s="39">
        <v>20</v>
      </c>
      <c r="L40" s="39">
        <v>20</v>
      </c>
      <c r="M40" s="39">
        <v>20</v>
      </c>
      <c r="N40" s="39">
        <v>20</v>
      </c>
      <c r="O40" s="39" t="s">
        <v>55</v>
      </c>
      <c r="P40" s="39" t="s">
        <v>55</v>
      </c>
      <c r="Q40" s="39">
        <v>20</v>
      </c>
      <c r="R40" s="39">
        <v>20</v>
      </c>
      <c r="S40" s="39">
        <v>20</v>
      </c>
      <c r="T40" s="39">
        <v>20</v>
      </c>
      <c r="U40" s="39">
        <v>20</v>
      </c>
      <c r="V40" s="39" t="s">
        <v>55</v>
      </c>
      <c r="W40" s="39" t="s">
        <v>55</v>
      </c>
      <c r="X40" s="39">
        <v>20</v>
      </c>
      <c r="Y40" s="39">
        <v>20</v>
      </c>
      <c r="Z40" s="39">
        <v>20</v>
      </c>
      <c r="AA40" s="39">
        <v>20</v>
      </c>
      <c r="AB40" s="39">
        <v>20</v>
      </c>
      <c r="AC40" s="39" t="s">
        <v>55</v>
      </c>
      <c r="AD40" s="39" t="s">
        <v>55</v>
      </c>
      <c r="AE40" s="39">
        <v>20</v>
      </c>
      <c r="AF40" s="39">
        <v>20</v>
      </c>
      <c r="AG40" s="39">
        <v>20</v>
      </c>
      <c r="AH40" s="111"/>
      <c r="AI40" s="164">
        <f>COUNTIF(D40:AG40,"RTT")+'Aout 2020'!AJ40</f>
        <v>0</v>
      </c>
      <c r="AJ40" s="183">
        <f t="shared" si="3"/>
        <v>15</v>
      </c>
      <c r="AK40" s="88">
        <f>COUNTIF(D40:AG40,"CA")+'Aout 2020'!AL40</f>
        <v>0</v>
      </c>
      <c r="AL40" s="186">
        <f t="shared" si="4"/>
        <v>25</v>
      </c>
      <c r="AM40" s="362"/>
      <c r="AN40" s="88" t="s">
        <v>90</v>
      </c>
      <c r="AO40" s="80">
        <f>'Aout 2020'!AP40</f>
        <v>0</v>
      </c>
      <c r="AP40" s="80">
        <f>COUNTIF(D40:AG40,"HS")+'Aout 2020'!AQ40</f>
        <v>0</v>
      </c>
      <c r="AQ40" s="186">
        <f t="shared" si="5"/>
        <v>0</v>
      </c>
      <c r="AR40" s="77">
        <f>COUNT(AD40,W40,P40,I40)+'Aout 2020'!AS40</f>
        <v>0</v>
      </c>
      <c r="AS40" s="64">
        <f t="shared" si="6"/>
        <v>0</v>
      </c>
      <c r="AT40" s="64">
        <f t="shared" si="7"/>
        <v>0</v>
      </c>
      <c r="AU40" s="183">
        <f t="shared" si="8"/>
        <v>0</v>
      </c>
      <c r="AV40" s="181">
        <f ca="1">jaunesNum(D40:AG40)+'Aout 2020'!AW40</f>
        <v>7</v>
      </c>
      <c r="AW40" s="108">
        <f>COUNTIF(D40:AG40,"RF")+'Aout 2020'!AX40</f>
        <v>7</v>
      </c>
      <c r="AX40" s="146">
        <f t="shared" ca="1" si="9"/>
        <v>0</v>
      </c>
      <c r="AY40" s="88">
        <f>IF(COUNTIF(D40:AG40,"CA")&gt;=5,"1",IF(COUNTIF(D40:AG40,"CA")&lt;=4,"0"))+'Aout 2020'!AZ40</f>
        <v>0</v>
      </c>
      <c r="AZ40" s="80">
        <f t="shared" si="10"/>
        <v>0</v>
      </c>
      <c r="BA40" s="80">
        <f>COUNTIF(D40:AG40,"FR")+'Aout 2020'!BB40</f>
        <v>0</v>
      </c>
      <c r="BB40" s="186">
        <f t="shared" si="11"/>
        <v>0</v>
      </c>
    </row>
    <row r="41" spans="1:54" ht="12" customHeight="1" x14ac:dyDescent="0.25">
      <c r="A41" s="285" t="s">
        <v>47</v>
      </c>
      <c r="B41" s="120">
        <v>21</v>
      </c>
      <c r="C41" s="133"/>
      <c r="D41" s="39">
        <v>21</v>
      </c>
      <c r="E41" s="39">
        <v>21</v>
      </c>
      <c r="F41" s="39">
        <v>21</v>
      </c>
      <c r="G41" s="39">
        <v>21</v>
      </c>
      <c r="H41" s="39" t="s">
        <v>55</v>
      </c>
      <c r="I41" s="39" t="s">
        <v>55</v>
      </c>
      <c r="J41" s="39">
        <v>21</v>
      </c>
      <c r="K41" s="39">
        <v>21</v>
      </c>
      <c r="L41" s="39">
        <v>21</v>
      </c>
      <c r="M41" s="39">
        <v>21</v>
      </c>
      <c r="N41" s="39">
        <v>21</v>
      </c>
      <c r="O41" s="39" t="s">
        <v>55</v>
      </c>
      <c r="P41" s="39" t="s">
        <v>55</v>
      </c>
      <c r="Q41" s="39">
        <v>21</v>
      </c>
      <c r="R41" s="39">
        <v>21</v>
      </c>
      <c r="S41" s="39">
        <v>21</v>
      </c>
      <c r="T41" s="39">
        <v>21</v>
      </c>
      <c r="U41" s="39">
        <v>21</v>
      </c>
      <c r="V41" s="39" t="s">
        <v>55</v>
      </c>
      <c r="W41" s="39" t="s">
        <v>55</v>
      </c>
      <c r="X41" s="39">
        <v>21</v>
      </c>
      <c r="Y41" s="39">
        <v>21</v>
      </c>
      <c r="Z41" s="39">
        <v>21</v>
      </c>
      <c r="AA41" s="39">
        <v>21</v>
      </c>
      <c r="AB41" s="39">
        <v>21</v>
      </c>
      <c r="AC41" s="39" t="s">
        <v>55</v>
      </c>
      <c r="AD41" s="39" t="s">
        <v>55</v>
      </c>
      <c r="AE41" s="39">
        <v>21</v>
      </c>
      <c r="AF41" s="39">
        <v>21</v>
      </c>
      <c r="AG41" s="39">
        <v>21</v>
      </c>
      <c r="AH41" s="111"/>
      <c r="AI41" s="164">
        <f>COUNTIF(D41:AG41,"RTT")+'Aout 2020'!AJ41</f>
        <v>0</v>
      </c>
      <c r="AJ41" s="183">
        <f t="shared" si="3"/>
        <v>15</v>
      </c>
      <c r="AK41" s="88">
        <f>COUNTIF(D41:AG41,"CA")+'Aout 2020'!AL41</f>
        <v>0</v>
      </c>
      <c r="AL41" s="186">
        <f t="shared" si="4"/>
        <v>25</v>
      </c>
      <c r="AM41" s="362"/>
      <c r="AN41" s="88" t="s">
        <v>90</v>
      </c>
      <c r="AO41" s="80">
        <f>'Aout 2020'!AP41</f>
        <v>0</v>
      </c>
      <c r="AP41" s="80">
        <f>COUNTIF(D41:AG41,"HS")+'Aout 2020'!AQ41</f>
        <v>0</v>
      </c>
      <c r="AQ41" s="186">
        <f t="shared" si="5"/>
        <v>0</v>
      </c>
      <c r="AR41" s="77">
        <f>COUNT(AD41,W41,P41,I41)+'Aout 2020'!AS41</f>
        <v>0</v>
      </c>
      <c r="AS41" s="64">
        <f t="shared" si="6"/>
        <v>0</v>
      </c>
      <c r="AT41" s="64">
        <f t="shared" si="7"/>
        <v>0</v>
      </c>
      <c r="AU41" s="183">
        <f t="shared" si="8"/>
        <v>0</v>
      </c>
      <c r="AV41" s="181">
        <f ca="1">jaunesNum(D41:AG41)+'Aout 2020'!AW41</f>
        <v>7</v>
      </c>
      <c r="AW41" s="108">
        <f>COUNTIF(D41:AG41,"RF")+'Aout 2020'!AX41</f>
        <v>7</v>
      </c>
      <c r="AX41" s="146">
        <f t="shared" ca="1" si="9"/>
        <v>0</v>
      </c>
      <c r="AY41" s="88">
        <f>IF(COUNTIF(D41:AG41,"CA")&gt;=5,"1",IF(COUNTIF(D41:AG41,"CA")&lt;=4,"0"))+'Aout 2020'!AZ41</f>
        <v>0</v>
      </c>
      <c r="AZ41" s="80">
        <f t="shared" si="10"/>
        <v>0</v>
      </c>
      <c r="BA41" s="80">
        <f>COUNTIF(D41:AG41,"FR")+'Aout 2020'!BB41</f>
        <v>0</v>
      </c>
      <c r="BB41" s="186">
        <f t="shared" si="11"/>
        <v>0</v>
      </c>
    </row>
    <row r="42" spans="1:54" s="6" customFormat="1" ht="12" customHeight="1" x14ac:dyDescent="0.25">
      <c r="A42" s="286"/>
      <c r="B42" s="120">
        <v>22</v>
      </c>
      <c r="C42" s="133"/>
      <c r="D42" s="39">
        <v>22</v>
      </c>
      <c r="E42" s="39">
        <v>22</v>
      </c>
      <c r="F42" s="39">
        <v>22</v>
      </c>
      <c r="G42" s="39">
        <v>22</v>
      </c>
      <c r="H42" s="39" t="s">
        <v>55</v>
      </c>
      <c r="I42" s="39" t="s">
        <v>55</v>
      </c>
      <c r="J42" s="39">
        <v>22</v>
      </c>
      <c r="K42" s="39">
        <v>22</v>
      </c>
      <c r="L42" s="39">
        <v>22</v>
      </c>
      <c r="M42" s="39">
        <v>22</v>
      </c>
      <c r="N42" s="39">
        <v>22</v>
      </c>
      <c r="O42" s="39" t="s">
        <v>55</v>
      </c>
      <c r="P42" s="39" t="s">
        <v>55</v>
      </c>
      <c r="Q42" s="39">
        <v>22</v>
      </c>
      <c r="R42" s="39">
        <v>22</v>
      </c>
      <c r="S42" s="39">
        <v>22</v>
      </c>
      <c r="T42" s="39">
        <v>22</v>
      </c>
      <c r="U42" s="39">
        <v>22</v>
      </c>
      <c r="V42" s="39" t="s">
        <v>55</v>
      </c>
      <c r="W42" s="39" t="s">
        <v>55</v>
      </c>
      <c r="X42" s="39">
        <v>22</v>
      </c>
      <c r="Y42" s="39">
        <v>22</v>
      </c>
      <c r="Z42" s="39">
        <v>22</v>
      </c>
      <c r="AA42" s="39">
        <v>22</v>
      </c>
      <c r="AB42" s="39">
        <v>22</v>
      </c>
      <c r="AC42" s="39" t="s">
        <v>55</v>
      </c>
      <c r="AD42" s="39" t="s">
        <v>55</v>
      </c>
      <c r="AE42" s="39">
        <v>22</v>
      </c>
      <c r="AF42" s="39">
        <v>22</v>
      </c>
      <c r="AG42" s="39">
        <v>22</v>
      </c>
      <c r="AH42" s="111"/>
      <c r="AI42" s="164">
        <f>COUNTIF(D42:AG42,"RTT")+'Aout 2020'!AJ42</f>
        <v>0</v>
      </c>
      <c r="AJ42" s="183">
        <f t="shared" si="3"/>
        <v>15</v>
      </c>
      <c r="AK42" s="88">
        <f>COUNTIF(D42:AG42,"CA")+'Aout 2020'!AL42</f>
        <v>0</v>
      </c>
      <c r="AL42" s="186">
        <f t="shared" si="4"/>
        <v>25</v>
      </c>
      <c r="AM42" s="362"/>
      <c r="AN42" s="88" t="s">
        <v>90</v>
      </c>
      <c r="AO42" s="80">
        <f>'Aout 2020'!AP42</f>
        <v>0</v>
      </c>
      <c r="AP42" s="80">
        <f>COUNTIF(D42:AG42,"HS")+'Aout 2020'!AQ42</f>
        <v>0</v>
      </c>
      <c r="AQ42" s="186">
        <f t="shared" si="5"/>
        <v>0</v>
      </c>
      <c r="AR42" s="77">
        <f>COUNT(AD42,W42,P42,I42)+'Aout 2020'!AS42</f>
        <v>0</v>
      </c>
      <c r="AS42" s="64">
        <f t="shared" si="6"/>
        <v>0</v>
      </c>
      <c r="AT42" s="64">
        <f t="shared" si="7"/>
        <v>0</v>
      </c>
      <c r="AU42" s="183">
        <f t="shared" si="8"/>
        <v>0</v>
      </c>
      <c r="AV42" s="181">
        <f ca="1">jaunesNum(D42:AG42)+'Aout 2020'!AW42</f>
        <v>7</v>
      </c>
      <c r="AW42" s="108">
        <f>COUNTIF(D42:AG42,"RF")+'Aout 2020'!AX42</f>
        <v>7</v>
      </c>
      <c r="AX42" s="146">
        <f t="shared" ca="1" si="9"/>
        <v>0</v>
      </c>
      <c r="AY42" s="88">
        <f>IF(COUNTIF(D42:AG42,"CA")&gt;=5,"1",IF(COUNTIF(D42:AG42,"CA")&lt;=4,"0"))+'Aout 2020'!AZ42</f>
        <v>0</v>
      </c>
      <c r="AZ42" s="80">
        <f t="shared" si="10"/>
        <v>0</v>
      </c>
      <c r="BA42" s="80">
        <f>COUNTIF(D42:AG42,"FR")+'Aout 2020'!BB42</f>
        <v>0</v>
      </c>
      <c r="BB42" s="186">
        <f t="shared" si="11"/>
        <v>0</v>
      </c>
    </row>
    <row r="43" spans="1:54" ht="1.5" customHeight="1" x14ac:dyDescent="0.25">
      <c r="A43" s="14"/>
      <c r="B43" s="120"/>
      <c r="C43" s="133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11"/>
      <c r="AI43" s="164">
        <f>COUNTIF(D43:AG43,"RTT")+'Aout 2020'!AJ43</f>
        <v>0</v>
      </c>
      <c r="AJ43" s="183">
        <f t="shared" si="3"/>
        <v>15</v>
      </c>
      <c r="AK43" s="88">
        <f>COUNTIF(D43:AG43,"CA")+'Aout 2020'!AL43</f>
        <v>0</v>
      </c>
      <c r="AL43" s="186">
        <f t="shared" si="4"/>
        <v>25</v>
      </c>
      <c r="AM43" s="362"/>
      <c r="AN43" s="88" t="s">
        <v>90</v>
      </c>
      <c r="AO43" s="80">
        <f>'Aout 2020'!AP43</f>
        <v>0</v>
      </c>
      <c r="AP43" s="80">
        <f>COUNTIF(D43:AG43,"HS")+'Aout 2020'!AQ43</f>
        <v>0</v>
      </c>
      <c r="AQ43" s="186">
        <f t="shared" si="5"/>
        <v>0</v>
      </c>
      <c r="AR43" s="77">
        <f>COUNT(AD43,W43,P43,I43)+'Aout 2020'!AS43</f>
        <v>0</v>
      </c>
      <c r="AS43" s="64">
        <f t="shared" si="6"/>
        <v>0</v>
      </c>
      <c r="AT43" s="64">
        <f t="shared" si="7"/>
        <v>0</v>
      </c>
      <c r="AU43" s="183">
        <f t="shared" si="8"/>
        <v>0</v>
      </c>
      <c r="AV43" s="181">
        <f ca="1">jaunesNum(D43:AG43)+'Aout 2020'!AW43</f>
        <v>6</v>
      </c>
      <c r="AW43" s="108">
        <f>COUNTIF(D43:AG43,"RF")+'Aout 2020'!AX43</f>
        <v>4</v>
      </c>
      <c r="AX43" s="147"/>
      <c r="AY43" s="88">
        <f>IF(COUNTIF(D43:AG43,"CA")&gt;=5,"1",IF(COUNTIF(D43:AG43,"CA")&lt;=4,"0"))+'Aout 2020'!AZ43</f>
        <v>0</v>
      </c>
      <c r="AZ43" s="80">
        <f t="shared" si="10"/>
        <v>0</v>
      </c>
      <c r="BA43" s="80">
        <f>COUNTIF(D43:AG43,"FR")+'Aout 2020'!BB43</f>
        <v>0</v>
      </c>
      <c r="BB43" s="186">
        <f t="shared" si="11"/>
        <v>0</v>
      </c>
    </row>
    <row r="44" spans="1:54" ht="12" customHeight="1" x14ac:dyDescent="0.25">
      <c r="A44" s="36" t="s">
        <v>48</v>
      </c>
      <c r="B44" s="121">
        <v>23</v>
      </c>
      <c r="C44" s="133"/>
      <c r="D44" s="39">
        <v>23</v>
      </c>
      <c r="E44" s="39">
        <v>23</v>
      </c>
      <c r="F44" s="39">
        <v>23</v>
      </c>
      <c r="G44" s="39">
        <v>23</v>
      </c>
      <c r="H44" s="39" t="s">
        <v>55</v>
      </c>
      <c r="I44" s="39" t="s">
        <v>55</v>
      </c>
      <c r="J44" s="39">
        <v>23</v>
      </c>
      <c r="K44" s="39">
        <v>23</v>
      </c>
      <c r="L44" s="39">
        <v>23</v>
      </c>
      <c r="M44" s="39">
        <v>23</v>
      </c>
      <c r="N44" s="39">
        <v>23</v>
      </c>
      <c r="O44" s="39" t="s">
        <v>55</v>
      </c>
      <c r="P44" s="39" t="s">
        <v>55</v>
      </c>
      <c r="Q44" s="39">
        <v>23</v>
      </c>
      <c r="R44" s="39">
        <v>23</v>
      </c>
      <c r="S44" s="39">
        <v>23</v>
      </c>
      <c r="T44" s="39">
        <v>23</v>
      </c>
      <c r="U44" s="39">
        <v>23</v>
      </c>
      <c r="V44" s="39" t="s">
        <v>55</v>
      </c>
      <c r="W44" s="39" t="s">
        <v>55</v>
      </c>
      <c r="X44" s="39">
        <v>23</v>
      </c>
      <c r="Y44" s="39">
        <v>23</v>
      </c>
      <c r="Z44" s="39">
        <v>23</v>
      </c>
      <c r="AA44" s="39">
        <v>23</v>
      </c>
      <c r="AB44" s="39">
        <v>23</v>
      </c>
      <c r="AC44" s="39" t="s">
        <v>55</v>
      </c>
      <c r="AD44" s="39" t="s">
        <v>55</v>
      </c>
      <c r="AE44" s="39">
        <v>23</v>
      </c>
      <c r="AF44" s="39">
        <v>23</v>
      </c>
      <c r="AG44" s="39">
        <v>23</v>
      </c>
      <c r="AH44" s="111"/>
      <c r="AI44" s="164">
        <f>COUNTIF(D44:AG44,"RTT")+'Aout 2020'!AJ44</f>
        <v>0</v>
      </c>
      <c r="AJ44" s="183">
        <f t="shared" si="3"/>
        <v>15</v>
      </c>
      <c r="AK44" s="88">
        <f>COUNTIF(D44:AG44,"CA")+'Aout 2020'!AL44</f>
        <v>0</v>
      </c>
      <c r="AL44" s="186">
        <f t="shared" si="4"/>
        <v>25</v>
      </c>
      <c r="AM44" s="362"/>
      <c r="AN44" s="88" t="s">
        <v>90</v>
      </c>
      <c r="AO44" s="80">
        <f>'Aout 2020'!AP44</f>
        <v>0</v>
      </c>
      <c r="AP44" s="80">
        <f>COUNTIF(D44:AG44,"HS")+'Aout 2020'!AQ44</f>
        <v>0</v>
      </c>
      <c r="AQ44" s="186">
        <f t="shared" si="5"/>
        <v>0</v>
      </c>
      <c r="AR44" s="77">
        <f>COUNT(AD44,W44,P44,I44)+'Aout 2020'!AS44</f>
        <v>0</v>
      </c>
      <c r="AS44" s="64">
        <f t="shared" si="6"/>
        <v>0</v>
      </c>
      <c r="AT44" s="64">
        <f t="shared" si="7"/>
        <v>0</v>
      </c>
      <c r="AU44" s="183">
        <f t="shared" si="8"/>
        <v>0</v>
      </c>
      <c r="AV44" s="181">
        <f ca="1">jaunesNum(D44:AG44)+'Aout 2020'!AW44</f>
        <v>7</v>
      </c>
      <c r="AW44" s="108">
        <f>COUNTIF(D44:AG44,"RF")+'Aout 2020'!AX44</f>
        <v>7</v>
      </c>
      <c r="AX44" s="146">
        <f t="shared" ca="1" si="9"/>
        <v>0</v>
      </c>
      <c r="AY44" s="88">
        <f>IF(COUNTIF(D44:AG44,"CA")&gt;=5,"1",IF(COUNTIF(D44:AG44,"CA")&lt;=4,"0"))+'Aout 2020'!AZ44</f>
        <v>0</v>
      </c>
      <c r="AZ44" s="80">
        <f t="shared" si="10"/>
        <v>0</v>
      </c>
      <c r="BA44" s="80">
        <f>COUNTIF(D44:AG44,"FR")+'Aout 2020'!BB44</f>
        <v>0</v>
      </c>
      <c r="BB44" s="186">
        <f t="shared" si="11"/>
        <v>0</v>
      </c>
    </row>
    <row r="45" spans="1:54" s="6" customFormat="1" ht="12" customHeight="1" x14ac:dyDescent="0.25">
      <c r="A45" s="37" t="s">
        <v>49</v>
      </c>
      <c r="B45" s="125">
        <v>24</v>
      </c>
      <c r="C45" s="133"/>
      <c r="D45" s="39" t="str">
        <f>IF(OR(WEEKDAY(D3,2)=6,WEEKDAY(D3,2)=7),"RH","")</f>
        <v/>
      </c>
      <c r="E45" s="39" t="str">
        <f t="shared" ref="E45:AG45" si="33">IF(OR(WEEKDAY(E3,2)=6,WEEKDAY(E3,2)=7),"RH","")</f>
        <v/>
      </c>
      <c r="F45" s="39" t="str">
        <f t="shared" si="33"/>
        <v/>
      </c>
      <c r="G45" s="39" t="str">
        <f t="shared" si="33"/>
        <v/>
      </c>
      <c r="H45" s="39" t="str">
        <f t="shared" si="33"/>
        <v>RH</v>
      </c>
      <c r="I45" s="39" t="str">
        <f t="shared" si="33"/>
        <v>RH</v>
      </c>
      <c r="J45" s="39" t="str">
        <f>IF(OR(WEEKDAY(J3,2)=6,WEEKDAY(J3,2)=7),"RH","")</f>
        <v/>
      </c>
      <c r="K45" s="39" t="str">
        <f>IF(OR(WEEKDAY(K3,2)=6,WEEKDAY(K3,2)=7),"RH","")</f>
        <v/>
      </c>
      <c r="L45" s="39" t="str">
        <f t="shared" si="33"/>
        <v/>
      </c>
      <c r="M45" s="39" t="str">
        <f t="shared" si="33"/>
        <v/>
      </c>
      <c r="N45" s="39" t="str">
        <f t="shared" si="33"/>
        <v/>
      </c>
      <c r="O45" s="39" t="str">
        <f t="shared" si="33"/>
        <v>RH</v>
      </c>
      <c r="P45" s="39" t="str">
        <f t="shared" si="33"/>
        <v>RH</v>
      </c>
      <c r="Q45" s="39" t="str">
        <f>IF(OR(WEEKDAY(Q3,2)=6,WEEKDAY(Q3,2)=7),"RH","")</f>
        <v/>
      </c>
      <c r="R45" s="39" t="str">
        <f>IF(OR(WEEKDAY(R3,2)=6,WEEKDAY(R3,2)=7),"RH","")</f>
        <v/>
      </c>
      <c r="S45" s="39" t="str">
        <f t="shared" si="33"/>
        <v/>
      </c>
      <c r="T45" s="39" t="str">
        <f t="shared" si="33"/>
        <v/>
      </c>
      <c r="U45" s="39" t="str">
        <f t="shared" si="33"/>
        <v/>
      </c>
      <c r="V45" s="39" t="str">
        <f t="shared" si="33"/>
        <v>RH</v>
      </c>
      <c r="W45" s="39" t="str">
        <f t="shared" si="33"/>
        <v>RH</v>
      </c>
      <c r="X45" s="39" t="str">
        <f>IF(OR(WEEKDAY(X3,2)=6,WEEKDAY(X3,2)=7),"RH","")</f>
        <v/>
      </c>
      <c r="Y45" s="39" t="str">
        <f>IF(OR(WEEKDAY(Y3,2)=6,WEEKDAY(Y3,2)=7),"RH","")</f>
        <v/>
      </c>
      <c r="Z45" s="39" t="str">
        <f t="shared" si="33"/>
        <v/>
      </c>
      <c r="AA45" s="39" t="str">
        <f t="shared" si="33"/>
        <v/>
      </c>
      <c r="AB45" s="39" t="str">
        <f t="shared" si="33"/>
        <v/>
      </c>
      <c r="AC45" s="39" t="str">
        <f t="shared" si="33"/>
        <v>RH</v>
      </c>
      <c r="AD45" s="39" t="str">
        <f t="shared" si="33"/>
        <v>RH</v>
      </c>
      <c r="AE45" s="39" t="str">
        <f>IF(OR(WEEKDAY(AE3,2)=6,WEEKDAY(AE3,2)=7),"RH","")</f>
        <v/>
      </c>
      <c r="AF45" s="39" t="str">
        <f>IF(OR(WEEKDAY(AF3,2)=6,WEEKDAY(AF3,2)=7),"RH","")</f>
        <v/>
      </c>
      <c r="AG45" s="39" t="str">
        <f t="shared" si="33"/>
        <v/>
      </c>
      <c r="AH45" s="111"/>
      <c r="AI45" s="164">
        <f>COUNTIF(D45:AG45,"RTT")+'Aout 2020'!AJ45</f>
        <v>0</v>
      </c>
      <c r="AJ45" s="183">
        <f t="shared" si="3"/>
        <v>15</v>
      </c>
      <c r="AK45" s="88">
        <f>COUNTIF(D45:AG45,"CA")+'Aout 2020'!AL45</f>
        <v>0</v>
      </c>
      <c r="AL45" s="186">
        <f t="shared" si="4"/>
        <v>25</v>
      </c>
      <c r="AM45" s="362"/>
      <c r="AN45" s="88" t="s">
        <v>90</v>
      </c>
      <c r="AO45" s="80">
        <f>'Aout 2020'!AP45</f>
        <v>0</v>
      </c>
      <c r="AP45" s="80">
        <f>COUNTIF(D45:AG45,"HS")+'Aout 2020'!AQ45</f>
        <v>0</v>
      </c>
      <c r="AQ45" s="186">
        <f t="shared" si="5"/>
        <v>0</v>
      </c>
      <c r="AR45" s="77">
        <f>COUNT(AD45,W45,P45,I45)+'Aout 2020'!AS45</f>
        <v>0</v>
      </c>
      <c r="AS45" s="64">
        <f t="shared" si="6"/>
        <v>0</v>
      </c>
      <c r="AT45" s="64">
        <f t="shared" si="7"/>
        <v>0</v>
      </c>
      <c r="AU45" s="183">
        <f t="shared" si="8"/>
        <v>0</v>
      </c>
      <c r="AV45" s="106">
        <f ca="1">jaunesNum(D45:AG45)+'Aout 2020'!AW45</f>
        <v>1</v>
      </c>
      <c r="AW45" s="108">
        <f>COUNTIF(D45:AG45,"RF")+'Aout 2020'!AX45</f>
        <v>0</v>
      </c>
      <c r="AX45" s="146">
        <f t="shared" ca="1" si="9"/>
        <v>1</v>
      </c>
      <c r="AY45" s="88">
        <f>IF(COUNTIF(D45:AG45,"CA")&gt;=5,"1",IF(COUNTIF(D45:AG45,"CA")&lt;=4,"0"))+'Aout 2020'!AZ45</f>
        <v>0</v>
      </c>
      <c r="AZ45" s="80">
        <f t="shared" si="10"/>
        <v>0</v>
      </c>
      <c r="BA45" s="80">
        <f>COUNTIF(D45:AG45,"FR")+'Aout 2020'!BB45</f>
        <v>0</v>
      </c>
      <c r="BB45" s="186">
        <f t="shared" si="11"/>
        <v>0</v>
      </c>
    </row>
    <row r="46" spans="1:54" s="5" customFormat="1" ht="2.25" customHeight="1" x14ac:dyDescent="0.25">
      <c r="A46" s="15"/>
      <c r="B46" s="126"/>
      <c r="C46" s="133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11"/>
      <c r="AI46" s="164">
        <f>COUNTIF(D46:AG46,"RTT")+'Aout 2020'!AJ46</f>
        <v>0</v>
      </c>
      <c r="AJ46" s="183"/>
      <c r="AK46" s="88">
        <f>COUNTIF(D46:AG46,"CA")+'Aout 2020'!AL46</f>
        <v>0</v>
      </c>
      <c r="AL46" s="186"/>
      <c r="AM46" s="362"/>
      <c r="AN46" s="88" t="s">
        <v>90</v>
      </c>
      <c r="AO46" s="80">
        <f>'Aout 2020'!AP46</f>
        <v>0</v>
      </c>
      <c r="AP46" s="80">
        <f>COUNTIF(D46:AG46,"HS")+'Aout 2020'!AQ46</f>
        <v>0</v>
      </c>
      <c r="AQ46" s="186">
        <f t="shared" si="5"/>
        <v>0</v>
      </c>
      <c r="AR46" s="77">
        <f>COUNT(AD46,W46,P46,I46)+'Aout 2020'!AS46</f>
        <v>0</v>
      </c>
      <c r="AS46" s="64">
        <f t="shared" si="6"/>
        <v>0</v>
      </c>
      <c r="AT46" s="64">
        <f t="shared" si="7"/>
        <v>0</v>
      </c>
      <c r="AU46" s="183">
        <f t="shared" si="8"/>
        <v>0</v>
      </c>
      <c r="AV46" s="181">
        <f ca="1">jaunesNum(D46:AG46)+'Aout 2020'!AW46</f>
        <v>1</v>
      </c>
      <c r="AW46" s="108">
        <f>COUNTIF(D46:AG46,"RF")+'Aout 2020'!AX46</f>
        <v>0</v>
      </c>
      <c r="AX46" s="147"/>
      <c r="AY46" s="88">
        <f>IF(COUNTIF(D46:AG46,"CA")&gt;=5,"1",IF(COUNTIF(D46:AG46,"CA")&lt;=4,"0"))+'Aout 2020'!AZ46</f>
        <v>0</v>
      </c>
      <c r="AZ46" s="80">
        <f t="shared" si="10"/>
        <v>0</v>
      </c>
      <c r="BA46" s="80">
        <f>COUNTIF(D46:AG46,"FR")+'Aout 2020'!BB46</f>
        <v>0</v>
      </c>
      <c r="BB46" s="186">
        <f t="shared" si="11"/>
        <v>0</v>
      </c>
    </row>
    <row r="47" spans="1:54" ht="12" customHeight="1" x14ac:dyDescent="0.25">
      <c r="A47" s="287" t="s">
        <v>50</v>
      </c>
      <c r="B47" s="127">
        <v>25</v>
      </c>
      <c r="C47" s="140"/>
      <c r="D47" s="39">
        <v>25</v>
      </c>
      <c r="E47" s="39">
        <v>25</v>
      </c>
      <c r="F47" s="39">
        <v>25</v>
      </c>
      <c r="G47" s="39">
        <v>25</v>
      </c>
      <c r="H47" s="39" t="s">
        <v>55</v>
      </c>
      <c r="I47" s="39" t="s">
        <v>55</v>
      </c>
      <c r="J47" s="39">
        <v>25</v>
      </c>
      <c r="K47" s="39">
        <v>25</v>
      </c>
      <c r="L47" s="39">
        <v>25</v>
      </c>
      <c r="M47" s="39">
        <v>25</v>
      </c>
      <c r="N47" s="39">
        <v>25</v>
      </c>
      <c r="O47" s="39" t="s">
        <v>55</v>
      </c>
      <c r="P47" s="39" t="s">
        <v>55</v>
      </c>
      <c r="Q47" s="39">
        <v>25</v>
      </c>
      <c r="R47" s="39">
        <v>25</v>
      </c>
      <c r="S47" s="39">
        <v>25</v>
      </c>
      <c r="T47" s="39">
        <v>25</v>
      </c>
      <c r="U47" s="39">
        <v>25</v>
      </c>
      <c r="V47" s="39" t="s">
        <v>55</v>
      </c>
      <c r="W47" s="39" t="s">
        <v>55</v>
      </c>
      <c r="X47" s="39">
        <v>25</v>
      </c>
      <c r="Y47" s="39">
        <v>25</v>
      </c>
      <c r="Z47" s="39">
        <v>25</v>
      </c>
      <c r="AA47" s="39">
        <v>25</v>
      </c>
      <c r="AB47" s="39">
        <v>25</v>
      </c>
      <c r="AC47" s="39" t="s">
        <v>55</v>
      </c>
      <c r="AD47" s="39" t="s">
        <v>55</v>
      </c>
      <c r="AE47" s="39">
        <v>25</v>
      </c>
      <c r="AF47" s="39">
        <v>25</v>
      </c>
      <c r="AG47" s="39">
        <v>25</v>
      </c>
      <c r="AH47" s="111"/>
      <c r="AI47" s="164">
        <f>COUNTIF(D47:AG47,"RTT")+'Aout 2020'!AJ47</f>
        <v>0</v>
      </c>
      <c r="AJ47" s="183">
        <f>0 -(AI47)</f>
        <v>0</v>
      </c>
      <c r="AK47" s="88">
        <f>COUNTIF(D47:AG47,"CA")+'Aout 2020'!AL47</f>
        <v>0</v>
      </c>
      <c r="AL47" s="186">
        <f t="shared" si="4"/>
        <v>25</v>
      </c>
      <c r="AM47" s="362"/>
      <c r="AN47" s="88" t="s">
        <v>90</v>
      </c>
      <c r="AO47" s="80">
        <f>'Aout 2020'!AP47</f>
        <v>0</v>
      </c>
      <c r="AP47" s="80">
        <f>COUNTIF(D47:AG47,"HS")+'Aout 2020'!AQ47</f>
        <v>0</v>
      </c>
      <c r="AQ47" s="186">
        <f t="shared" si="5"/>
        <v>0</v>
      </c>
      <c r="AR47" s="77">
        <f>COUNT(AD47,W47,P47,I47)+'Aout 2020'!AS47</f>
        <v>0</v>
      </c>
      <c r="AS47" s="64">
        <f t="shared" si="6"/>
        <v>0</v>
      </c>
      <c r="AT47" s="64">
        <f t="shared" si="7"/>
        <v>0</v>
      </c>
      <c r="AU47" s="183">
        <f t="shared" si="8"/>
        <v>0</v>
      </c>
      <c r="AV47" s="181">
        <f ca="1">jaunesNum(D47:AG47)+'Aout 2020'!AW47</f>
        <v>7</v>
      </c>
      <c r="AW47" s="108">
        <f>COUNTIF(D47:AG47,"RF")+'Aout 2020'!AX47</f>
        <v>7</v>
      </c>
      <c r="AX47" s="146">
        <f t="shared" ca="1" si="9"/>
        <v>0</v>
      </c>
      <c r="AY47" s="88">
        <f>IF(COUNTIF(D47:AG47,"CA")&gt;=5,"1",IF(COUNTIF(D47:AG47,"CA")&lt;=4,"0"))+'Aout 2020'!AZ47</f>
        <v>0</v>
      </c>
      <c r="AZ47" s="80">
        <f t="shared" si="10"/>
        <v>0</v>
      </c>
      <c r="BA47" s="80">
        <f>COUNTIF(D47:AG47,"FR")+'Aout 2020'!BB47</f>
        <v>0</v>
      </c>
      <c r="BB47" s="186">
        <f t="shared" si="11"/>
        <v>0</v>
      </c>
    </row>
    <row r="48" spans="1:54" ht="12" customHeight="1" x14ac:dyDescent="0.25">
      <c r="A48" s="288"/>
      <c r="B48" s="127">
        <v>26</v>
      </c>
      <c r="C48" s="141"/>
      <c r="D48" s="39">
        <v>26</v>
      </c>
      <c r="E48" s="39">
        <v>26</v>
      </c>
      <c r="F48" s="39">
        <v>26</v>
      </c>
      <c r="G48" s="39">
        <v>26</v>
      </c>
      <c r="H48" s="39" t="s">
        <v>55</v>
      </c>
      <c r="I48" s="39" t="s">
        <v>55</v>
      </c>
      <c r="J48" s="39">
        <v>26</v>
      </c>
      <c r="K48" s="39">
        <v>26</v>
      </c>
      <c r="L48" s="39">
        <v>26</v>
      </c>
      <c r="M48" s="39">
        <v>26</v>
      </c>
      <c r="N48" s="39">
        <v>26</v>
      </c>
      <c r="O48" s="39" t="s">
        <v>55</v>
      </c>
      <c r="P48" s="39" t="s">
        <v>55</v>
      </c>
      <c r="Q48" s="39">
        <v>26</v>
      </c>
      <c r="R48" s="39">
        <v>26</v>
      </c>
      <c r="S48" s="39">
        <v>26</v>
      </c>
      <c r="T48" s="39">
        <v>26</v>
      </c>
      <c r="U48" s="39">
        <v>26</v>
      </c>
      <c r="V48" s="39" t="s">
        <v>55</v>
      </c>
      <c r="W48" s="39" t="s">
        <v>55</v>
      </c>
      <c r="X48" s="39">
        <v>26</v>
      </c>
      <c r="Y48" s="39">
        <v>26</v>
      </c>
      <c r="Z48" s="39">
        <v>26</v>
      </c>
      <c r="AA48" s="39">
        <v>26</v>
      </c>
      <c r="AB48" s="39">
        <v>26</v>
      </c>
      <c r="AC48" s="39" t="s">
        <v>55</v>
      </c>
      <c r="AD48" s="39" t="s">
        <v>55</v>
      </c>
      <c r="AE48" s="39">
        <v>26</v>
      </c>
      <c r="AF48" s="39">
        <v>26</v>
      </c>
      <c r="AG48" s="39">
        <v>26</v>
      </c>
      <c r="AH48" s="111"/>
      <c r="AI48" s="164">
        <f>COUNTIF(D48:AG48,"RTT")+'Aout 2020'!AJ48</f>
        <v>0</v>
      </c>
      <c r="AJ48" s="183">
        <f>0 -(AI48)</f>
        <v>0</v>
      </c>
      <c r="AK48" s="88">
        <f>COUNTIF(D48:AG48,"CA")+'Aout 2020'!AL48</f>
        <v>0</v>
      </c>
      <c r="AL48" s="186">
        <f t="shared" si="4"/>
        <v>25</v>
      </c>
      <c r="AM48" s="362"/>
      <c r="AN48" s="88" t="s">
        <v>90</v>
      </c>
      <c r="AO48" s="80">
        <f>'Aout 2020'!AP48</f>
        <v>0</v>
      </c>
      <c r="AP48" s="80">
        <f>COUNTIF(D48:AG48,"HS")+'Aout 2020'!AQ48</f>
        <v>0</v>
      </c>
      <c r="AQ48" s="186">
        <f t="shared" si="5"/>
        <v>0</v>
      </c>
      <c r="AR48" s="77">
        <f>COUNT(AD48,W48,P48,I48)+'Aout 2020'!AS48</f>
        <v>0</v>
      </c>
      <c r="AS48" s="64">
        <f t="shared" si="6"/>
        <v>0</v>
      </c>
      <c r="AT48" s="64">
        <f t="shared" si="7"/>
        <v>0</v>
      </c>
      <c r="AU48" s="183">
        <f t="shared" si="8"/>
        <v>0</v>
      </c>
      <c r="AV48" s="181">
        <f ca="1">jaunesNum(D48:AG48)+'Aout 2020'!AW48</f>
        <v>7</v>
      </c>
      <c r="AW48" s="108">
        <f>COUNTIF(D48:AG48,"RF")+'Aout 2020'!AX48</f>
        <v>7</v>
      </c>
      <c r="AX48" s="146">
        <f t="shared" ca="1" si="9"/>
        <v>0</v>
      </c>
      <c r="AY48" s="88">
        <f>IF(COUNTIF(D48:AG48,"CA")&gt;=5,"1",IF(COUNTIF(D48:AG48,"CA")&lt;=4,"0"))+'Aout 2020'!AZ48</f>
        <v>0</v>
      </c>
      <c r="AZ48" s="80">
        <f t="shared" si="10"/>
        <v>0</v>
      </c>
      <c r="BA48" s="80">
        <f>COUNTIF(D48:AG48,"FR")+'Aout 2020'!BB48</f>
        <v>0</v>
      </c>
      <c r="BB48" s="186">
        <f t="shared" si="11"/>
        <v>0</v>
      </c>
    </row>
    <row r="49" spans="1:54" ht="12" customHeight="1" x14ac:dyDescent="0.25">
      <c r="A49" s="288"/>
      <c r="B49" s="127">
        <v>27</v>
      </c>
      <c r="C49" s="138"/>
      <c r="D49" s="39" t="str">
        <f t="shared" ref="D49:AG49" si="34">IF(OR(WEEKDAY(D3,2)=6,WEEKDAY(D3,2)=7,WEEKDAY(D3,2)=3),"RH","")</f>
        <v/>
      </c>
      <c r="E49" s="39" t="str">
        <f t="shared" si="34"/>
        <v>RH</v>
      </c>
      <c r="F49" s="39" t="str">
        <f t="shared" si="34"/>
        <v/>
      </c>
      <c r="G49" s="39" t="str">
        <f t="shared" si="34"/>
        <v/>
      </c>
      <c r="H49" s="39" t="str">
        <f t="shared" si="34"/>
        <v>RH</v>
      </c>
      <c r="I49" s="39" t="str">
        <f t="shared" si="34"/>
        <v>RH</v>
      </c>
      <c r="J49" s="39" t="str">
        <f t="shared" si="34"/>
        <v/>
      </c>
      <c r="K49" s="39" t="str">
        <f t="shared" si="34"/>
        <v/>
      </c>
      <c r="L49" s="39" t="str">
        <f t="shared" si="34"/>
        <v>RH</v>
      </c>
      <c r="M49" s="39" t="str">
        <f t="shared" si="34"/>
        <v/>
      </c>
      <c r="N49" s="39" t="str">
        <f t="shared" si="34"/>
        <v/>
      </c>
      <c r="O49" s="39" t="str">
        <f t="shared" si="34"/>
        <v>RH</v>
      </c>
      <c r="P49" s="39" t="str">
        <f t="shared" si="34"/>
        <v>RH</v>
      </c>
      <c r="Q49" s="39" t="str">
        <f t="shared" si="34"/>
        <v/>
      </c>
      <c r="R49" s="39" t="str">
        <f t="shared" si="34"/>
        <v/>
      </c>
      <c r="S49" s="39" t="str">
        <f t="shared" si="34"/>
        <v>RH</v>
      </c>
      <c r="T49" s="39" t="str">
        <f t="shared" si="34"/>
        <v/>
      </c>
      <c r="U49" s="39" t="str">
        <f t="shared" si="34"/>
        <v/>
      </c>
      <c r="V49" s="39" t="str">
        <f t="shared" si="34"/>
        <v>RH</v>
      </c>
      <c r="W49" s="39" t="str">
        <f t="shared" si="34"/>
        <v>RH</v>
      </c>
      <c r="X49" s="39" t="str">
        <f t="shared" si="34"/>
        <v/>
      </c>
      <c r="Y49" s="39" t="str">
        <f t="shared" si="34"/>
        <v/>
      </c>
      <c r="Z49" s="39" t="str">
        <f t="shared" si="34"/>
        <v>RH</v>
      </c>
      <c r="AA49" s="39" t="str">
        <f t="shared" si="34"/>
        <v/>
      </c>
      <c r="AB49" s="39" t="str">
        <f t="shared" si="34"/>
        <v/>
      </c>
      <c r="AC49" s="39" t="str">
        <f t="shared" si="34"/>
        <v>RH</v>
      </c>
      <c r="AD49" s="39" t="str">
        <f t="shared" si="34"/>
        <v>RH</v>
      </c>
      <c r="AE49" s="39" t="str">
        <f t="shared" si="34"/>
        <v/>
      </c>
      <c r="AF49" s="39" t="str">
        <f t="shared" si="34"/>
        <v/>
      </c>
      <c r="AG49" s="39" t="str">
        <f t="shared" si="34"/>
        <v>RH</v>
      </c>
      <c r="AH49" s="111"/>
      <c r="AI49" s="164">
        <f>COUNTIF(D49:AG49,"RTT")+'Aout 2020'!AJ49</f>
        <v>0</v>
      </c>
      <c r="AJ49" s="183">
        <f t="shared" si="3"/>
        <v>15</v>
      </c>
      <c r="AK49" s="88">
        <f>COUNTIF(D49:AG49,"CA")+'Aout 2020'!AL49</f>
        <v>0</v>
      </c>
      <c r="AL49" s="186">
        <f t="shared" si="4"/>
        <v>25</v>
      </c>
      <c r="AM49" s="362"/>
      <c r="AN49" s="88" t="s">
        <v>90</v>
      </c>
      <c r="AO49" s="80">
        <f>'Aout 2020'!AP49</f>
        <v>0</v>
      </c>
      <c r="AP49" s="80">
        <f>COUNTIF(D49:AG49,"HS")+'Aout 2020'!AQ49</f>
        <v>0</v>
      </c>
      <c r="AQ49" s="186">
        <f t="shared" si="5"/>
        <v>0</v>
      </c>
      <c r="AR49" s="77">
        <f>COUNT(AD49,W49,P49,I49)+'Aout 2020'!AS49</f>
        <v>0</v>
      </c>
      <c r="AS49" s="64">
        <f t="shared" si="6"/>
        <v>0</v>
      </c>
      <c r="AT49" s="64">
        <f t="shared" si="7"/>
        <v>0</v>
      </c>
      <c r="AU49" s="183">
        <f t="shared" si="8"/>
        <v>0</v>
      </c>
      <c r="AV49" s="106">
        <f ca="1">jaunesNum(D49:AG49)+'Aout 2020'!AW49</f>
        <v>0</v>
      </c>
      <c r="AW49" s="108">
        <f>COUNTIF(D49:AG49,"RF")+'Aout 2020'!AX49</f>
        <v>0</v>
      </c>
      <c r="AX49" s="146">
        <f t="shared" ca="1" si="9"/>
        <v>0</v>
      </c>
      <c r="AY49" s="88">
        <f>IF(COUNTIF(D49:AG49,"CA")&gt;=5,"1",IF(COUNTIF(D49:AG49,"CA")&lt;=4,"0"))+'Aout 2020'!AZ49</f>
        <v>0</v>
      </c>
      <c r="AZ49" s="80">
        <f t="shared" si="10"/>
        <v>0</v>
      </c>
      <c r="BA49" s="80">
        <f>COUNTIF(D49:AG49,"FR")+'Aout 2020'!BB49</f>
        <v>0</v>
      </c>
      <c r="BB49" s="186">
        <f t="shared" si="11"/>
        <v>0</v>
      </c>
    </row>
    <row r="50" spans="1:54" ht="12" customHeight="1" thickBot="1" x14ac:dyDescent="0.3">
      <c r="A50" s="288"/>
      <c r="B50" s="127"/>
      <c r="C50" s="138"/>
      <c r="D50" s="39" t="str">
        <f t="shared" ref="D50:AG50" si="35">IF(OR(WEEKDAY(D3,2)=6,WEEKDAY(D3,2)=7,WEEKDAY(D3,2)=4),"RH","")</f>
        <v/>
      </c>
      <c r="E50" s="39" t="str">
        <f t="shared" si="35"/>
        <v/>
      </c>
      <c r="F50" s="39" t="str">
        <f t="shared" si="35"/>
        <v>RH</v>
      </c>
      <c r="G50" s="39" t="str">
        <f t="shared" si="35"/>
        <v/>
      </c>
      <c r="H50" s="39" t="str">
        <f t="shared" si="35"/>
        <v>RH</v>
      </c>
      <c r="I50" s="39" t="str">
        <f t="shared" si="35"/>
        <v>RH</v>
      </c>
      <c r="J50" s="39" t="str">
        <f t="shared" si="35"/>
        <v/>
      </c>
      <c r="K50" s="39" t="str">
        <f t="shared" si="35"/>
        <v/>
      </c>
      <c r="L50" s="39" t="str">
        <f t="shared" si="35"/>
        <v/>
      </c>
      <c r="M50" s="39" t="str">
        <f t="shared" si="35"/>
        <v>RH</v>
      </c>
      <c r="N50" s="39" t="str">
        <f t="shared" si="35"/>
        <v/>
      </c>
      <c r="O50" s="39" t="str">
        <f t="shared" si="35"/>
        <v>RH</v>
      </c>
      <c r="P50" s="39" t="str">
        <f t="shared" si="35"/>
        <v>RH</v>
      </c>
      <c r="Q50" s="39" t="str">
        <f t="shared" si="35"/>
        <v/>
      </c>
      <c r="R50" s="39" t="str">
        <f t="shared" si="35"/>
        <v/>
      </c>
      <c r="S50" s="39" t="str">
        <f t="shared" si="35"/>
        <v/>
      </c>
      <c r="T50" s="39" t="str">
        <f t="shared" si="35"/>
        <v>RH</v>
      </c>
      <c r="U50" s="39" t="str">
        <f t="shared" si="35"/>
        <v/>
      </c>
      <c r="V50" s="39" t="str">
        <f t="shared" si="35"/>
        <v>RH</v>
      </c>
      <c r="W50" s="39" t="str">
        <f t="shared" si="35"/>
        <v>RH</v>
      </c>
      <c r="X50" s="39" t="str">
        <f t="shared" si="35"/>
        <v/>
      </c>
      <c r="Y50" s="39" t="str">
        <f t="shared" si="35"/>
        <v/>
      </c>
      <c r="Z50" s="39" t="str">
        <f t="shared" si="35"/>
        <v/>
      </c>
      <c r="AA50" s="39" t="str">
        <f t="shared" si="35"/>
        <v>RH</v>
      </c>
      <c r="AB50" s="39" t="str">
        <f t="shared" si="35"/>
        <v/>
      </c>
      <c r="AC50" s="39" t="str">
        <f t="shared" si="35"/>
        <v>RH</v>
      </c>
      <c r="AD50" s="39" t="str">
        <f t="shared" si="35"/>
        <v>RH</v>
      </c>
      <c r="AE50" s="39" t="str">
        <f t="shared" si="35"/>
        <v/>
      </c>
      <c r="AF50" s="39" t="str">
        <f t="shared" si="35"/>
        <v/>
      </c>
      <c r="AG50" s="39" t="str">
        <f t="shared" si="35"/>
        <v/>
      </c>
      <c r="AH50" s="111"/>
      <c r="AI50" s="164">
        <f>COUNTIF(D50:AG50,"RTT")+'Aout 2020'!AJ50</f>
        <v>0</v>
      </c>
      <c r="AJ50" s="184">
        <f t="shared" si="3"/>
        <v>15</v>
      </c>
      <c r="AK50" s="88">
        <f>COUNTIF(D50:AG50,"CA")+'Aout 2020'!AL50</f>
        <v>0</v>
      </c>
      <c r="AL50" s="187">
        <f t="shared" si="4"/>
        <v>25</v>
      </c>
      <c r="AM50" s="363"/>
      <c r="AN50" s="82" t="s">
        <v>90</v>
      </c>
      <c r="AO50" s="84">
        <f>'Aout 2020'!AP50</f>
        <v>0</v>
      </c>
      <c r="AP50" s="84">
        <f>COUNTIF(D50:AG50,"HS")+'Aout 2020'!AQ50</f>
        <v>0</v>
      </c>
      <c r="AQ50" s="188">
        <f t="shared" si="5"/>
        <v>0</v>
      </c>
      <c r="AR50" s="67">
        <f>COUNT(AD50,W50,P50,I50)+'Aout 2020'!AS50</f>
        <v>0</v>
      </c>
      <c r="AS50" s="68">
        <f t="shared" si="6"/>
        <v>0</v>
      </c>
      <c r="AT50" s="68">
        <f t="shared" si="7"/>
        <v>0</v>
      </c>
      <c r="AU50" s="202">
        <f t="shared" si="8"/>
        <v>0</v>
      </c>
      <c r="AV50" s="106">
        <f ca="1">jaunesNum(D50:AG50)+'Aout 2020'!AW50</f>
        <v>0</v>
      </c>
      <c r="AW50" s="151">
        <f>COUNTIF(D50:AG50,"RF")+'Aout 2020'!AX50</f>
        <v>0</v>
      </c>
      <c r="AX50" s="153">
        <f t="shared" ca="1" si="9"/>
        <v>0</v>
      </c>
      <c r="AY50" s="82">
        <f>IF(COUNTIF(D50:AG50,"CA")&gt;=5,"1",IF(COUNTIF(D50:AG50,"CA")&lt;=4,"0"))+'Aout 2020'!AZ50</f>
        <v>0</v>
      </c>
      <c r="AZ50" s="84">
        <f t="shared" si="10"/>
        <v>0</v>
      </c>
      <c r="BA50" s="84">
        <f>COUNTIF(D50:AG50,"FR")+'Aout 2020'!BB50</f>
        <v>0</v>
      </c>
      <c r="BB50" s="188">
        <f t="shared" si="11"/>
        <v>0</v>
      </c>
    </row>
    <row r="51" spans="1:54" ht="17.25" customHeight="1" thickBot="1" x14ac:dyDescent="0.3">
      <c r="A51" s="264" t="s">
        <v>0</v>
      </c>
      <c r="B51" s="364"/>
      <c r="C51" s="142"/>
      <c r="D51" s="56">
        <f>COUNT(D5:D50)</f>
        <v>16</v>
      </c>
      <c r="E51" s="56">
        <f t="shared" ref="E51:AG51" si="36">COUNT(E5:E50)</f>
        <v>14</v>
      </c>
      <c r="F51" s="56">
        <f t="shared" si="36"/>
        <v>14</v>
      </c>
      <c r="G51" s="56">
        <f t="shared" si="36"/>
        <v>14</v>
      </c>
      <c r="H51" s="56">
        <f t="shared" si="36"/>
        <v>0</v>
      </c>
      <c r="I51" s="56">
        <f t="shared" si="36"/>
        <v>0</v>
      </c>
      <c r="J51" s="56">
        <f t="shared" si="36"/>
        <v>14</v>
      </c>
      <c r="K51" s="56">
        <f t="shared" si="36"/>
        <v>14</v>
      </c>
      <c r="L51" s="56">
        <f t="shared" si="36"/>
        <v>14</v>
      </c>
      <c r="M51" s="56">
        <f t="shared" si="36"/>
        <v>14</v>
      </c>
      <c r="N51" s="56">
        <f t="shared" si="36"/>
        <v>14</v>
      </c>
      <c r="O51" s="56">
        <f t="shared" si="36"/>
        <v>0</v>
      </c>
      <c r="P51" s="56">
        <f t="shared" si="36"/>
        <v>0</v>
      </c>
      <c r="Q51" s="56">
        <f t="shared" si="36"/>
        <v>14</v>
      </c>
      <c r="R51" s="56">
        <f t="shared" si="36"/>
        <v>14</v>
      </c>
      <c r="S51" s="56">
        <f t="shared" si="36"/>
        <v>14</v>
      </c>
      <c r="T51" s="56">
        <f t="shared" si="36"/>
        <v>14</v>
      </c>
      <c r="U51" s="56">
        <f t="shared" si="36"/>
        <v>14</v>
      </c>
      <c r="V51" s="56">
        <f t="shared" si="36"/>
        <v>0</v>
      </c>
      <c r="W51" s="56">
        <f t="shared" si="36"/>
        <v>0</v>
      </c>
      <c r="X51" s="56">
        <f t="shared" si="36"/>
        <v>14</v>
      </c>
      <c r="Y51" s="56">
        <f t="shared" si="36"/>
        <v>14</v>
      </c>
      <c r="Z51" s="56">
        <f t="shared" si="36"/>
        <v>14</v>
      </c>
      <c r="AA51" s="56">
        <f t="shared" si="36"/>
        <v>14</v>
      </c>
      <c r="AB51" s="56">
        <f t="shared" si="36"/>
        <v>14</v>
      </c>
      <c r="AC51" s="56">
        <f t="shared" si="36"/>
        <v>0</v>
      </c>
      <c r="AD51" s="56">
        <f t="shared" si="36"/>
        <v>0</v>
      </c>
      <c r="AE51" s="56">
        <f t="shared" si="36"/>
        <v>14</v>
      </c>
      <c r="AF51" s="56">
        <f t="shared" si="36"/>
        <v>14</v>
      </c>
      <c r="AG51" s="56">
        <f t="shared" si="36"/>
        <v>14</v>
      </c>
      <c r="AH51" s="112"/>
      <c r="AI51" s="365">
        <f>SUM(AJ5:AJ50)</f>
        <v>525</v>
      </c>
      <c r="AJ51" s="366"/>
      <c r="AK51" s="256">
        <f>SUM(AL5:AL50)</f>
        <v>1000</v>
      </c>
      <c r="AL51" s="257"/>
      <c r="AM51" s="154"/>
      <c r="AN51" s="148"/>
      <c r="AO51" s="175"/>
      <c r="AP51" s="314">
        <f>SUM(AQ5:AQ50)</f>
        <v>0</v>
      </c>
      <c r="AQ51" s="315"/>
      <c r="AR51" s="258"/>
      <c r="AS51" s="259"/>
      <c r="AT51" s="258">
        <f>SUM(AU5:AU50)</f>
        <v>0</v>
      </c>
      <c r="AU51" s="259"/>
      <c r="AV51" s="144"/>
      <c r="AW51" s="316">
        <f ca="1">SUM(AX5:AX50)</f>
        <v>1</v>
      </c>
      <c r="AX51" s="317"/>
      <c r="AY51" s="148"/>
      <c r="AZ51" s="156"/>
      <c r="BA51" s="368">
        <f>SUM(BB5:BB50)</f>
        <v>0</v>
      </c>
      <c r="BB51" s="315"/>
    </row>
    <row r="52" spans="1:54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I52" s="305" t="s">
        <v>72</v>
      </c>
      <c r="AJ52" s="306"/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7"/>
      <c r="AZ52" s="307"/>
      <c r="BA52" s="306"/>
      <c r="BB52" s="308"/>
    </row>
    <row r="53" spans="1:54" ht="21.75" thickBot="1" x14ac:dyDescent="0.4">
      <c r="A53" s="167">
        <v>1</v>
      </c>
      <c r="B53" s="254" t="str">
        <f>RecherchePostesManquants(D5:D50,26)</f>
        <v>9, 10, 11, 12, 13, 14, 15, 16, 17, 18, 19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309">
        <f ca="1">SUM(AL5:AL50,AQ5:AQ50,AU5:AU50,AX5:AX50,BB5:BB50,AJ5:AJ50)</f>
        <v>1526</v>
      </c>
      <c r="AJ53" s="310"/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1"/>
    </row>
    <row r="54" spans="1:54" ht="15.75" thickBot="1" x14ac:dyDescent="0.3">
      <c r="A54" s="168">
        <v>2</v>
      </c>
      <c r="B54" s="244" t="str">
        <f>RecherchePostesManquants(E5:E50,26)</f>
        <v>9, 10, 11, 12, 13, 14, 15, 16, 17, 18, 19, 24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4" ht="15" customHeight="1" x14ac:dyDescent="0.25">
      <c r="A55" s="16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I55" s="318" t="s">
        <v>77</v>
      </c>
      <c r="AJ55" s="319"/>
      <c r="AK55" s="319"/>
      <c r="AL55" s="319"/>
      <c r="AM55" s="319"/>
      <c r="AN55" s="319"/>
      <c r="AO55" s="320"/>
      <c r="AP55" s="342" t="s">
        <v>73</v>
      </c>
      <c r="AQ55" s="343"/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4"/>
    </row>
    <row r="56" spans="1:54" ht="15.75" thickBot="1" x14ac:dyDescent="0.3">
      <c r="A56" s="168">
        <v>4</v>
      </c>
      <c r="B56" s="244" t="str">
        <f>RecherchePostesManquants(G5:G50,26)</f>
        <v>9, 10, 11, 12, 13, 14, 15, 16, 17, 18, 19, 24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I56" s="321"/>
      <c r="AJ56" s="322"/>
      <c r="AK56" s="322"/>
      <c r="AL56" s="322"/>
      <c r="AM56" s="322"/>
      <c r="AN56" s="322"/>
      <c r="AO56" s="323"/>
      <c r="AP56" s="336">
        <v>10</v>
      </c>
      <c r="AQ56" s="337"/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8"/>
    </row>
    <row r="57" spans="1:54" ht="31.5" customHeight="1" x14ac:dyDescent="0.25">
      <c r="A57" s="100">
        <v>5</v>
      </c>
      <c r="B57" s="244" t="str">
        <f>RecherchePostesManquants(H5:H50,26)</f>
        <v>1, 2, 3, 4, 5, 6, 7, 8, 9, 10, 11, 12, 13, 14, 15, 16, 17, 18, 19, 20, 21, 22, 23, 24, 25, 26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I57" s="330">
        <f>COUNTIF(D5:AF50,"27")</f>
        <v>0</v>
      </c>
      <c r="AJ57" s="331"/>
      <c r="AK57" s="331"/>
      <c r="AL57" s="331"/>
      <c r="AM57" s="331"/>
      <c r="AN57" s="331"/>
      <c r="AO57" s="332"/>
      <c r="AP57" s="336" t="s">
        <v>74</v>
      </c>
      <c r="AQ57" s="337"/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8"/>
    </row>
    <row r="58" spans="1:54" ht="15.75" thickBot="1" x14ac:dyDescent="0.3">
      <c r="A58" s="100">
        <v>6</v>
      </c>
      <c r="B58" s="244" t="str">
        <f>RecherchePostesManquants(I5:I50,26)</f>
        <v>1, 2, 3, 4, 5, 6, 7, 8, 9, 10, 11, 12, 13, 14, 15, 16, 17, 18, 19, 20, 21, 22, 23, 24, 25, 26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I58" s="333"/>
      <c r="AJ58" s="334"/>
      <c r="AK58" s="334"/>
      <c r="AL58" s="334"/>
      <c r="AM58" s="334"/>
      <c r="AN58" s="334"/>
      <c r="AO58" s="335"/>
      <c r="AP58" s="339">
        <v>2</v>
      </c>
      <c r="AQ58" s="340"/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1"/>
    </row>
    <row r="59" spans="1:54" ht="15.75" thickBot="1" x14ac:dyDescent="0.3">
      <c r="A59" s="168">
        <v>7</v>
      </c>
      <c r="B59" s="244" t="str">
        <f>RecherchePostesManquants(J5:J50,26)</f>
        <v>9, 10, 11, 12, 13, 14, 15, 16, 17, 18, 19, 24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I59" s="324" t="s">
        <v>78</v>
      </c>
      <c r="AJ59" s="325"/>
      <c r="AK59" s="325"/>
      <c r="AL59" s="325"/>
      <c r="AM59" s="325"/>
      <c r="AN59" s="325"/>
      <c r="AO59" s="326"/>
      <c r="AP59" s="345" t="s">
        <v>75</v>
      </c>
      <c r="AQ59" s="346"/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7"/>
    </row>
    <row r="60" spans="1:54" ht="19.5" thickBot="1" x14ac:dyDescent="0.35">
      <c r="A60" s="168">
        <v>8</v>
      </c>
      <c r="B60" s="244" t="str">
        <f>RecherchePostesManquants(K5:K50,26)</f>
        <v>9, 10, 11, 12, 13, 14, 15, 16, 17, 18, 19, 24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I60" s="327"/>
      <c r="AJ60" s="328"/>
      <c r="AK60" s="328"/>
      <c r="AL60" s="328"/>
      <c r="AM60" s="328"/>
      <c r="AN60" s="328"/>
      <c r="AO60" s="329"/>
      <c r="AP60" s="302">
        <f>IF(AP58&gt;AP56,-(AP58-AP56)/AP58,(AP56-AP58)/AP56)</f>
        <v>0.8</v>
      </c>
      <c r="AQ60" s="303"/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4"/>
    </row>
    <row r="61" spans="1:54" x14ac:dyDescent="0.25">
      <c r="A61" s="168">
        <v>9</v>
      </c>
      <c r="B61" s="244" t="str">
        <f>RecherchePostesManquants(L5:L50,26)</f>
        <v>9, 10, 11, 12, 13, 14, 15, 16, 17, 18, 19, 24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4" x14ac:dyDescent="0.25">
      <c r="A62" s="16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4" x14ac:dyDescent="0.25">
      <c r="A63" s="168">
        <v>11</v>
      </c>
      <c r="B63" s="244" t="str">
        <f>RecherchePostesManquants(N5:N50,26)</f>
        <v>9, 10, 11, 12, 13, 14, 15, 16, 17, 18, 19, 24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4" x14ac:dyDescent="0.25">
      <c r="A64" s="100">
        <v>12</v>
      </c>
      <c r="B64" s="244" t="str">
        <f>RecherchePostesManquants(O5:O50,26)</f>
        <v>1, 2, 3, 4, 5, 6, 7, 8, 9, 10, 11, 12, 13, 14, 15, 16, 17, 18, 19, 20, 21, 22, 23, 24, 25, 26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6" x14ac:dyDescent="0.25">
      <c r="A65" s="100">
        <v>13</v>
      </c>
      <c r="B65" s="244" t="str">
        <f>RecherchePostesManquants(P5:P50,26)</f>
        <v>1, 2, 3, 4, 5, 6, 7, 8, 9, 10, 11, 12, 13, 14, 15, 16, 17, 18, 19, 20, 21, 22, 23, 24, 25, 26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6" x14ac:dyDescent="0.25">
      <c r="A66" s="168">
        <v>14</v>
      </c>
      <c r="B66" s="244" t="str">
        <f>RecherchePostesManquants(Q5:Q50,26)</f>
        <v>9, 10, 11, 12, 13, 14, 15, 16, 17, 18, 19, 24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6" x14ac:dyDescent="0.25">
      <c r="A67" s="168">
        <v>15</v>
      </c>
      <c r="B67" s="244" t="str">
        <f>RecherchePostesManquants(R5:R50,26)</f>
        <v>9, 10, 11, 12, 13, 14, 15, 16, 17, 18, 19, 24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I67" s="1"/>
      <c r="AJ67" s="1"/>
    </row>
    <row r="68" spans="1:36" x14ac:dyDescent="0.25">
      <c r="A68" s="168">
        <v>16</v>
      </c>
      <c r="B68" s="244" t="str">
        <f>RecherchePostesManquants(S5:S50,26)</f>
        <v>9, 10, 11, 12, 13, 14, 15, 16, 17, 18, 19, 24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I68" s="1"/>
      <c r="AJ68" s="1"/>
    </row>
    <row r="69" spans="1:36" x14ac:dyDescent="0.25">
      <c r="A69" s="16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I69" s="1"/>
      <c r="AJ69" s="1"/>
    </row>
    <row r="70" spans="1:36" x14ac:dyDescent="0.25">
      <c r="A70" s="168">
        <v>18</v>
      </c>
      <c r="B70" s="244" t="str">
        <f>RecherchePostesManquants(U5:U50,26)</f>
        <v>9, 10, 11, 12, 13, 14, 15, 16, 17, 18, 19, 24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I70" s="1"/>
      <c r="AJ70" s="1"/>
    </row>
    <row r="71" spans="1:36" x14ac:dyDescent="0.25">
      <c r="A71" s="100">
        <v>19</v>
      </c>
      <c r="B71" s="244" t="str">
        <f>RecherchePostesManquants(V5:V50,26)</f>
        <v>1, 2, 3, 4, 5, 6, 7, 8, 9, 10, 11, 12, 13, 14, 15, 16, 17, 18, 19, 20, 21, 22, 23, 24, 25, 26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I71" s="1"/>
      <c r="AJ71" s="1"/>
    </row>
    <row r="72" spans="1:36" x14ac:dyDescent="0.25">
      <c r="A72" s="100">
        <v>20</v>
      </c>
      <c r="B72" s="244" t="str">
        <f>RecherchePostesManquants(W5:W50,26)</f>
        <v>1, 2, 3, 4, 5, 6, 7, 8, 9, 10, 11, 12, 13, 14, 15, 16, 17, 18, 19, 20, 21, 22, 23, 24, 25, 26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I72" s="1"/>
      <c r="AJ72" s="1"/>
    </row>
    <row r="73" spans="1:36" x14ac:dyDescent="0.25">
      <c r="A73" s="168">
        <v>21</v>
      </c>
      <c r="B73" s="244" t="str">
        <f>RecherchePostesManquants(X5:X50,26)</f>
        <v>9, 10, 11, 12, 13, 14, 15, 16, 17, 18, 19, 24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I73" s="1"/>
      <c r="AJ73" s="1"/>
    </row>
    <row r="74" spans="1:36" x14ac:dyDescent="0.25">
      <c r="A74" s="168">
        <v>22</v>
      </c>
      <c r="B74" s="244" t="str">
        <f>RecherchePostesManquants(Y5:Y50,26)</f>
        <v>9, 10, 11, 12, 13, 14, 15, 16, 17, 18, 19, 24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I74" s="1"/>
      <c r="AJ74" s="1"/>
    </row>
    <row r="75" spans="1:36" x14ac:dyDescent="0.25">
      <c r="A75" s="168">
        <v>23</v>
      </c>
      <c r="B75" s="244" t="str">
        <f>RecherchePostesManquants(Z5:Z50,26)</f>
        <v>9, 10, 11, 12, 13, 14, 15, 16, 17, 18, 19, 24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I75" s="1"/>
      <c r="AJ75" s="1"/>
    </row>
    <row r="76" spans="1:36" x14ac:dyDescent="0.25">
      <c r="A76" s="168">
        <v>24</v>
      </c>
      <c r="B76" s="244" t="str">
        <f>RecherchePostesManquants(AA5:AA50,26)</f>
        <v>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I76" s="1"/>
      <c r="AJ76" s="1"/>
    </row>
    <row r="77" spans="1:36" x14ac:dyDescent="0.25">
      <c r="A77" s="168">
        <v>25</v>
      </c>
      <c r="B77" s="244" t="str">
        <f>RecherchePostesManquants(AB5:AB50,26)</f>
        <v>9, 10, 11, 12, 13, 14, 15, 16, 17, 18, 19, 24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I77" s="1"/>
      <c r="AJ77" s="1"/>
    </row>
    <row r="78" spans="1:36" x14ac:dyDescent="0.25">
      <c r="A78" s="100">
        <v>26</v>
      </c>
      <c r="B78" s="244" t="str">
        <f>RecherchePostesManquants(AC5:AC50,26)</f>
        <v>1, 2, 3, 4, 5, 6, 7, 8, 9, 10, 11, 12, 13, 14, 15, 16, 17, 18, 19, 20, 21, 22, 23, 24, 25, 26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I78" s="1"/>
      <c r="AJ78" s="1"/>
    </row>
    <row r="79" spans="1:36" x14ac:dyDescent="0.25">
      <c r="A79" s="100">
        <v>27</v>
      </c>
      <c r="B79" s="244" t="str">
        <f>RecherchePostesManquants(AD5:AD50,26)</f>
        <v>1, 2, 3, 4, 5, 6, 7, 8, 9, 10, 11, 12, 13, 14, 15, 16, 17, 18, 19, 20, 21, 22, 23, 24, 25, 26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I79" s="1"/>
      <c r="AJ79" s="1"/>
    </row>
    <row r="80" spans="1:36" x14ac:dyDescent="0.25">
      <c r="A80" s="168">
        <v>28</v>
      </c>
      <c r="B80" s="244" t="str">
        <f>RecherchePostesManquants(AE5:AE50,26)</f>
        <v>9, 10, 11, 12, 13, 14, 15, 16, 17, 18, 19, 24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I80" s="1"/>
      <c r="AJ80" s="1"/>
    </row>
    <row r="81" spans="1:36" x14ac:dyDescent="0.25">
      <c r="A81" s="168">
        <v>29</v>
      </c>
      <c r="B81" s="244" t="str">
        <f>RecherchePostesManquants(AF5:AF50,26)</f>
        <v>9, 10, 11, 12, 13, 14, 15, 16, 17, 18, 19, 24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I81" s="1"/>
      <c r="AJ81" s="1"/>
    </row>
    <row r="82" spans="1:36" x14ac:dyDescent="0.25">
      <c r="A82" s="168">
        <v>30</v>
      </c>
      <c r="B82" s="244" t="str">
        <f>RecherchePostesManquants(AG5:AG50,26)</f>
        <v>9, 10, 11, 12, 13, 14, 15, 16, 17, 18, 19, 24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I82" s="1"/>
      <c r="AJ82" s="1"/>
    </row>
    <row r="83" spans="1:36" x14ac:dyDescent="0.25">
      <c r="A83" s="7"/>
      <c r="AI83" s="1"/>
      <c r="AJ83" s="1"/>
    </row>
    <row r="84" spans="1:36" x14ac:dyDescent="0.25">
      <c r="A84" s="7"/>
      <c r="AI84" s="1"/>
      <c r="AJ84" s="1"/>
    </row>
    <row r="85" spans="1:36" x14ac:dyDescent="0.25">
      <c r="A85" s="7"/>
      <c r="AI85" s="1"/>
      <c r="AJ85" s="1"/>
    </row>
    <row r="86" spans="1:36" x14ac:dyDescent="0.25">
      <c r="A86" s="7"/>
      <c r="AI86" s="1"/>
      <c r="AJ86" s="1"/>
    </row>
    <row r="87" spans="1:36" x14ac:dyDescent="0.25">
      <c r="A87" s="7"/>
      <c r="AI87" s="1"/>
      <c r="AJ87" s="1"/>
    </row>
    <row r="88" spans="1:36" x14ac:dyDescent="0.25">
      <c r="A88" s="7"/>
      <c r="AI88" s="1"/>
      <c r="AJ88" s="1"/>
    </row>
    <row r="89" spans="1:36" x14ac:dyDescent="0.25">
      <c r="A89" s="7"/>
      <c r="AI89" s="1"/>
      <c r="AJ89" s="1"/>
    </row>
  </sheetData>
  <autoFilter ref="C2:C89"/>
  <mergeCells count="76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I57:AO58"/>
    <mergeCell ref="AP57:BB57"/>
    <mergeCell ref="B58:U58"/>
    <mergeCell ref="AP58:BB58"/>
    <mergeCell ref="B59:U59"/>
    <mergeCell ref="AI59:AO60"/>
    <mergeCell ref="AP59:BB59"/>
    <mergeCell ref="B60:U60"/>
    <mergeCell ref="AP60:BB60"/>
    <mergeCell ref="B54:U54"/>
    <mergeCell ref="B55:U55"/>
    <mergeCell ref="AI55:AO56"/>
    <mergeCell ref="AP55:BB55"/>
    <mergeCell ref="B56:U56"/>
    <mergeCell ref="AP56:BB56"/>
    <mergeCell ref="AW51:AX51"/>
    <mergeCell ref="BA51:BB51"/>
    <mergeCell ref="B52:U52"/>
    <mergeCell ref="AI52:BB52"/>
    <mergeCell ref="B53:U53"/>
    <mergeCell ref="AI53:BB53"/>
    <mergeCell ref="A51:B51"/>
    <mergeCell ref="AI51:AJ51"/>
    <mergeCell ref="AK51:AL51"/>
    <mergeCell ref="AP51:AQ51"/>
    <mergeCell ref="AR51:AS51"/>
    <mergeCell ref="AT51:AU51"/>
    <mergeCell ref="AV4:AX4"/>
    <mergeCell ref="AY4:BB4"/>
    <mergeCell ref="AM5:AM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A1:C1"/>
    <mergeCell ref="AM1:AM3"/>
    <mergeCell ref="AN1:BB1"/>
    <mergeCell ref="A2:A3"/>
    <mergeCell ref="B2:B3"/>
    <mergeCell ref="C2:C3"/>
    <mergeCell ref="AI3:AJ3"/>
    <mergeCell ref="AK3:AL3"/>
    <mergeCell ref="AN3:AQ3"/>
    <mergeCell ref="AR3:AU3"/>
    <mergeCell ref="AV3:AX3"/>
    <mergeCell ref="AY3:BB3"/>
    <mergeCell ref="AI4:AL4"/>
    <mergeCell ref="AN4:AQ4"/>
    <mergeCell ref="AR4:AU4"/>
  </mergeCells>
  <conditionalFormatting sqref="C2:AD3 C51 C4:AC4">
    <cfRule type="expression" dxfId="1138" priority="205">
      <formula>WEEKDAY(E$2,2)=2</formula>
    </cfRule>
  </conditionalFormatting>
  <conditionalFormatting sqref="D2:AE3 D4:AC4">
    <cfRule type="expression" dxfId="1137" priority="206">
      <formula>WEEKDAY(E$2,2)=7</formula>
    </cfRule>
  </conditionalFormatting>
  <conditionalFormatting sqref="D4:AD4 D2:AH3">
    <cfRule type="containsText" dxfId="1136" priority="208" operator="containsText" text="CF">
      <formula>NOT(ISERROR(SEARCH("CF",#REF!)))</formula>
    </cfRule>
    <cfRule type="containsText" dxfId="1135" priority="209" operator="containsText" text="RC">
      <formula>NOT(ISERROR(SEARCH("RC",#REF!)))</formula>
    </cfRule>
    <cfRule type="containsText" dxfId="1134" priority="210" operator="containsText" text="RTT">
      <formula>NOT(ISERROR(SEARCH("RTT",#REF!)))</formula>
    </cfRule>
    <cfRule type="containsText" dxfId="1133" priority="211" operator="containsText" text="RF">
      <formula>NOT(ISERROR(SEARCH("RF",#REF!)))</formula>
    </cfRule>
    <cfRule type="containsText" dxfId="1132" priority="212" operator="containsText" text="FR">
      <formula>NOT(ISERROR(SEARCH("FR",#REF!)))</formula>
    </cfRule>
    <cfRule type="containsText" dxfId="1131" priority="213" operator="containsText" text="HS">
      <formula>NOT(ISERROR(SEARCH("HS",#REF!)))</formula>
    </cfRule>
    <cfRule type="containsText" dxfId="1130" priority="214" operator="containsText" text="CA">
      <formula>NOT(ISERROR(SEARCH("CA",#REF!)))</formula>
    </cfRule>
    <cfRule type="containsText" dxfId="1129" priority="215" operator="containsText" text="RH">
      <formula>NOT(ISERROR(SEARCH("RH",#REF!)))</formula>
    </cfRule>
  </conditionalFormatting>
  <conditionalFormatting sqref="D2:AF3 D4:AD4">
    <cfRule type="containsText" dxfId="1128" priority="207" operator="containsText" text="JDF">
      <formula>NOT(ISERROR(SEARCH("JDF",#REF!)))</formula>
    </cfRule>
  </conditionalFormatting>
  <conditionalFormatting sqref="D52:AG81 D83:AG89 V82:AG82">
    <cfRule type="containsText" dxfId="1127" priority="216" operator="containsText" text="CF">
      <formula>NOT(ISERROR(SEARCH("CF",#REF!)))</formula>
    </cfRule>
    <cfRule type="containsText" dxfId="1126" priority="217" operator="containsText" text="RC">
      <formula>NOT(ISERROR(SEARCH("RC",#REF!)))</formula>
    </cfRule>
    <cfRule type="containsText" dxfId="1125" priority="218" operator="containsText" text="RTT">
      <formula>NOT(ISERROR(SEARCH("RTT",#REF!)))</formula>
    </cfRule>
    <cfRule type="containsText" dxfId="1124" priority="219" operator="containsText" text="RF">
      <formula>NOT(ISERROR(SEARCH("RF",#REF!)))</formula>
    </cfRule>
    <cfRule type="containsText" dxfId="1123" priority="220" operator="containsText" text="FR">
      <formula>NOT(ISERROR(SEARCH("FR",#REF!)))</formula>
    </cfRule>
    <cfRule type="containsText" dxfId="1122" priority="221" operator="containsText" text="HS">
      <formula>NOT(ISERROR(SEARCH("HS",#REF!)))</formula>
    </cfRule>
    <cfRule type="containsText" dxfId="1121" priority="222" operator="containsText" text="CA">
      <formula>NOT(ISERROR(SEARCH("CA",#REF!)))</formula>
    </cfRule>
    <cfRule type="containsText" dxfId="1120" priority="223" operator="containsText" text="RH">
      <formula>NOT(ISERROR(SEARCH("RH",#REF!)))</formula>
    </cfRule>
  </conditionalFormatting>
  <conditionalFormatting sqref="D52:AG81 D83:AG89 V82:AG82">
    <cfRule type="containsText" dxfId="1119" priority="224" operator="containsText" text="JDF">
      <formula>NOT(ISERROR(SEARCH("JDF",#REF!)))</formula>
    </cfRule>
  </conditionalFormatting>
  <conditionalFormatting sqref="D2 H2 J2 L2 N2 P2 R2 T2 V2 X2 Z2 AB2 AD2 AF2 F2">
    <cfRule type="duplicateValues" dxfId="1118" priority="243"/>
  </conditionalFormatting>
  <conditionalFormatting sqref="AE2:AF3 AD4">
    <cfRule type="expression" dxfId="1117" priority="244">
      <formula>WEEKDAY(#REF!,2)=2</formula>
    </cfRule>
  </conditionalFormatting>
  <conditionalFormatting sqref="AF2:AF3">
    <cfRule type="expression" dxfId="1116" priority="245">
      <formula>WEEKDAY(#REF!,2)=7</formula>
    </cfRule>
  </conditionalFormatting>
  <conditionalFormatting sqref="D5:AH50">
    <cfRule type="cellIs" dxfId="1115" priority="185" operator="equal">
      <formula>27</formula>
    </cfRule>
    <cfRule type="containsText" dxfId="1114" priority="186" operator="containsText" text="JSR">
      <formula>NOT(ISERROR(SEARCH("JSR",D5)))</formula>
    </cfRule>
    <cfRule type="containsText" dxfId="1113" priority="187" operator="containsText" text="JS">
      <formula>NOT(ISERROR(SEARCH("JS",D5)))</formula>
    </cfRule>
    <cfRule type="containsText" dxfId="1112" priority="188" operator="containsText" text="RTP">
      <formula>NOT(ISERROR(SEARCH("RTP",D5)))</formula>
    </cfRule>
    <cfRule type="containsText" dxfId="1111" priority="189" operator="containsText" text="RTJ">
      <formula>NOT(ISERROR(SEARCH("RTJ",D5)))</formula>
    </cfRule>
    <cfRule type="containsText" dxfId="1110" priority="190" operator="containsText" text="RTT">
      <formula>NOT(ISERROR(SEARCH("RTT",D5)))</formula>
    </cfRule>
    <cfRule type="containsText" dxfId="1109" priority="191" operator="containsText" text="RF">
      <formula>NOT(ISERROR(SEARCH("RF",D5)))</formula>
    </cfRule>
    <cfRule type="containsText" dxfId="1108" priority="192" operator="containsText" text="RC">
      <formula>NOT(ISERROR(SEARCH("RC",D5)))</formula>
    </cfRule>
    <cfRule type="containsText" dxfId="1107" priority="193" operator="containsText" text="NM">
      <formula>NOT(ISERROR(SEARCH("NM",D5)))</formula>
    </cfRule>
    <cfRule type="containsText" dxfId="1106" priority="194" operator="containsText" text="JDF">
      <formula>NOT(ISERROR(SEARCH("JDF",D5)))</formula>
    </cfRule>
    <cfRule type="containsText" dxfId="1105" priority="195" operator="containsText" text="HSM">
      <formula>NOT(ISERROR(SEARCH("HSM",D5)))</formula>
    </cfRule>
    <cfRule type="containsText" dxfId="1104" priority="196" operator="containsText" text="HS">
      <formula>NOT(ISERROR(SEARCH("HS",D5)))</formula>
    </cfRule>
    <cfRule type="containsText" dxfId="1103" priority="197" operator="containsText" text="FR">
      <formula>NOT(ISERROR(SEARCH("FR",D5)))</formula>
    </cfRule>
    <cfRule type="containsText" dxfId="1102" priority="198" operator="containsText" text="CFS">
      <formula>NOT(ISERROR(SEARCH("CFS",D5)))</formula>
    </cfRule>
    <cfRule type="containsText" dxfId="1101" priority="199" operator="containsText" text="CFJ">
      <formula>NOT(ISERROR(SEARCH("CFJ",D5)))</formula>
    </cfRule>
    <cfRule type="containsText" dxfId="1100" priority="200" operator="containsText" text="CAR">
      <formula>NOT(ISERROR(SEARCH("CAR",D5)))</formula>
    </cfRule>
    <cfRule type="containsText" dxfId="1099" priority="201" operator="containsText" text="CAM">
      <formula>NOT(ISERROR(SEARCH("CAM",D5)))</formula>
    </cfRule>
    <cfRule type="containsText" dxfId="1098" priority="202" operator="containsText" text="CA">
      <formula>NOT(ISERROR(SEARCH("CA",D5)))</formula>
    </cfRule>
    <cfRule type="containsText" dxfId="1097" priority="203" operator="containsText" text="AAS">
      <formula>NOT(ISERROR(SEARCH("AAS",D5)))</formula>
    </cfRule>
    <cfRule type="containsText" dxfId="1096" priority="204" operator="containsText" text="RH">
      <formula>NOT(ISERROR(SEARCH("RH",D5)))</formula>
    </cfRule>
  </conditionalFormatting>
  <conditionalFormatting sqref="D90:AG1048571">
    <cfRule type="containsText" dxfId="1095" priority="225" operator="containsText" text="CF">
      <formula>NOT(ISERROR(SEARCH("CF",#REF!)))</formula>
    </cfRule>
    <cfRule type="containsText" dxfId="1094" priority="226" operator="containsText" text="RC">
      <formula>NOT(ISERROR(SEARCH("RC",#REF!)))</formula>
    </cfRule>
    <cfRule type="containsText" dxfId="1093" priority="227" operator="containsText" text="RTT">
      <formula>NOT(ISERROR(SEARCH("RTT",#REF!)))</formula>
    </cfRule>
    <cfRule type="containsText" dxfId="1092" priority="228" operator="containsText" text="RF">
      <formula>NOT(ISERROR(SEARCH("RF",#REF!)))</formula>
    </cfRule>
    <cfRule type="containsText" dxfId="1091" priority="229" operator="containsText" text="FR">
      <formula>NOT(ISERROR(SEARCH("FR",#REF!)))</formula>
    </cfRule>
    <cfRule type="containsText" dxfId="1090" priority="230" operator="containsText" text="HS">
      <formula>NOT(ISERROR(SEARCH("HS",#REF!)))</formula>
    </cfRule>
    <cfRule type="containsText" dxfId="1089" priority="231" operator="containsText" text="CA">
      <formula>NOT(ISERROR(SEARCH("CA",#REF!)))</formula>
    </cfRule>
    <cfRule type="containsText" dxfId="1088" priority="232" operator="containsText" text="RH">
      <formula>NOT(ISERROR(SEARCH("RH",#REF!)))</formula>
    </cfRule>
  </conditionalFormatting>
  <conditionalFormatting sqref="D90:AG1048571">
    <cfRule type="containsText" dxfId="1087" priority="233" operator="containsText" text="JDF">
      <formula>NOT(ISERROR(SEARCH("JDF",#REF!)))</formula>
    </cfRule>
  </conditionalFormatting>
  <conditionalFormatting sqref="D1048572:AG1048576">
    <cfRule type="containsText" dxfId="1086" priority="234" operator="containsText" text="CF">
      <formula>NOT(ISERROR(SEARCH("CF",#REF!)))</formula>
    </cfRule>
    <cfRule type="containsText" dxfId="1085" priority="235" operator="containsText" text="RC">
      <formula>NOT(ISERROR(SEARCH("RC",#REF!)))</formula>
    </cfRule>
    <cfRule type="containsText" dxfId="1084" priority="236" operator="containsText" text="RTT">
      <formula>NOT(ISERROR(SEARCH("RTT",#REF!)))</formula>
    </cfRule>
    <cfRule type="containsText" dxfId="1083" priority="237" operator="containsText" text="RF">
      <formula>NOT(ISERROR(SEARCH("RF",#REF!)))</formula>
    </cfRule>
    <cfRule type="containsText" dxfId="1082" priority="238" operator="containsText" text="FR">
      <formula>NOT(ISERROR(SEARCH("FR",#REF!)))</formula>
    </cfRule>
    <cfRule type="containsText" dxfId="1081" priority="239" operator="containsText" text="HS">
      <formula>NOT(ISERROR(SEARCH("HS",#REF!)))</formula>
    </cfRule>
    <cfRule type="containsText" dxfId="1080" priority="240" operator="containsText" text="CA">
      <formula>NOT(ISERROR(SEARCH("CA",#REF!)))</formula>
    </cfRule>
    <cfRule type="containsText" dxfId="1079" priority="241" operator="containsText" text="RH">
      <formula>NOT(ISERROR(SEARCH("RH",#REF!)))</formula>
    </cfRule>
  </conditionalFormatting>
  <conditionalFormatting sqref="D1048572:AG1048576">
    <cfRule type="containsText" dxfId="1078" priority="242" operator="containsText" text="JDF">
      <formula>NOT(ISERROR(SEARCH("JDF",#REF!)))</formula>
    </cfRule>
  </conditionalFormatting>
  <conditionalFormatting sqref="AP51">
    <cfRule type="cellIs" dxfId="1077" priority="136" operator="equal">
      <formula>27</formula>
    </cfRule>
    <cfRule type="containsText" dxfId="1076" priority="137" operator="containsText" text="JSR">
      <formula>NOT(ISERROR(SEARCH("JSR",AP51)))</formula>
    </cfRule>
    <cfRule type="containsText" dxfId="1075" priority="138" operator="containsText" text="JS">
      <formula>NOT(ISERROR(SEARCH("JS",AP51)))</formula>
    </cfRule>
    <cfRule type="containsText" dxfId="1074" priority="139" operator="containsText" text="RTP">
      <formula>NOT(ISERROR(SEARCH("RTP",AP51)))</formula>
    </cfRule>
    <cfRule type="containsText" dxfId="1073" priority="140" operator="containsText" text="RTJ">
      <formula>NOT(ISERROR(SEARCH("RTJ",AP51)))</formula>
    </cfRule>
    <cfRule type="containsText" dxfId="1072" priority="141" operator="containsText" text="RTT">
      <formula>NOT(ISERROR(SEARCH("RTT",AP51)))</formula>
    </cfRule>
    <cfRule type="containsText" dxfId="1071" priority="142" operator="containsText" text="RF">
      <formula>NOT(ISERROR(SEARCH("RF",AP51)))</formula>
    </cfRule>
    <cfRule type="containsText" dxfId="1070" priority="143" operator="containsText" text="RC">
      <formula>NOT(ISERROR(SEARCH("RC",AP51)))</formula>
    </cfRule>
    <cfRule type="containsText" dxfId="1069" priority="144" operator="containsText" text="NM">
      <formula>NOT(ISERROR(SEARCH("NM",AP51)))</formula>
    </cfRule>
    <cfRule type="containsText" dxfId="1068" priority="145" operator="containsText" text="JDF">
      <formula>NOT(ISERROR(SEARCH("JDF",AP51)))</formula>
    </cfRule>
    <cfRule type="containsText" dxfId="1067" priority="146" operator="containsText" text="HSM">
      <formula>NOT(ISERROR(SEARCH("HSM",AP51)))</formula>
    </cfRule>
    <cfRule type="containsText" dxfId="1066" priority="147" operator="containsText" text="HS">
      <formula>NOT(ISERROR(SEARCH("HS",AP51)))</formula>
    </cfRule>
    <cfRule type="containsText" dxfId="1065" priority="148" operator="containsText" text="FR">
      <formula>NOT(ISERROR(SEARCH("FR",AP51)))</formula>
    </cfRule>
    <cfRule type="containsText" dxfId="1064" priority="149" operator="containsText" text="CFS">
      <formula>NOT(ISERROR(SEARCH("CFS",AP51)))</formula>
    </cfRule>
    <cfRule type="containsText" dxfId="1063" priority="150" operator="containsText" text="CFJ">
      <formula>NOT(ISERROR(SEARCH("CFJ",AP51)))</formula>
    </cfRule>
    <cfRule type="containsText" dxfId="1062" priority="151" operator="containsText" text="CAR">
      <formula>NOT(ISERROR(SEARCH("CAR",AP51)))</formula>
    </cfRule>
    <cfRule type="containsText" dxfId="1061" priority="152" operator="containsText" text="CAM">
      <formula>NOT(ISERROR(SEARCH("CAM",AP51)))</formula>
    </cfRule>
    <cfRule type="containsText" dxfId="1060" priority="153" operator="containsText" text="CA">
      <formula>NOT(ISERROR(SEARCH("CA",AP51)))</formula>
    </cfRule>
    <cfRule type="containsText" dxfId="1059" priority="154" operator="containsText" text="AAS">
      <formula>NOT(ISERROR(SEARCH("AAS",AP51)))</formula>
    </cfRule>
    <cfRule type="containsText" dxfId="1058" priority="155" operator="containsText" text="RH">
      <formula>NOT(ISERROR(SEARCH("RH",AP51)))</formula>
    </cfRule>
  </conditionalFormatting>
  <conditionalFormatting sqref="AD4">
    <cfRule type="expression" dxfId="1057" priority="246">
      <formula>WEEKDAY(AF$2,2)=7</formula>
    </cfRule>
  </conditionalFormatting>
  <conditionalFormatting sqref="AH53">
    <cfRule type="expression" dxfId="1056" priority="247">
      <formula>WEEKDAY(#REF!,2)=2</formula>
    </cfRule>
  </conditionalFormatting>
  <conditionalFormatting sqref="AP55:AP60">
    <cfRule type="containsText" dxfId="1055" priority="176" operator="containsText" text="JDF">
      <formula>NOT(ISERROR(SEARCH("JDF",#REF!)))</formula>
    </cfRule>
  </conditionalFormatting>
  <conditionalFormatting sqref="AP55:AP60">
    <cfRule type="containsText" dxfId="1054" priority="177" operator="containsText" text="CF">
      <formula>NOT(ISERROR(SEARCH("CF",#REF!)))</formula>
    </cfRule>
    <cfRule type="containsText" dxfId="1053" priority="178" operator="containsText" text="RC">
      <formula>NOT(ISERROR(SEARCH("RC",#REF!)))</formula>
    </cfRule>
    <cfRule type="containsText" dxfId="1052" priority="179" operator="containsText" text="RTT">
      <formula>NOT(ISERROR(SEARCH("RTT",#REF!)))</formula>
    </cfRule>
    <cfRule type="containsText" dxfId="1051" priority="180" operator="containsText" text="RF">
      <formula>NOT(ISERROR(SEARCH("RF",#REF!)))</formula>
    </cfRule>
    <cfRule type="containsText" dxfId="1050" priority="181" operator="containsText" text="FR">
      <formula>NOT(ISERROR(SEARCH("FR",#REF!)))</formula>
    </cfRule>
    <cfRule type="containsText" dxfId="1049" priority="182" operator="containsText" text="HS">
      <formula>NOT(ISERROR(SEARCH("HS",#REF!)))</formula>
    </cfRule>
    <cfRule type="containsText" dxfId="1048" priority="183" operator="containsText" text="CA">
      <formula>NOT(ISERROR(SEARCH("CA",#REF!)))</formula>
    </cfRule>
    <cfRule type="containsText" dxfId="1047" priority="184" operator="containsText" text="RH">
      <formula>NOT(ISERROR(SEARCH("RH",#REF!)))</formula>
    </cfRule>
  </conditionalFormatting>
  <conditionalFormatting sqref="AK51 AL5:AM5 AL6:AL50">
    <cfRule type="cellIs" dxfId="1046" priority="156" operator="equal">
      <formula>27</formula>
    </cfRule>
    <cfRule type="containsText" dxfId="1045" priority="157" operator="containsText" text="JSR">
      <formula>NOT(ISERROR(SEARCH("JSR",AK5)))</formula>
    </cfRule>
    <cfRule type="containsText" dxfId="1044" priority="158" operator="containsText" text="JS">
      <formula>NOT(ISERROR(SEARCH("JS",AK5)))</formula>
    </cfRule>
    <cfRule type="containsText" dxfId="1043" priority="159" operator="containsText" text="RTP">
      <formula>NOT(ISERROR(SEARCH("RTP",AK5)))</formula>
    </cfRule>
    <cfRule type="containsText" dxfId="1042" priority="160" operator="containsText" text="RTJ">
      <formula>NOT(ISERROR(SEARCH("RTJ",AK5)))</formula>
    </cfRule>
    <cfRule type="containsText" dxfId="1041" priority="161" operator="containsText" text="RTT">
      <formula>NOT(ISERROR(SEARCH("RTT",AK5)))</formula>
    </cfRule>
    <cfRule type="containsText" dxfId="1040" priority="162" operator="containsText" text="RF">
      <formula>NOT(ISERROR(SEARCH("RF",AK5)))</formula>
    </cfRule>
    <cfRule type="containsText" dxfId="1039" priority="163" operator="containsText" text="RC">
      <formula>NOT(ISERROR(SEARCH("RC",AK5)))</formula>
    </cfRule>
    <cfRule type="containsText" dxfId="1038" priority="164" operator="containsText" text="NM">
      <formula>NOT(ISERROR(SEARCH("NM",AK5)))</formula>
    </cfRule>
    <cfRule type="containsText" dxfId="1037" priority="165" operator="containsText" text="JDF">
      <formula>NOT(ISERROR(SEARCH("JDF",AK5)))</formula>
    </cfRule>
    <cfRule type="containsText" dxfId="1036" priority="166" operator="containsText" text="HSM">
      <formula>NOT(ISERROR(SEARCH("HSM",AK5)))</formula>
    </cfRule>
    <cfRule type="containsText" dxfId="1035" priority="167" operator="containsText" text="HS">
      <formula>NOT(ISERROR(SEARCH("HS",AK5)))</formula>
    </cfRule>
    <cfRule type="containsText" dxfId="1034" priority="168" operator="containsText" text="FR">
      <formula>NOT(ISERROR(SEARCH("FR",AK5)))</formula>
    </cfRule>
    <cfRule type="containsText" dxfId="1033" priority="169" operator="containsText" text="CFS">
      <formula>NOT(ISERROR(SEARCH("CFS",AK5)))</formula>
    </cfRule>
    <cfRule type="containsText" dxfId="1032" priority="170" operator="containsText" text="CFJ">
      <formula>NOT(ISERROR(SEARCH("CFJ",AK5)))</formula>
    </cfRule>
    <cfRule type="containsText" dxfId="1031" priority="171" operator="containsText" text="CAR">
      <formula>NOT(ISERROR(SEARCH("CAR",AK5)))</formula>
    </cfRule>
    <cfRule type="containsText" dxfId="1030" priority="172" operator="containsText" text="CAM">
      <formula>NOT(ISERROR(SEARCH("CAM",AK5)))</formula>
    </cfRule>
    <cfRule type="containsText" dxfId="1029" priority="173" operator="containsText" text="CA">
      <formula>NOT(ISERROR(SEARCH("CA",AK5)))</formula>
    </cfRule>
    <cfRule type="containsText" dxfId="1028" priority="174" operator="containsText" text="AAS">
      <formula>NOT(ISERROR(SEARCH("AAS",AK5)))</formula>
    </cfRule>
    <cfRule type="containsText" dxfId="1027" priority="175" operator="containsText" text="RH">
      <formula>NOT(ISERROR(SEARCH("RH",AK5)))</formula>
    </cfRule>
  </conditionalFormatting>
  <conditionalFormatting sqref="BA51">
    <cfRule type="cellIs" dxfId="1026" priority="116" operator="equal">
      <formula>27</formula>
    </cfRule>
    <cfRule type="containsText" dxfId="1025" priority="117" operator="containsText" text="JSR">
      <formula>NOT(ISERROR(SEARCH("JSR",BA51)))</formula>
    </cfRule>
    <cfRule type="containsText" dxfId="1024" priority="118" operator="containsText" text="JS">
      <formula>NOT(ISERROR(SEARCH("JS",BA51)))</formula>
    </cfRule>
    <cfRule type="containsText" dxfId="1023" priority="119" operator="containsText" text="RTP">
      <formula>NOT(ISERROR(SEARCH("RTP",BA51)))</formula>
    </cfRule>
    <cfRule type="containsText" dxfId="1022" priority="120" operator="containsText" text="RTJ">
      <formula>NOT(ISERROR(SEARCH("RTJ",BA51)))</formula>
    </cfRule>
    <cfRule type="containsText" dxfId="1021" priority="121" operator="containsText" text="RTT">
      <formula>NOT(ISERROR(SEARCH("RTT",BA51)))</formula>
    </cfRule>
    <cfRule type="containsText" dxfId="1020" priority="122" operator="containsText" text="RF">
      <formula>NOT(ISERROR(SEARCH("RF",BA51)))</formula>
    </cfRule>
    <cfRule type="containsText" dxfId="1019" priority="123" operator="containsText" text="RC">
      <formula>NOT(ISERROR(SEARCH("RC",BA51)))</formula>
    </cfRule>
    <cfRule type="containsText" dxfId="1018" priority="124" operator="containsText" text="NM">
      <formula>NOT(ISERROR(SEARCH("NM",BA51)))</formula>
    </cfRule>
    <cfRule type="containsText" dxfId="1017" priority="125" operator="containsText" text="JDF">
      <formula>NOT(ISERROR(SEARCH("JDF",BA51)))</formula>
    </cfRule>
    <cfRule type="containsText" dxfId="1016" priority="126" operator="containsText" text="HSM">
      <formula>NOT(ISERROR(SEARCH("HSM",BA51)))</formula>
    </cfRule>
    <cfRule type="containsText" dxfId="1015" priority="127" operator="containsText" text="HS">
      <formula>NOT(ISERROR(SEARCH("HS",BA51)))</formula>
    </cfRule>
    <cfRule type="containsText" dxfId="1014" priority="128" operator="containsText" text="FR">
      <formula>NOT(ISERROR(SEARCH("FR",BA51)))</formula>
    </cfRule>
    <cfRule type="containsText" dxfId="1013" priority="129" operator="containsText" text="CFS">
      <formula>NOT(ISERROR(SEARCH("CFS",BA51)))</formula>
    </cfRule>
    <cfRule type="containsText" dxfId="1012" priority="130" operator="containsText" text="CFJ">
      <formula>NOT(ISERROR(SEARCH("CFJ",BA51)))</formula>
    </cfRule>
    <cfRule type="containsText" dxfId="1011" priority="131" operator="containsText" text="CAR">
      <formula>NOT(ISERROR(SEARCH("CAR",BA51)))</formula>
    </cfRule>
    <cfRule type="containsText" dxfId="1010" priority="132" operator="containsText" text="CAM">
      <formula>NOT(ISERROR(SEARCH("CAM",BA51)))</formula>
    </cfRule>
    <cfRule type="containsText" dxfId="1009" priority="133" operator="containsText" text="CA">
      <formula>NOT(ISERROR(SEARCH("CA",BA51)))</formula>
    </cfRule>
    <cfRule type="containsText" dxfId="1008" priority="134" operator="containsText" text="AAS">
      <formula>NOT(ISERROR(SEARCH("AAS",BA51)))</formula>
    </cfRule>
    <cfRule type="containsText" dxfId="1007" priority="135" operator="containsText" text="RH">
      <formula>NOT(ISERROR(SEARCH("RH",BA51)))</formula>
    </cfRule>
  </conditionalFormatting>
  <conditionalFormatting sqref="C5:C28 C30:C50">
    <cfRule type="expression" dxfId="1006" priority="115">
      <formula>WEEKDAY(E$1,2)=2</formula>
    </cfRule>
  </conditionalFormatting>
  <conditionalFormatting sqref="C48">
    <cfRule type="expression" dxfId="1005" priority="114">
      <formula>WEEKDAY(E$1,2)=2</formula>
    </cfRule>
  </conditionalFormatting>
  <conditionalFormatting sqref="C50">
    <cfRule type="expression" dxfId="1004" priority="113">
      <formula>WEEKDAY(E$1,2)=2</formula>
    </cfRule>
  </conditionalFormatting>
  <conditionalFormatting sqref="C47">
    <cfRule type="expression" dxfId="1003" priority="112">
      <formula>WEEKDAY(E$1,2)=2</formula>
    </cfRule>
  </conditionalFormatting>
  <conditionalFormatting sqref="C49">
    <cfRule type="expression" dxfId="1002" priority="111">
      <formula>WEEKDAY(E$1,2)=2</formula>
    </cfRule>
  </conditionalFormatting>
  <conditionalFormatting sqref="C48">
    <cfRule type="expression" dxfId="1001" priority="110">
      <formula>WEEKDAY(E$1,2)=2</formula>
    </cfRule>
  </conditionalFormatting>
  <conditionalFormatting sqref="C49">
    <cfRule type="expression" dxfId="1000" priority="109">
      <formula>WEEKDAY(E$1,2)=2</formula>
    </cfRule>
  </conditionalFormatting>
  <conditionalFormatting sqref="C29">
    <cfRule type="expression" dxfId="999" priority="108">
      <formula>WEEKDAY(E$1,2)=2</formula>
    </cfRule>
  </conditionalFormatting>
  <conditionalFormatting sqref="AG2:AH3">
    <cfRule type="containsText" dxfId="998" priority="96" operator="containsText" text="JDF">
      <formula>NOT(ISERROR(SEARCH("JDF",#REF!)))</formula>
    </cfRule>
  </conditionalFormatting>
  <conditionalFormatting sqref="AG2:AH3">
    <cfRule type="expression" dxfId="997" priority="106">
      <formula>WEEKDAY(#REF!,2)=2</formula>
    </cfRule>
  </conditionalFormatting>
  <conditionalFormatting sqref="AH2:AH3">
    <cfRule type="expression" dxfId="996" priority="107">
      <formula>WEEKDAY(#REF!,2)=7</formula>
    </cfRule>
  </conditionalFormatting>
  <conditionalFormatting sqref="AJ5:AJ50">
    <cfRule type="cellIs" dxfId="995" priority="74" operator="lessThan">
      <formula>0</formula>
    </cfRule>
  </conditionalFormatting>
  <conditionalFormatting sqref="AL5">
    <cfRule type="cellIs" dxfId="994" priority="73" operator="lessThan">
      <formula>0</formula>
    </cfRule>
  </conditionalFormatting>
  <conditionalFormatting sqref="AL6:AL50">
    <cfRule type="cellIs" dxfId="993" priority="72" operator="lessThan">
      <formula>0</formula>
    </cfRule>
  </conditionalFormatting>
  <conditionalFormatting sqref="AG2:AG3">
    <cfRule type="expression" dxfId="992" priority="10395">
      <formula>WEEKDAY(#REF!,2)=7</formula>
    </cfRule>
  </conditionalFormatting>
  <conditionalFormatting sqref="AH2">
    <cfRule type="duplicateValues" dxfId="991" priority="10414"/>
  </conditionalFormatting>
  <conditionalFormatting sqref="D82:U82">
    <cfRule type="containsText" dxfId="990" priority="63" operator="containsText" text="CF">
      <formula>NOT(ISERROR(SEARCH("CF",#REF!)))</formula>
    </cfRule>
    <cfRule type="containsText" dxfId="989" priority="64" operator="containsText" text="RC">
      <formula>NOT(ISERROR(SEARCH("RC",#REF!)))</formula>
    </cfRule>
    <cfRule type="containsText" dxfId="988" priority="65" operator="containsText" text="RTT">
      <formula>NOT(ISERROR(SEARCH("RTT",#REF!)))</formula>
    </cfRule>
    <cfRule type="containsText" dxfId="987" priority="66" operator="containsText" text="RF">
      <formula>NOT(ISERROR(SEARCH("RF",#REF!)))</formula>
    </cfRule>
    <cfRule type="containsText" dxfId="986" priority="67" operator="containsText" text="FR">
      <formula>NOT(ISERROR(SEARCH("FR",#REF!)))</formula>
    </cfRule>
    <cfRule type="containsText" dxfId="985" priority="68" operator="containsText" text="HS">
      <formula>NOT(ISERROR(SEARCH("HS",#REF!)))</formula>
    </cfRule>
    <cfRule type="containsText" dxfId="984" priority="69" operator="containsText" text="CA">
      <formula>NOT(ISERROR(SEARCH("CA",#REF!)))</formula>
    </cfRule>
    <cfRule type="containsText" dxfId="983" priority="70" operator="containsText" text="RH">
      <formula>NOT(ISERROR(SEARCH("RH",#REF!)))</formula>
    </cfRule>
  </conditionalFormatting>
  <conditionalFormatting sqref="D82:U82">
    <cfRule type="containsText" dxfId="982" priority="71" operator="containsText" text="JDF">
      <formula>NOT(ISERROR(SEARCH("JDF",#REF!)))</formula>
    </cfRule>
  </conditionalFormatting>
  <conditionalFormatting sqref="AN5:AN50">
    <cfRule type="cellIs" dxfId="981" priority="43" operator="equal">
      <formula>27</formula>
    </cfRule>
    <cfRule type="containsText" dxfId="980" priority="44" operator="containsText" text="JSR">
      <formula>NOT(ISERROR(SEARCH("JSR",AN5)))</formula>
    </cfRule>
    <cfRule type="containsText" dxfId="979" priority="45" operator="containsText" text="JS">
      <formula>NOT(ISERROR(SEARCH("JS",AN5)))</formula>
    </cfRule>
    <cfRule type="containsText" dxfId="978" priority="46" operator="containsText" text="RTP">
      <formula>NOT(ISERROR(SEARCH("RTP",AN5)))</formula>
    </cfRule>
    <cfRule type="containsText" dxfId="977" priority="47" operator="containsText" text="RTJ">
      <formula>NOT(ISERROR(SEARCH("RTJ",AN5)))</formula>
    </cfRule>
    <cfRule type="containsText" dxfId="976" priority="48" operator="containsText" text="RTT">
      <formula>NOT(ISERROR(SEARCH("RTT",AN5)))</formula>
    </cfRule>
    <cfRule type="containsText" dxfId="975" priority="49" operator="containsText" text="RF">
      <formula>NOT(ISERROR(SEARCH("RF",AN5)))</formula>
    </cfRule>
    <cfRule type="containsText" dxfId="974" priority="50" operator="containsText" text="RC">
      <formula>NOT(ISERROR(SEARCH("RC",AN5)))</formula>
    </cfRule>
    <cfRule type="containsText" dxfId="973" priority="51" operator="containsText" text="NM">
      <formula>NOT(ISERROR(SEARCH("NM",AN5)))</formula>
    </cfRule>
    <cfRule type="containsText" dxfId="972" priority="52" operator="containsText" text="JDF">
      <formula>NOT(ISERROR(SEARCH("JDF",AN5)))</formula>
    </cfRule>
    <cfRule type="containsText" dxfId="971" priority="53" operator="containsText" text="HSM">
      <formula>NOT(ISERROR(SEARCH("HSM",AN5)))</formula>
    </cfRule>
    <cfRule type="containsText" dxfId="970" priority="54" operator="containsText" text="HS">
      <formula>NOT(ISERROR(SEARCH("HS",AN5)))</formula>
    </cfRule>
    <cfRule type="containsText" dxfId="969" priority="55" operator="containsText" text="FR">
      <formula>NOT(ISERROR(SEARCH("FR",AN5)))</formula>
    </cfRule>
    <cfRule type="containsText" dxfId="968" priority="56" operator="containsText" text="CFS">
      <formula>NOT(ISERROR(SEARCH("CFS",AN5)))</formula>
    </cfRule>
    <cfRule type="containsText" dxfId="967" priority="57" operator="containsText" text="CFJ">
      <formula>NOT(ISERROR(SEARCH("CFJ",AN5)))</formula>
    </cfRule>
    <cfRule type="containsText" dxfId="966" priority="58" operator="containsText" text="CAR">
      <formula>NOT(ISERROR(SEARCH("CAR",AN5)))</formula>
    </cfRule>
    <cfRule type="containsText" dxfId="965" priority="59" operator="containsText" text="CAM">
      <formula>NOT(ISERROR(SEARCH("CAM",AN5)))</formula>
    </cfRule>
    <cfRule type="containsText" dxfId="964" priority="60" operator="containsText" text="CA">
      <formula>NOT(ISERROR(SEARCH("CA",AN5)))</formula>
    </cfRule>
    <cfRule type="containsText" dxfId="963" priority="61" operator="containsText" text="AAS">
      <formula>NOT(ISERROR(SEARCH("AAS",AN5)))</formula>
    </cfRule>
    <cfRule type="containsText" dxfId="962" priority="62" operator="containsText" text="RH">
      <formula>NOT(ISERROR(SEARCH("RH",AN5)))</formula>
    </cfRule>
  </conditionalFormatting>
  <conditionalFormatting sqref="AO5:AP50">
    <cfRule type="cellIs" dxfId="961" priority="23" operator="equal">
      <formula>27</formula>
    </cfRule>
    <cfRule type="containsText" dxfId="960" priority="24" operator="containsText" text="JSR">
      <formula>NOT(ISERROR(SEARCH("JSR",AO5)))</formula>
    </cfRule>
    <cfRule type="containsText" dxfId="959" priority="25" operator="containsText" text="JS">
      <formula>NOT(ISERROR(SEARCH("JS",AO5)))</formula>
    </cfRule>
    <cfRule type="containsText" dxfId="958" priority="26" operator="containsText" text="RTP">
      <formula>NOT(ISERROR(SEARCH("RTP",AO5)))</formula>
    </cfRule>
    <cfRule type="containsText" dxfId="957" priority="27" operator="containsText" text="RTJ">
      <formula>NOT(ISERROR(SEARCH("RTJ",AO5)))</formula>
    </cfRule>
    <cfRule type="containsText" dxfId="956" priority="28" operator="containsText" text="RTT">
      <formula>NOT(ISERROR(SEARCH("RTT",AO5)))</formula>
    </cfRule>
    <cfRule type="containsText" dxfId="955" priority="29" operator="containsText" text="RF">
      <formula>NOT(ISERROR(SEARCH("RF",AO5)))</formula>
    </cfRule>
    <cfRule type="containsText" dxfId="954" priority="30" operator="containsText" text="RC">
      <formula>NOT(ISERROR(SEARCH("RC",AO5)))</formula>
    </cfRule>
    <cfRule type="containsText" dxfId="953" priority="31" operator="containsText" text="NM">
      <formula>NOT(ISERROR(SEARCH("NM",AO5)))</formula>
    </cfRule>
    <cfRule type="containsText" dxfId="952" priority="32" operator="containsText" text="JDF">
      <formula>NOT(ISERROR(SEARCH("JDF",AO5)))</formula>
    </cfRule>
    <cfRule type="containsText" dxfId="951" priority="33" operator="containsText" text="HSM">
      <formula>NOT(ISERROR(SEARCH("HSM",AO5)))</formula>
    </cfRule>
    <cfRule type="containsText" dxfId="950" priority="34" operator="containsText" text="HS">
      <formula>NOT(ISERROR(SEARCH("HS",AO5)))</formula>
    </cfRule>
    <cfRule type="containsText" dxfId="949" priority="35" operator="containsText" text="FR">
      <formula>NOT(ISERROR(SEARCH("FR",AO5)))</formula>
    </cfRule>
    <cfRule type="containsText" dxfId="948" priority="36" operator="containsText" text="CFS">
      <formula>NOT(ISERROR(SEARCH("CFS",AO5)))</formula>
    </cfRule>
    <cfRule type="containsText" dxfId="947" priority="37" operator="containsText" text="CFJ">
      <formula>NOT(ISERROR(SEARCH("CFJ",AO5)))</formula>
    </cfRule>
    <cfRule type="containsText" dxfId="946" priority="38" operator="containsText" text="CAR">
      <formula>NOT(ISERROR(SEARCH("CAR",AO5)))</formula>
    </cfRule>
    <cfRule type="containsText" dxfId="945" priority="39" operator="containsText" text="CAM">
      <formula>NOT(ISERROR(SEARCH("CAM",AO5)))</formula>
    </cfRule>
    <cfRule type="containsText" dxfId="944" priority="40" operator="containsText" text="CA">
      <formula>NOT(ISERROR(SEARCH("CA",AO5)))</formula>
    </cfRule>
    <cfRule type="containsText" dxfId="943" priority="41" operator="containsText" text="AAS">
      <formula>NOT(ISERROR(SEARCH("AAS",AO5)))</formula>
    </cfRule>
    <cfRule type="containsText" dxfId="942" priority="42" operator="containsText" text="RH">
      <formula>NOT(ISERROR(SEARCH("RH",AO5)))</formula>
    </cfRule>
  </conditionalFormatting>
  <conditionalFormatting sqref="AQ5:AQ50">
    <cfRule type="cellIs" dxfId="941" priority="3" operator="equal">
      <formula>27</formula>
    </cfRule>
    <cfRule type="containsText" dxfId="940" priority="4" operator="containsText" text="JSR">
      <formula>NOT(ISERROR(SEARCH("JSR",AQ5)))</formula>
    </cfRule>
    <cfRule type="containsText" dxfId="939" priority="5" operator="containsText" text="JS">
      <formula>NOT(ISERROR(SEARCH("JS",AQ5)))</formula>
    </cfRule>
    <cfRule type="containsText" dxfId="938" priority="6" operator="containsText" text="RTP">
      <formula>NOT(ISERROR(SEARCH("RTP",AQ5)))</formula>
    </cfRule>
    <cfRule type="containsText" dxfId="937" priority="7" operator="containsText" text="RTJ">
      <formula>NOT(ISERROR(SEARCH("RTJ",AQ5)))</formula>
    </cfRule>
    <cfRule type="containsText" dxfId="936" priority="8" operator="containsText" text="RTT">
      <formula>NOT(ISERROR(SEARCH("RTT",AQ5)))</formula>
    </cfRule>
    <cfRule type="containsText" dxfId="935" priority="9" operator="containsText" text="RF">
      <formula>NOT(ISERROR(SEARCH("RF",AQ5)))</formula>
    </cfRule>
    <cfRule type="containsText" dxfId="934" priority="10" operator="containsText" text="RC">
      <formula>NOT(ISERROR(SEARCH("RC",AQ5)))</formula>
    </cfRule>
    <cfRule type="containsText" dxfId="933" priority="11" operator="containsText" text="NM">
      <formula>NOT(ISERROR(SEARCH("NM",AQ5)))</formula>
    </cfRule>
    <cfRule type="containsText" dxfId="932" priority="12" operator="containsText" text="JDF">
      <formula>NOT(ISERROR(SEARCH("JDF",AQ5)))</formula>
    </cfRule>
    <cfRule type="containsText" dxfId="931" priority="13" operator="containsText" text="HSM">
      <formula>NOT(ISERROR(SEARCH("HSM",AQ5)))</formula>
    </cfRule>
    <cfRule type="containsText" dxfId="930" priority="14" operator="containsText" text="HS">
      <formula>NOT(ISERROR(SEARCH("HS",AQ5)))</formula>
    </cfRule>
    <cfRule type="containsText" dxfId="929" priority="15" operator="containsText" text="FR">
      <formula>NOT(ISERROR(SEARCH("FR",AQ5)))</formula>
    </cfRule>
    <cfRule type="containsText" dxfId="928" priority="16" operator="containsText" text="CFS">
      <formula>NOT(ISERROR(SEARCH("CFS",AQ5)))</formula>
    </cfRule>
    <cfRule type="containsText" dxfId="927" priority="17" operator="containsText" text="CFJ">
      <formula>NOT(ISERROR(SEARCH("CFJ",AQ5)))</formula>
    </cfRule>
    <cfRule type="containsText" dxfId="926" priority="18" operator="containsText" text="CAR">
      <formula>NOT(ISERROR(SEARCH("CAR",AQ5)))</formula>
    </cfRule>
    <cfRule type="containsText" dxfId="925" priority="19" operator="containsText" text="CAM">
      <formula>NOT(ISERROR(SEARCH("CAM",AQ5)))</formula>
    </cfRule>
    <cfRule type="containsText" dxfId="924" priority="20" operator="containsText" text="CA">
      <formula>NOT(ISERROR(SEARCH("CA",AQ5)))</formula>
    </cfRule>
    <cfRule type="containsText" dxfId="923" priority="21" operator="containsText" text="AAS">
      <formula>NOT(ISERROR(SEARCH("AAS",AQ5)))</formula>
    </cfRule>
    <cfRule type="containsText" dxfId="922" priority="22" operator="containsText" text="RH">
      <formula>NOT(ISERROR(SEARCH("RH",AQ5)))</formula>
    </cfRule>
  </conditionalFormatting>
  <conditionalFormatting sqref="AU5:AU50">
    <cfRule type="cellIs" dxfId="921" priority="2" operator="lessThan">
      <formula>0</formula>
    </cfRule>
  </conditionalFormatting>
  <conditionalFormatting sqref="BB5:BB50">
    <cfRule type="cellIs" dxfId="920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1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2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AI89"/>
  <sheetViews>
    <sheetView zoomScale="80" zoomScaleNormal="80" workbookViewId="0">
      <selection activeCell="C5" sqref="C5:C5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5.285156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2" width="3.42578125" customWidth="1"/>
    <col min="13" max="13" width="5.285156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19" width="3.42578125" customWidth="1"/>
    <col min="20" max="21" width="5.28515625" customWidth="1"/>
    <col min="22" max="23" width="3.42578125" style="1" customWidth="1"/>
    <col min="24" max="24" width="4.42578125" customWidth="1"/>
    <col min="25" max="25" width="4.28515625" customWidth="1"/>
    <col min="26" max="26" width="3.5703125" customWidth="1"/>
    <col min="27" max="27" width="5.285156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41" width="7.42578125" customWidth="1"/>
    <col min="42" max="42" width="10.42578125" customWidth="1"/>
    <col min="43" max="44" width="7.42578125" customWidth="1"/>
    <col min="45" max="45" width="21.28515625" customWidth="1"/>
    <col min="46" max="46" width="9" customWidth="1"/>
    <col min="47" max="47" width="7.42578125" customWidth="1"/>
    <col min="48" max="48" width="8.7109375" customWidth="1"/>
    <col min="49" max="51" width="7.42578125" customWidth="1"/>
    <col min="52" max="52" width="13.28515625" customWidth="1"/>
    <col min="53" max="63" width="7.42578125" customWidth="1"/>
  </cols>
  <sheetData>
    <row r="1" spans="1:711" ht="32.25" customHeight="1" thickBot="1" x14ac:dyDescent="0.3">
      <c r="A1" s="246" t="s">
        <v>76</v>
      </c>
      <c r="B1" s="247"/>
      <c r="C1" s="248"/>
      <c r="AJ1" s="113" t="s">
        <v>84</v>
      </c>
      <c r="AK1" s="93"/>
      <c r="AL1" s="93"/>
      <c r="AM1" s="95"/>
      <c r="AN1" s="299"/>
      <c r="AO1" s="260" t="s">
        <v>85</v>
      </c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1"/>
      <c r="BC1" s="262"/>
    </row>
    <row r="2" spans="1:711" ht="15" customHeight="1" thickBot="1" x14ac:dyDescent="0.3">
      <c r="A2" s="266"/>
      <c r="B2" s="268"/>
      <c r="C2" s="270">
        <v>44105</v>
      </c>
      <c r="D2" s="53">
        <f>C2</f>
        <v>44105</v>
      </c>
      <c r="E2" s="54">
        <f>D2+1</f>
        <v>44106</v>
      </c>
      <c r="F2" s="54">
        <f t="shared" ref="F2:AH2" si="0">E2+1</f>
        <v>44107</v>
      </c>
      <c r="G2" s="54">
        <f t="shared" si="0"/>
        <v>44108</v>
      </c>
      <c r="H2" s="54">
        <f t="shared" si="0"/>
        <v>44109</v>
      </c>
      <c r="I2" s="54">
        <f t="shared" si="0"/>
        <v>44110</v>
      </c>
      <c r="J2" s="54">
        <f t="shared" si="0"/>
        <v>44111</v>
      </c>
      <c r="K2" s="54">
        <f t="shared" si="0"/>
        <v>44112</v>
      </c>
      <c r="L2" s="54">
        <f t="shared" si="0"/>
        <v>44113</v>
      </c>
      <c r="M2" s="54">
        <f t="shared" si="0"/>
        <v>44114</v>
      </c>
      <c r="N2" s="54">
        <f t="shared" si="0"/>
        <v>44115</v>
      </c>
      <c r="O2" s="54">
        <f t="shared" si="0"/>
        <v>44116</v>
      </c>
      <c r="P2" s="54">
        <f t="shared" si="0"/>
        <v>44117</v>
      </c>
      <c r="Q2" s="54">
        <f t="shared" si="0"/>
        <v>44118</v>
      </c>
      <c r="R2" s="54">
        <f t="shared" si="0"/>
        <v>44119</v>
      </c>
      <c r="S2" s="54">
        <f t="shared" si="0"/>
        <v>44120</v>
      </c>
      <c r="T2" s="54">
        <f t="shared" si="0"/>
        <v>44121</v>
      </c>
      <c r="U2" s="54">
        <f t="shared" si="0"/>
        <v>44122</v>
      </c>
      <c r="V2" s="54">
        <f t="shared" si="0"/>
        <v>44123</v>
      </c>
      <c r="W2" s="54">
        <f t="shared" si="0"/>
        <v>44124</v>
      </c>
      <c r="X2" s="54">
        <f t="shared" si="0"/>
        <v>44125</v>
      </c>
      <c r="Y2" s="54">
        <f t="shared" si="0"/>
        <v>44126</v>
      </c>
      <c r="Z2" s="54">
        <f t="shared" si="0"/>
        <v>44127</v>
      </c>
      <c r="AA2" s="54">
        <f t="shared" si="0"/>
        <v>44128</v>
      </c>
      <c r="AB2" s="54">
        <f t="shared" si="0"/>
        <v>44129</v>
      </c>
      <c r="AC2" s="54">
        <f t="shared" si="0"/>
        <v>44130</v>
      </c>
      <c r="AD2" s="54">
        <f t="shared" si="0"/>
        <v>44131</v>
      </c>
      <c r="AE2" s="54">
        <f t="shared" si="0"/>
        <v>44132</v>
      </c>
      <c r="AF2" s="54">
        <f t="shared" si="0"/>
        <v>44133</v>
      </c>
      <c r="AG2" s="54">
        <f t="shared" si="0"/>
        <v>44134</v>
      </c>
      <c r="AH2" s="157">
        <f t="shared" si="0"/>
        <v>44135</v>
      </c>
      <c r="AI2" s="114"/>
      <c r="AJ2" s="66" t="s">
        <v>54</v>
      </c>
      <c r="AK2" s="70" t="s">
        <v>69</v>
      </c>
      <c r="AL2" s="71" t="s">
        <v>56</v>
      </c>
      <c r="AM2" s="72" t="s">
        <v>57</v>
      </c>
      <c r="AN2" s="300"/>
      <c r="AO2" s="96" t="s">
        <v>91</v>
      </c>
      <c r="AP2" s="90" t="s">
        <v>81</v>
      </c>
      <c r="AQ2" s="90" t="s">
        <v>58</v>
      </c>
      <c r="AR2" s="91" t="s">
        <v>59</v>
      </c>
      <c r="AS2" s="66" t="s">
        <v>93</v>
      </c>
      <c r="AT2" s="92" t="s">
        <v>82</v>
      </c>
      <c r="AU2" s="92" t="s">
        <v>60</v>
      </c>
      <c r="AV2" s="73" t="s">
        <v>61</v>
      </c>
      <c r="AW2" s="92" t="s">
        <v>83</v>
      </c>
      <c r="AX2" s="74" t="s">
        <v>62</v>
      </c>
      <c r="AY2" s="70" t="s">
        <v>63</v>
      </c>
      <c r="AZ2" s="198" t="s">
        <v>80</v>
      </c>
      <c r="BA2" s="83" t="s">
        <v>79</v>
      </c>
      <c r="BB2" s="81" t="s">
        <v>65</v>
      </c>
      <c r="BC2" s="72" t="s">
        <v>66</v>
      </c>
      <c r="AAH2" s="69"/>
      <c r="AAI2">
        <v>1</v>
      </c>
    </row>
    <row r="3" spans="1:711" ht="11.25" customHeight="1" thickBot="1" x14ac:dyDescent="0.3">
      <c r="A3" s="267"/>
      <c r="B3" s="269"/>
      <c r="C3" s="271"/>
      <c r="D3" s="117">
        <f>C2</f>
        <v>44105</v>
      </c>
      <c r="E3" s="52">
        <f>C2+1</f>
        <v>44106</v>
      </c>
      <c r="F3" s="52">
        <f>E2+1</f>
        <v>44107</v>
      </c>
      <c r="G3" s="62">
        <f>F2+1</f>
        <v>44108</v>
      </c>
      <c r="H3" s="62">
        <f>G2+1</f>
        <v>44109</v>
      </c>
      <c r="I3" s="52">
        <f t="shared" ref="I3:AH3" si="1">H2+1</f>
        <v>44110</v>
      </c>
      <c r="J3" s="52">
        <f t="shared" si="1"/>
        <v>44111</v>
      </c>
      <c r="K3" s="52">
        <f t="shared" si="1"/>
        <v>44112</v>
      </c>
      <c r="L3" s="52">
        <f t="shared" si="1"/>
        <v>44113</v>
      </c>
      <c r="M3" s="52">
        <f t="shared" si="1"/>
        <v>44114</v>
      </c>
      <c r="N3" s="52">
        <f t="shared" si="1"/>
        <v>44115</v>
      </c>
      <c r="O3" s="52">
        <f t="shared" si="1"/>
        <v>44116</v>
      </c>
      <c r="P3" s="52">
        <f t="shared" si="1"/>
        <v>44117</v>
      </c>
      <c r="Q3" s="52">
        <f t="shared" si="1"/>
        <v>44118</v>
      </c>
      <c r="R3" s="52">
        <f t="shared" si="1"/>
        <v>44119</v>
      </c>
      <c r="S3" s="52">
        <f t="shared" si="1"/>
        <v>44120</v>
      </c>
      <c r="T3" s="52">
        <f t="shared" si="1"/>
        <v>44121</v>
      </c>
      <c r="U3" s="52">
        <f t="shared" si="1"/>
        <v>44122</v>
      </c>
      <c r="V3" s="52">
        <f t="shared" si="1"/>
        <v>44123</v>
      </c>
      <c r="W3" s="52">
        <f t="shared" si="1"/>
        <v>44124</v>
      </c>
      <c r="X3" s="52">
        <f t="shared" si="1"/>
        <v>44125</v>
      </c>
      <c r="Y3" s="52">
        <f t="shared" si="1"/>
        <v>44126</v>
      </c>
      <c r="Z3" s="52">
        <f t="shared" si="1"/>
        <v>44127</v>
      </c>
      <c r="AA3" s="52">
        <f t="shared" si="1"/>
        <v>44128</v>
      </c>
      <c r="AB3" s="52">
        <f t="shared" si="1"/>
        <v>44129</v>
      </c>
      <c r="AC3" s="52">
        <f t="shared" si="1"/>
        <v>44130</v>
      </c>
      <c r="AD3" s="52">
        <f t="shared" si="1"/>
        <v>44131</v>
      </c>
      <c r="AE3" s="52">
        <f t="shared" si="1"/>
        <v>44132</v>
      </c>
      <c r="AF3" s="62">
        <f t="shared" si="1"/>
        <v>44133</v>
      </c>
      <c r="AG3" s="52">
        <f t="shared" si="1"/>
        <v>44134</v>
      </c>
      <c r="AH3" s="118">
        <f t="shared" si="1"/>
        <v>44135</v>
      </c>
      <c r="AI3" s="115"/>
      <c r="AJ3" s="359" t="s">
        <v>68</v>
      </c>
      <c r="AK3" s="360"/>
      <c r="AL3" s="289" t="s">
        <v>53</v>
      </c>
      <c r="AM3" s="290"/>
      <c r="AN3" s="301"/>
      <c r="AO3" s="292" t="s">
        <v>70</v>
      </c>
      <c r="AP3" s="292"/>
      <c r="AQ3" s="292"/>
      <c r="AR3" s="292"/>
      <c r="AS3" s="296" t="s">
        <v>71</v>
      </c>
      <c r="AT3" s="297"/>
      <c r="AU3" s="297"/>
      <c r="AV3" s="298"/>
      <c r="AW3" s="296" t="s">
        <v>64</v>
      </c>
      <c r="AX3" s="297"/>
      <c r="AY3" s="298"/>
      <c r="AZ3" s="289" t="s">
        <v>67</v>
      </c>
      <c r="BA3" s="291"/>
      <c r="BB3" s="291"/>
      <c r="BC3" s="290"/>
    </row>
    <row r="4" spans="1:711" s="163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61"/>
      <c r="AE4" s="161"/>
      <c r="AF4" s="161"/>
      <c r="AG4" s="161"/>
      <c r="AH4" s="171"/>
      <c r="AI4" s="4"/>
      <c r="AJ4" s="353" t="s">
        <v>86</v>
      </c>
      <c r="AK4" s="354"/>
      <c r="AL4" s="354"/>
      <c r="AM4" s="355"/>
      <c r="AN4" s="162"/>
      <c r="AO4" s="353" t="s">
        <v>86</v>
      </c>
      <c r="AP4" s="354"/>
      <c r="AQ4" s="354"/>
      <c r="AR4" s="355"/>
      <c r="AS4" s="353" t="s">
        <v>86</v>
      </c>
      <c r="AT4" s="354"/>
      <c r="AU4" s="354"/>
      <c r="AV4" s="355"/>
      <c r="AW4" s="356" t="s">
        <v>86</v>
      </c>
      <c r="AX4" s="357"/>
      <c r="AY4" s="358"/>
      <c r="AZ4" s="353" t="s">
        <v>86</v>
      </c>
      <c r="BA4" s="354"/>
      <c r="BB4" s="354"/>
      <c r="BC4" s="355"/>
    </row>
    <row r="5" spans="1:711" ht="12" customHeight="1" x14ac:dyDescent="0.25">
      <c r="A5" s="25" t="s">
        <v>52</v>
      </c>
      <c r="B5" s="119">
        <v>1</v>
      </c>
      <c r="C5" s="128"/>
      <c r="D5" s="129">
        <v>1</v>
      </c>
      <c r="E5" s="129">
        <v>1</v>
      </c>
      <c r="F5" s="129" t="s">
        <v>55</v>
      </c>
      <c r="G5" s="129" t="s">
        <v>55</v>
      </c>
      <c r="H5" s="129">
        <v>1</v>
      </c>
      <c r="I5" s="129">
        <v>1</v>
      </c>
      <c r="J5" s="129">
        <v>1</v>
      </c>
      <c r="K5" s="129">
        <v>1</v>
      </c>
      <c r="L5" s="129">
        <v>1</v>
      </c>
      <c r="M5" s="129" t="s">
        <v>55</v>
      </c>
      <c r="N5" s="129" t="s">
        <v>55</v>
      </c>
      <c r="O5" s="129">
        <v>1</v>
      </c>
      <c r="P5" s="129">
        <v>1</v>
      </c>
      <c r="Q5" s="129">
        <v>1</v>
      </c>
      <c r="R5" s="129">
        <v>1</v>
      </c>
      <c r="S5" s="129">
        <v>1</v>
      </c>
      <c r="T5" s="129" t="s">
        <v>55</v>
      </c>
      <c r="U5" s="129" t="s">
        <v>55</v>
      </c>
      <c r="V5" s="129">
        <v>1</v>
      </c>
      <c r="W5" s="129">
        <v>1</v>
      </c>
      <c r="X5" s="129">
        <v>1</v>
      </c>
      <c r="Y5" s="129">
        <v>1</v>
      </c>
      <c r="Z5" s="129">
        <v>1</v>
      </c>
      <c r="AA5" s="129" t="s">
        <v>55</v>
      </c>
      <c r="AB5" s="129" t="s">
        <v>55</v>
      </c>
      <c r="AC5" s="129">
        <v>1</v>
      </c>
      <c r="AD5" s="129">
        <v>1</v>
      </c>
      <c r="AE5" s="129">
        <v>1</v>
      </c>
      <c r="AF5" s="129">
        <v>1</v>
      </c>
      <c r="AG5" s="129">
        <v>1</v>
      </c>
      <c r="AH5" s="130" t="s">
        <v>55</v>
      </c>
      <c r="AI5" s="111"/>
      <c r="AJ5" s="164">
        <f>COUNTIF(D5:AH5,"RTT")+'Sept 2020'!AI5</f>
        <v>0</v>
      </c>
      <c r="AK5" s="182">
        <f>15 -(AJ5)</f>
        <v>15</v>
      </c>
      <c r="AL5" s="71">
        <f>COUNTIF(D5:AH5,"CA")+'Sept 2020'!AK5</f>
        <v>0</v>
      </c>
      <c r="AM5" s="185">
        <f>25 -(AL5)</f>
        <v>25</v>
      </c>
      <c r="AN5" s="361"/>
      <c r="AO5" s="71" t="s">
        <v>90</v>
      </c>
      <c r="AP5" s="81">
        <f>'Sept 2020'!AO5</f>
        <v>0</v>
      </c>
      <c r="AQ5" s="81">
        <f>COUNTIF(D5:AH5,"HS")+'Sept 2020'!AP5</f>
        <v>0</v>
      </c>
      <c r="AR5" s="185">
        <f>AP5-AQ5</f>
        <v>0</v>
      </c>
      <c r="AS5" s="75">
        <f>COUNT(AB5,U5,N5,G5)+'Sept 2020'!AR5</f>
        <v>0</v>
      </c>
      <c r="AT5" s="76">
        <f>(AS5&gt;=20)*2</f>
        <v>0</v>
      </c>
      <c r="AU5" s="76">
        <f>COUNTIF(D5:AH5,"jdf")</f>
        <v>0</v>
      </c>
      <c r="AV5" s="201">
        <f>AT5-AU5</f>
        <v>0</v>
      </c>
      <c r="AW5" s="176">
        <f ca="1">jaunesNum(D5:AH5)+'Sept 2020'!AV5</f>
        <v>7</v>
      </c>
      <c r="AX5" s="110">
        <f>COUNTIF(D5:AH5,"RF")+'Sept 2020'!AW5</f>
        <v>7</v>
      </c>
      <c r="AY5" s="189">
        <f ca="1">AW5-(AX5)</f>
        <v>0</v>
      </c>
      <c r="AZ5" s="71">
        <f>IF(COUNTIF(D5:AH5,"CA")&gt;=5,"1",IF(COUNTIF(D5:AH5,"CA")&lt;=4,"0"))+'Sept 2020'!AY5</f>
        <v>0</v>
      </c>
      <c r="BA5" s="81">
        <f>(AZ5&gt;=3)*1</f>
        <v>0</v>
      </c>
      <c r="BB5" s="81">
        <f>COUNTIF(D5:AH5,"FR")+'Sept 2020'!BA5</f>
        <v>0</v>
      </c>
      <c r="BC5" s="185">
        <f>BA5-BB5</f>
        <v>0</v>
      </c>
    </row>
    <row r="6" spans="1:711" ht="12" customHeight="1" x14ac:dyDescent="0.25">
      <c r="A6" s="26" t="s">
        <v>34</v>
      </c>
      <c r="B6" s="120">
        <v>2</v>
      </c>
      <c r="C6" s="131"/>
      <c r="D6" s="39">
        <v>2</v>
      </c>
      <c r="E6" s="39">
        <v>2</v>
      </c>
      <c r="F6" s="39" t="s">
        <v>55</v>
      </c>
      <c r="G6" s="39" t="s">
        <v>55</v>
      </c>
      <c r="H6" s="39">
        <v>2</v>
      </c>
      <c r="I6" s="39">
        <v>2</v>
      </c>
      <c r="J6" s="39">
        <v>2</v>
      </c>
      <c r="K6" s="39">
        <v>2</v>
      </c>
      <c r="L6" s="39">
        <v>2</v>
      </c>
      <c r="M6" s="39" t="s">
        <v>55</v>
      </c>
      <c r="N6" s="39" t="s">
        <v>55</v>
      </c>
      <c r="O6" s="39">
        <v>2</v>
      </c>
      <c r="P6" s="39">
        <v>2</v>
      </c>
      <c r="Q6" s="39">
        <v>2</v>
      </c>
      <c r="R6" s="39">
        <v>2</v>
      </c>
      <c r="S6" s="39">
        <v>2</v>
      </c>
      <c r="T6" s="39" t="s">
        <v>55</v>
      </c>
      <c r="U6" s="39" t="s">
        <v>55</v>
      </c>
      <c r="V6" s="39">
        <v>2</v>
      </c>
      <c r="W6" s="39">
        <v>2</v>
      </c>
      <c r="X6" s="39">
        <v>2</v>
      </c>
      <c r="Y6" s="39">
        <v>2</v>
      </c>
      <c r="Z6" s="39">
        <v>2</v>
      </c>
      <c r="AA6" s="39" t="s">
        <v>55</v>
      </c>
      <c r="AB6" s="39" t="s">
        <v>55</v>
      </c>
      <c r="AC6" s="39">
        <v>2</v>
      </c>
      <c r="AD6" s="39">
        <v>2</v>
      </c>
      <c r="AE6" s="39">
        <v>2</v>
      </c>
      <c r="AF6" s="39">
        <v>2</v>
      </c>
      <c r="AG6" s="39">
        <v>2</v>
      </c>
      <c r="AH6" s="132" t="s">
        <v>55</v>
      </c>
      <c r="AI6" s="111"/>
      <c r="AJ6" s="164">
        <f>COUNTIF(D6:AH6,"RTT")+'Sept 2020'!AI6</f>
        <v>0</v>
      </c>
      <c r="AK6" s="183">
        <f>15 -(AJ6)</f>
        <v>15</v>
      </c>
      <c r="AL6" s="88">
        <f>COUNTIF(D6:AH6,"CA")+'Sept 2020'!AK6</f>
        <v>0</v>
      </c>
      <c r="AM6" s="186">
        <f>25 -(AL6)</f>
        <v>25</v>
      </c>
      <c r="AN6" s="362"/>
      <c r="AO6" s="88" t="s">
        <v>90</v>
      </c>
      <c r="AP6" s="80">
        <f>'Sept 2020'!AO6</f>
        <v>0</v>
      </c>
      <c r="AQ6" s="80">
        <f>COUNTIF(D6:AH6,"HS")+'Sept 2020'!AP6</f>
        <v>0</v>
      </c>
      <c r="AR6" s="186">
        <f>AP6-AQ6</f>
        <v>0</v>
      </c>
      <c r="AS6" s="77">
        <f>COUNT(AB6,U6,N6,G6)+'Sept 2020'!AR6</f>
        <v>0</v>
      </c>
      <c r="AT6" s="64">
        <f>(AS6&gt;=20)*1</f>
        <v>0</v>
      </c>
      <c r="AU6" s="64">
        <f>COUNTIF(D6:AH6,"jdf")</f>
        <v>0</v>
      </c>
      <c r="AV6" s="183">
        <f>AT6-AU6</f>
        <v>0</v>
      </c>
      <c r="AW6" s="181">
        <f ca="1">jaunesNum(D6:AH6)+'Sept 2020'!AV6</f>
        <v>7</v>
      </c>
      <c r="AX6" s="108">
        <f>COUNTIF(D6:AH6,"RF")+'Sept 2020'!AW6</f>
        <v>7</v>
      </c>
      <c r="AY6" s="190">
        <f ca="1">AW6-(AX6)</f>
        <v>0</v>
      </c>
      <c r="AZ6" s="88">
        <f>IF(COUNTIF(D6:AH6,"CA")&gt;=5,"1",IF(COUNTIF(D6:AH6,"CA")&lt;=4,"0"))+'Sept 2020'!AY6</f>
        <v>0</v>
      </c>
      <c r="BA6" s="80">
        <f>(AZ6&gt;=3)*1</f>
        <v>0</v>
      </c>
      <c r="BB6" s="80">
        <f>COUNTIF(D6:AH6,"FR")+'Sept 2020'!BA6</f>
        <v>0</v>
      </c>
      <c r="BC6" s="186">
        <f>BA6-BB6</f>
        <v>0</v>
      </c>
    </row>
    <row r="7" spans="1:711" ht="14.25" customHeight="1" x14ac:dyDescent="0.25">
      <c r="A7" s="27"/>
      <c r="B7" s="42"/>
      <c r="C7" s="133"/>
      <c r="D7" s="39" t="str">
        <f t="shared" ref="D7:AH7" si="2">IF(OR(WEEKDAY(D3,2)=6,WEEKDAY(D3,2)=7),"RH","")</f>
        <v/>
      </c>
      <c r="E7" s="39" t="str">
        <f t="shared" si="2"/>
        <v/>
      </c>
      <c r="F7" s="39" t="str">
        <f t="shared" si="2"/>
        <v>RH</v>
      </c>
      <c r="G7" s="39" t="str">
        <f t="shared" si="2"/>
        <v>RH</v>
      </c>
      <c r="H7" s="39" t="str">
        <f t="shared" si="2"/>
        <v/>
      </c>
      <c r="I7" s="39" t="str">
        <f t="shared" si="2"/>
        <v/>
      </c>
      <c r="J7" s="39" t="str">
        <f t="shared" si="2"/>
        <v/>
      </c>
      <c r="K7" s="39" t="str">
        <f t="shared" si="2"/>
        <v/>
      </c>
      <c r="L7" s="39" t="str">
        <f t="shared" si="2"/>
        <v/>
      </c>
      <c r="M7" s="39" t="str">
        <f t="shared" si="2"/>
        <v>RH</v>
      </c>
      <c r="N7" s="39" t="str">
        <f t="shared" si="2"/>
        <v>RH</v>
      </c>
      <c r="O7" s="39" t="str">
        <f t="shared" si="2"/>
        <v/>
      </c>
      <c r="P7" s="39" t="str">
        <f t="shared" si="2"/>
        <v/>
      </c>
      <c r="Q7" s="39" t="str">
        <f t="shared" si="2"/>
        <v/>
      </c>
      <c r="R7" s="39" t="str">
        <f t="shared" si="2"/>
        <v/>
      </c>
      <c r="S7" s="39" t="str">
        <f t="shared" si="2"/>
        <v/>
      </c>
      <c r="T7" s="39" t="str">
        <f t="shared" si="2"/>
        <v>RH</v>
      </c>
      <c r="U7" s="39" t="str">
        <f t="shared" si="2"/>
        <v>RH</v>
      </c>
      <c r="V7" s="39" t="str">
        <f t="shared" si="2"/>
        <v/>
      </c>
      <c r="W7" s="39" t="str">
        <f t="shared" si="2"/>
        <v/>
      </c>
      <c r="X7" s="39" t="str">
        <f t="shared" si="2"/>
        <v/>
      </c>
      <c r="Y7" s="39" t="str">
        <f t="shared" si="2"/>
        <v/>
      </c>
      <c r="Z7" s="39" t="str">
        <f t="shared" si="2"/>
        <v/>
      </c>
      <c r="AA7" s="39" t="str">
        <f t="shared" si="2"/>
        <v>RH</v>
      </c>
      <c r="AB7" s="39" t="str">
        <f t="shared" si="2"/>
        <v>RH</v>
      </c>
      <c r="AC7" s="39" t="str">
        <f t="shared" si="2"/>
        <v/>
      </c>
      <c r="AD7" s="39" t="str">
        <f t="shared" si="2"/>
        <v/>
      </c>
      <c r="AE7" s="39" t="str">
        <f t="shared" si="2"/>
        <v/>
      </c>
      <c r="AF7" s="39" t="str">
        <f t="shared" si="2"/>
        <v/>
      </c>
      <c r="AG7" s="39" t="str">
        <f t="shared" si="2"/>
        <v/>
      </c>
      <c r="AH7" s="132" t="str">
        <f t="shared" si="2"/>
        <v>RH</v>
      </c>
      <c r="AI7" s="111"/>
      <c r="AJ7" s="164">
        <f>COUNTIF(D7:AH7,"RTT")+'Sept 2020'!AI7</f>
        <v>0</v>
      </c>
      <c r="AK7" s="183">
        <f t="shared" ref="AK7:AK50" si="3">15 -(AJ7)</f>
        <v>15</v>
      </c>
      <c r="AL7" s="88">
        <f>COUNTIF(D7:AH7,"CA")+'Sept 2020'!AK7</f>
        <v>0</v>
      </c>
      <c r="AM7" s="186">
        <f t="shared" ref="AM7:AM50" si="4">25 -(AL7)</f>
        <v>25</v>
      </c>
      <c r="AN7" s="362"/>
      <c r="AO7" s="88" t="s">
        <v>90</v>
      </c>
      <c r="AP7" s="80">
        <f>'Sept 2020'!AO7</f>
        <v>0</v>
      </c>
      <c r="AQ7" s="80">
        <f>COUNTIF(D7:AH7,"HS")+'Sept 2020'!AP7</f>
        <v>0</v>
      </c>
      <c r="AR7" s="186">
        <f t="shared" ref="AR7:AR50" si="5">AP7-AQ7</f>
        <v>0</v>
      </c>
      <c r="AS7" s="77">
        <f>COUNT(AB7,U7,N7,G7)+'Sept 2020'!AR7</f>
        <v>0</v>
      </c>
      <c r="AT7" s="64">
        <f t="shared" ref="AT7:AT50" si="6">(AS7&gt;=20)*1</f>
        <v>0</v>
      </c>
      <c r="AU7" s="64">
        <f t="shared" ref="AU7:AU50" si="7">COUNTIF(D7:AH7,"jdf")</f>
        <v>0</v>
      </c>
      <c r="AV7" s="183">
        <f t="shared" ref="AV7:AV50" si="8">AT7-AU7</f>
        <v>0</v>
      </c>
      <c r="AW7" s="181">
        <f ca="1">jaunesNum(D7:AH7)+'Sept 2020'!AV7</f>
        <v>7</v>
      </c>
      <c r="AX7" s="108">
        <f>COUNTIF(D7:AH7,"RF")+'Sept 2020'!AW7</f>
        <v>7</v>
      </c>
      <c r="AY7" s="190">
        <f t="shared" ref="AY7:AY50" ca="1" si="9">AW7-(AX7)</f>
        <v>0</v>
      </c>
      <c r="AZ7" s="88">
        <f>IF(COUNTIF(D7:AH7,"CA")&gt;=5,"1",IF(COUNTIF(D7:AH7,"CA")&lt;=4,"0"))+'Sept 2020'!AY7</f>
        <v>0</v>
      </c>
      <c r="BA7" s="80">
        <f t="shared" ref="BA7:BA50" si="10">(AZ7&gt;=3)*1</f>
        <v>0</v>
      </c>
      <c r="BB7" s="80">
        <f>COUNTIF(D7:AH7,"FR")+'Sept 2020'!BA7</f>
        <v>0</v>
      </c>
      <c r="BC7" s="186">
        <f t="shared" ref="BC7:BC50" si="11">BA7-BB7</f>
        <v>0</v>
      </c>
    </row>
    <row r="8" spans="1:711" ht="12" customHeight="1" x14ac:dyDescent="0.25">
      <c r="A8" s="28" t="s">
        <v>35</v>
      </c>
      <c r="B8" s="43">
        <v>3</v>
      </c>
      <c r="C8" s="133"/>
      <c r="D8" s="39">
        <v>3</v>
      </c>
      <c r="E8" s="39">
        <v>3</v>
      </c>
      <c r="F8" s="39" t="str">
        <f>IF(OR(WEEKDAY(F4,2)=6,WEEKDAY(F4,2)=7),"RH","")</f>
        <v>RH</v>
      </c>
      <c r="G8" s="39" t="s">
        <v>55</v>
      </c>
      <c r="H8" s="39">
        <v>3</v>
      </c>
      <c r="I8" s="39">
        <v>3</v>
      </c>
      <c r="J8" s="39">
        <v>3</v>
      </c>
      <c r="K8" s="39">
        <v>3</v>
      </c>
      <c r="L8" s="39">
        <v>3</v>
      </c>
      <c r="M8" s="39" t="str">
        <f>IF(OR(WEEKDAY(M4,2)=6,WEEKDAY(M4,2)=7),"RH","")</f>
        <v>RH</v>
      </c>
      <c r="N8" s="39" t="s">
        <v>55</v>
      </c>
      <c r="O8" s="39">
        <v>3</v>
      </c>
      <c r="P8" s="39">
        <v>3</v>
      </c>
      <c r="Q8" s="39">
        <v>3</v>
      </c>
      <c r="R8" s="39">
        <v>3</v>
      </c>
      <c r="S8" s="39">
        <v>3</v>
      </c>
      <c r="T8" s="39" t="str">
        <f>IF(OR(WEEKDAY(T4,2)=6,WEEKDAY(T4,2)=7),"RH","")</f>
        <v>RH</v>
      </c>
      <c r="U8" s="39" t="s">
        <v>55</v>
      </c>
      <c r="V8" s="39">
        <v>3</v>
      </c>
      <c r="W8" s="39">
        <v>3</v>
      </c>
      <c r="X8" s="39">
        <v>3</v>
      </c>
      <c r="Y8" s="39">
        <v>3</v>
      </c>
      <c r="Z8" s="39">
        <v>3</v>
      </c>
      <c r="AA8" s="39" t="str">
        <f>IF(OR(WEEKDAY(AA4,2)=6,WEEKDAY(AA4,2)=7),"RH","")</f>
        <v>RH</v>
      </c>
      <c r="AB8" s="39" t="s">
        <v>55</v>
      </c>
      <c r="AC8" s="39">
        <v>3</v>
      </c>
      <c r="AD8" s="39">
        <v>3</v>
      </c>
      <c r="AE8" s="39">
        <v>3</v>
      </c>
      <c r="AF8" s="39">
        <v>3</v>
      </c>
      <c r="AG8" s="39">
        <v>3</v>
      </c>
      <c r="AH8" s="132" t="s">
        <v>55</v>
      </c>
      <c r="AI8" s="111"/>
      <c r="AJ8" s="164">
        <f>COUNTIF(D8:AH8,"RTT")+'Sept 2020'!AI8</f>
        <v>0</v>
      </c>
      <c r="AK8" s="183">
        <f t="shared" si="3"/>
        <v>15</v>
      </c>
      <c r="AL8" s="88">
        <f>COUNTIF(D8:AH8,"CA")+'Sept 2020'!AK8</f>
        <v>0</v>
      </c>
      <c r="AM8" s="186">
        <f t="shared" si="4"/>
        <v>25</v>
      </c>
      <c r="AN8" s="362"/>
      <c r="AO8" s="88" t="s">
        <v>90</v>
      </c>
      <c r="AP8" s="80">
        <f>'Sept 2020'!AO8</f>
        <v>0</v>
      </c>
      <c r="AQ8" s="80">
        <f>COUNTIF(D8:AH8,"HS")+'Sept 2020'!AP8</f>
        <v>0</v>
      </c>
      <c r="AR8" s="186">
        <f t="shared" si="5"/>
        <v>0</v>
      </c>
      <c r="AS8" s="77">
        <f>COUNT(AB8,U8,N8,G8)+'Sept 2020'!AR8</f>
        <v>0</v>
      </c>
      <c r="AT8" s="64">
        <f t="shared" si="6"/>
        <v>0</v>
      </c>
      <c r="AU8" s="64">
        <f t="shared" si="7"/>
        <v>0</v>
      </c>
      <c r="AV8" s="183">
        <f t="shared" si="8"/>
        <v>0</v>
      </c>
      <c r="AW8" s="181">
        <f ca="1">jaunesNum(D8:AH8)+'Sept 2020'!AV8</f>
        <v>7</v>
      </c>
      <c r="AX8" s="108">
        <f>COUNTIF(D8:AH8,"RF")+'Sept 2020'!AW8</f>
        <v>7</v>
      </c>
      <c r="AY8" s="190">
        <f t="shared" ca="1" si="9"/>
        <v>0</v>
      </c>
      <c r="AZ8" s="88">
        <f>IF(COUNTIF(D8:AH8,"CA")&gt;=5,"1",IF(COUNTIF(D8:AH8,"CA")&lt;=4,"0"))+'Sept 2020'!AY8</f>
        <v>0</v>
      </c>
      <c r="BA8" s="80">
        <f t="shared" si="10"/>
        <v>0</v>
      </c>
      <c r="BB8" s="80">
        <f>COUNTIF(D8:AH8,"FR")+'Sept 2020'!BA8</f>
        <v>0</v>
      </c>
      <c r="BC8" s="186">
        <f t="shared" si="11"/>
        <v>0</v>
      </c>
    </row>
    <row r="9" spans="1:711" ht="12" customHeight="1" thickBot="1" x14ac:dyDescent="0.3">
      <c r="A9" s="29" t="s">
        <v>51</v>
      </c>
      <c r="B9" s="43">
        <v>4</v>
      </c>
      <c r="C9" s="133"/>
      <c r="D9" s="39">
        <v>4</v>
      </c>
      <c r="E9" s="39">
        <v>4</v>
      </c>
      <c r="F9" s="39" t="s">
        <v>55</v>
      </c>
      <c r="G9" s="39" t="s">
        <v>55</v>
      </c>
      <c r="H9" s="39">
        <v>4</v>
      </c>
      <c r="I9" s="39">
        <v>4</v>
      </c>
      <c r="J9" s="39">
        <v>4</v>
      </c>
      <c r="K9" s="39">
        <v>4</v>
      </c>
      <c r="L9" s="39">
        <v>4</v>
      </c>
      <c r="M9" s="39" t="s">
        <v>55</v>
      </c>
      <c r="N9" s="39" t="s">
        <v>55</v>
      </c>
      <c r="O9" s="39">
        <v>4</v>
      </c>
      <c r="P9" s="39">
        <v>4</v>
      </c>
      <c r="Q9" s="39">
        <v>4</v>
      </c>
      <c r="R9" s="39">
        <v>4</v>
      </c>
      <c r="S9" s="39">
        <v>4</v>
      </c>
      <c r="T9" s="39" t="s">
        <v>55</v>
      </c>
      <c r="U9" s="39" t="s">
        <v>55</v>
      </c>
      <c r="V9" s="39">
        <v>4</v>
      </c>
      <c r="W9" s="39">
        <v>4</v>
      </c>
      <c r="X9" s="39">
        <v>4</v>
      </c>
      <c r="Y9" s="39">
        <v>4</v>
      </c>
      <c r="Z9" s="39">
        <v>4</v>
      </c>
      <c r="AA9" s="39" t="s">
        <v>55</v>
      </c>
      <c r="AB9" s="39" t="s">
        <v>55</v>
      </c>
      <c r="AC9" s="39">
        <v>4</v>
      </c>
      <c r="AD9" s="39">
        <v>4</v>
      </c>
      <c r="AE9" s="39">
        <v>4</v>
      </c>
      <c r="AF9" s="39">
        <v>4</v>
      </c>
      <c r="AG9" s="39">
        <v>4</v>
      </c>
      <c r="AH9" s="132" t="s">
        <v>55</v>
      </c>
      <c r="AI9" s="111"/>
      <c r="AJ9" s="164">
        <f>COUNTIF(D9:AH9,"RTT")+'Sept 2020'!AI9</f>
        <v>0</v>
      </c>
      <c r="AK9" s="183">
        <f t="shared" si="3"/>
        <v>15</v>
      </c>
      <c r="AL9" s="88">
        <f>COUNTIF(D9:AH9,"CA")+'Sept 2020'!AK9</f>
        <v>0</v>
      </c>
      <c r="AM9" s="186">
        <f t="shared" si="4"/>
        <v>25</v>
      </c>
      <c r="AN9" s="362"/>
      <c r="AO9" s="88" t="s">
        <v>90</v>
      </c>
      <c r="AP9" s="80">
        <f>'Sept 2020'!AO9</f>
        <v>0</v>
      </c>
      <c r="AQ9" s="80">
        <f>COUNTIF(D9:AH9,"HS")+'Sept 2020'!AP9</f>
        <v>0</v>
      </c>
      <c r="AR9" s="186">
        <f t="shared" si="5"/>
        <v>0</v>
      </c>
      <c r="AS9" s="77">
        <f>COUNT(AB9,U9,N9,G9)+'Sept 2020'!AR9</f>
        <v>0</v>
      </c>
      <c r="AT9" s="64">
        <f t="shared" si="6"/>
        <v>0</v>
      </c>
      <c r="AU9" s="64">
        <f t="shared" si="7"/>
        <v>0</v>
      </c>
      <c r="AV9" s="183">
        <f t="shared" si="8"/>
        <v>0</v>
      </c>
      <c r="AW9" s="181">
        <f ca="1">jaunesNum(D9:AH9)+'Sept 2020'!AV9</f>
        <v>7</v>
      </c>
      <c r="AX9" s="108">
        <f>COUNTIF(D9:AH9,"RF")+'Sept 2020'!AW9</f>
        <v>7</v>
      </c>
      <c r="AY9" s="190">
        <f t="shared" ca="1" si="9"/>
        <v>0</v>
      </c>
      <c r="AZ9" s="88">
        <f>IF(COUNTIF(D9:AH9,"CA")&gt;=5,"1",IF(COUNTIF(D9:AH9,"CA")&lt;=4,"0"))+'Sept 2020'!AY9</f>
        <v>0</v>
      </c>
      <c r="BA9" s="80">
        <f t="shared" si="10"/>
        <v>0</v>
      </c>
      <c r="BB9" s="80">
        <f>COUNTIF(D9:AH9,"FR")+'Sept 2020'!BA9</f>
        <v>0</v>
      </c>
      <c r="BC9" s="186">
        <f t="shared" si="11"/>
        <v>0</v>
      </c>
    </row>
    <row r="10" spans="1:711" ht="2.25" customHeight="1" thickBot="1" x14ac:dyDescent="0.3">
      <c r="A10" s="12"/>
      <c r="B10" s="42"/>
      <c r="C10" s="134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32"/>
      <c r="AI10" s="111"/>
      <c r="AJ10" s="164">
        <f>COUNTIF(D10:AH10,"RTT")+'Sept 2020'!AI10</f>
        <v>0</v>
      </c>
      <c r="AK10" s="183"/>
      <c r="AL10" s="88">
        <f>COUNTIF(D10:AH10,"CA")+'Sept 2020'!AK10</f>
        <v>0</v>
      </c>
      <c r="AM10" s="186"/>
      <c r="AN10" s="362"/>
      <c r="AO10" s="88" t="s">
        <v>90</v>
      </c>
      <c r="AP10" s="80">
        <f>'Sept 2020'!AO10</f>
        <v>0</v>
      </c>
      <c r="AQ10" s="80">
        <f>COUNTIF(D10:AH10,"HS")+'Sept 2020'!AP10</f>
        <v>0</v>
      </c>
      <c r="AR10" s="186">
        <f t="shared" si="5"/>
        <v>0</v>
      </c>
      <c r="AS10" s="77">
        <f>COUNT(AB10,U10,N10,G10)+'Sept 2020'!AR10</f>
        <v>0</v>
      </c>
      <c r="AT10" s="64">
        <f t="shared" si="6"/>
        <v>0</v>
      </c>
      <c r="AU10" s="64">
        <f t="shared" si="7"/>
        <v>0</v>
      </c>
      <c r="AV10" s="183">
        <f t="shared" si="8"/>
        <v>0</v>
      </c>
      <c r="AW10" s="181">
        <f ca="1">jaunesNum(D10:AH10)+'Sept 2020'!AV10</f>
        <v>6</v>
      </c>
      <c r="AX10" s="108">
        <f>COUNTIF(D10:AH10,"RF")+'Sept 2020'!AW10</f>
        <v>1</v>
      </c>
      <c r="AY10" s="191"/>
      <c r="AZ10" s="88">
        <f>IF(COUNTIF(D10:AH10,"CA")&gt;=5,"1",IF(COUNTIF(D10:AH10,"CA")&lt;=4,"0"))+'Sept 2020'!AY10</f>
        <v>0</v>
      </c>
      <c r="BA10" s="80">
        <f t="shared" si="10"/>
        <v>0</v>
      </c>
      <c r="BB10" s="80">
        <f>COUNTIF(D10:AH10,"FR")+'Sept 2020'!BA10</f>
        <v>0</v>
      </c>
      <c r="BC10" s="186">
        <f t="shared" si="11"/>
        <v>0</v>
      </c>
    </row>
    <row r="11" spans="1:711" s="1" customFormat="1" ht="12" customHeight="1" thickBot="1" x14ac:dyDescent="0.3">
      <c r="A11" s="30" t="s">
        <v>36</v>
      </c>
      <c r="B11" s="121">
        <v>5</v>
      </c>
      <c r="C11" s="135"/>
      <c r="D11" s="39">
        <v>5</v>
      </c>
      <c r="E11" s="39">
        <v>5</v>
      </c>
      <c r="F11" s="39" t="s">
        <v>55</v>
      </c>
      <c r="G11" s="39" t="s">
        <v>55</v>
      </c>
      <c r="H11" s="39">
        <v>5</v>
      </c>
      <c r="I11" s="39">
        <v>5</v>
      </c>
      <c r="J11" s="39">
        <v>5</v>
      </c>
      <c r="K11" s="39">
        <v>5</v>
      </c>
      <c r="L11" s="39">
        <v>5</v>
      </c>
      <c r="M11" s="39" t="s">
        <v>55</v>
      </c>
      <c r="N11" s="39" t="s">
        <v>55</v>
      </c>
      <c r="O11" s="39">
        <v>5</v>
      </c>
      <c r="P11" s="39">
        <v>5</v>
      </c>
      <c r="Q11" s="39">
        <v>5</v>
      </c>
      <c r="R11" s="39">
        <v>5</v>
      </c>
      <c r="S11" s="39">
        <v>5</v>
      </c>
      <c r="T11" s="39" t="s">
        <v>55</v>
      </c>
      <c r="U11" s="39" t="s">
        <v>55</v>
      </c>
      <c r="V11" s="39">
        <v>5</v>
      </c>
      <c r="W11" s="39">
        <v>5</v>
      </c>
      <c r="X11" s="39">
        <v>5</v>
      </c>
      <c r="Y11" s="39">
        <v>5</v>
      </c>
      <c r="Z11" s="39">
        <v>5</v>
      </c>
      <c r="AA11" s="39" t="s">
        <v>55</v>
      </c>
      <c r="AB11" s="39" t="s">
        <v>55</v>
      </c>
      <c r="AC11" s="39">
        <v>5</v>
      </c>
      <c r="AD11" s="39">
        <v>5</v>
      </c>
      <c r="AE11" s="39">
        <v>5</v>
      </c>
      <c r="AF11" s="39">
        <v>5</v>
      </c>
      <c r="AG11" s="39">
        <v>5</v>
      </c>
      <c r="AH11" s="132" t="s">
        <v>55</v>
      </c>
      <c r="AI11" s="111"/>
      <c r="AJ11" s="164">
        <f>COUNTIF(D11:AH11,"RTT")+'Sept 2020'!AI11</f>
        <v>0</v>
      </c>
      <c r="AK11" s="183">
        <f t="shared" si="3"/>
        <v>15</v>
      </c>
      <c r="AL11" s="88">
        <f>COUNTIF(D11:AH11,"CA")+'Sept 2020'!AK11</f>
        <v>0</v>
      </c>
      <c r="AM11" s="186">
        <f t="shared" si="4"/>
        <v>25</v>
      </c>
      <c r="AN11" s="362"/>
      <c r="AO11" s="88" t="s">
        <v>90</v>
      </c>
      <c r="AP11" s="80">
        <f>'Sept 2020'!AO11</f>
        <v>0</v>
      </c>
      <c r="AQ11" s="80">
        <f>COUNTIF(D11:AH11,"HS")+'Sept 2020'!AP11</f>
        <v>0</v>
      </c>
      <c r="AR11" s="186">
        <f t="shared" si="5"/>
        <v>0</v>
      </c>
      <c r="AS11" s="77">
        <f>COUNT(AB11,U11,N11,G11)+'Sept 2020'!AR11</f>
        <v>0</v>
      </c>
      <c r="AT11" s="64">
        <f t="shared" si="6"/>
        <v>0</v>
      </c>
      <c r="AU11" s="64">
        <f t="shared" si="7"/>
        <v>0</v>
      </c>
      <c r="AV11" s="183">
        <f t="shared" si="8"/>
        <v>0</v>
      </c>
      <c r="AW11" s="181">
        <f ca="1">jaunesNum(D11:AH11)+'Sept 2020'!AV11</f>
        <v>7</v>
      </c>
      <c r="AX11" s="108">
        <f>COUNTIF(D11:AH11,"RF")+'Sept 2020'!AW11</f>
        <v>7</v>
      </c>
      <c r="AY11" s="190">
        <f t="shared" ca="1" si="9"/>
        <v>0</v>
      </c>
      <c r="AZ11" s="88">
        <f>IF(COUNTIF(D11:AH11,"CA")&gt;=5,"1",IF(COUNTIF(D11:AH11,"CA")&lt;=4,"0"))+'Sept 2020'!AY11</f>
        <v>0</v>
      </c>
      <c r="BA11" s="80">
        <f t="shared" si="10"/>
        <v>0</v>
      </c>
      <c r="BB11" s="80">
        <f>COUNTIF(D11:AH11,"FR")+'Sept 2020'!BA11</f>
        <v>0</v>
      </c>
      <c r="BC11" s="186">
        <f t="shared" si="11"/>
        <v>0</v>
      </c>
    </row>
    <row r="12" spans="1:711" s="5" customFormat="1" ht="12" customHeight="1" x14ac:dyDescent="0.25">
      <c r="A12" s="31" t="s">
        <v>37</v>
      </c>
      <c r="B12" s="43">
        <v>6</v>
      </c>
      <c r="C12" s="136"/>
      <c r="D12" s="39">
        <v>6</v>
      </c>
      <c r="E12" s="39">
        <v>6</v>
      </c>
      <c r="F12" s="39" t="s">
        <v>55</v>
      </c>
      <c r="G12" s="39" t="s">
        <v>55</v>
      </c>
      <c r="H12" s="39">
        <v>6</v>
      </c>
      <c r="I12" s="39">
        <v>6</v>
      </c>
      <c r="J12" s="39">
        <v>6</v>
      </c>
      <c r="K12" s="39">
        <v>6</v>
      </c>
      <c r="L12" s="39">
        <v>6</v>
      </c>
      <c r="M12" s="39" t="s">
        <v>55</v>
      </c>
      <c r="N12" s="39" t="s">
        <v>55</v>
      </c>
      <c r="O12" s="39">
        <v>6</v>
      </c>
      <c r="P12" s="39">
        <v>6</v>
      </c>
      <c r="Q12" s="39">
        <v>6</v>
      </c>
      <c r="R12" s="39">
        <v>6</v>
      </c>
      <c r="S12" s="39">
        <v>6</v>
      </c>
      <c r="T12" s="39" t="s">
        <v>55</v>
      </c>
      <c r="U12" s="39" t="s">
        <v>55</v>
      </c>
      <c r="V12" s="39">
        <v>6</v>
      </c>
      <c r="W12" s="39">
        <v>6</v>
      </c>
      <c r="X12" s="39">
        <v>6</v>
      </c>
      <c r="Y12" s="39">
        <v>6</v>
      </c>
      <c r="Z12" s="39">
        <v>6</v>
      </c>
      <c r="AA12" s="39" t="s">
        <v>55</v>
      </c>
      <c r="AB12" s="39" t="s">
        <v>55</v>
      </c>
      <c r="AC12" s="39">
        <v>6</v>
      </c>
      <c r="AD12" s="39">
        <v>6</v>
      </c>
      <c r="AE12" s="39">
        <v>6</v>
      </c>
      <c r="AF12" s="39">
        <v>6</v>
      </c>
      <c r="AG12" s="39">
        <v>6</v>
      </c>
      <c r="AH12" s="132" t="s">
        <v>55</v>
      </c>
      <c r="AI12" s="111"/>
      <c r="AJ12" s="164">
        <f>COUNTIF(D12:AH12,"RTT")+'Sept 2020'!AI12</f>
        <v>0</v>
      </c>
      <c r="AK12" s="183">
        <f t="shared" si="3"/>
        <v>15</v>
      </c>
      <c r="AL12" s="88">
        <f>COUNTIF(D12:AH12,"CA")+'Sept 2020'!AK12</f>
        <v>0</v>
      </c>
      <c r="AM12" s="186">
        <f t="shared" si="4"/>
        <v>25</v>
      </c>
      <c r="AN12" s="362"/>
      <c r="AO12" s="88" t="s">
        <v>90</v>
      </c>
      <c r="AP12" s="80">
        <f>'Sept 2020'!AO12</f>
        <v>0</v>
      </c>
      <c r="AQ12" s="80">
        <f>COUNTIF(D12:AH12,"HS")+'Sept 2020'!AP12</f>
        <v>0</v>
      </c>
      <c r="AR12" s="186">
        <f t="shared" si="5"/>
        <v>0</v>
      </c>
      <c r="AS12" s="77">
        <f>COUNT(AB12,U12,N12,G12)+'Sept 2020'!AR12</f>
        <v>0</v>
      </c>
      <c r="AT12" s="64">
        <f t="shared" si="6"/>
        <v>0</v>
      </c>
      <c r="AU12" s="64">
        <f t="shared" si="7"/>
        <v>0</v>
      </c>
      <c r="AV12" s="183">
        <f t="shared" si="8"/>
        <v>0</v>
      </c>
      <c r="AW12" s="181">
        <f ca="1">jaunesNum(D12:AH12)+'Sept 2020'!AV12</f>
        <v>7</v>
      </c>
      <c r="AX12" s="108">
        <f>COUNTIF(D12:AH12,"RF")+'Sept 2020'!AW12</f>
        <v>7</v>
      </c>
      <c r="AY12" s="190">
        <f t="shared" ca="1" si="9"/>
        <v>0</v>
      </c>
      <c r="AZ12" s="88">
        <f>IF(COUNTIF(D12:AH12,"CA")&gt;=5,"1",IF(COUNTIF(D12:AH12,"CA")&lt;=4,"0"))+'Sept 2020'!AY12</f>
        <v>0</v>
      </c>
      <c r="BA12" s="80">
        <f t="shared" si="10"/>
        <v>0</v>
      </c>
      <c r="BB12" s="80">
        <f>COUNTIF(D12:AH12,"FR")+'Sept 2020'!BA12</f>
        <v>0</v>
      </c>
      <c r="BC12" s="186">
        <f t="shared" si="11"/>
        <v>0</v>
      </c>
    </row>
    <row r="13" spans="1:711" ht="12" customHeight="1" thickBot="1" x14ac:dyDescent="0.3">
      <c r="A13" s="32" t="s">
        <v>38</v>
      </c>
      <c r="B13" s="120">
        <v>7</v>
      </c>
      <c r="C13" s="137"/>
      <c r="D13" s="39">
        <v>7</v>
      </c>
      <c r="E13" s="39">
        <v>7</v>
      </c>
      <c r="F13" s="39" t="s">
        <v>55</v>
      </c>
      <c r="G13" s="39" t="s">
        <v>55</v>
      </c>
      <c r="H13" s="39">
        <v>7</v>
      </c>
      <c r="I13" s="39">
        <v>7</v>
      </c>
      <c r="J13" s="39">
        <v>7</v>
      </c>
      <c r="K13" s="39">
        <v>7</v>
      </c>
      <c r="L13" s="39">
        <v>7</v>
      </c>
      <c r="M13" s="39" t="s">
        <v>55</v>
      </c>
      <c r="N13" s="39" t="s">
        <v>55</v>
      </c>
      <c r="O13" s="39">
        <v>7</v>
      </c>
      <c r="P13" s="39">
        <v>7</v>
      </c>
      <c r="Q13" s="39">
        <v>7</v>
      </c>
      <c r="R13" s="39">
        <v>7</v>
      </c>
      <c r="S13" s="39">
        <v>7</v>
      </c>
      <c r="T13" s="39" t="s">
        <v>55</v>
      </c>
      <c r="U13" s="39" t="s">
        <v>55</v>
      </c>
      <c r="V13" s="39">
        <v>7</v>
      </c>
      <c r="W13" s="39">
        <v>7</v>
      </c>
      <c r="X13" s="39">
        <v>7</v>
      </c>
      <c r="Y13" s="39">
        <v>7</v>
      </c>
      <c r="Z13" s="39">
        <v>7</v>
      </c>
      <c r="AA13" s="39" t="s">
        <v>55</v>
      </c>
      <c r="AB13" s="39" t="s">
        <v>55</v>
      </c>
      <c r="AC13" s="39">
        <v>7</v>
      </c>
      <c r="AD13" s="39">
        <v>7</v>
      </c>
      <c r="AE13" s="39">
        <v>7</v>
      </c>
      <c r="AF13" s="39">
        <v>7</v>
      </c>
      <c r="AG13" s="39">
        <v>7</v>
      </c>
      <c r="AH13" s="132" t="s">
        <v>55</v>
      </c>
      <c r="AI13" s="111"/>
      <c r="AJ13" s="164">
        <f>COUNTIF(D13:AH13,"RTT")+'Sept 2020'!AI13</f>
        <v>0</v>
      </c>
      <c r="AK13" s="183">
        <f t="shared" si="3"/>
        <v>15</v>
      </c>
      <c r="AL13" s="88">
        <f>COUNTIF(D13:AH13,"CA")+'Sept 2020'!AK13</f>
        <v>0</v>
      </c>
      <c r="AM13" s="186">
        <f t="shared" si="4"/>
        <v>25</v>
      </c>
      <c r="AN13" s="362"/>
      <c r="AO13" s="88" t="s">
        <v>90</v>
      </c>
      <c r="AP13" s="80">
        <f>'Sept 2020'!AO13</f>
        <v>0</v>
      </c>
      <c r="AQ13" s="80">
        <f>COUNTIF(D13:AH13,"HS")+'Sept 2020'!AP13</f>
        <v>0</v>
      </c>
      <c r="AR13" s="186">
        <f t="shared" si="5"/>
        <v>0</v>
      </c>
      <c r="AS13" s="77">
        <f>COUNT(AB13,U13,N13,G13)+'Sept 2020'!AR13</f>
        <v>0</v>
      </c>
      <c r="AT13" s="64">
        <f t="shared" si="6"/>
        <v>0</v>
      </c>
      <c r="AU13" s="64">
        <f t="shared" si="7"/>
        <v>0</v>
      </c>
      <c r="AV13" s="183">
        <f t="shared" si="8"/>
        <v>0</v>
      </c>
      <c r="AW13" s="181">
        <f ca="1">jaunesNum(D13:AH13)+'Sept 2020'!AV13</f>
        <v>7</v>
      </c>
      <c r="AX13" s="108">
        <f>COUNTIF(D13:AH13,"RF")+'Sept 2020'!AW13</f>
        <v>7</v>
      </c>
      <c r="AY13" s="190">
        <f t="shared" ca="1" si="9"/>
        <v>0</v>
      </c>
      <c r="AZ13" s="88">
        <f>IF(COUNTIF(D13:AH13,"CA")&gt;=5,"1",IF(COUNTIF(D13:AH13,"CA")&lt;=4,"0"))+'Sept 2020'!AY13</f>
        <v>0</v>
      </c>
      <c r="BA13" s="80">
        <f t="shared" si="10"/>
        <v>0</v>
      </c>
      <c r="BB13" s="80">
        <f>COUNTIF(D13:AH13,"FR")+'Sept 2020'!BA13</f>
        <v>0</v>
      </c>
      <c r="BC13" s="186">
        <f t="shared" si="11"/>
        <v>0</v>
      </c>
    </row>
    <row r="14" spans="1:711" ht="1.5" customHeight="1" thickBot="1" x14ac:dyDescent="0.3">
      <c r="A14" s="13"/>
      <c r="B14" s="46"/>
      <c r="C14" s="138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32"/>
      <c r="AI14" s="111"/>
      <c r="AJ14" s="164">
        <f>COUNTIF(D14:AH14,"RTT")+'Sept 2020'!AI14</f>
        <v>0</v>
      </c>
      <c r="AK14" s="183"/>
      <c r="AL14" s="88">
        <f>COUNTIF(D14:AH14,"CA")+'Sept 2020'!AK14</f>
        <v>0</v>
      </c>
      <c r="AM14" s="186"/>
      <c r="AN14" s="362"/>
      <c r="AO14" s="88" t="s">
        <v>90</v>
      </c>
      <c r="AP14" s="80">
        <f>'Sept 2020'!AO14</f>
        <v>0</v>
      </c>
      <c r="AQ14" s="80">
        <f>COUNTIF(D14:AH14,"HS")+'Sept 2020'!AP14</f>
        <v>0</v>
      </c>
      <c r="AR14" s="186">
        <f t="shared" si="5"/>
        <v>0</v>
      </c>
      <c r="AS14" s="77">
        <f>COUNT(AB14,U14,N14,G14)+'Sept 2020'!AR14</f>
        <v>0</v>
      </c>
      <c r="AT14" s="64">
        <f t="shared" si="6"/>
        <v>0</v>
      </c>
      <c r="AU14" s="64">
        <f t="shared" si="7"/>
        <v>0</v>
      </c>
      <c r="AV14" s="183">
        <f t="shared" si="8"/>
        <v>0</v>
      </c>
      <c r="AW14" s="181">
        <f ca="1">jaunesNum(D14:AH14)+'Sept 2020'!AV14</f>
        <v>6</v>
      </c>
      <c r="AX14" s="108">
        <f>COUNTIF(D14:AH14,"RF")+'Sept 2020'!AW14</f>
        <v>1</v>
      </c>
      <c r="AY14" s="191"/>
      <c r="AZ14" s="88">
        <f>IF(COUNTIF(D14:AH14,"CA")&gt;=5,"1",IF(COUNTIF(D14:AH14,"CA")&lt;=4,"0"))+'Sept 2020'!AY14</f>
        <v>0</v>
      </c>
      <c r="BA14" s="80">
        <f t="shared" si="10"/>
        <v>0</v>
      </c>
      <c r="BB14" s="80">
        <f>COUNTIF(D14:AH14,"FR")+'Sept 2020'!BA14</f>
        <v>0</v>
      </c>
      <c r="BC14" s="186">
        <f t="shared" si="11"/>
        <v>0</v>
      </c>
    </row>
    <row r="15" spans="1:711" ht="12" customHeight="1" thickBot="1" x14ac:dyDescent="0.3">
      <c r="A15" s="33" t="s">
        <v>39</v>
      </c>
      <c r="B15" s="122">
        <v>8</v>
      </c>
      <c r="C15" s="133"/>
      <c r="D15" s="39">
        <v>8</v>
      </c>
      <c r="E15" s="39">
        <v>8</v>
      </c>
      <c r="F15" s="39" t="s">
        <v>55</v>
      </c>
      <c r="G15" s="39" t="s">
        <v>55</v>
      </c>
      <c r="H15" s="39">
        <v>8</v>
      </c>
      <c r="I15" s="39">
        <v>8</v>
      </c>
      <c r="J15" s="39">
        <v>8</v>
      </c>
      <c r="K15" s="39">
        <v>8</v>
      </c>
      <c r="L15" s="39">
        <v>8</v>
      </c>
      <c r="M15" s="39" t="s">
        <v>55</v>
      </c>
      <c r="N15" s="39" t="s">
        <v>55</v>
      </c>
      <c r="O15" s="39">
        <v>8</v>
      </c>
      <c r="P15" s="39">
        <v>8</v>
      </c>
      <c r="Q15" s="39">
        <v>8</v>
      </c>
      <c r="R15" s="39">
        <v>8</v>
      </c>
      <c r="S15" s="39">
        <v>8</v>
      </c>
      <c r="T15" s="39" t="s">
        <v>55</v>
      </c>
      <c r="U15" s="39" t="s">
        <v>55</v>
      </c>
      <c r="V15" s="39">
        <v>8</v>
      </c>
      <c r="W15" s="39">
        <v>8</v>
      </c>
      <c r="X15" s="39">
        <v>8</v>
      </c>
      <c r="Y15" s="39">
        <v>8</v>
      </c>
      <c r="Z15" s="39">
        <v>8</v>
      </c>
      <c r="AA15" s="39" t="s">
        <v>55</v>
      </c>
      <c r="AB15" s="39" t="s">
        <v>55</v>
      </c>
      <c r="AC15" s="39">
        <v>8</v>
      </c>
      <c r="AD15" s="39">
        <v>8</v>
      </c>
      <c r="AE15" s="39">
        <v>8</v>
      </c>
      <c r="AF15" s="39">
        <v>8</v>
      </c>
      <c r="AG15" s="39">
        <v>8</v>
      </c>
      <c r="AH15" s="132" t="s">
        <v>55</v>
      </c>
      <c r="AI15" s="111"/>
      <c r="AJ15" s="164">
        <f>COUNTIF(D15:AH15,"RTT")+'Sept 2020'!AI15</f>
        <v>0</v>
      </c>
      <c r="AK15" s="183">
        <f t="shared" si="3"/>
        <v>15</v>
      </c>
      <c r="AL15" s="88">
        <f>COUNTIF(D15:AH15,"CA")+'Sept 2020'!AK15</f>
        <v>0</v>
      </c>
      <c r="AM15" s="186">
        <f t="shared" si="4"/>
        <v>25</v>
      </c>
      <c r="AN15" s="362"/>
      <c r="AO15" s="88" t="s">
        <v>90</v>
      </c>
      <c r="AP15" s="80">
        <f>'Sept 2020'!AO15</f>
        <v>0</v>
      </c>
      <c r="AQ15" s="80">
        <f>COUNTIF(D15:AH15,"HS")+'Sept 2020'!AP15</f>
        <v>0</v>
      </c>
      <c r="AR15" s="186">
        <f t="shared" si="5"/>
        <v>0</v>
      </c>
      <c r="AS15" s="77">
        <f>COUNT(AB15,U15,N15,G15)+'Sept 2020'!AR15</f>
        <v>0</v>
      </c>
      <c r="AT15" s="64">
        <f t="shared" si="6"/>
        <v>0</v>
      </c>
      <c r="AU15" s="64">
        <f t="shared" si="7"/>
        <v>0</v>
      </c>
      <c r="AV15" s="183">
        <f t="shared" si="8"/>
        <v>0</v>
      </c>
      <c r="AW15" s="181">
        <f ca="1">jaunesNum(D15:AH15)+'Sept 2020'!AV15</f>
        <v>7</v>
      </c>
      <c r="AX15" s="108">
        <f>COUNTIF(D15:AH15,"RF")+'Sept 2020'!AW15</f>
        <v>7</v>
      </c>
      <c r="AY15" s="190">
        <f t="shared" ca="1" si="9"/>
        <v>0</v>
      </c>
      <c r="AZ15" s="88">
        <f>IF(COUNTIF(D15:AH15,"CA")&gt;=5,"1",IF(COUNTIF(D15:AH15,"CA")&lt;=4,"0"))+'Sept 2020'!AY15</f>
        <v>0</v>
      </c>
      <c r="BA15" s="80">
        <f t="shared" si="10"/>
        <v>0</v>
      </c>
      <c r="BB15" s="80">
        <f>COUNTIF(D15:AH15,"FR")+'Sept 2020'!BA15</f>
        <v>0</v>
      </c>
      <c r="BC15" s="186">
        <f t="shared" si="11"/>
        <v>0</v>
      </c>
    </row>
    <row r="16" spans="1:711" ht="12" customHeight="1" x14ac:dyDescent="0.25">
      <c r="A16" s="272" t="s">
        <v>40</v>
      </c>
      <c r="B16" s="122">
        <v>9</v>
      </c>
      <c r="C16" s="137"/>
      <c r="D16" s="39" t="str">
        <f t="shared" ref="D16:AH16" si="12">IF(OR(WEEKDAY(D3,2)=6,WEEKDAY(D3,2)=7,WEEKDAY(D3,2)=2),"RH","")</f>
        <v/>
      </c>
      <c r="E16" s="39" t="str">
        <f t="shared" si="12"/>
        <v/>
      </c>
      <c r="F16" s="39" t="str">
        <f t="shared" si="12"/>
        <v>RH</v>
      </c>
      <c r="G16" s="39" t="str">
        <f t="shared" si="12"/>
        <v>RH</v>
      </c>
      <c r="H16" s="39" t="str">
        <f t="shared" si="12"/>
        <v/>
      </c>
      <c r="I16" s="39" t="str">
        <f t="shared" si="12"/>
        <v>RH</v>
      </c>
      <c r="J16" s="39" t="str">
        <f t="shared" si="12"/>
        <v/>
      </c>
      <c r="K16" s="39" t="str">
        <f t="shared" si="12"/>
        <v/>
      </c>
      <c r="L16" s="39" t="str">
        <f t="shared" si="12"/>
        <v/>
      </c>
      <c r="M16" s="39" t="str">
        <f t="shared" si="12"/>
        <v>RH</v>
      </c>
      <c r="N16" s="39" t="str">
        <f t="shared" si="12"/>
        <v>RH</v>
      </c>
      <c r="O16" s="39" t="str">
        <f t="shared" si="12"/>
        <v/>
      </c>
      <c r="P16" s="39" t="str">
        <f t="shared" si="12"/>
        <v>RH</v>
      </c>
      <c r="Q16" s="39" t="str">
        <f t="shared" si="12"/>
        <v/>
      </c>
      <c r="R16" s="39" t="str">
        <f t="shared" si="12"/>
        <v/>
      </c>
      <c r="S16" s="39" t="str">
        <f t="shared" si="12"/>
        <v/>
      </c>
      <c r="T16" s="39" t="str">
        <f t="shared" si="12"/>
        <v>RH</v>
      </c>
      <c r="U16" s="39" t="str">
        <f t="shared" si="12"/>
        <v>RH</v>
      </c>
      <c r="V16" s="39" t="str">
        <f t="shared" si="12"/>
        <v/>
      </c>
      <c r="W16" s="39" t="str">
        <f t="shared" si="12"/>
        <v>RH</v>
      </c>
      <c r="X16" s="39" t="str">
        <f t="shared" si="12"/>
        <v/>
      </c>
      <c r="Y16" s="39" t="str">
        <f t="shared" si="12"/>
        <v/>
      </c>
      <c r="Z16" s="39" t="str">
        <f t="shared" si="12"/>
        <v/>
      </c>
      <c r="AA16" s="39" t="str">
        <f t="shared" si="12"/>
        <v>RH</v>
      </c>
      <c r="AB16" s="39" t="str">
        <f t="shared" si="12"/>
        <v>RH</v>
      </c>
      <c r="AC16" s="39" t="str">
        <f t="shared" si="12"/>
        <v/>
      </c>
      <c r="AD16" s="39" t="str">
        <f t="shared" si="12"/>
        <v>RH</v>
      </c>
      <c r="AE16" s="39" t="str">
        <f t="shared" si="12"/>
        <v/>
      </c>
      <c r="AF16" s="39" t="str">
        <f t="shared" si="12"/>
        <v/>
      </c>
      <c r="AG16" s="39" t="str">
        <f t="shared" si="12"/>
        <v/>
      </c>
      <c r="AH16" s="132" t="str">
        <f t="shared" si="12"/>
        <v>RH</v>
      </c>
      <c r="AI16" s="111"/>
      <c r="AJ16" s="164">
        <f>COUNTIF(D16:AH16,"RTT")+'Sept 2020'!AI16</f>
        <v>0</v>
      </c>
      <c r="AK16" s="183">
        <f t="shared" si="3"/>
        <v>15</v>
      </c>
      <c r="AL16" s="88">
        <f>COUNTIF(D16:AH16,"CA")+'Sept 2020'!AK16</f>
        <v>0</v>
      </c>
      <c r="AM16" s="186">
        <f t="shared" si="4"/>
        <v>25</v>
      </c>
      <c r="AN16" s="362"/>
      <c r="AO16" s="88" t="s">
        <v>90</v>
      </c>
      <c r="AP16" s="80">
        <f>'Sept 2020'!AO16</f>
        <v>0</v>
      </c>
      <c r="AQ16" s="80">
        <f>COUNTIF(D16:AH16,"HS")+'Sept 2020'!AP16</f>
        <v>0</v>
      </c>
      <c r="AR16" s="186">
        <f t="shared" si="5"/>
        <v>0</v>
      </c>
      <c r="AS16" s="77">
        <f>COUNT(AB16,U16,N16,G16)+'Sept 2020'!AR16</f>
        <v>0</v>
      </c>
      <c r="AT16" s="64">
        <f t="shared" si="6"/>
        <v>0</v>
      </c>
      <c r="AU16" s="64">
        <f t="shared" si="7"/>
        <v>0</v>
      </c>
      <c r="AV16" s="183">
        <f t="shared" si="8"/>
        <v>0</v>
      </c>
      <c r="AW16" s="106">
        <f ca="1">jaunesNum(D16:AH16)+'Sept 2020'!AV16</f>
        <v>0</v>
      </c>
      <c r="AX16" s="108">
        <f>COUNTIF(D16:AH16,"RF")+'Sept 2020'!AW16</f>
        <v>0</v>
      </c>
      <c r="AY16" s="190">
        <f t="shared" ca="1" si="9"/>
        <v>0</v>
      </c>
      <c r="AZ16" s="88">
        <f>IF(COUNTIF(D16:AH16,"CA")&gt;=5,"1",IF(COUNTIF(D16:AH16,"CA")&lt;=4,"0"))+'Sept 2020'!AY16</f>
        <v>0</v>
      </c>
      <c r="BA16" s="80">
        <f t="shared" si="10"/>
        <v>0</v>
      </c>
      <c r="BB16" s="80">
        <f>COUNTIF(D16:AH16,"FR")+'Sept 2020'!BA16</f>
        <v>0</v>
      </c>
      <c r="BC16" s="186">
        <f t="shared" si="11"/>
        <v>0</v>
      </c>
    </row>
    <row r="17" spans="1:55" ht="12" customHeight="1" x14ac:dyDescent="0.25">
      <c r="A17" s="273"/>
      <c r="B17" s="122">
        <v>10</v>
      </c>
      <c r="C17" s="133"/>
      <c r="D17" s="39" t="str">
        <f t="shared" ref="D17:AH17" si="13">IF(OR(WEEKDAY(D3,2)=6,WEEKDAY(D3,2)=7),"RH","")</f>
        <v/>
      </c>
      <c r="E17" s="39" t="str">
        <f t="shared" si="13"/>
        <v/>
      </c>
      <c r="F17" s="39" t="str">
        <f t="shared" si="13"/>
        <v>RH</v>
      </c>
      <c r="G17" s="39" t="str">
        <f t="shared" si="13"/>
        <v>RH</v>
      </c>
      <c r="H17" s="39" t="str">
        <f t="shared" si="13"/>
        <v/>
      </c>
      <c r="I17" s="39" t="str">
        <f t="shared" si="13"/>
        <v/>
      </c>
      <c r="J17" s="39" t="str">
        <f t="shared" si="13"/>
        <v/>
      </c>
      <c r="K17" s="39" t="str">
        <f t="shared" si="13"/>
        <v/>
      </c>
      <c r="L17" s="39" t="str">
        <f t="shared" si="13"/>
        <v/>
      </c>
      <c r="M17" s="39" t="str">
        <f t="shared" si="13"/>
        <v>RH</v>
      </c>
      <c r="N17" s="39" t="str">
        <f t="shared" si="13"/>
        <v>RH</v>
      </c>
      <c r="O17" s="39" t="str">
        <f t="shared" si="13"/>
        <v/>
      </c>
      <c r="P17" s="39" t="str">
        <f t="shared" si="13"/>
        <v/>
      </c>
      <c r="Q17" s="39" t="str">
        <f t="shared" si="13"/>
        <v/>
      </c>
      <c r="R17" s="39" t="str">
        <f t="shared" si="13"/>
        <v/>
      </c>
      <c r="S17" s="39" t="str">
        <f t="shared" si="13"/>
        <v/>
      </c>
      <c r="T17" s="39" t="str">
        <f t="shared" si="13"/>
        <v>RH</v>
      </c>
      <c r="U17" s="39" t="str">
        <f t="shared" si="13"/>
        <v>RH</v>
      </c>
      <c r="V17" s="39" t="str">
        <f t="shared" si="13"/>
        <v/>
      </c>
      <c r="W17" s="39" t="str">
        <f t="shared" si="13"/>
        <v/>
      </c>
      <c r="X17" s="39" t="str">
        <f t="shared" si="13"/>
        <v/>
      </c>
      <c r="Y17" s="39" t="str">
        <f t="shared" si="13"/>
        <v/>
      </c>
      <c r="Z17" s="39" t="str">
        <f t="shared" si="13"/>
        <v/>
      </c>
      <c r="AA17" s="39" t="str">
        <f t="shared" si="13"/>
        <v>RH</v>
      </c>
      <c r="AB17" s="39" t="str">
        <f t="shared" si="13"/>
        <v>RH</v>
      </c>
      <c r="AC17" s="39" t="str">
        <f t="shared" si="13"/>
        <v/>
      </c>
      <c r="AD17" s="39" t="str">
        <f t="shared" si="13"/>
        <v/>
      </c>
      <c r="AE17" s="39" t="str">
        <f t="shared" si="13"/>
        <v/>
      </c>
      <c r="AF17" s="39" t="str">
        <f t="shared" si="13"/>
        <v/>
      </c>
      <c r="AG17" s="39" t="str">
        <f t="shared" si="13"/>
        <v/>
      </c>
      <c r="AH17" s="132" t="str">
        <f t="shared" si="13"/>
        <v>RH</v>
      </c>
      <c r="AI17" s="111"/>
      <c r="AJ17" s="164">
        <f>COUNTIF(D17:AH17,"RTT")+'Sept 2020'!AI17</f>
        <v>0</v>
      </c>
      <c r="AK17" s="183">
        <f t="shared" si="3"/>
        <v>15</v>
      </c>
      <c r="AL17" s="88">
        <f>COUNTIF(D17:AH17,"CA")+'Sept 2020'!AK17</f>
        <v>0</v>
      </c>
      <c r="AM17" s="186">
        <f t="shared" si="4"/>
        <v>25</v>
      </c>
      <c r="AN17" s="362"/>
      <c r="AO17" s="88" t="s">
        <v>90</v>
      </c>
      <c r="AP17" s="80">
        <f>'Sept 2020'!AO17</f>
        <v>0</v>
      </c>
      <c r="AQ17" s="80">
        <f>COUNTIF(D17:AH17,"HS")+'Sept 2020'!AP17</f>
        <v>0</v>
      </c>
      <c r="AR17" s="186">
        <f t="shared" si="5"/>
        <v>0</v>
      </c>
      <c r="AS17" s="77">
        <f>COUNT(AB17,U17,N17,G17)+'Sept 2020'!AR17</f>
        <v>0</v>
      </c>
      <c r="AT17" s="64">
        <f t="shared" si="6"/>
        <v>0</v>
      </c>
      <c r="AU17" s="64">
        <f t="shared" si="7"/>
        <v>0</v>
      </c>
      <c r="AV17" s="183">
        <f t="shared" si="8"/>
        <v>0</v>
      </c>
      <c r="AW17" s="181">
        <f ca="1">jaunesNum(D17:AH17)+'Sept 2020'!AV17</f>
        <v>7</v>
      </c>
      <c r="AX17" s="108">
        <f>COUNTIF(D17:AH17,"RF")+'Sept 2020'!AW17</f>
        <v>7</v>
      </c>
      <c r="AY17" s="190">
        <f t="shared" ca="1" si="9"/>
        <v>0</v>
      </c>
      <c r="AZ17" s="88">
        <f>IF(COUNTIF(D17:AH17,"CA")&gt;=5,"1",IF(COUNTIF(D17:AH17,"CA")&lt;=4,"0"))+'Sept 2020'!AY17</f>
        <v>0</v>
      </c>
      <c r="BA17" s="80">
        <f t="shared" si="10"/>
        <v>0</v>
      </c>
      <c r="BB17" s="80">
        <f>COUNTIF(D17:AH17,"FR")+'Sept 2020'!BA17</f>
        <v>0</v>
      </c>
      <c r="BC17" s="186">
        <f t="shared" si="11"/>
        <v>0</v>
      </c>
    </row>
    <row r="18" spans="1:55" ht="12" customHeight="1" x14ac:dyDescent="0.25">
      <c r="A18" s="273"/>
      <c r="B18" s="122">
        <v>11</v>
      </c>
      <c r="C18" s="133"/>
      <c r="D18" s="39" t="str">
        <f t="shared" ref="D18:AH18" si="14">IF(OR(WEEKDAY(D3,2)=6,WEEKDAY(D3,2)=7,WEEKDAY(D3,2)=1),"RH","")</f>
        <v/>
      </c>
      <c r="E18" s="39" t="str">
        <f t="shared" si="14"/>
        <v/>
      </c>
      <c r="F18" s="39" t="str">
        <f t="shared" si="14"/>
        <v>RH</v>
      </c>
      <c r="G18" s="39" t="str">
        <f t="shared" si="14"/>
        <v>RH</v>
      </c>
      <c r="H18" s="39" t="str">
        <f t="shared" si="14"/>
        <v>RH</v>
      </c>
      <c r="I18" s="39" t="str">
        <f t="shared" si="14"/>
        <v/>
      </c>
      <c r="J18" s="39" t="str">
        <f t="shared" si="14"/>
        <v/>
      </c>
      <c r="K18" s="39" t="str">
        <f t="shared" si="14"/>
        <v/>
      </c>
      <c r="L18" s="39" t="str">
        <f t="shared" si="14"/>
        <v/>
      </c>
      <c r="M18" s="39" t="str">
        <f t="shared" si="14"/>
        <v>RH</v>
      </c>
      <c r="N18" s="39" t="str">
        <f t="shared" si="14"/>
        <v>RH</v>
      </c>
      <c r="O18" s="39" t="str">
        <f t="shared" si="14"/>
        <v>RH</v>
      </c>
      <c r="P18" s="39" t="str">
        <f t="shared" si="14"/>
        <v/>
      </c>
      <c r="Q18" s="39" t="str">
        <f t="shared" si="14"/>
        <v/>
      </c>
      <c r="R18" s="39" t="str">
        <f t="shared" si="14"/>
        <v/>
      </c>
      <c r="S18" s="39" t="str">
        <f t="shared" si="14"/>
        <v/>
      </c>
      <c r="T18" s="39" t="str">
        <f t="shared" si="14"/>
        <v>RH</v>
      </c>
      <c r="U18" s="39" t="str">
        <f t="shared" si="14"/>
        <v>RH</v>
      </c>
      <c r="V18" s="39" t="str">
        <f t="shared" si="14"/>
        <v>RH</v>
      </c>
      <c r="W18" s="39" t="str">
        <f t="shared" si="14"/>
        <v/>
      </c>
      <c r="X18" s="39" t="str">
        <f t="shared" si="14"/>
        <v/>
      </c>
      <c r="Y18" s="39" t="str">
        <f t="shared" si="14"/>
        <v/>
      </c>
      <c r="Z18" s="39" t="str">
        <f t="shared" si="14"/>
        <v/>
      </c>
      <c r="AA18" s="39" t="str">
        <f t="shared" si="14"/>
        <v>RH</v>
      </c>
      <c r="AB18" s="39" t="str">
        <f t="shared" si="14"/>
        <v>RH</v>
      </c>
      <c r="AC18" s="39" t="str">
        <f t="shared" si="14"/>
        <v>RH</v>
      </c>
      <c r="AD18" s="39" t="str">
        <f t="shared" si="14"/>
        <v/>
      </c>
      <c r="AE18" s="39" t="str">
        <f t="shared" si="14"/>
        <v/>
      </c>
      <c r="AF18" s="39" t="str">
        <f t="shared" si="14"/>
        <v/>
      </c>
      <c r="AG18" s="39" t="str">
        <f t="shared" si="14"/>
        <v/>
      </c>
      <c r="AH18" s="132" t="str">
        <f t="shared" si="14"/>
        <v>RH</v>
      </c>
      <c r="AI18" s="111"/>
      <c r="AJ18" s="164">
        <f>COUNTIF(D18:AH18,"RTT")+'Sept 2020'!AI18</f>
        <v>0</v>
      </c>
      <c r="AK18" s="183">
        <f t="shared" si="3"/>
        <v>15</v>
      </c>
      <c r="AL18" s="88">
        <f>COUNTIF(D18:AH18,"CA")+'Sept 2020'!AK18</f>
        <v>0</v>
      </c>
      <c r="AM18" s="186">
        <f t="shared" si="4"/>
        <v>25</v>
      </c>
      <c r="AN18" s="362"/>
      <c r="AO18" s="88" t="s">
        <v>90</v>
      </c>
      <c r="AP18" s="80">
        <f>'Sept 2020'!AO18</f>
        <v>0</v>
      </c>
      <c r="AQ18" s="80">
        <f>COUNTIF(D18:AH18,"HS")+'Sept 2020'!AP18</f>
        <v>0</v>
      </c>
      <c r="AR18" s="186">
        <f t="shared" si="5"/>
        <v>0</v>
      </c>
      <c r="AS18" s="77">
        <f>COUNT(AB18,U18,N18,G18)+'Sept 2020'!AR18</f>
        <v>0</v>
      </c>
      <c r="AT18" s="64">
        <f t="shared" si="6"/>
        <v>0</v>
      </c>
      <c r="AU18" s="64">
        <f t="shared" si="7"/>
        <v>0</v>
      </c>
      <c r="AV18" s="183">
        <f t="shared" si="8"/>
        <v>0</v>
      </c>
      <c r="AW18" s="106">
        <f ca="1">jaunesNum(D18:AH18)+'Sept 2020'!AV18</f>
        <v>0</v>
      </c>
      <c r="AX18" s="108">
        <f>COUNTIF(D18:AH18,"RF")+'Sept 2020'!AW18</f>
        <v>0</v>
      </c>
      <c r="AY18" s="190">
        <f t="shared" ca="1" si="9"/>
        <v>0</v>
      </c>
      <c r="AZ18" s="88">
        <f>IF(COUNTIF(D18:AH18,"CA")&gt;=5,"1",IF(COUNTIF(D18:AH18,"CA")&lt;=4,"0"))+'Sept 2020'!AY18</f>
        <v>0</v>
      </c>
      <c r="BA18" s="80">
        <f t="shared" si="10"/>
        <v>0</v>
      </c>
      <c r="BB18" s="80">
        <f>COUNTIF(D18:AH18,"FR")+'Sept 2020'!BA18</f>
        <v>0</v>
      </c>
      <c r="BC18" s="186">
        <f t="shared" si="11"/>
        <v>0</v>
      </c>
    </row>
    <row r="19" spans="1:55" ht="12" customHeight="1" x14ac:dyDescent="0.25">
      <c r="A19" s="274" t="s">
        <v>41</v>
      </c>
      <c r="B19" s="122"/>
      <c r="C19" s="133"/>
      <c r="D19" s="39" t="str">
        <f t="shared" ref="D19:AH19" si="15">IF(OR(WEEKDAY(D3,2)=6,WEEKDAY(D3,2)=7,WEEKDAY(D3,2)=1),"RH","")</f>
        <v/>
      </c>
      <c r="E19" s="39" t="str">
        <f t="shared" si="15"/>
        <v/>
      </c>
      <c r="F19" s="39" t="str">
        <f t="shared" si="15"/>
        <v>RH</v>
      </c>
      <c r="G19" s="39" t="str">
        <f t="shared" si="15"/>
        <v>RH</v>
      </c>
      <c r="H19" s="39" t="str">
        <f t="shared" si="15"/>
        <v>RH</v>
      </c>
      <c r="I19" s="39" t="str">
        <f t="shared" si="15"/>
        <v/>
      </c>
      <c r="J19" s="39" t="str">
        <f t="shared" si="15"/>
        <v/>
      </c>
      <c r="K19" s="39" t="str">
        <f t="shared" si="15"/>
        <v/>
      </c>
      <c r="L19" s="39" t="str">
        <f t="shared" si="15"/>
        <v/>
      </c>
      <c r="M19" s="39" t="str">
        <f t="shared" si="15"/>
        <v>RH</v>
      </c>
      <c r="N19" s="39" t="str">
        <f t="shared" si="15"/>
        <v>RH</v>
      </c>
      <c r="O19" s="39" t="str">
        <f t="shared" si="15"/>
        <v>RH</v>
      </c>
      <c r="P19" s="39" t="str">
        <f t="shared" si="15"/>
        <v/>
      </c>
      <c r="Q19" s="39" t="str">
        <f t="shared" si="15"/>
        <v/>
      </c>
      <c r="R19" s="39" t="str">
        <f t="shared" si="15"/>
        <v/>
      </c>
      <c r="S19" s="39" t="str">
        <f t="shared" si="15"/>
        <v/>
      </c>
      <c r="T19" s="39" t="str">
        <f t="shared" si="15"/>
        <v>RH</v>
      </c>
      <c r="U19" s="39" t="str">
        <f t="shared" si="15"/>
        <v>RH</v>
      </c>
      <c r="V19" s="39" t="str">
        <f t="shared" si="15"/>
        <v>RH</v>
      </c>
      <c r="W19" s="39" t="str">
        <f t="shared" si="15"/>
        <v/>
      </c>
      <c r="X19" s="39" t="str">
        <f t="shared" si="15"/>
        <v/>
      </c>
      <c r="Y19" s="39" t="str">
        <f t="shared" si="15"/>
        <v/>
      </c>
      <c r="Z19" s="39" t="str">
        <f t="shared" si="15"/>
        <v/>
      </c>
      <c r="AA19" s="39" t="str">
        <f t="shared" si="15"/>
        <v>RH</v>
      </c>
      <c r="AB19" s="39" t="str">
        <f t="shared" si="15"/>
        <v>RH</v>
      </c>
      <c r="AC19" s="39" t="str">
        <f t="shared" si="15"/>
        <v>RH</v>
      </c>
      <c r="AD19" s="39" t="str">
        <f t="shared" si="15"/>
        <v/>
      </c>
      <c r="AE19" s="39" t="str">
        <f t="shared" si="15"/>
        <v/>
      </c>
      <c r="AF19" s="39" t="str">
        <f t="shared" si="15"/>
        <v/>
      </c>
      <c r="AG19" s="39" t="str">
        <f t="shared" si="15"/>
        <v/>
      </c>
      <c r="AH19" s="132" t="str">
        <f t="shared" si="15"/>
        <v>RH</v>
      </c>
      <c r="AI19" s="111"/>
      <c r="AJ19" s="164">
        <f>COUNTIF(D19:AH19,"RTT")+'Sept 2020'!AI19</f>
        <v>0</v>
      </c>
      <c r="AK19" s="183">
        <f t="shared" si="3"/>
        <v>15</v>
      </c>
      <c r="AL19" s="88">
        <f>COUNTIF(D19:AH19,"CA")+'Sept 2020'!AK19</f>
        <v>0</v>
      </c>
      <c r="AM19" s="186">
        <f t="shared" si="4"/>
        <v>25</v>
      </c>
      <c r="AN19" s="362"/>
      <c r="AO19" s="88" t="s">
        <v>90</v>
      </c>
      <c r="AP19" s="80">
        <f>'Sept 2020'!AO19</f>
        <v>0</v>
      </c>
      <c r="AQ19" s="80">
        <f>COUNTIF(D19:AH19,"HS")+'Sept 2020'!AP19</f>
        <v>0</v>
      </c>
      <c r="AR19" s="186">
        <f t="shared" si="5"/>
        <v>0</v>
      </c>
      <c r="AS19" s="77">
        <f>COUNT(AB19,U19,N19,G19)+'Sept 2020'!AR19</f>
        <v>0</v>
      </c>
      <c r="AT19" s="64">
        <f t="shared" si="6"/>
        <v>0</v>
      </c>
      <c r="AU19" s="64">
        <f t="shared" si="7"/>
        <v>0</v>
      </c>
      <c r="AV19" s="183">
        <f t="shared" si="8"/>
        <v>0</v>
      </c>
      <c r="AW19" s="106">
        <f ca="1">jaunesNum(D19:AH19)+'Sept 2020'!AV19</f>
        <v>0</v>
      </c>
      <c r="AX19" s="108">
        <f>COUNTIF(D19:AH19,"RF")+'Sept 2020'!AW19</f>
        <v>0</v>
      </c>
      <c r="AY19" s="190">
        <f t="shared" ca="1" si="9"/>
        <v>0</v>
      </c>
      <c r="AZ19" s="88">
        <f>IF(COUNTIF(D19:AH19,"CA")&gt;=5,"1",IF(COUNTIF(D19:AH19,"CA")&lt;=4,"0"))+'Sept 2020'!AY19</f>
        <v>0</v>
      </c>
      <c r="BA19" s="80">
        <f t="shared" si="10"/>
        <v>0</v>
      </c>
      <c r="BB19" s="80">
        <f>COUNTIF(D19:AH19,"FR")+'Sept 2020'!BA19</f>
        <v>0</v>
      </c>
      <c r="BC19" s="186">
        <f t="shared" si="11"/>
        <v>0</v>
      </c>
    </row>
    <row r="20" spans="1:55" ht="12" customHeight="1" x14ac:dyDescent="0.25">
      <c r="A20" s="275"/>
      <c r="B20" s="122"/>
      <c r="C20" s="137"/>
      <c r="D20" s="39"/>
      <c r="E20" s="39" t="str">
        <f t="shared" ref="E20:AH20" si="16">IF(OR(WEEKDAY(E3,2)=6,WEEKDAY(E3,2)=7,WEEKDAY(E3,2)=3),"RH","")</f>
        <v/>
      </c>
      <c r="F20" s="39" t="str">
        <f t="shared" si="16"/>
        <v>RH</v>
      </c>
      <c r="G20" s="39" t="str">
        <f t="shared" si="16"/>
        <v>RH</v>
      </c>
      <c r="H20" s="39" t="str">
        <f t="shared" si="16"/>
        <v/>
      </c>
      <c r="I20" s="39" t="str">
        <f t="shared" si="16"/>
        <v/>
      </c>
      <c r="J20" s="39" t="s">
        <v>87</v>
      </c>
      <c r="K20" s="39" t="str">
        <f t="shared" si="16"/>
        <v/>
      </c>
      <c r="L20" s="39" t="str">
        <f t="shared" si="16"/>
        <v/>
      </c>
      <c r="M20" s="39" t="str">
        <f t="shared" si="16"/>
        <v>RH</v>
      </c>
      <c r="N20" s="39" t="str">
        <f t="shared" si="16"/>
        <v>RH</v>
      </c>
      <c r="O20" s="39" t="str">
        <f t="shared" si="16"/>
        <v/>
      </c>
      <c r="P20" s="39" t="str">
        <f t="shared" si="16"/>
        <v/>
      </c>
      <c r="Q20" s="39" t="s">
        <v>87</v>
      </c>
      <c r="R20" s="39" t="str">
        <f t="shared" si="16"/>
        <v/>
      </c>
      <c r="S20" s="39" t="str">
        <f t="shared" si="16"/>
        <v/>
      </c>
      <c r="T20" s="39" t="str">
        <f t="shared" si="16"/>
        <v>RH</v>
      </c>
      <c r="U20" s="39" t="str">
        <f t="shared" si="16"/>
        <v>RH</v>
      </c>
      <c r="V20" s="39" t="str">
        <f t="shared" si="16"/>
        <v/>
      </c>
      <c r="W20" s="39" t="str">
        <f t="shared" si="16"/>
        <v/>
      </c>
      <c r="X20" s="39" t="s">
        <v>87</v>
      </c>
      <c r="Y20" s="39" t="str">
        <f t="shared" si="16"/>
        <v/>
      </c>
      <c r="Z20" s="39" t="str">
        <f t="shared" si="16"/>
        <v/>
      </c>
      <c r="AA20" s="39" t="str">
        <f t="shared" si="16"/>
        <v>RH</v>
      </c>
      <c r="AB20" s="39" t="str">
        <f t="shared" si="16"/>
        <v>RH</v>
      </c>
      <c r="AC20" s="39" t="str">
        <f t="shared" si="16"/>
        <v/>
      </c>
      <c r="AD20" s="39" t="str">
        <f t="shared" si="16"/>
        <v/>
      </c>
      <c r="AE20" s="39" t="s">
        <v>87</v>
      </c>
      <c r="AF20" s="39" t="str">
        <f t="shared" si="16"/>
        <v/>
      </c>
      <c r="AG20" s="39" t="str">
        <f t="shared" si="16"/>
        <v/>
      </c>
      <c r="AH20" s="132" t="str">
        <f t="shared" si="16"/>
        <v>RH</v>
      </c>
      <c r="AI20" s="111"/>
      <c r="AJ20" s="164">
        <f>COUNTIF(D20:AH20,"RTT")+'Sept 2020'!AI20</f>
        <v>0</v>
      </c>
      <c r="AK20" s="183">
        <f t="shared" si="3"/>
        <v>15</v>
      </c>
      <c r="AL20" s="88">
        <f>COUNTIF(D20:AH20,"CA")+'Sept 2020'!AK20</f>
        <v>0</v>
      </c>
      <c r="AM20" s="186">
        <f t="shared" si="4"/>
        <v>25</v>
      </c>
      <c r="AN20" s="362"/>
      <c r="AO20" s="88" t="s">
        <v>90</v>
      </c>
      <c r="AP20" s="80">
        <f>'Sept 2020'!AO20</f>
        <v>0</v>
      </c>
      <c r="AQ20" s="80">
        <f>COUNTIF(D20:AH20,"HS")+'Sept 2020'!AP20</f>
        <v>0</v>
      </c>
      <c r="AR20" s="186">
        <f t="shared" si="5"/>
        <v>0</v>
      </c>
      <c r="AS20" s="77">
        <f>COUNT(AB20,U20,N20,G20)+'Sept 2020'!AR20</f>
        <v>0</v>
      </c>
      <c r="AT20" s="64">
        <f t="shared" si="6"/>
        <v>0</v>
      </c>
      <c r="AU20" s="64">
        <f t="shared" si="7"/>
        <v>0</v>
      </c>
      <c r="AV20" s="183">
        <f t="shared" si="8"/>
        <v>0</v>
      </c>
      <c r="AW20" s="181">
        <f ca="1">jaunesNum(D20:AH20)+'Sept 2020'!AV20</f>
        <v>7</v>
      </c>
      <c r="AX20" s="108">
        <f>COUNTIF(D20:AH20,"RF")+'Sept 2020'!AW20</f>
        <v>7</v>
      </c>
      <c r="AY20" s="190">
        <f t="shared" ca="1" si="9"/>
        <v>0</v>
      </c>
      <c r="AZ20" s="88">
        <f>IF(COUNTIF(D20:AH20,"CA")&gt;=5,"1",IF(COUNTIF(D20:AH20,"CA")&lt;=4,"0"))+'Sept 2020'!AY20</f>
        <v>0</v>
      </c>
      <c r="BA20" s="80">
        <f t="shared" si="10"/>
        <v>0</v>
      </c>
      <c r="BB20" s="80">
        <f>COUNTIF(D20:AH20,"FR")+'Sept 2020'!BA20</f>
        <v>0</v>
      </c>
      <c r="BC20" s="186">
        <f t="shared" si="11"/>
        <v>0</v>
      </c>
    </row>
    <row r="21" spans="1:55" ht="12" customHeight="1" x14ac:dyDescent="0.25">
      <c r="A21" s="276" t="s">
        <v>42</v>
      </c>
      <c r="B21" s="122"/>
      <c r="C21" s="133"/>
      <c r="D21" s="39" t="str">
        <f t="shared" ref="D21:AH21" si="17">IF(OR(WEEKDAY(D3,2)=6,WEEKDAY(D3,2)=7,WEEKDAY(D3,2)=1),"RH","")</f>
        <v/>
      </c>
      <c r="E21" s="39" t="str">
        <f t="shared" si="17"/>
        <v/>
      </c>
      <c r="F21" s="39" t="str">
        <f t="shared" si="17"/>
        <v>RH</v>
      </c>
      <c r="G21" s="39" t="str">
        <f t="shared" si="17"/>
        <v>RH</v>
      </c>
      <c r="H21" s="39" t="str">
        <f t="shared" si="17"/>
        <v>RH</v>
      </c>
      <c r="I21" s="39" t="str">
        <f t="shared" si="17"/>
        <v/>
      </c>
      <c r="J21" s="39" t="str">
        <f t="shared" si="17"/>
        <v/>
      </c>
      <c r="K21" s="39" t="str">
        <f t="shared" si="17"/>
        <v/>
      </c>
      <c r="L21" s="39" t="str">
        <f t="shared" si="17"/>
        <v/>
      </c>
      <c r="M21" s="39" t="str">
        <f t="shared" si="17"/>
        <v>RH</v>
      </c>
      <c r="N21" s="39" t="str">
        <f t="shared" si="17"/>
        <v>RH</v>
      </c>
      <c r="O21" s="39" t="str">
        <f t="shared" si="17"/>
        <v>RH</v>
      </c>
      <c r="P21" s="39" t="str">
        <f t="shared" si="17"/>
        <v/>
      </c>
      <c r="Q21" s="39" t="str">
        <f t="shared" si="17"/>
        <v/>
      </c>
      <c r="R21" s="39" t="str">
        <f t="shared" si="17"/>
        <v/>
      </c>
      <c r="S21" s="39" t="str">
        <f t="shared" si="17"/>
        <v/>
      </c>
      <c r="T21" s="39" t="str">
        <f t="shared" si="17"/>
        <v>RH</v>
      </c>
      <c r="U21" s="39" t="str">
        <f t="shared" si="17"/>
        <v>RH</v>
      </c>
      <c r="V21" s="39" t="str">
        <f t="shared" si="17"/>
        <v>RH</v>
      </c>
      <c r="W21" s="39" t="str">
        <f t="shared" si="17"/>
        <v/>
      </c>
      <c r="X21" s="39" t="str">
        <f t="shared" si="17"/>
        <v/>
      </c>
      <c r="Y21" s="39" t="str">
        <f t="shared" si="17"/>
        <v/>
      </c>
      <c r="Z21" s="39" t="str">
        <f t="shared" si="17"/>
        <v/>
      </c>
      <c r="AA21" s="39" t="str">
        <f t="shared" si="17"/>
        <v>RH</v>
      </c>
      <c r="AB21" s="39" t="str">
        <f t="shared" si="17"/>
        <v>RH</v>
      </c>
      <c r="AC21" s="39" t="str">
        <f t="shared" si="17"/>
        <v>RH</v>
      </c>
      <c r="AD21" s="39" t="str">
        <f t="shared" si="17"/>
        <v/>
      </c>
      <c r="AE21" s="39" t="str">
        <f t="shared" si="17"/>
        <v/>
      </c>
      <c r="AF21" s="39" t="str">
        <f t="shared" si="17"/>
        <v/>
      </c>
      <c r="AG21" s="39" t="str">
        <f t="shared" si="17"/>
        <v/>
      </c>
      <c r="AH21" s="132" t="str">
        <f t="shared" si="17"/>
        <v>RH</v>
      </c>
      <c r="AI21" s="111"/>
      <c r="AJ21" s="164">
        <f>COUNTIF(D21:AH21,"RTT")+'Sept 2020'!AI21</f>
        <v>0</v>
      </c>
      <c r="AK21" s="183">
        <f t="shared" si="3"/>
        <v>15</v>
      </c>
      <c r="AL21" s="88">
        <f>COUNTIF(D21:AH21,"CA")+'Sept 2020'!AK21</f>
        <v>0</v>
      </c>
      <c r="AM21" s="186">
        <f t="shared" si="4"/>
        <v>25</v>
      </c>
      <c r="AN21" s="362"/>
      <c r="AO21" s="88" t="s">
        <v>90</v>
      </c>
      <c r="AP21" s="80">
        <f>'Sept 2020'!AO21</f>
        <v>0</v>
      </c>
      <c r="AQ21" s="80">
        <f>COUNTIF(D21:AH21,"HS")+'Sept 2020'!AP21</f>
        <v>0</v>
      </c>
      <c r="AR21" s="186">
        <f t="shared" si="5"/>
        <v>0</v>
      </c>
      <c r="AS21" s="77">
        <f>COUNT(AB21,U21,N21,G21)+'Sept 2020'!AR21</f>
        <v>0</v>
      </c>
      <c r="AT21" s="64">
        <f t="shared" si="6"/>
        <v>0</v>
      </c>
      <c r="AU21" s="64">
        <f t="shared" si="7"/>
        <v>0</v>
      </c>
      <c r="AV21" s="183">
        <f t="shared" si="8"/>
        <v>0</v>
      </c>
      <c r="AW21" s="106">
        <f ca="1">jaunesNum(D21:AH21)+'Sept 2020'!AV21</f>
        <v>0</v>
      </c>
      <c r="AX21" s="108">
        <f>COUNTIF(D21:AH21,"RF")+'Sept 2020'!AW21</f>
        <v>0</v>
      </c>
      <c r="AY21" s="190">
        <f t="shared" ca="1" si="9"/>
        <v>0</v>
      </c>
      <c r="AZ21" s="88">
        <f>IF(COUNTIF(D21:AH21,"CA")&gt;=5,"1",IF(COUNTIF(D21:AH21,"CA")&lt;=4,"0"))+'Sept 2020'!AY21</f>
        <v>0</v>
      </c>
      <c r="BA21" s="80">
        <f t="shared" si="10"/>
        <v>0</v>
      </c>
      <c r="BB21" s="80">
        <f>COUNTIF(D21:AH21,"FR")+'Sept 2020'!BA21</f>
        <v>0</v>
      </c>
      <c r="BC21" s="186">
        <f t="shared" si="11"/>
        <v>0</v>
      </c>
    </row>
    <row r="22" spans="1:55" ht="12" customHeight="1" x14ac:dyDescent="0.25">
      <c r="A22" s="273"/>
      <c r="B22" s="122">
        <v>12</v>
      </c>
      <c r="C22" s="133"/>
      <c r="D22" s="39" t="str">
        <f t="shared" ref="D22:AH22" si="18">IF(OR(WEEKDAY(D3,2)=6,WEEKDAY(D3,2)=7,WEEKDAY(D3,2)=5),"RH","")</f>
        <v/>
      </c>
      <c r="E22" s="39" t="str">
        <f t="shared" si="18"/>
        <v>RH</v>
      </c>
      <c r="F22" s="39" t="str">
        <f t="shared" si="18"/>
        <v>RH</v>
      </c>
      <c r="G22" s="39" t="str">
        <f t="shared" si="18"/>
        <v>RH</v>
      </c>
      <c r="H22" s="39" t="str">
        <f t="shared" si="18"/>
        <v/>
      </c>
      <c r="I22" s="39" t="str">
        <f t="shared" si="18"/>
        <v/>
      </c>
      <c r="J22" s="39" t="str">
        <f t="shared" si="18"/>
        <v/>
      </c>
      <c r="K22" s="39" t="str">
        <f t="shared" si="18"/>
        <v/>
      </c>
      <c r="L22" s="39" t="str">
        <f t="shared" si="18"/>
        <v>RH</v>
      </c>
      <c r="M22" s="39" t="str">
        <f t="shared" si="18"/>
        <v>RH</v>
      </c>
      <c r="N22" s="39" t="str">
        <f t="shared" si="18"/>
        <v>RH</v>
      </c>
      <c r="O22" s="39" t="str">
        <f t="shared" si="18"/>
        <v/>
      </c>
      <c r="P22" s="39" t="str">
        <f t="shared" si="18"/>
        <v/>
      </c>
      <c r="Q22" s="39" t="str">
        <f t="shared" si="18"/>
        <v/>
      </c>
      <c r="R22" s="39" t="str">
        <f t="shared" si="18"/>
        <v/>
      </c>
      <c r="S22" s="39" t="str">
        <f t="shared" si="18"/>
        <v>RH</v>
      </c>
      <c r="T22" s="39" t="str">
        <f t="shared" si="18"/>
        <v>RH</v>
      </c>
      <c r="U22" s="39" t="str">
        <f t="shared" si="18"/>
        <v>RH</v>
      </c>
      <c r="V22" s="39" t="str">
        <f t="shared" si="18"/>
        <v/>
      </c>
      <c r="W22" s="39" t="str">
        <f t="shared" si="18"/>
        <v/>
      </c>
      <c r="X22" s="39" t="str">
        <f t="shared" si="18"/>
        <v/>
      </c>
      <c r="Y22" s="39" t="str">
        <f t="shared" si="18"/>
        <v/>
      </c>
      <c r="Z22" s="39" t="str">
        <f t="shared" si="18"/>
        <v>RH</v>
      </c>
      <c r="AA22" s="39" t="str">
        <f t="shared" si="18"/>
        <v>RH</v>
      </c>
      <c r="AB22" s="39" t="str">
        <f t="shared" si="18"/>
        <v>RH</v>
      </c>
      <c r="AC22" s="39" t="str">
        <f t="shared" si="18"/>
        <v/>
      </c>
      <c r="AD22" s="39" t="str">
        <f t="shared" si="18"/>
        <v/>
      </c>
      <c r="AE22" s="39" t="str">
        <f t="shared" si="18"/>
        <v/>
      </c>
      <c r="AF22" s="39" t="str">
        <f t="shared" si="18"/>
        <v/>
      </c>
      <c r="AG22" s="39" t="str">
        <f t="shared" si="18"/>
        <v>RH</v>
      </c>
      <c r="AH22" s="132" t="str">
        <f t="shared" si="18"/>
        <v>RH</v>
      </c>
      <c r="AI22" s="111"/>
      <c r="AJ22" s="164">
        <f>COUNTIF(D22:AH22,"RTT")+'Sept 2020'!AI22</f>
        <v>0</v>
      </c>
      <c r="AK22" s="183">
        <f t="shared" si="3"/>
        <v>15</v>
      </c>
      <c r="AL22" s="88">
        <f>COUNTIF(D22:AH22,"CA")+'Sept 2020'!AK22</f>
        <v>0</v>
      </c>
      <c r="AM22" s="186">
        <f t="shared" si="4"/>
        <v>25</v>
      </c>
      <c r="AN22" s="362"/>
      <c r="AO22" s="88" t="s">
        <v>90</v>
      </c>
      <c r="AP22" s="80">
        <f>'Sept 2020'!AO22</f>
        <v>0</v>
      </c>
      <c r="AQ22" s="80">
        <f>COUNTIF(D22:AH22,"HS")+'Sept 2020'!AP22</f>
        <v>0</v>
      </c>
      <c r="AR22" s="186">
        <f t="shared" si="5"/>
        <v>0</v>
      </c>
      <c r="AS22" s="77">
        <f>COUNT(AB22,U22,N22,G22)+'Sept 2020'!AR22</f>
        <v>0</v>
      </c>
      <c r="AT22" s="64">
        <f t="shared" si="6"/>
        <v>0</v>
      </c>
      <c r="AU22" s="64">
        <f t="shared" si="7"/>
        <v>0</v>
      </c>
      <c r="AV22" s="183">
        <f t="shared" si="8"/>
        <v>0</v>
      </c>
      <c r="AW22" s="106">
        <f ca="1">jaunesNum(D22:AH22)+'Sept 2020'!AV22</f>
        <v>0</v>
      </c>
      <c r="AX22" s="108">
        <f>COUNTIF(D22:AH22,"RF")+'Sept 2020'!AW22</f>
        <v>0</v>
      </c>
      <c r="AY22" s="190">
        <f t="shared" ca="1" si="9"/>
        <v>0</v>
      </c>
      <c r="AZ22" s="88">
        <f>IF(COUNTIF(D22:AH22,"CA")&gt;=5,"1",IF(COUNTIF(D22:AH22,"CA")&lt;=4,"0"))+'Sept 2020'!AY22</f>
        <v>0</v>
      </c>
      <c r="BA22" s="80">
        <f t="shared" si="10"/>
        <v>0</v>
      </c>
      <c r="BB22" s="80">
        <f>COUNTIF(D22:AH22,"FR")+'Sept 2020'!BA22</f>
        <v>0</v>
      </c>
      <c r="BC22" s="186">
        <f t="shared" si="11"/>
        <v>0</v>
      </c>
    </row>
    <row r="23" spans="1:55" ht="12" customHeight="1" x14ac:dyDescent="0.25">
      <c r="A23" s="273"/>
      <c r="B23" s="122"/>
      <c r="C23" s="133"/>
      <c r="D23" s="39" t="str">
        <f t="shared" ref="D23:AH23" si="19">IF(OR(WEEKDAY(D3,2)=6,WEEKDAY(D3,2)=7,WEEKDAY(D3,2)=1),"RH","")</f>
        <v/>
      </c>
      <c r="E23" s="39" t="str">
        <f t="shared" si="19"/>
        <v/>
      </c>
      <c r="F23" s="39" t="str">
        <f t="shared" si="19"/>
        <v>RH</v>
      </c>
      <c r="G23" s="39" t="str">
        <f t="shared" si="19"/>
        <v>RH</v>
      </c>
      <c r="H23" s="39" t="str">
        <f t="shared" si="19"/>
        <v>RH</v>
      </c>
      <c r="I23" s="39" t="str">
        <f t="shared" si="19"/>
        <v/>
      </c>
      <c r="J23" s="39" t="str">
        <f t="shared" si="19"/>
        <v/>
      </c>
      <c r="K23" s="39" t="str">
        <f t="shared" si="19"/>
        <v/>
      </c>
      <c r="L23" s="39" t="str">
        <f t="shared" si="19"/>
        <v/>
      </c>
      <c r="M23" s="39" t="str">
        <f t="shared" si="19"/>
        <v>RH</v>
      </c>
      <c r="N23" s="39" t="str">
        <f t="shared" si="19"/>
        <v>RH</v>
      </c>
      <c r="O23" s="39" t="str">
        <f t="shared" si="19"/>
        <v>RH</v>
      </c>
      <c r="P23" s="39" t="str">
        <f t="shared" si="19"/>
        <v/>
      </c>
      <c r="Q23" s="39" t="str">
        <f t="shared" si="19"/>
        <v/>
      </c>
      <c r="R23" s="39" t="str">
        <f t="shared" si="19"/>
        <v/>
      </c>
      <c r="S23" s="39" t="str">
        <f t="shared" si="19"/>
        <v/>
      </c>
      <c r="T23" s="39" t="str">
        <f t="shared" si="19"/>
        <v>RH</v>
      </c>
      <c r="U23" s="39" t="str">
        <f t="shared" si="19"/>
        <v>RH</v>
      </c>
      <c r="V23" s="39" t="str">
        <f t="shared" si="19"/>
        <v>RH</v>
      </c>
      <c r="W23" s="39" t="str">
        <f t="shared" si="19"/>
        <v/>
      </c>
      <c r="X23" s="39" t="str">
        <f t="shared" si="19"/>
        <v/>
      </c>
      <c r="Y23" s="39" t="str">
        <f t="shared" si="19"/>
        <v/>
      </c>
      <c r="Z23" s="39" t="str">
        <f t="shared" si="19"/>
        <v/>
      </c>
      <c r="AA23" s="39" t="str">
        <f t="shared" si="19"/>
        <v>RH</v>
      </c>
      <c r="AB23" s="39" t="str">
        <f t="shared" si="19"/>
        <v>RH</v>
      </c>
      <c r="AC23" s="39" t="str">
        <f t="shared" si="19"/>
        <v>RH</v>
      </c>
      <c r="AD23" s="39" t="str">
        <f t="shared" si="19"/>
        <v/>
      </c>
      <c r="AE23" s="39" t="str">
        <f t="shared" si="19"/>
        <v/>
      </c>
      <c r="AF23" s="39" t="str">
        <f t="shared" si="19"/>
        <v/>
      </c>
      <c r="AG23" s="39" t="str">
        <f t="shared" si="19"/>
        <v/>
      </c>
      <c r="AH23" s="132" t="str">
        <f t="shared" si="19"/>
        <v>RH</v>
      </c>
      <c r="AI23" s="111"/>
      <c r="AJ23" s="164">
        <f>COUNTIF(D23:AH23,"RTT")+'Sept 2020'!AI23</f>
        <v>0</v>
      </c>
      <c r="AK23" s="183">
        <f t="shared" si="3"/>
        <v>15</v>
      </c>
      <c r="AL23" s="88">
        <f>COUNTIF(D23:AH23,"CA")+'Sept 2020'!AK23</f>
        <v>0</v>
      </c>
      <c r="AM23" s="186">
        <f t="shared" si="4"/>
        <v>25</v>
      </c>
      <c r="AN23" s="362"/>
      <c r="AO23" s="88" t="s">
        <v>90</v>
      </c>
      <c r="AP23" s="80">
        <f>'Sept 2020'!AO23</f>
        <v>0</v>
      </c>
      <c r="AQ23" s="80">
        <f>COUNTIF(D23:AH23,"HS")+'Sept 2020'!AP23</f>
        <v>0</v>
      </c>
      <c r="AR23" s="186">
        <f t="shared" si="5"/>
        <v>0</v>
      </c>
      <c r="AS23" s="77">
        <f>COUNT(AB23,U23,N23,G23)+'Sept 2020'!AR23</f>
        <v>0</v>
      </c>
      <c r="AT23" s="64">
        <f t="shared" si="6"/>
        <v>0</v>
      </c>
      <c r="AU23" s="64">
        <f t="shared" si="7"/>
        <v>0</v>
      </c>
      <c r="AV23" s="183">
        <f t="shared" si="8"/>
        <v>0</v>
      </c>
      <c r="AW23" s="106">
        <f ca="1">jaunesNum(D23:AH23)+'Sept 2020'!AV23</f>
        <v>0</v>
      </c>
      <c r="AX23" s="108">
        <f>COUNTIF(D23:AH23,"RF")+'Sept 2020'!AW23</f>
        <v>0</v>
      </c>
      <c r="AY23" s="190">
        <f t="shared" ca="1" si="9"/>
        <v>0</v>
      </c>
      <c r="AZ23" s="88">
        <f>IF(COUNTIF(D23:AH23,"CA")&gt;=5,"1",IF(COUNTIF(D23:AH23,"CA")&lt;=4,"0"))+'Sept 2020'!AY23</f>
        <v>0</v>
      </c>
      <c r="BA23" s="80">
        <f t="shared" si="10"/>
        <v>0</v>
      </c>
      <c r="BB23" s="80">
        <f>COUNTIF(D23:AH23,"FR")+'Sept 2020'!BA23</f>
        <v>0</v>
      </c>
      <c r="BC23" s="186">
        <f t="shared" si="11"/>
        <v>0</v>
      </c>
    </row>
    <row r="24" spans="1:55" s="6" customFormat="1" ht="12" customHeight="1" thickBot="1" x14ac:dyDescent="0.3">
      <c r="A24" s="277"/>
      <c r="B24" s="122"/>
      <c r="C24" s="133"/>
      <c r="D24" s="39" t="str">
        <f t="shared" ref="D24:AH24" si="20">IF(OR(WEEKDAY(D3,2)=6,WEEKDAY(D3,2)=7,WEEKDAY(D3,2)=2),"RH","")</f>
        <v/>
      </c>
      <c r="E24" s="39" t="str">
        <f t="shared" si="20"/>
        <v/>
      </c>
      <c r="F24" s="39" t="str">
        <f t="shared" si="20"/>
        <v>RH</v>
      </c>
      <c r="G24" s="39" t="str">
        <f t="shared" si="20"/>
        <v>RH</v>
      </c>
      <c r="H24" s="39" t="str">
        <f t="shared" si="20"/>
        <v/>
      </c>
      <c r="I24" s="39" t="str">
        <f t="shared" si="20"/>
        <v>RH</v>
      </c>
      <c r="J24" s="39" t="str">
        <f t="shared" si="20"/>
        <v/>
      </c>
      <c r="K24" s="39" t="str">
        <f t="shared" si="20"/>
        <v/>
      </c>
      <c r="L24" s="39" t="str">
        <f t="shared" si="20"/>
        <v/>
      </c>
      <c r="M24" s="39" t="str">
        <f t="shared" si="20"/>
        <v>RH</v>
      </c>
      <c r="N24" s="39" t="str">
        <f t="shared" si="20"/>
        <v>RH</v>
      </c>
      <c r="O24" s="39" t="str">
        <f t="shared" si="20"/>
        <v/>
      </c>
      <c r="P24" s="39" t="str">
        <f t="shared" si="20"/>
        <v>RH</v>
      </c>
      <c r="Q24" s="39" t="str">
        <f t="shared" si="20"/>
        <v/>
      </c>
      <c r="R24" s="39" t="str">
        <f t="shared" si="20"/>
        <v/>
      </c>
      <c r="S24" s="39" t="str">
        <f t="shared" si="20"/>
        <v/>
      </c>
      <c r="T24" s="39" t="str">
        <f t="shared" si="20"/>
        <v>RH</v>
      </c>
      <c r="U24" s="39" t="str">
        <f t="shared" si="20"/>
        <v>RH</v>
      </c>
      <c r="V24" s="39" t="str">
        <f t="shared" si="20"/>
        <v/>
      </c>
      <c r="W24" s="39" t="str">
        <f t="shared" si="20"/>
        <v>RH</v>
      </c>
      <c r="X24" s="39" t="str">
        <f t="shared" si="20"/>
        <v/>
      </c>
      <c r="Y24" s="39" t="str">
        <f t="shared" si="20"/>
        <v/>
      </c>
      <c r="Z24" s="39" t="str">
        <f t="shared" si="20"/>
        <v/>
      </c>
      <c r="AA24" s="39" t="str">
        <f t="shared" si="20"/>
        <v>RH</v>
      </c>
      <c r="AB24" s="39" t="str">
        <f t="shared" si="20"/>
        <v>RH</v>
      </c>
      <c r="AC24" s="39" t="str">
        <f t="shared" si="20"/>
        <v/>
      </c>
      <c r="AD24" s="39" t="str">
        <f t="shared" si="20"/>
        <v>RH</v>
      </c>
      <c r="AE24" s="39" t="str">
        <f t="shared" si="20"/>
        <v/>
      </c>
      <c r="AF24" s="39" t="str">
        <f t="shared" si="20"/>
        <v/>
      </c>
      <c r="AG24" s="39" t="str">
        <f t="shared" si="20"/>
        <v/>
      </c>
      <c r="AH24" s="132" t="str">
        <f t="shared" si="20"/>
        <v>RH</v>
      </c>
      <c r="AI24" s="111"/>
      <c r="AJ24" s="164">
        <f>COUNTIF(D24:AH24,"RTT")+'Sept 2020'!AI24</f>
        <v>0</v>
      </c>
      <c r="AK24" s="183">
        <f>0 -(AJ24)</f>
        <v>0</v>
      </c>
      <c r="AL24" s="88">
        <f>COUNTIF(D24:AH24,"CA")+'Sept 2020'!AK24</f>
        <v>0</v>
      </c>
      <c r="AM24" s="186">
        <f t="shared" si="4"/>
        <v>25</v>
      </c>
      <c r="AN24" s="362"/>
      <c r="AO24" s="88" t="s">
        <v>90</v>
      </c>
      <c r="AP24" s="80">
        <f>'Sept 2020'!AO24</f>
        <v>0</v>
      </c>
      <c r="AQ24" s="80">
        <f>COUNTIF(D24:AH24,"HS")+'Sept 2020'!AP24</f>
        <v>0</v>
      </c>
      <c r="AR24" s="186">
        <f t="shared" si="5"/>
        <v>0</v>
      </c>
      <c r="AS24" s="77">
        <f>COUNT(AB24,U24,N24,G24)+'Sept 2020'!AR24</f>
        <v>0</v>
      </c>
      <c r="AT24" s="64">
        <f t="shared" si="6"/>
        <v>0</v>
      </c>
      <c r="AU24" s="64">
        <f t="shared" si="7"/>
        <v>0</v>
      </c>
      <c r="AV24" s="183">
        <f t="shared" si="8"/>
        <v>0</v>
      </c>
      <c r="AW24" s="106">
        <f ca="1">jaunesNum(D24:AH24)+'Sept 2020'!AV24</f>
        <v>0</v>
      </c>
      <c r="AX24" s="108">
        <f>COUNTIF(D24:AH24,"RF")+'Sept 2020'!AW24</f>
        <v>0</v>
      </c>
      <c r="AY24" s="190">
        <f t="shared" ca="1" si="9"/>
        <v>0</v>
      </c>
      <c r="AZ24" s="88">
        <f>IF(COUNTIF(D24:AH24,"CA")&gt;=5,"1",IF(COUNTIF(D24:AH24,"CA")&lt;=4,"0"))+'Sept 2020'!AY24</f>
        <v>0</v>
      </c>
      <c r="BA24" s="80">
        <f t="shared" si="10"/>
        <v>0</v>
      </c>
      <c r="BB24" s="80">
        <f>COUNTIF(D24:AH24,"FR")+'Sept 2020'!BA24</f>
        <v>0</v>
      </c>
      <c r="BC24" s="186">
        <f t="shared" si="11"/>
        <v>0</v>
      </c>
    </row>
    <row r="25" spans="1:55" ht="2.25" customHeight="1" thickBot="1" x14ac:dyDescent="0.3">
      <c r="A25" s="14"/>
      <c r="B25" s="122"/>
      <c r="C25" s="133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32"/>
      <c r="AI25" s="111"/>
      <c r="AJ25" s="164">
        <f>COUNTIF(D25:AH25,"RTT")+'Sept 2020'!AI25</f>
        <v>0</v>
      </c>
      <c r="AK25" s="183"/>
      <c r="AL25" s="88">
        <f>COUNTIF(D25:AH25,"CA")+'Sept 2020'!AK25</f>
        <v>0</v>
      </c>
      <c r="AM25" s="186"/>
      <c r="AN25" s="362"/>
      <c r="AO25" s="88" t="s">
        <v>90</v>
      </c>
      <c r="AP25" s="80">
        <f>'Sept 2020'!AO25</f>
        <v>0</v>
      </c>
      <c r="AQ25" s="80">
        <f>COUNTIF(D25:AH25,"HS")+'Sept 2020'!AP25</f>
        <v>0</v>
      </c>
      <c r="AR25" s="186">
        <f t="shared" si="5"/>
        <v>0</v>
      </c>
      <c r="AS25" s="77">
        <f>COUNT(AB25,U25,N25,G25)+'Sept 2020'!AR25</f>
        <v>0</v>
      </c>
      <c r="AT25" s="64">
        <f t="shared" si="6"/>
        <v>0</v>
      </c>
      <c r="AU25" s="64">
        <f t="shared" si="7"/>
        <v>0</v>
      </c>
      <c r="AV25" s="183">
        <f t="shared" si="8"/>
        <v>0</v>
      </c>
      <c r="AW25" s="106">
        <f ca="1">jaunesNum(D25:AH25)+'Sept 2020'!AV25</f>
        <v>2</v>
      </c>
      <c r="AX25" s="108">
        <f>COUNTIF(D25:AH25,"RF")+'Sept 2020'!AW25</f>
        <v>0</v>
      </c>
      <c r="AY25" s="191"/>
      <c r="AZ25" s="88">
        <f>IF(COUNTIF(D25:AH25,"CA")&gt;=5,"1",IF(COUNTIF(D25:AH25,"CA")&lt;=4,"0"))+'Sept 2020'!AY25</f>
        <v>0</v>
      </c>
      <c r="BA25" s="80">
        <f t="shared" si="10"/>
        <v>0</v>
      </c>
      <c r="BB25" s="80">
        <f>COUNTIF(D25:AH25,"FR")+'Sept 2020'!BA25</f>
        <v>0</v>
      </c>
      <c r="BC25" s="186">
        <f t="shared" si="11"/>
        <v>0</v>
      </c>
    </row>
    <row r="26" spans="1:55" ht="12" customHeight="1" x14ac:dyDescent="0.25">
      <c r="A26" s="278" t="s">
        <v>43</v>
      </c>
      <c r="B26" s="123">
        <v>13</v>
      </c>
      <c r="C26" s="137"/>
      <c r="D26" s="39" t="str">
        <f t="shared" ref="D26:AH26" si="21">IF(OR(WEEKDAY(D3,2)=6,WEEKDAY(D3,2)=7,WEEKDAY(D3,2)=3),"RH","")</f>
        <v/>
      </c>
      <c r="E26" s="39" t="str">
        <f t="shared" si="21"/>
        <v/>
      </c>
      <c r="F26" s="39" t="str">
        <f t="shared" si="21"/>
        <v>RH</v>
      </c>
      <c r="G26" s="39" t="str">
        <f t="shared" si="21"/>
        <v>RH</v>
      </c>
      <c r="H26" s="39" t="str">
        <f t="shared" si="21"/>
        <v/>
      </c>
      <c r="I26" s="39" t="str">
        <f t="shared" si="21"/>
        <v/>
      </c>
      <c r="J26" s="39" t="str">
        <f t="shared" si="21"/>
        <v>RH</v>
      </c>
      <c r="K26" s="39" t="str">
        <f t="shared" si="21"/>
        <v/>
      </c>
      <c r="L26" s="39" t="str">
        <f t="shared" si="21"/>
        <v/>
      </c>
      <c r="M26" s="39" t="str">
        <f t="shared" si="21"/>
        <v>RH</v>
      </c>
      <c r="N26" s="39" t="str">
        <f t="shared" si="21"/>
        <v>RH</v>
      </c>
      <c r="O26" s="39" t="str">
        <f t="shared" si="21"/>
        <v/>
      </c>
      <c r="P26" s="39" t="str">
        <f t="shared" si="21"/>
        <v/>
      </c>
      <c r="Q26" s="39" t="str">
        <f t="shared" si="21"/>
        <v>RH</v>
      </c>
      <c r="R26" s="39" t="str">
        <f t="shared" si="21"/>
        <v/>
      </c>
      <c r="S26" s="39" t="str">
        <f t="shared" si="21"/>
        <v/>
      </c>
      <c r="T26" s="39" t="str">
        <f t="shared" si="21"/>
        <v>RH</v>
      </c>
      <c r="U26" s="39" t="str">
        <f t="shared" si="21"/>
        <v>RH</v>
      </c>
      <c r="V26" s="39" t="str">
        <f t="shared" si="21"/>
        <v/>
      </c>
      <c r="W26" s="39" t="str">
        <f t="shared" si="21"/>
        <v/>
      </c>
      <c r="X26" s="39" t="str">
        <f t="shared" si="21"/>
        <v>RH</v>
      </c>
      <c r="Y26" s="39" t="str">
        <f t="shared" si="21"/>
        <v/>
      </c>
      <c r="Z26" s="39" t="str">
        <f t="shared" si="21"/>
        <v/>
      </c>
      <c r="AA26" s="39" t="str">
        <f t="shared" si="21"/>
        <v>RH</v>
      </c>
      <c r="AB26" s="39" t="str">
        <f t="shared" si="21"/>
        <v>RH</v>
      </c>
      <c r="AC26" s="39" t="str">
        <f t="shared" si="21"/>
        <v/>
      </c>
      <c r="AD26" s="39" t="str">
        <f t="shared" si="21"/>
        <v/>
      </c>
      <c r="AE26" s="39" t="str">
        <f t="shared" si="21"/>
        <v>RH</v>
      </c>
      <c r="AF26" s="39" t="str">
        <f t="shared" si="21"/>
        <v/>
      </c>
      <c r="AG26" s="39" t="str">
        <f t="shared" si="21"/>
        <v/>
      </c>
      <c r="AH26" s="132" t="str">
        <f t="shared" si="21"/>
        <v>RH</v>
      </c>
      <c r="AI26" s="111"/>
      <c r="AJ26" s="164">
        <f>COUNTIF(D26:AH26,"RTT")+'Sept 2020'!AI26</f>
        <v>0</v>
      </c>
      <c r="AK26" s="183">
        <f>0 -(AJ26)</f>
        <v>0</v>
      </c>
      <c r="AL26" s="88">
        <f>COUNTIF(D26:AH26,"CA")+'Sept 2020'!AK26</f>
        <v>0</v>
      </c>
      <c r="AM26" s="186">
        <f t="shared" si="4"/>
        <v>25</v>
      </c>
      <c r="AN26" s="362"/>
      <c r="AO26" s="88" t="s">
        <v>90</v>
      </c>
      <c r="AP26" s="80">
        <f>'Sept 2020'!AO26</f>
        <v>0</v>
      </c>
      <c r="AQ26" s="80">
        <f>COUNTIF(D26:AH26,"HS")+'Sept 2020'!AP26</f>
        <v>0</v>
      </c>
      <c r="AR26" s="186">
        <f t="shared" si="5"/>
        <v>0</v>
      </c>
      <c r="AS26" s="77">
        <f>COUNT(AB26,U26,N26,G26)+'Sept 2020'!AR26</f>
        <v>0</v>
      </c>
      <c r="AT26" s="64">
        <f t="shared" si="6"/>
        <v>0</v>
      </c>
      <c r="AU26" s="64">
        <f t="shared" si="7"/>
        <v>0</v>
      </c>
      <c r="AV26" s="183">
        <f t="shared" si="8"/>
        <v>0</v>
      </c>
      <c r="AW26" s="106">
        <f ca="1">jaunesNum(D26:AH26)+'Sept 2020'!AV26</f>
        <v>0</v>
      </c>
      <c r="AX26" s="108">
        <f>COUNTIF(D26:AH26,"RF")+'Sept 2020'!AW26</f>
        <v>0</v>
      </c>
      <c r="AY26" s="190">
        <f t="shared" ca="1" si="9"/>
        <v>0</v>
      </c>
      <c r="AZ26" s="88">
        <f>IF(COUNTIF(D26:AH26,"CA")&gt;=5,"1",IF(COUNTIF(D26:AH26,"CA")&lt;=4,"0"))+'Sept 2020'!AY26</f>
        <v>0</v>
      </c>
      <c r="BA26" s="80">
        <f t="shared" si="10"/>
        <v>0</v>
      </c>
      <c r="BB26" s="80">
        <f>COUNTIF(D26:AH26,"FR")+'Sept 2020'!BA26</f>
        <v>0</v>
      </c>
      <c r="BC26" s="186">
        <f t="shared" si="11"/>
        <v>0</v>
      </c>
    </row>
    <row r="27" spans="1:55" ht="12" customHeight="1" x14ac:dyDescent="0.25">
      <c r="A27" s="279"/>
      <c r="B27" s="123"/>
      <c r="C27" s="133"/>
      <c r="D27" s="39" t="str">
        <f>IF(OR(WEEKDAY(D3,2)=6,WEEKDAY(D3,2)=7,WEEKDAY(D3,2)=3),"RH","")</f>
        <v/>
      </c>
      <c r="E27" s="39" t="str">
        <f t="shared" ref="E27:AH27" si="22">IF(OR(WEEKDAY(E3,2)=6,WEEKDAY(E3,2)=7,WEEKDAY(E3,2)=3),"RH","")</f>
        <v/>
      </c>
      <c r="F27" s="39" t="str">
        <f t="shared" si="22"/>
        <v>RH</v>
      </c>
      <c r="G27" s="39" t="str">
        <f t="shared" si="22"/>
        <v>RH</v>
      </c>
      <c r="H27" s="39" t="str">
        <f t="shared" si="22"/>
        <v/>
      </c>
      <c r="I27" s="39" t="str">
        <f t="shared" si="22"/>
        <v/>
      </c>
      <c r="J27" s="39" t="str">
        <f t="shared" si="22"/>
        <v>RH</v>
      </c>
      <c r="K27" s="39" t="str">
        <f t="shared" si="22"/>
        <v/>
      </c>
      <c r="L27" s="39" t="str">
        <f t="shared" si="22"/>
        <v/>
      </c>
      <c r="M27" s="39" t="str">
        <f t="shared" si="22"/>
        <v>RH</v>
      </c>
      <c r="N27" s="39" t="str">
        <f t="shared" si="22"/>
        <v>RH</v>
      </c>
      <c r="O27" s="39" t="str">
        <f t="shared" si="22"/>
        <v/>
      </c>
      <c r="P27" s="39" t="str">
        <f t="shared" si="22"/>
        <v/>
      </c>
      <c r="Q27" s="39" t="str">
        <f t="shared" si="22"/>
        <v>RH</v>
      </c>
      <c r="R27" s="39" t="str">
        <f t="shared" si="22"/>
        <v/>
      </c>
      <c r="S27" s="39" t="str">
        <f t="shared" si="22"/>
        <v/>
      </c>
      <c r="T27" s="39" t="str">
        <f t="shared" si="22"/>
        <v>RH</v>
      </c>
      <c r="U27" s="39" t="str">
        <f t="shared" si="22"/>
        <v>RH</v>
      </c>
      <c r="V27" s="39" t="str">
        <f t="shared" si="22"/>
        <v/>
      </c>
      <c r="W27" s="39" t="str">
        <f t="shared" si="22"/>
        <v/>
      </c>
      <c r="X27" s="39" t="str">
        <f t="shared" si="22"/>
        <v>RH</v>
      </c>
      <c r="Y27" s="39" t="str">
        <f t="shared" si="22"/>
        <v/>
      </c>
      <c r="Z27" s="39" t="str">
        <f t="shared" si="22"/>
        <v/>
      </c>
      <c r="AA27" s="39" t="str">
        <f t="shared" si="22"/>
        <v>RH</v>
      </c>
      <c r="AB27" s="39" t="str">
        <f t="shared" si="22"/>
        <v>RH</v>
      </c>
      <c r="AC27" s="39" t="str">
        <f t="shared" si="22"/>
        <v/>
      </c>
      <c r="AD27" s="39" t="str">
        <f t="shared" si="22"/>
        <v/>
      </c>
      <c r="AE27" s="39" t="str">
        <f t="shared" si="22"/>
        <v>RH</v>
      </c>
      <c r="AF27" s="39" t="str">
        <f t="shared" si="22"/>
        <v/>
      </c>
      <c r="AG27" s="39" t="str">
        <f t="shared" si="22"/>
        <v/>
      </c>
      <c r="AH27" s="132" t="str">
        <f t="shared" si="22"/>
        <v>RH</v>
      </c>
      <c r="AI27" s="111"/>
      <c r="AJ27" s="164">
        <f>COUNTIF(D27:AH27,"RTT")+'Sept 2020'!AI27</f>
        <v>0</v>
      </c>
      <c r="AK27" s="183">
        <f t="shared" si="3"/>
        <v>15</v>
      </c>
      <c r="AL27" s="88">
        <f>COUNTIF(D27:AH27,"CA")+'Sept 2020'!AK27</f>
        <v>0</v>
      </c>
      <c r="AM27" s="186">
        <f t="shared" si="4"/>
        <v>25</v>
      </c>
      <c r="AN27" s="362"/>
      <c r="AO27" s="88" t="s">
        <v>90</v>
      </c>
      <c r="AP27" s="80">
        <f>'Sept 2020'!AO27</f>
        <v>0</v>
      </c>
      <c r="AQ27" s="80">
        <f>COUNTIF(D27:AH27,"HS")+'Sept 2020'!AP27</f>
        <v>0</v>
      </c>
      <c r="AR27" s="186">
        <f t="shared" si="5"/>
        <v>0</v>
      </c>
      <c r="AS27" s="77">
        <f>COUNT(AB27,U27,N27,G27)+'Sept 2020'!AR27</f>
        <v>0</v>
      </c>
      <c r="AT27" s="64">
        <f t="shared" si="6"/>
        <v>0</v>
      </c>
      <c r="AU27" s="64">
        <f t="shared" si="7"/>
        <v>0</v>
      </c>
      <c r="AV27" s="183">
        <f t="shared" si="8"/>
        <v>0</v>
      </c>
      <c r="AW27" s="106">
        <f ca="1">jaunesNum(D27:AH27)+'Sept 2020'!AV27</f>
        <v>0</v>
      </c>
      <c r="AX27" s="108">
        <f>COUNTIF(D27:AH27,"RF")+'Sept 2020'!AW27</f>
        <v>0</v>
      </c>
      <c r="AY27" s="190">
        <f t="shared" ca="1" si="9"/>
        <v>0</v>
      </c>
      <c r="AZ27" s="88">
        <f>IF(COUNTIF(D27:AH27,"CA")&gt;=5,"1",IF(COUNTIF(D27:AH27,"CA")&lt;=4,"0"))+'Sept 2020'!AY27</f>
        <v>0</v>
      </c>
      <c r="BA27" s="80">
        <f t="shared" si="10"/>
        <v>0</v>
      </c>
      <c r="BB27" s="80">
        <f>COUNTIF(D27:AH27,"FR")+'Sept 2020'!BA27</f>
        <v>0</v>
      </c>
      <c r="BC27" s="186">
        <f t="shared" si="11"/>
        <v>0</v>
      </c>
    </row>
    <row r="28" spans="1:55" ht="12" customHeight="1" x14ac:dyDescent="0.25">
      <c r="A28" s="279"/>
      <c r="B28" s="123"/>
      <c r="C28" s="137"/>
      <c r="D28" s="39" t="str">
        <f t="shared" ref="D28:AH28" si="23">IF(OR(WEEKDAY(D3,2)=6,WEEKDAY(D3,2)=7,WEEKDAY(D3,2)=4),"RH","")</f>
        <v>RH</v>
      </c>
      <c r="E28" s="39" t="str">
        <f t="shared" si="23"/>
        <v/>
      </c>
      <c r="F28" s="39" t="str">
        <f t="shared" si="23"/>
        <v>RH</v>
      </c>
      <c r="G28" s="39" t="str">
        <f t="shared" si="23"/>
        <v>RH</v>
      </c>
      <c r="H28" s="39" t="str">
        <f t="shared" si="23"/>
        <v/>
      </c>
      <c r="I28" s="39" t="str">
        <f t="shared" si="23"/>
        <v/>
      </c>
      <c r="J28" s="39" t="str">
        <f t="shared" si="23"/>
        <v/>
      </c>
      <c r="K28" s="39" t="str">
        <f t="shared" si="23"/>
        <v>RH</v>
      </c>
      <c r="L28" s="39" t="str">
        <f t="shared" si="23"/>
        <v/>
      </c>
      <c r="M28" s="39" t="str">
        <f t="shared" si="23"/>
        <v>RH</v>
      </c>
      <c r="N28" s="39" t="str">
        <f t="shared" si="23"/>
        <v>RH</v>
      </c>
      <c r="O28" s="39" t="str">
        <f t="shared" si="23"/>
        <v/>
      </c>
      <c r="P28" s="39" t="str">
        <f t="shared" si="23"/>
        <v/>
      </c>
      <c r="Q28" s="39" t="str">
        <f t="shared" si="23"/>
        <v/>
      </c>
      <c r="R28" s="39" t="str">
        <f t="shared" si="23"/>
        <v>RH</v>
      </c>
      <c r="S28" s="39" t="str">
        <f t="shared" si="23"/>
        <v/>
      </c>
      <c r="T28" s="39" t="str">
        <f t="shared" si="23"/>
        <v>RH</v>
      </c>
      <c r="U28" s="39" t="str">
        <f t="shared" si="23"/>
        <v>RH</v>
      </c>
      <c r="V28" s="39" t="str">
        <f t="shared" si="23"/>
        <v/>
      </c>
      <c r="W28" s="39" t="str">
        <f t="shared" si="23"/>
        <v/>
      </c>
      <c r="X28" s="39" t="str">
        <f t="shared" si="23"/>
        <v/>
      </c>
      <c r="Y28" s="39" t="str">
        <f t="shared" si="23"/>
        <v>RH</v>
      </c>
      <c r="Z28" s="39" t="str">
        <f t="shared" si="23"/>
        <v/>
      </c>
      <c r="AA28" s="39" t="str">
        <f t="shared" si="23"/>
        <v>RH</v>
      </c>
      <c r="AB28" s="39" t="str">
        <f t="shared" si="23"/>
        <v>RH</v>
      </c>
      <c r="AC28" s="39" t="str">
        <f t="shared" si="23"/>
        <v/>
      </c>
      <c r="AD28" s="39" t="str">
        <f t="shared" si="23"/>
        <v/>
      </c>
      <c r="AE28" s="39" t="str">
        <f t="shared" si="23"/>
        <v/>
      </c>
      <c r="AF28" s="39" t="str">
        <f t="shared" si="23"/>
        <v>RH</v>
      </c>
      <c r="AG28" s="39" t="str">
        <f t="shared" si="23"/>
        <v/>
      </c>
      <c r="AH28" s="132" t="str">
        <f t="shared" si="23"/>
        <v>RH</v>
      </c>
      <c r="AI28" s="111"/>
      <c r="AJ28" s="164">
        <f>COUNTIF(D28:AH28,"RTT")+'Sept 2020'!AI28</f>
        <v>0</v>
      </c>
      <c r="AK28" s="183">
        <f t="shared" si="3"/>
        <v>15</v>
      </c>
      <c r="AL28" s="88">
        <f>COUNTIF(D28:AH28,"CA")+'Sept 2020'!AK28</f>
        <v>0</v>
      </c>
      <c r="AM28" s="186">
        <f t="shared" si="4"/>
        <v>25</v>
      </c>
      <c r="AN28" s="362"/>
      <c r="AO28" s="88" t="s">
        <v>90</v>
      </c>
      <c r="AP28" s="80">
        <f>'Sept 2020'!AO28</f>
        <v>0</v>
      </c>
      <c r="AQ28" s="80">
        <f>COUNTIF(D28:AH28,"HS")+'Sept 2020'!AP28</f>
        <v>0</v>
      </c>
      <c r="AR28" s="186">
        <f t="shared" si="5"/>
        <v>0</v>
      </c>
      <c r="AS28" s="77">
        <f>COUNT(AB28,U28,N28,G28)+'Sept 2020'!AR28</f>
        <v>0</v>
      </c>
      <c r="AT28" s="64">
        <f t="shared" si="6"/>
        <v>0</v>
      </c>
      <c r="AU28" s="64">
        <f t="shared" si="7"/>
        <v>0</v>
      </c>
      <c r="AV28" s="183">
        <f t="shared" si="8"/>
        <v>0</v>
      </c>
      <c r="AW28" s="106">
        <f ca="1">jaunesNum(D28:AH28)+'Sept 2020'!AV28</f>
        <v>0</v>
      </c>
      <c r="AX28" s="108">
        <f>COUNTIF(D28:AH28,"RF")+'Sept 2020'!AW28</f>
        <v>0</v>
      </c>
      <c r="AY28" s="190">
        <f t="shared" ca="1" si="9"/>
        <v>0</v>
      </c>
      <c r="AZ28" s="88">
        <f>IF(COUNTIF(D28:AH28,"CA")&gt;=5,"1",IF(COUNTIF(D28:AH28,"CA")&lt;=4,"0"))+'Sept 2020'!AY28</f>
        <v>0</v>
      </c>
      <c r="BA28" s="80">
        <f t="shared" si="10"/>
        <v>0</v>
      </c>
      <c r="BB28" s="80">
        <f>COUNTIF(D28:AH28,"FR")+'Sept 2020'!BA28</f>
        <v>0</v>
      </c>
      <c r="BC28" s="186">
        <f t="shared" si="11"/>
        <v>0</v>
      </c>
    </row>
    <row r="29" spans="1:55" ht="12" customHeight="1" thickBot="1" x14ac:dyDescent="0.3">
      <c r="A29" s="280"/>
      <c r="B29" s="123"/>
      <c r="C29" s="137"/>
      <c r="D29" s="39" t="str">
        <f t="shared" ref="D29:AH29" si="24">IF(OR(WEEKDAY(D3,2)=6,WEEKDAY(D3,2)=7,WEEKDAY(D3,2)=5),"RH","")</f>
        <v/>
      </c>
      <c r="E29" s="39" t="str">
        <f t="shared" si="24"/>
        <v>RH</v>
      </c>
      <c r="F29" s="39" t="str">
        <f t="shared" si="24"/>
        <v>RH</v>
      </c>
      <c r="G29" s="39" t="str">
        <f t="shared" si="24"/>
        <v>RH</v>
      </c>
      <c r="H29" s="39" t="str">
        <f t="shared" si="24"/>
        <v/>
      </c>
      <c r="I29" s="39" t="str">
        <f t="shared" si="24"/>
        <v/>
      </c>
      <c r="J29" s="39" t="str">
        <f t="shared" si="24"/>
        <v/>
      </c>
      <c r="K29" s="39" t="str">
        <f t="shared" si="24"/>
        <v/>
      </c>
      <c r="L29" s="39" t="str">
        <f t="shared" si="24"/>
        <v>RH</v>
      </c>
      <c r="M29" s="39" t="str">
        <f t="shared" si="24"/>
        <v>RH</v>
      </c>
      <c r="N29" s="39" t="str">
        <f t="shared" si="24"/>
        <v>RH</v>
      </c>
      <c r="O29" s="39" t="str">
        <f t="shared" si="24"/>
        <v/>
      </c>
      <c r="P29" s="39" t="str">
        <f t="shared" si="24"/>
        <v/>
      </c>
      <c r="Q29" s="39" t="str">
        <f t="shared" si="24"/>
        <v/>
      </c>
      <c r="R29" s="39" t="str">
        <f t="shared" si="24"/>
        <v/>
      </c>
      <c r="S29" s="39" t="str">
        <f t="shared" si="24"/>
        <v>RH</v>
      </c>
      <c r="T29" s="39" t="str">
        <f t="shared" si="24"/>
        <v>RH</v>
      </c>
      <c r="U29" s="39" t="str">
        <f t="shared" si="24"/>
        <v>RH</v>
      </c>
      <c r="V29" s="39" t="str">
        <f t="shared" si="24"/>
        <v/>
      </c>
      <c r="W29" s="39" t="str">
        <f t="shared" si="24"/>
        <v/>
      </c>
      <c r="X29" s="39" t="str">
        <f t="shared" si="24"/>
        <v/>
      </c>
      <c r="Y29" s="39" t="str">
        <f t="shared" si="24"/>
        <v/>
      </c>
      <c r="Z29" s="39" t="str">
        <f t="shared" si="24"/>
        <v>RH</v>
      </c>
      <c r="AA29" s="39" t="str">
        <f t="shared" si="24"/>
        <v>RH</v>
      </c>
      <c r="AB29" s="39" t="str">
        <f t="shared" si="24"/>
        <v>RH</v>
      </c>
      <c r="AC29" s="39" t="str">
        <f t="shared" si="24"/>
        <v/>
      </c>
      <c r="AD29" s="39" t="str">
        <f t="shared" si="24"/>
        <v/>
      </c>
      <c r="AE29" s="39" t="str">
        <f t="shared" si="24"/>
        <v/>
      </c>
      <c r="AF29" s="39" t="str">
        <f t="shared" si="24"/>
        <v/>
      </c>
      <c r="AG29" s="39" t="str">
        <f t="shared" si="24"/>
        <v>RH</v>
      </c>
      <c r="AH29" s="132" t="str">
        <f t="shared" si="24"/>
        <v>RH</v>
      </c>
      <c r="AI29" s="111"/>
      <c r="AJ29" s="164">
        <f>COUNTIF(D29:AH29,"RTT")+'Sept 2020'!AI29</f>
        <v>0</v>
      </c>
      <c r="AK29" s="183">
        <f t="shared" si="3"/>
        <v>15</v>
      </c>
      <c r="AL29" s="88">
        <f>COUNTIF(D29:AH29,"CA")+'Sept 2020'!AK29</f>
        <v>0</v>
      </c>
      <c r="AM29" s="186">
        <f t="shared" si="4"/>
        <v>25</v>
      </c>
      <c r="AN29" s="362"/>
      <c r="AO29" s="88" t="s">
        <v>90</v>
      </c>
      <c r="AP29" s="80">
        <f>'Sept 2020'!AO29</f>
        <v>0</v>
      </c>
      <c r="AQ29" s="80">
        <f>COUNTIF(D29:AH29,"HS")+'Sept 2020'!AP29</f>
        <v>0</v>
      </c>
      <c r="AR29" s="186">
        <f t="shared" si="5"/>
        <v>0</v>
      </c>
      <c r="AS29" s="77">
        <f>COUNT(AB29,U29,N29,G29)+'Sept 2020'!AR29</f>
        <v>0</v>
      </c>
      <c r="AT29" s="64">
        <f t="shared" si="6"/>
        <v>0</v>
      </c>
      <c r="AU29" s="64">
        <f t="shared" si="7"/>
        <v>0</v>
      </c>
      <c r="AV29" s="183">
        <f t="shared" si="8"/>
        <v>0</v>
      </c>
      <c r="AW29" s="106">
        <f ca="1">jaunesNum(D29:AH29)+'Sept 2020'!AV29</f>
        <v>0</v>
      </c>
      <c r="AX29" s="108">
        <f>COUNTIF(D29:AH29,"RF")+'Sept 2020'!AW29</f>
        <v>0</v>
      </c>
      <c r="AY29" s="190">
        <f t="shared" ca="1" si="9"/>
        <v>0</v>
      </c>
      <c r="AZ29" s="88">
        <f>IF(COUNTIF(D29:AH29,"CA")&gt;=5,"1",IF(COUNTIF(D29:AH29,"CA")&lt;=4,"0"))+'Sept 2020'!AY29</f>
        <v>0</v>
      </c>
      <c r="BA29" s="80">
        <f t="shared" si="10"/>
        <v>0</v>
      </c>
      <c r="BB29" s="80">
        <f>COUNTIF(D29:AH29,"FR")+'Sept 2020'!BA29</f>
        <v>0</v>
      </c>
      <c r="BC29" s="186">
        <f t="shared" si="11"/>
        <v>0</v>
      </c>
    </row>
    <row r="30" spans="1:55" ht="12" customHeight="1" x14ac:dyDescent="0.25">
      <c r="A30" s="281" t="s">
        <v>44</v>
      </c>
      <c r="B30" s="123">
        <v>14</v>
      </c>
      <c r="C30" s="137"/>
      <c r="D30" s="39" t="str">
        <f t="shared" ref="D30:AH30" si="25">IF(OR(WEEKDAY(D3,2)=6,WEEKDAY(D3,2)=7,WEEKDAY(D3,2)=2),"RH","")</f>
        <v/>
      </c>
      <c r="E30" s="39" t="str">
        <f t="shared" si="25"/>
        <v/>
      </c>
      <c r="F30" s="39" t="str">
        <f t="shared" si="25"/>
        <v>RH</v>
      </c>
      <c r="G30" s="39" t="str">
        <f t="shared" si="25"/>
        <v>RH</v>
      </c>
      <c r="H30" s="39" t="str">
        <f t="shared" si="25"/>
        <v/>
      </c>
      <c r="I30" s="39" t="str">
        <f t="shared" si="25"/>
        <v>RH</v>
      </c>
      <c r="J30" s="39" t="str">
        <f t="shared" si="25"/>
        <v/>
      </c>
      <c r="K30" s="39" t="str">
        <f t="shared" si="25"/>
        <v/>
      </c>
      <c r="L30" s="39" t="str">
        <f t="shared" si="25"/>
        <v/>
      </c>
      <c r="M30" s="39" t="str">
        <f t="shared" si="25"/>
        <v>RH</v>
      </c>
      <c r="N30" s="39" t="str">
        <f t="shared" si="25"/>
        <v>RH</v>
      </c>
      <c r="O30" s="39" t="str">
        <f t="shared" si="25"/>
        <v/>
      </c>
      <c r="P30" s="39" t="str">
        <f t="shared" si="25"/>
        <v>RH</v>
      </c>
      <c r="Q30" s="39" t="str">
        <f t="shared" si="25"/>
        <v/>
      </c>
      <c r="R30" s="39" t="str">
        <f t="shared" si="25"/>
        <v/>
      </c>
      <c r="S30" s="39" t="str">
        <f t="shared" si="25"/>
        <v/>
      </c>
      <c r="T30" s="39" t="str">
        <f t="shared" si="25"/>
        <v>RH</v>
      </c>
      <c r="U30" s="39" t="str">
        <f t="shared" si="25"/>
        <v>RH</v>
      </c>
      <c r="V30" s="39" t="str">
        <f t="shared" si="25"/>
        <v/>
      </c>
      <c r="W30" s="39" t="str">
        <f t="shared" si="25"/>
        <v>RH</v>
      </c>
      <c r="X30" s="39" t="str">
        <f t="shared" si="25"/>
        <v/>
      </c>
      <c r="Y30" s="39" t="str">
        <f t="shared" si="25"/>
        <v/>
      </c>
      <c r="Z30" s="39" t="str">
        <f t="shared" si="25"/>
        <v/>
      </c>
      <c r="AA30" s="39" t="str">
        <f t="shared" si="25"/>
        <v>RH</v>
      </c>
      <c r="AB30" s="39" t="str">
        <f t="shared" si="25"/>
        <v>RH</v>
      </c>
      <c r="AC30" s="39" t="str">
        <f t="shared" si="25"/>
        <v/>
      </c>
      <c r="AD30" s="39" t="str">
        <f t="shared" si="25"/>
        <v>RH</v>
      </c>
      <c r="AE30" s="39" t="str">
        <f t="shared" si="25"/>
        <v/>
      </c>
      <c r="AF30" s="39" t="str">
        <f t="shared" si="25"/>
        <v/>
      </c>
      <c r="AG30" s="39" t="str">
        <f t="shared" si="25"/>
        <v/>
      </c>
      <c r="AH30" s="132" t="str">
        <f t="shared" si="25"/>
        <v>RH</v>
      </c>
      <c r="AI30" s="111"/>
      <c r="AJ30" s="164">
        <f>COUNTIF(D30:AH30,"RTT")+'Sept 2020'!AI30</f>
        <v>0</v>
      </c>
      <c r="AK30" s="183">
        <f t="shared" si="3"/>
        <v>15</v>
      </c>
      <c r="AL30" s="88">
        <f>COUNTIF(D30:AH30,"CA")+'Sept 2020'!AK30</f>
        <v>0</v>
      </c>
      <c r="AM30" s="186">
        <f t="shared" si="4"/>
        <v>25</v>
      </c>
      <c r="AN30" s="362"/>
      <c r="AO30" s="88" t="s">
        <v>90</v>
      </c>
      <c r="AP30" s="80">
        <f>'Sept 2020'!AO30</f>
        <v>0</v>
      </c>
      <c r="AQ30" s="80">
        <f>COUNTIF(D30:AH30,"HS")+'Sept 2020'!AP30</f>
        <v>0</v>
      </c>
      <c r="AR30" s="186">
        <f t="shared" si="5"/>
        <v>0</v>
      </c>
      <c r="AS30" s="77">
        <f>COUNT(AB30,U30,N30,G30)+'Sept 2020'!AR30</f>
        <v>0</v>
      </c>
      <c r="AT30" s="64">
        <f t="shared" si="6"/>
        <v>0</v>
      </c>
      <c r="AU30" s="64">
        <f t="shared" si="7"/>
        <v>0</v>
      </c>
      <c r="AV30" s="183">
        <f t="shared" si="8"/>
        <v>0</v>
      </c>
      <c r="AW30" s="106">
        <f ca="1">jaunesNum(D30:AH30)+'Sept 2020'!AV30</f>
        <v>0</v>
      </c>
      <c r="AX30" s="108">
        <f>COUNTIF(D30:AH30,"RF")+'Sept 2020'!AW30</f>
        <v>0</v>
      </c>
      <c r="AY30" s="190">
        <f t="shared" ca="1" si="9"/>
        <v>0</v>
      </c>
      <c r="AZ30" s="88">
        <f>IF(COUNTIF(D30:AH30,"CA")&gt;=5,"1",IF(COUNTIF(D30:AH30,"CA")&lt;=4,"0"))+'Sept 2020'!AY30</f>
        <v>0</v>
      </c>
      <c r="BA30" s="80">
        <f t="shared" si="10"/>
        <v>0</v>
      </c>
      <c r="BB30" s="80">
        <f>COUNTIF(D30:AH30,"FR")+'Sept 2020'!BA30</f>
        <v>0</v>
      </c>
      <c r="BC30" s="186">
        <f t="shared" si="11"/>
        <v>0</v>
      </c>
    </row>
    <row r="31" spans="1:55" ht="12" customHeight="1" x14ac:dyDescent="0.25">
      <c r="A31" s="281"/>
      <c r="B31" s="123">
        <v>15</v>
      </c>
      <c r="C31" s="133"/>
      <c r="D31" s="39" t="str">
        <f t="shared" ref="D31:AH31" si="26">IF(OR(WEEKDAY(D3,2)=6,WEEKDAY(D3,2)=7,WEEKDAY(D3,2)=5),"RH","")</f>
        <v/>
      </c>
      <c r="E31" s="39" t="str">
        <f t="shared" si="26"/>
        <v>RH</v>
      </c>
      <c r="F31" s="39" t="str">
        <f t="shared" si="26"/>
        <v>RH</v>
      </c>
      <c r="G31" s="39" t="str">
        <f t="shared" si="26"/>
        <v>RH</v>
      </c>
      <c r="H31" s="39" t="str">
        <f t="shared" si="26"/>
        <v/>
      </c>
      <c r="I31" s="39" t="str">
        <f t="shared" si="26"/>
        <v/>
      </c>
      <c r="J31" s="39" t="str">
        <f t="shared" si="26"/>
        <v/>
      </c>
      <c r="K31" s="39" t="str">
        <f t="shared" si="26"/>
        <v/>
      </c>
      <c r="L31" s="39" t="str">
        <f t="shared" si="26"/>
        <v>RH</v>
      </c>
      <c r="M31" s="39" t="str">
        <f t="shared" si="26"/>
        <v>RH</v>
      </c>
      <c r="N31" s="39" t="str">
        <f t="shared" si="26"/>
        <v>RH</v>
      </c>
      <c r="O31" s="39" t="str">
        <f t="shared" si="26"/>
        <v/>
      </c>
      <c r="P31" s="39" t="str">
        <f t="shared" si="26"/>
        <v/>
      </c>
      <c r="Q31" s="39" t="str">
        <f t="shared" si="26"/>
        <v/>
      </c>
      <c r="R31" s="39" t="str">
        <f t="shared" si="26"/>
        <v/>
      </c>
      <c r="S31" s="39" t="str">
        <f t="shared" si="26"/>
        <v>RH</v>
      </c>
      <c r="T31" s="39" t="str">
        <f t="shared" si="26"/>
        <v>RH</v>
      </c>
      <c r="U31" s="39" t="str">
        <f t="shared" si="26"/>
        <v>RH</v>
      </c>
      <c r="V31" s="39" t="str">
        <f t="shared" si="26"/>
        <v/>
      </c>
      <c r="W31" s="39" t="str">
        <f t="shared" si="26"/>
        <v/>
      </c>
      <c r="X31" s="39" t="str">
        <f t="shared" si="26"/>
        <v/>
      </c>
      <c r="Y31" s="39" t="str">
        <f t="shared" si="26"/>
        <v/>
      </c>
      <c r="Z31" s="39" t="str">
        <f t="shared" si="26"/>
        <v>RH</v>
      </c>
      <c r="AA31" s="39" t="str">
        <f t="shared" si="26"/>
        <v>RH</v>
      </c>
      <c r="AB31" s="39" t="str">
        <f t="shared" si="26"/>
        <v>RH</v>
      </c>
      <c r="AC31" s="39" t="str">
        <f t="shared" si="26"/>
        <v/>
      </c>
      <c r="AD31" s="39" t="str">
        <f t="shared" si="26"/>
        <v/>
      </c>
      <c r="AE31" s="39" t="str">
        <f t="shared" si="26"/>
        <v/>
      </c>
      <c r="AF31" s="39" t="str">
        <f t="shared" si="26"/>
        <v/>
      </c>
      <c r="AG31" s="39" t="str">
        <f t="shared" si="26"/>
        <v>RH</v>
      </c>
      <c r="AH31" s="132" t="str">
        <f t="shared" si="26"/>
        <v>RH</v>
      </c>
      <c r="AI31" s="111"/>
      <c r="AJ31" s="164">
        <f>COUNTIF(D31:AH31,"RTT")+'Sept 2020'!AI31</f>
        <v>0</v>
      </c>
      <c r="AK31" s="183">
        <f t="shared" si="3"/>
        <v>15</v>
      </c>
      <c r="AL31" s="88">
        <f>COUNTIF(D31:AH31,"CA")+'Sept 2020'!AK31</f>
        <v>0</v>
      </c>
      <c r="AM31" s="186">
        <f t="shared" si="4"/>
        <v>25</v>
      </c>
      <c r="AN31" s="362"/>
      <c r="AO31" s="88" t="s">
        <v>90</v>
      </c>
      <c r="AP31" s="80">
        <f>'Sept 2020'!AO31</f>
        <v>0</v>
      </c>
      <c r="AQ31" s="80">
        <f>COUNTIF(D31:AH31,"HS")+'Sept 2020'!AP31</f>
        <v>0</v>
      </c>
      <c r="AR31" s="186">
        <f t="shared" si="5"/>
        <v>0</v>
      </c>
      <c r="AS31" s="77">
        <f>COUNT(AB31,U31,N31,G31)+'Sept 2020'!AR31</f>
        <v>0</v>
      </c>
      <c r="AT31" s="64">
        <f t="shared" si="6"/>
        <v>0</v>
      </c>
      <c r="AU31" s="64">
        <f t="shared" si="7"/>
        <v>0</v>
      </c>
      <c r="AV31" s="183">
        <f t="shared" si="8"/>
        <v>0</v>
      </c>
      <c r="AW31" s="106">
        <f ca="1">jaunesNum(D31:AH31)+'Sept 2020'!AV31</f>
        <v>0</v>
      </c>
      <c r="AX31" s="108">
        <f>COUNTIF(D31:AH31,"RF")+'Sept 2020'!AW31</f>
        <v>0</v>
      </c>
      <c r="AY31" s="190">
        <f t="shared" ca="1" si="9"/>
        <v>0</v>
      </c>
      <c r="AZ31" s="88">
        <f>IF(COUNTIF(D31:AH31,"CA")&gt;=5,"1",IF(COUNTIF(D31:AH31,"CA")&lt;=4,"0"))+'Sept 2020'!AY31</f>
        <v>0</v>
      </c>
      <c r="BA31" s="80">
        <f t="shared" si="10"/>
        <v>0</v>
      </c>
      <c r="BB31" s="80">
        <f>COUNTIF(D31:AH31,"FR")+'Sept 2020'!BA31</f>
        <v>0</v>
      </c>
      <c r="BC31" s="186">
        <f t="shared" si="11"/>
        <v>0</v>
      </c>
    </row>
    <row r="32" spans="1:55" ht="12" customHeight="1" x14ac:dyDescent="0.25">
      <c r="A32" s="281"/>
      <c r="B32" s="123">
        <v>16</v>
      </c>
      <c r="C32" s="133"/>
      <c r="D32" s="39" t="str">
        <f t="shared" ref="D32:AH32" si="27">IF(OR(WEEKDAY(D3,2)=6,WEEKDAY(D3,2)=7,WEEKDAY(D3,2)=4),"RH","")</f>
        <v>RH</v>
      </c>
      <c r="E32" s="39" t="str">
        <f t="shared" si="27"/>
        <v/>
      </c>
      <c r="F32" s="39" t="str">
        <f t="shared" si="27"/>
        <v>RH</v>
      </c>
      <c r="G32" s="39" t="str">
        <f t="shared" si="27"/>
        <v>RH</v>
      </c>
      <c r="H32" s="39" t="str">
        <f t="shared" si="27"/>
        <v/>
      </c>
      <c r="I32" s="39" t="str">
        <f t="shared" si="27"/>
        <v/>
      </c>
      <c r="J32" s="39" t="str">
        <f t="shared" si="27"/>
        <v/>
      </c>
      <c r="K32" s="39" t="str">
        <f t="shared" si="27"/>
        <v>RH</v>
      </c>
      <c r="L32" s="39" t="str">
        <f t="shared" si="27"/>
        <v/>
      </c>
      <c r="M32" s="39" t="str">
        <f t="shared" si="27"/>
        <v>RH</v>
      </c>
      <c r="N32" s="39" t="str">
        <f t="shared" si="27"/>
        <v>RH</v>
      </c>
      <c r="O32" s="39" t="str">
        <f t="shared" si="27"/>
        <v/>
      </c>
      <c r="P32" s="39" t="str">
        <f t="shared" si="27"/>
        <v/>
      </c>
      <c r="Q32" s="39" t="str">
        <f t="shared" si="27"/>
        <v/>
      </c>
      <c r="R32" s="39" t="str">
        <f t="shared" si="27"/>
        <v>RH</v>
      </c>
      <c r="S32" s="39" t="str">
        <f t="shared" si="27"/>
        <v/>
      </c>
      <c r="T32" s="39" t="str">
        <f t="shared" si="27"/>
        <v>RH</v>
      </c>
      <c r="U32" s="39" t="str">
        <f t="shared" si="27"/>
        <v>RH</v>
      </c>
      <c r="V32" s="39" t="str">
        <f t="shared" si="27"/>
        <v/>
      </c>
      <c r="W32" s="39" t="str">
        <f t="shared" si="27"/>
        <v/>
      </c>
      <c r="X32" s="39" t="str">
        <f t="shared" si="27"/>
        <v/>
      </c>
      <c r="Y32" s="39" t="str">
        <f t="shared" si="27"/>
        <v>RH</v>
      </c>
      <c r="Z32" s="39" t="str">
        <f t="shared" si="27"/>
        <v/>
      </c>
      <c r="AA32" s="39" t="str">
        <f t="shared" si="27"/>
        <v>RH</v>
      </c>
      <c r="AB32" s="39" t="str">
        <f t="shared" si="27"/>
        <v>RH</v>
      </c>
      <c r="AC32" s="39" t="str">
        <f t="shared" si="27"/>
        <v/>
      </c>
      <c r="AD32" s="39" t="str">
        <f t="shared" si="27"/>
        <v/>
      </c>
      <c r="AE32" s="39" t="str">
        <f t="shared" si="27"/>
        <v/>
      </c>
      <c r="AF32" s="39" t="str">
        <f t="shared" si="27"/>
        <v>RH</v>
      </c>
      <c r="AG32" s="39" t="str">
        <f t="shared" si="27"/>
        <v/>
      </c>
      <c r="AH32" s="132" t="str">
        <f t="shared" si="27"/>
        <v>RH</v>
      </c>
      <c r="AI32" s="111"/>
      <c r="AJ32" s="164">
        <f>COUNTIF(D32:AH32,"RTT")+'Sept 2020'!AI32</f>
        <v>0</v>
      </c>
      <c r="AK32" s="183">
        <f t="shared" si="3"/>
        <v>15</v>
      </c>
      <c r="AL32" s="88">
        <f>COUNTIF(D32:AH32,"CA")+'Sept 2020'!AK32</f>
        <v>0</v>
      </c>
      <c r="AM32" s="186">
        <f t="shared" si="4"/>
        <v>25</v>
      </c>
      <c r="AN32" s="362"/>
      <c r="AO32" s="88" t="s">
        <v>90</v>
      </c>
      <c r="AP32" s="80">
        <f>'Sept 2020'!AO32</f>
        <v>0</v>
      </c>
      <c r="AQ32" s="80">
        <f>COUNTIF(D32:AH32,"HS")+'Sept 2020'!AP32</f>
        <v>0</v>
      </c>
      <c r="AR32" s="186">
        <f t="shared" si="5"/>
        <v>0</v>
      </c>
      <c r="AS32" s="77">
        <f>COUNT(AB32,U32,N32,G32)+'Sept 2020'!AR32</f>
        <v>0</v>
      </c>
      <c r="AT32" s="64">
        <f t="shared" si="6"/>
        <v>0</v>
      </c>
      <c r="AU32" s="64">
        <f t="shared" si="7"/>
        <v>0</v>
      </c>
      <c r="AV32" s="183">
        <f t="shared" si="8"/>
        <v>0</v>
      </c>
      <c r="AW32" s="106">
        <f ca="1">jaunesNum(D32:AH32)+'Sept 2020'!AV32</f>
        <v>0</v>
      </c>
      <c r="AX32" s="108">
        <f>COUNTIF(D32:AH32,"RF")+'Sept 2020'!AW32</f>
        <v>0</v>
      </c>
      <c r="AY32" s="190">
        <f t="shared" ca="1" si="9"/>
        <v>0</v>
      </c>
      <c r="AZ32" s="88">
        <f>IF(COUNTIF(D32:AH32,"CA")&gt;=5,"1",IF(COUNTIF(D32:AH32,"CA")&lt;=4,"0"))+'Sept 2020'!AY32</f>
        <v>0</v>
      </c>
      <c r="BA32" s="80">
        <f t="shared" si="10"/>
        <v>0</v>
      </c>
      <c r="BB32" s="80">
        <f>COUNTIF(D32:AH32,"FR")+'Sept 2020'!BA32</f>
        <v>0</v>
      </c>
      <c r="BC32" s="186">
        <f t="shared" si="11"/>
        <v>0</v>
      </c>
    </row>
    <row r="33" spans="1:55" s="6" customFormat="1" ht="12" customHeight="1" thickBot="1" x14ac:dyDescent="0.3">
      <c r="A33" s="282"/>
      <c r="B33" s="123">
        <v>17</v>
      </c>
      <c r="C33" s="133"/>
      <c r="D33" s="39" t="str">
        <f t="shared" ref="D33:AH33" si="28">IF(OR(WEEKDAY(D3,2)=6,WEEKDAY(D3,2)=7,WEEKDAY(D3,2)=2),"RH","")</f>
        <v/>
      </c>
      <c r="E33" s="39" t="str">
        <f t="shared" si="28"/>
        <v/>
      </c>
      <c r="F33" s="39" t="str">
        <f t="shared" si="28"/>
        <v>RH</v>
      </c>
      <c r="G33" s="39" t="str">
        <f t="shared" si="28"/>
        <v>RH</v>
      </c>
      <c r="H33" s="39" t="str">
        <f t="shared" si="28"/>
        <v/>
      </c>
      <c r="I33" s="39" t="str">
        <f t="shared" si="28"/>
        <v>RH</v>
      </c>
      <c r="J33" s="39" t="str">
        <f t="shared" si="28"/>
        <v/>
      </c>
      <c r="K33" s="39" t="str">
        <f t="shared" si="28"/>
        <v/>
      </c>
      <c r="L33" s="39" t="str">
        <f t="shared" si="28"/>
        <v/>
      </c>
      <c r="M33" s="39" t="str">
        <f t="shared" si="28"/>
        <v>RH</v>
      </c>
      <c r="N33" s="39" t="str">
        <f t="shared" si="28"/>
        <v>RH</v>
      </c>
      <c r="O33" s="39" t="str">
        <f t="shared" si="28"/>
        <v/>
      </c>
      <c r="P33" s="39" t="str">
        <f t="shared" si="28"/>
        <v>RH</v>
      </c>
      <c r="Q33" s="39" t="str">
        <f t="shared" si="28"/>
        <v/>
      </c>
      <c r="R33" s="39" t="str">
        <f t="shared" si="28"/>
        <v/>
      </c>
      <c r="S33" s="39" t="str">
        <f t="shared" si="28"/>
        <v/>
      </c>
      <c r="T33" s="39" t="str">
        <f t="shared" si="28"/>
        <v>RH</v>
      </c>
      <c r="U33" s="39" t="str">
        <f t="shared" si="28"/>
        <v>RH</v>
      </c>
      <c r="V33" s="39" t="str">
        <f t="shared" si="28"/>
        <v/>
      </c>
      <c r="W33" s="39" t="str">
        <f t="shared" si="28"/>
        <v>RH</v>
      </c>
      <c r="X33" s="39" t="str">
        <f t="shared" si="28"/>
        <v/>
      </c>
      <c r="Y33" s="39" t="str">
        <f t="shared" si="28"/>
        <v/>
      </c>
      <c r="Z33" s="39" t="str">
        <f t="shared" si="28"/>
        <v/>
      </c>
      <c r="AA33" s="39" t="str">
        <f t="shared" si="28"/>
        <v>RH</v>
      </c>
      <c r="AB33" s="39" t="str">
        <f t="shared" si="28"/>
        <v>RH</v>
      </c>
      <c r="AC33" s="39" t="str">
        <f t="shared" si="28"/>
        <v/>
      </c>
      <c r="AD33" s="39" t="str">
        <f t="shared" si="28"/>
        <v>RH</v>
      </c>
      <c r="AE33" s="39" t="str">
        <f t="shared" si="28"/>
        <v/>
      </c>
      <c r="AF33" s="39" t="str">
        <f t="shared" si="28"/>
        <v/>
      </c>
      <c r="AG33" s="39" t="str">
        <f t="shared" si="28"/>
        <v/>
      </c>
      <c r="AH33" s="132" t="str">
        <f t="shared" si="28"/>
        <v>RH</v>
      </c>
      <c r="AI33" s="111"/>
      <c r="AJ33" s="164">
        <f>COUNTIF(D33:AH33,"RTT")+'Sept 2020'!AI33</f>
        <v>0</v>
      </c>
      <c r="AK33" s="183">
        <f t="shared" si="3"/>
        <v>15</v>
      </c>
      <c r="AL33" s="88">
        <f>COUNTIF(D33:AH33,"CA")+'Sept 2020'!AK33</f>
        <v>0</v>
      </c>
      <c r="AM33" s="186">
        <f t="shared" si="4"/>
        <v>25</v>
      </c>
      <c r="AN33" s="362"/>
      <c r="AO33" s="88" t="s">
        <v>90</v>
      </c>
      <c r="AP33" s="80">
        <f>'Sept 2020'!AO33</f>
        <v>0</v>
      </c>
      <c r="AQ33" s="80">
        <f>COUNTIF(D33:AH33,"HS")+'Sept 2020'!AP33</f>
        <v>0</v>
      </c>
      <c r="AR33" s="186">
        <f t="shared" si="5"/>
        <v>0</v>
      </c>
      <c r="AS33" s="77">
        <f>COUNT(AB33,U33,N33,G33)+'Sept 2020'!AR33</f>
        <v>0</v>
      </c>
      <c r="AT33" s="64">
        <f t="shared" si="6"/>
        <v>0</v>
      </c>
      <c r="AU33" s="64">
        <f t="shared" si="7"/>
        <v>0</v>
      </c>
      <c r="AV33" s="183">
        <f t="shared" si="8"/>
        <v>0</v>
      </c>
      <c r="AW33" s="106">
        <f ca="1">jaunesNum(D33:AH33)+'Sept 2020'!AV33</f>
        <v>0</v>
      </c>
      <c r="AX33" s="108">
        <f>COUNTIF(D33:AH33,"RF")+'Sept 2020'!AW33</f>
        <v>0</v>
      </c>
      <c r="AY33" s="190">
        <f t="shared" ca="1" si="9"/>
        <v>0</v>
      </c>
      <c r="AZ33" s="88">
        <f>IF(COUNTIF(D33:AH33,"CA")&gt;=5,"1",IF(COUNTIF(D33:AH33,"CA")&lt;=4,"0"))+'Sept 2020'!AY33</f>
        <v>0</v>
      </c>
      <c r="BA33" s="80">
        <f t="shared" si="10"/>
        <v>0</v>
      </c>
      <c r="BB33" s="80">
        <f>COUNTIF(D33:AH33,"FR")+'Sept 2020'!BA33</f>
        <v>0</v>
      </c>
      <c r="BC33" s="186">
        <f t="shared" si="11"/>
        <v>0</v>
      </c>
    </row>
    <row r="34" spans="1:55" ht="1.5" customHeight="1" x14ac:dyDescent="0.25">
      <c r="A34" s="34"/>
      <c r="B34" s="123"/>
      <c r="C34" s="133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32"/>
      <c r="AI34" s="111"/>
      <c r="AJ34" s="164">
        <f>COUNTIF(D34:AH34,"RTT")+'Sept 2020'!AI34</f>
        <v>0</v>
      </c>
      <c r="AK34" s="183"/>
      <c r="AL34" s="88">
        <f>COUNTIF(D34:AH34,"CA")+'Sept 2020'!AK34</f>
        <v>0</v>
      </c>
      <c r="AM34" s="186"/>
      <c r="AN34" s="362"/>
      <c r="AO34" s="88" t="s">
        <v>90</v>
      </c>
      <c r="AP34" s="80">
        <f>'Sept 2020'!AO34</f>
        <v>0</v>
      </c>
      <c r="AQ34" s="80">
        <f>COUNTIF(D34:AH34,"HS")+'Sept 2020'!AP34</f>
        <v>0</v>
      </c>
      <c r="AR34" s="186">
        <f t="shared" si="5"/>
        <v>0</v>
      </c>
      <c r="AS34" s="77">
        <f>COUNT(AB34,U34,N34,G34)+'Sept 2020'!AR34</f>
        <v>0</v>
      </c>
      <c r="AT34" s="64">
        <f t="shared" si="6"/>
        <v>0</v>
      </c>
      <c r="AU34" s="64">
        <f t="shared" si="7"/>
        <v>0</v>
      </c>
      <c r="AV34" s="183">
        <f t="shared" si="8"/>
        <v>0</v>
      </c>
      <c r="AW34" s="106">
        <f ca="1">jaunesNum(D34:AH34)+'Sept 2020'!AV34</f>
        <v>2</v>
      </c>
      <c r="AX34" s="108">
        <f>COUNTIF(D34:AH34,"RF")+'Sept 2020'!AW34</f>
        <v>0</v>
      </c>
      <c r="AY34" s="191"/>
      <c r="AZ34" s="88">
        <f>IF(COUNTIF(D34:AH34,"CA")&gt;=5,"1",IF(COUNTIF(D34:AH34,"CA")&lt;=4,"0"))+'Sept 2020'!AY34</f>
        <v>0</v>
      </c>
      <c r="BA34" s="80">
        <f t="shared" si="10"/>
        <v>0</v>
      </c>
      <c r="BB34" s="80">
        <f>COUNTIF(D34:AH34,"FR")+'Sept 2020'!BA34</f>
        <v>0</v>
      </c>
      <c r="BC34" s="186">
        <f t="shared" si="11"/>
        <v>0</v>
      </c>
    </row>
    <row r="35" spans="1:55" ht="12" customHeight="1" x14ac:dyDescent="0.25">
      <c r="A35" s="283" t="s">
        <v>45</v>
      </c>
      <c r="B35" s="120">
        <v>18</v>
      </c>
      <c r="C35" s="133"/>
      <c r="D35" s="39" t="str">
        <f>IF(OR(WEEKDAY(D3,2)=6,WEEKDAY(D3,2)=7,WEEKDAY(D3,2)=3),"RH","")</f>
        <v/>
      </c>
      <c r="E35" s="39" t="str">
        <f t="shared" ref="E35:AH35" si="29">IF(OR(WEEKDAY(E3,2)=6,WEEKDAY(E3,2)=7,WEEKDAY(E3,2)=3),"RH","")</f>
        <v/>
      </c>
      <c r="F35" s="39" t="str">
        <f t="shared" si="29"/>
        <v>RH</v>
      </c>
      <c r="G35" s="39" t="str">
        <f t="shared" si="29"/>
        <v>RH</v>
      </c>
      <c r="H35" s="39" t="str">
        <f t="shared" si="29"/>
        <v/>
      </c>
      <c r="I35" s="39" t="str">
        <f t="shared" si="29"/>
        <v/>
      </c>
      <c r="J35" s="39" t="str">
        <f t="shared" si="29"/>
        <v>RH</v>
      </c>
      <c r="K35" s="39" t="str">
        <f t="shared" si="29"/>
        <v/>
      </c>
      <c r="L35" s="39" t="str">
        <f t="shared" si="29"/>
        <v/>
      </c>
      <c r="M35" s="39" t="str">
        <f t="shared" si="29"/>
        <v>RH</v>
      </c>
      <c r="N35" s="39" t="str">
        <f t="shared" si="29"/>
        <v>RH</v>
      </c>
      <c r="O35" s="39" t="str">
        <f t="shared" si="29"/>
        <v/>
      </c>
      <c r="P35" s="39" t="str">
        <f t="shared" si="29"/>
        <v/>
      </c>
      <c r="Q35" s="39" t="str">
        <f t="shared" si="29"/>
        <v>RH</v>
      </c>
      <c r="R35" s="39" t="str">
        <f t="shared" si="29"/>
        <v/>
      </c>
      <c r="S35" s="39" t="str">
        <f t="shared" si="29"/>
        <v/>
      </c>
      <c r="T35" s="39" t="str">
        <f t="shared" si="29"/>
        <v>RH</v>
      </c>
      <c r="U35" s="39" t="str">
        <f t="shared" si="29"/>
        <v>RH</v>
      </c>
      <c r="V35" s="39" t="str">
        <f t="shared" si="29"/>
        <v/>
      </c>
      <c r="W35" s="39" t="str">
        <f t="shared" si="29"/>
        <v/>
      </c>
      <c r="X35" s="39" t="str">
        <f t="shared" si="29"/>
        <v>RH</v>
      </c>
      <c r="Y35" s="39" t="str">
        <f t="shared" si="29"/>
        <v/>
      </c>
      <c r="Z35" s="39" t="str">
        <f t="shared" si="29"/>
        <v/>
      </c>
      <c r="AA35" s="39" t="str">
        <f t="shared" si="29"/>
        <v>RH</v>
      </c>
      <c r="AB35" s="39" t="str">
        <f t="shared" si="29"/>
        <v>RH</v>
      </c>
      <c r="AC35" s="39" t="str">
        <f t="shared" si="29"/>
        <v/>
      </c>
      <c r="AD35" s="39" t="str">
        <f t="shared" si="29"/>
        <v/>
      </c>
      <c r="AE35" s="39" t="str">
        <f t="shared" si="29"/>
        <v>RH</v>
      </c>
      <c r="AF35" s="39" t="str">
        <f t="shared" si="29"/>
        <v/>
      </c>
      <c r="AG35" s="39" t="str">
        <f t="shared" si="29"/>
        <v/>
      </c>
      <c r="AH35" s="132" t="str">
        <f t="shared" si="29"/>
        <v>RH</v>
      </c>
      <c r="AI35" s="111"/>
      <c r="AJ35" s="164">
        <f>COUNTIF(D35:AH35,"RTT")+'Sept 2020'!AI35</f>
        <v>0</v>
      </c>
      <c r="AK35" s="183">
        <f>0 -(AJ35)</f>
        <v>0</v>
      </c>
      <c r="AL35" s="88">
        <f>COUNTIF(D35:AH35,"CA")+'Sept 2020'!AK35</f>
        <v>0</v>
      </c>
      <c r="AM35" s="186">
        <f t="shared" si="4"/>
        <v>25</v>
      </c>
      <c r="AN35" s="362"/>
      <c r="AO35" s="88" t="s">
        <v>90</v>
      </c>
      <c r="AP35" s="80">
        <f>'Sept 2020'!AO35</f>
        <v>0</v>
      </c>
      <c r="AQ35" s="80">
        <f>COUNTIF(D35:AH35,"HS")+'Sept 2020'!AP35</f>
        <v>0</v>
      </c>
      <c r="AR35" s="186">
        <f t="shared" si="5"/>
        <v>0</v>
      </c>
      <c r="AS35" s="77">
        <f>COUNT(AB35,U35,N35,G35)+'Sept 2020'!AR35</f>
        <v>0</v>
      </c>
      <c r="AT35" s="64">
        <f t="shared" si="6"/>
        <v>0</v>
      </c>
      <c r="AU35" s="64">
        <f t="shared" si="7"/>
        <v>0</v>
      </c>
      <c r="AV35" s="183">
        <f t="shared" si="8"/>
        <v>0</v>
      </c>
      <c r="AW35" s="106">
        <f ca="1">jaunesNum(D35:AH35)+'Sept 2020'!AV35</f>
        <v>0</v>
      </c>
      <c r="AX35" s="108">
        <f>COUNTIF(D35:AH35,"RF")+'Sept 2020'!AW35</f>
        <v>0</v>
      </c>
      <c r="AY35" s="190">
        <f t="shared" ca="1" si="9"/>
        <v>0</v>
      </c>
      <c r="AZ35" s="88">
        <f>IF(COUNTIF(D35:AH35,"CA")&gt;=5,"1",IF(COUNTIF(D35:AH35,"CA")&lt;=4,"0"))+'Sept 2020'!AY35</f>
        <v>0</v>
      </c>
      <c r="BA35" s="80">
        <f t="shared" si="10"/>
        <v>0</v>
      </c>
      <c r="BB35" s="80">
        <f>COUNTIF(D35:AH35,"FR")+'Sept 2020'!BA35</f>
        <v>0</v>
      </c>
      <c r="BC35" s="186">
        <f t="shared" si="11"/>
        <v>0</v>
      </c>
    </row>
    <row r="36" spans="1:55" ht="12" customHeight="1" x14ac:dyDescent="0.25">
      <c r="A36" s="283"/>
      <c r="B36" s="124">
        <v>19</v>
      </c>
      <c r="C36" s="139"/>
      <c r="D36" s="39" t="str">
        <f t="shared" ref="D36:AH36" si="30">IF(OR(WEEKDAY(D3,2)=6,WEEKDAY(D3,2)=7,WEEKDAY(D3,2)=5),"RH","")</f>
        <v/>
      </c>
      <c r="E36" s="39" t="str">
        <f t="shared" si="30"/>
        <v>RH</v>
      </c>
      <c r="F36" s="39" t="str">
        <f t="shared" si="30"/>
        <v>RH</v>
      </c>
      <c r="G36" s="39" t="str">
        <f t="shared" si="30"/>
        <v>RH</v>
      </c>
      <c r="H36" s="39" t="str">
        <f t="shared" si="30"/>
        <v/>
      </c>
      <c r="I36" s="39" t="str">
        <f t="shared" si="30"/>
        <v/>
      </c>
      <c r="J36" s="39" t="str">
        <f t="shared" si="30"/>
        <v/>
      </c>
      <c r="K36" s="39" t="str">
        <f t="shared" si="30"/>
        <v/>
      </c>
      <c r="L36" s="39" t="str">
        <f t="shared" si="30"/>
        <v>RH</v>
      </c>
      <c r="M36" s="39" t="str">
        <f t="shared" si="30"/>
        <v>RH</v>
      </c>
      <c r="N36" s="39" t="str">
        <f t="shared" si="30"/>
        <v>RH</v>
      </c>
      <c r="O36" s="39" t="str">
        <f t="shared" si="30"/>
        <v/>
      </c>
      <c r="P36" s="39" t="str">
        <f t="shared" si="30"/>
        <v/>
      </c>
      <c r="Q36" s="39" t="str">
        <f t="shared" si="30"/>
        <v/>
      </c>
      <c r="R36" s="39" t="str">
        <f t="shared" si="30"/>
        <v/>
      </c>
      <c r="S36" s="39" t="str">
        <f t="shared" si="30"/>
        <v>RH</v>
      </c>
      <c r="T36" s="39" t="str">
        <f t="shared" si="30"/>
        <v>RH</v>
      </c>
      <c r="U36" s="39" t="str">
        <f t="shared" si="30"/>
        <v>RH</v>
      </c>
      <c r="V36" s="39" t="str">
        <f t="shared" si="30"/>
        <v/>
      </c>
      <c r="W36" s="39" t="str">
        <f t="shared" si="30"/>
        <v/>
      </c>
      <c r="X36" s="39" t="str">
        <f t="shared" si="30"/>
        <v/>
      </c>
      <c r="Y36" s="39" t="str">
        <f t="shared" si="30"/>
        <v/>
      </c>
      <c r="Z36" s="39" t="str">
        <f t="shared" si="30"/>
        <v>RH</v>
      </c>
      <c r="AA36" s="39" t="str">
        <f t="shared" si="30"/>
        <v>RH</v>
      </c>
      <c r="AB36" s="39" t="str">
        <f t="shared" si="30"/>
        <v>RH</v>
      </c>
      <c r="AC36" s="39" t="str">
        <f t="shared" si="30"/>
        <v/>
      </c>
      <c r="AD36" s="39" t="str">
        <f t="shared" si="30"/>
        <v/>
      </c>
      <c r="AE36" s="39" t="str">
        <f t="shared" si="30"/>
        <v/>
      </c>
      <c r="AF36" s="39" t="str">
        <f t="shared" si="30"/>
        <v/>
      </c>
      <c r="AG36" s="39" t="str">
        <f t="shared" si="30"/>
        <v>RH</v>
      </c>
      <c r="AH36" s="132" t="str">
        <f t="shared" si="30"/>
        <v>RH</v>
      </c>
      <c r="AI36" s="111"/>
      <c r="AJ36" s="164">
        <f>COUNTIF(D36:AH36,"RTT")+'Sept 2020'!AI36</f>
        <v>0</v>
      </c>
      <c r="AK36" s="183">
        <f t="shared" si="3"/>
        <v>15</v>
      </c>
      <c r="AL36" s="88">
        <f>COUNTIF(D36:AH36,"CA")+'Sept 2020'!AK36</f>
        <v>0</v>
      </c>
      <c r="AM36" s="186">
        <f t="shared" si="4"/>
        <v>25</v>
      </c>
      <c r="AN36" s="362"/>
      <c r="AO36" s="88" t="s">
        <v>90</v>
      </c>
      <c r="AP36" s="80">
        <f>'Sept 2020'!AO36</f>
        <v>0</v>
      </c>
      <c r="AQ36" s="80">
        <f>COUNTIF(D36:AH36,"HS")+'Sept 2020'!AP36</f>
        <v>0</v>
      </c>
      <c r="AR36" s="186">
        <f t="shared" si="5"/>
        <v>0</v>
      </c>
      <c r="AS36" s="77">
        <f>COUNT(AB36,U36,N36,G36)+'Sept 2020'!AR36</f>
        <v>0</v>
      </c>
      <c r="AT36" s="64">
        <f t="shared" si="6"/>
        <v>0</v>
      </c>
      <c r="AU36" s="64">
        <f t="shared" si="7"/>
        <v>0</v>
      </c>
      <c r="AV36" s="183">
        <f t="shared" si="8"/>
        <v>0</v>
      </c>
      <c r="AW36" s="106">
        <f ca="1">jaunesNum(D36:AH36)+'Sept 2020'!AV36</f>
        <v>0</v>
      </c>
      <c r="AX36" s="108">
        <f>COUNTIF(D36:AH36,"RF")+'Sept 2020'!AW36</f>
        <v>0</v>
      </c>
      <c r="AY36" s="190">
        <f t="shared" ca="1" si="9"/>
        <v>0</v>
      </c>
      <c r="AZ36" s="88">
        <f>IF(COUNTIF(D36:AH36,"CA")&gt;=5,"1",IF(COUNTIF(D36:AH36,"CA")&lt;=4,"0"))+'Sept 2020'!AY36</f>
        <v>0</v>
      </c>
      <c r="BA36" s="80">
        <f t="shared" si="10"/>
        <v>0</v>
      </c>
      <c r="BB36" s="80">
        <f>COUNTIF(D36:AH36,"FR")+'Sept 2020'!BA36</f>
        <v>0</v>
      </c>
      <c r="BC36" s="186">
        <f t="shared" si="11"/>
        <v>0</v>
      </c>
    </row>
    <row r="37" spans="1:55" s="6" customFormat="1" ht="12" customHeight="1" x14ac:dyDescent="0.25">
      <c r="A37" s="283"/>
      <c r="B37" s="124"/>
      <c r="C37" s="133"/>
      <c r="D37" s="39" t="str">
        <f t="shared" ref="D37:AH37" si="31">IF(OR(WEEKDAY(D3,2)=6,WEEKDAY(D3,2)=7,WEEKDAY(D3,2)=1),"RH","")</f>
        <v/>
      </c>
      <c r="E37" s="39" t="str">
        <f t="shared" si="31"/>
        <v/>
      </c>
      <c r="F37" s="39" t="str">
        <f t="shared" si="31"/>
        <v>RH</v>
      </c>
      <c r="G37" s="39" t="str">
        <f t="shared" si="31"/>
        <v>RH</v>
      </c>
      <c r="H37" s="39" t="str">
        <f t="shared" si="31"/>
        <v>RH</v>
      </c>
      <c r="I37" s="39" t="str">
        <f t="shared" si="31"/>
        <v/>
      </c>
      <c r="J37" s="39" t="str">
        <f t="shared" si="31"/>
        <v/>
      </c>
      <c r="K37" s="39" t="str">
        <f t="shared" si="31"/>
        <v/>
      </c>
      <c r="L37" s="39" t="str">
        <f t="shared" si="31"/>
        <v/>
      </c>
      <c r="M37" s="39" t="str">
        <f t="shared" si="31"/>
        <v>RH</v>
      </c>
      <c r="N37" s="39" t="str">
        <f t="shared" si="31"/>
        <v>RH</v>
      </c>
      <c r="O37" s="39" t="str">
        <f t="shared" si="31"/>
        <v>RH</v>
      </c>
      <c r="P37" s="39" t="str">
        <f t="shared" si="31"/>
        <v/>
      </c>
      <c r="Q37" s="39" t="str">
        <f t="shared" si="31"/>
        <v/>
      </c>
      <c r="R37" s="39" t="str">
        <f t="shared" si="31"/>
        <v/>
      </c>
      <c r="S37" s="39" t="str">
        <f t="shared" si="31"/>
        <v/>
      </c>
      <c r="T37" s="39" t="str">
        <f t="shared" si="31"/>
        <v>RH</v>
      </c>
      <c r="U37" s="39" t="str">
        <f t="shared" si="31"/>
        <v>RH</v>
      </c>
      <c r="V37" s="39" t="str">
        <f t="shared" si="31"/>
        <v>RH</v>
      </c>
      <c r="W37" s="39" t="str">
        <f t="shared" si="31"/>
        <v/>
      </c>
      <c r="X37" s="39" t="str">
        <f t="shared" si="31"/>
        <v/>
      </c>
      <c r="Y37" s="39" t="str">
        <f t="shared" si="31"/>
        <v/>
      </c>
      <c r="Z37" s="39" t="str">
        <f t="shared" si="31"/>
        <v/>
      </c>
      <c r="AA37" s="39" t="str">
        <f t="shared" si="31"/>
        <v>RH</v>
      </c>
      <c r="AB37" s="39" t="str">
        <f t="shared" si="31"/>
        <v>RH</v>
      </c>
      <c r="AC37" s="39" t="str">
        <f t="shared" si="31"/>
        <v>RH</v>
      </c>
      <c r="AD37" s="39" t="str">
        <f t="shared" si="31"/>
        <v/>
      </c>
      <c r="AE37" s="39" t="str">
        <f t="shared" si="31"/>
        <v/>
      </c>
      <c r="AF37" s="39" t="str">
        <f t="shared" si="31"/>
        <v/>
      </c>
      <c r="AG37" s="39" t="str">
        <f t="shared" si="31"/>
        <v/>
      </c>
      <c r="AH37" s="132" t="str">
        <f t="shared" si="31"/>
        <v>RH</v>
      </c>
      <c r="AI37" s="111"/>
      <c r="AJ37" s="164">
        <f>COUNTIF(D37:AH37,"RTT")+'Sept 2020'!AI37</f>
        <v>0</v>
      </c>
      <c r="AK37" s="183">
        <f t="shared" si="3"/>
        <v>15</v>
      </c>
      <c r="AL37" s="88">
        <f>COUNTIF(D37:AH37,"CA")+'Sept 2020'!AK37</f>
        <v>0</v>
      </c>
      <c r="AM37" s="186">
        <f t="shared" si="4"/>
        <v>25</v>
      </c>
      <c r="AN37" s="362"/>
      <c r="AO37" s="88" t="s">
        <v>90</v>
      </c>
      <c r="AP37" s="80">
        <f>'Sept 2020'!AO37</f>
        <v>0</v>
      </c>
      <c r="AQ37" s="80">
        <f>COUNTIF(D37:AH37,"HS")+'Sept 2020'!AP37</f>
        <v>0</v>
      </c>
      <c r="AR37" s="186">
        <f t="shared" si="5"/>
        <v>0</v>
      </c>
      <c r="AS37" s="77">
        <f>COUNT(AB37,U37,N37,G37)+'Sept 2020'!AR37</f>
        <v>0</v>
      </c>
      <c r="AT37" s="64">
        <f t="shared" si="6"/>
        <v>0</v>
      </c>
      <c r="AU37" s="64">
        <f t="shared" si="7"/>
        <v>0</v>
      </c>
      <c r="AV37" s="183">
        <f t="shared" si="8"/>
        <v>0</v>
      </c>
      <c r="AW37" s="106">
        <f ca="1">jaunesNum(D37:AH37)+'Sept 2020'!AV37</f>
        <v>0</v>
      </c>
      <c r="AX37" s="108">
        <f>COUNTIF(D37:AH37,"RF")+'Sept 2020'!AW37</f>
        <v>0</v>
      </c>
      <c r="AY37" s="190">
        <f t="shared" ca="1" si="9"/>
        <v>0</v>
      </c>
      <c r="AZ37" s="88">
        <f>IF(COUNTIF(D37:AH37,"CA")&gt;=5,"1",IF(COUNTIF(D37:AH37,"CA")&lt;=4,"0"))+'Sept 2020'!AY37</f>
        <v>0</v>
      </c>
      <c r="BA37" s="80">
        <f t="shared" si="10"/>
        <v>0</v>
      </c>
      <c r="BB37" s="80">
        <f>COUNTIF(D37:AH37,"FR")+'Sept 2020'!BA37</f>
        <v>0</v>
      </c>
      <c r="BC37" s="186">
        <f t="shared" si="11"/>
        <v>0</v>
      </c>
    </row>
    <row r="38" spans="1:55" s="6" customFormat="1" ht="12" customHeight="1" thickBot="1" x14ac:dyDescent="0.3">
      <c r="A38" s="284"/>
      <c r="B38" s="120"/>
      <c r="C38" s="133"/>
      <c r="D38" s="39" t="str">
        <f t="shared" ref="D38:AH38" si="32">IF(OR(WEEKDAY(D3,2)=6,WEEKDAY(D3,2)=7,WEEKDAY(D3,2)=1),"RH","")</f>
        <v/>
      </c>
      <c r="E38" s="39" t="str">
        <f t="shared" si="32"/>
        <v/>
      </c>
      <c r="F38" s="39" t="str">
        <f t="shared" si="32"/>
        <v>RH</v>
      </c>
      <c r="G38" s="39" t="str">
        <f t="shared" si="32"/>
        <v>RH</v>
      </c>
      <c r="H38" s="39" t="str">
        <f t="shared" si="32"/>
        <v>RH</v>
      </c>
      <c r="I38" s="39" t="str">
        <f t="shared" si="32"/>
        <v/>
      </c>
      <c r="J38" s="39" t="str">
        <f t="shared" si="32"/>
        <v/>
      </c>
      <c r="K38" s="39" t="str">
        <f t="shared" si="32"/>
        <v/>
      </c>
      <c r="L38" s="39" t="str">
        <f t="shared" si="32"/>
        <v/>
      </c>
      <c r="M38" s="39" t="str">
        <f t="shared" si="32"/>
        <v>RH</v>
      </c>
      <c r="N38" s="39" t="str">
        <f t="shared" si="32"/>
        <v>RH</v>
      </c>
      <c r="O38" s="39" t="str">
        <f t="shared" si="32"/>
        <v>RH</v>
      </c>
      <c r="P38" s="39" t="str">
        <f t="shared" si="32"/>
        <v/>
      </c>
      <c r="Q38" s="39" t="str">
        <f t="shared" si="32"/>
        <v/>
      </c>
      <c r="R38" s="39" t="str">
        <f t="shared" si="32"/>
        <v/>
      </c>
      <c r="S38" s="39" t="str">
        <f t="shared" si="32"/>
        <v/>
      </c>
      <c r="T38" s="39" t="str">
        <f t="shared" si="32"/>
        <v>RH</v>
      </c>
      <c r="U38" s="39" t="str">
        <f t="shared" si="32"/>
        <v>RH</v>
      </c>
      <c r="V38" s="39" t="str">
        <f t="shared" si="32"/>
        <v>RH</v>
      </c>
      <c r="W38" s="39" t="str">
        <f t="shared" si="32"/>
        <v/>
      </c>
      <c r="X38" s="39" t="str">
        <f t="shared" si="32"/>
        <v/>
      </c>
      <c r="Y38" s="39" t="str">
        <f t="shared" si="32"/>
        <v/>
      </c>
      <c r="Z38" s="39" t="str">
        <f t="shared" si="32"/>
        <v/>
      </c>
      <c r="AA38" s="39" t="str">
        <f t="shared" si="32"/>
        <v>RH</v>
      </c>
      <c r="AB38" s="39" t="str">
        <f t="shared" si="32"/>
        <v>RH</v>
      </c>
      <c r="AC38" s="39" t="str">
        <f t="shared" si="32"/>
        <v>RH</v>
      </c>
      <c r="AD38" s="39" t="str">
        <f t="shared" si="32"/>
        <v/>
      </c>
      <c r="AE38" s="39" t="str">
        <f t="shared" si="32"/>
        <v/>
      </c>
      <c r="AF38" s="39" t="str">
        <f t="shared" si="32"/>
        <v/>
      </c>
      <c r="AG38" s="39" t="str">
        <f t="shared" si="32"/>
        <v/>
      </c>
      <c r="AH38" s="132" t="str">
        <f t="shared" si="32"/>
        <v>RH</v>
      </c>
      <c r="AI38" s="111"/>
      <c r="AJ38" s="164">
        <f>COUNTIF(D38:AH38,"RTT")+'Sept 2020'!AI38</f>
        <v>0</v>
      </c>
      <c r="AK38" s="183">
        <f t="shared" si="3"/>
        <v>15</v>
      </c>
      <c r="AL38" s="88">
        <f>COUNTIF(D38:AH38,"CA")+'Sept 2020'!AK38</f>
        <v>0</v>
      </c>
      <c r="AM38" s="186">
        <f t="shared" si="4"/>
        <v>25</v>
      </c>
      <c r="AN38" s="362"/>
      <c r="AO38" s="88" t="s">
        <v>90</v>
      </c>
      <c r="AP38" s="80">
        <f>'Sept 2020'!AO38</f>
        <v>0</v>
      </c>
      <c r="AQ38" s="80">
        <f>COUNTIF(D38:AH38,"HS")+'Sept 2020'!AP38</f>
        <v>0</v>
      </c>
      <c r="AR38" s="186">
        <f t="shared" si="5"/>
        <v>0</v>
      </c>
      <c r="AS38" s="77">
        <f>COUNT(AB38,U38,N38,G38)+'Sept 2020'!AR38</f>
        <v>0</v>
      </c>
      <c r="AT38" s="64">
        <f t="shared" si="6"/>
        <v>0</v>
      </c>
      <c r="AU38" s="64">
        <f t="shared" si="7"/>
        <v>0</v>
      </c>
      <c r="AV38" s="183">
        <f t="shared" si="8"/>
        <v>0</v>
      </c>
      <c r="AW38" s="106">
        <f ca="1">jaunesNum(D38:AH38)+'Sept 2020'!AV38</f>
        <v>0</v>
      </c>
      <c r="AX38" s="108">
        <f>COUNTIF(D38:AH38,"RF")+'Sept 2020'!AW38</f>
        <v>0</v>
      </c>
      <c r="AY38" s="190">
        <f t="shared" ca="1" si="9"/>
        <v>0</v>
      </c>
      <c r="AZ38" s="88">
        <f>IF(COUNTIF(D38:AH38,"CA")&gt;=5,"1",IF(COUNTIF(D38:AH38,"CA")&lt;=4,"0"))+'Sept 2020'!AY38</f>
        <v>0</v>
      </c>
      <c r="BA38" s="80">
        <f t="shared" si="10"/>
        <v>0</v>
      </c>
      <c r="BB38" s="80">
        <f>COUNTIF(D38:AH38,"FR")+'Sept 2020'!BA38</f>
        <v>0</v>
      </c>
      <c r="BC38" s="186">
        <f t="shared" si="11"/>
        <v>0</v>
      </c>
    </row>
    <row r="39" spans="1:55" ht="2.25" customHeight="1" x14ac:dyDescent="0.25">
      <c r="A39" s="155"/>
      <c r="B39" s="120"/>
      <c r="C39" s="133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32"/>
      <c r="AI39" s="111"/>
      <c r="AJ39" s="164">
        <f>COUNTIF(D39:AH39,"RTT")+'Sept 2020'!AI39</f>
        <v>0</v>
      </c>
      <c r="AK39" s="183"/>
      <c r="AL39" s="88">
        <f>COUNTIF(D39:AH39,"CA")+'Sept 2020'!AK39</f>
        <v>0</v>
      </c>
      <c r="AM39" s="186"/>
      <c r="AN39" s="362"/>
      <c r="AO39" s="88" t="s">
        <v>90</v>
      </c>
      <c r="AP39" s="80">
        <f>'Sept 2020'!AO39</f>
        <v>0</v>
      </c>
      <c r="AQ39" s="80">
        <f>COUNTIF(D39:AH39,"HS")+'Sept 2020'!AP39</f>
        <v>0</v>
      </c>
      <c r="AR39" s="186">
        <f t="shared" si="5"/>
        <v>0</v>
      </c>
      <c r="AS39" s="77">
        <f>COUNT(AB39,U39,N39,G39)+'Sept 2020'!AR39</f>
        <v>0</v>
      </c>
      <c r="AT39" s="64">
        <f t="shared" si="6"/>
        <v>0</v>
      </c>
      <c r="AU39" s="64">
        <f t="shared" si="7"/>
        <v>0</v>
      </c>
      <c r="AV39" s="183">
        <f t="shared" si="8"/>
        <v>0</v>
      </c>
      <c r="AW39" s="106">
        <f ca="1">jaunesNum(D39:AH39)+'Sept 2020'!AV39</f>
        <v>1</v>
      </c>
      <c r="AX39" s="108">
        <f>COUNTIF(D39:AH39,"RF")+'Sept 2020'!AW39</f>
        <v>0</v>
      </c>
      <c r="AY39" s="191"/>
      <c r="AZ39" s="88">
        <f>IF(COUNTIF(D39:AH39,"CA")&gt;=5,"1",IF(COUNTIF(D39:AH39,"CA")&lt;=4,"0"))+'Sept 2020'!AY39</f>
        <v>0</v>
      </c>
      <c r="BA39" s="80">
        <f t="shared" si="10"/>
        <v>0</v>
      </c>
      <c r="BB39" s="80">
        <f>COUNTIF(D39:AH39,"FR")+'Sept 2020'!BA39</f>
        <v>0</v>
      </c>
      <c r="BC39" s="186">
        <f t="shared" si="11"/>
        <v>0</v>
      </c>
    </row>
    <row r="40" spans="1:55" ht="12" customHeight="1" thickBot="1" x14ac:dyDescent="0.3">
      <c r="A40" s="35" t="s">
        <v>46</v>
      </c>
      <c r="B40" s="43">
        <v>20</v>
      </c>
      <c r="C40" s="133"/>
      <c r="D40" s="39">
        <v>20</v>
      </c>
      <c r="E40" s="39">
        <v>20</v>
      </c>
      <c r="F40" s="39" t="s">
        <v>55</v>
      </c>
      <c r="G40" s="39" t="s">
        <v>55</v>
      </c>
      <c r="H40" s="39">
        <v>20</v>
      </c>
      <c r="I40" s="39">
        <v>20</v>
      </c>
      <c r="J40" s="39">
        <v>20</v>
      </c>
      <c r="K40" s="39">
        <v>20</v>
      </c>
      <c r="L40" s="39">
        <v>20</v>
      </c>
      <c r="M40" s="39" t="s">
        <v>55</v>
      </c>
      <c r="N40" s="39" t="s">
        <v>55</v>
      </c>
      <c r="O40" s="39">
        <v>20</v>
      </c>
      <c r="P40" s="39">
        <v>20</v>
      </c>
      <c r="Q40" s="39">
        <v>20</v>
      </c>
      <c r="R40" s="39">
        <v>20</v>
      </c>
      <c r="S40" s="39">
        <v>20</v>
      </c>
      <c r="T40" s="39" t="s">
        <v>55</v>
      </c>
      <c r="U40" s="39" t="s">
        <v>55</v>
      </c>
      <c r="V40" s="39">
        <v>20</v>
      </c>
      <c r="W40" s="39">
        <v>20</v>
      </c>
      <c r="X40" s="39">
        <v>20</v>
      </c>
      <c r="Y40" s="39">
        <v>20</v>
      </c>
      <c r="Z40" s="39">
        <v>20</v>
      </c>
      <c r="AA40" s="39" t="s">
        <v>55</v>
      </c>
      <c r="AB40" s="39" t="s">
        <v>55</v>
      </c>
      <c r="AC40" s="39">
        <v>20</v>
      </c>
      <c r="AD40" s="39">
        <v>20</v>
      </c>
      <c r="AE40" s="39">
        <v>20</v>
      </c>
      <c r="AF40" s="39">
        <v>20</v>
      </c>
      <c r="AG40" s="39">
        <v>20</v>
      </c>
      <c r="AH40" s="132" t="s">
        <v>55</v>
      </c>
      <c r="AI40" s="111"/>
      <c r="AJ40" s="164">
        <f>COUNTIF(D40:AH40,"RTT")+'Sept 2020'!AI40</f>
        <v>0</v>
      </c>
      <c r="AK40" s="183">
        <f t="shared" si="3"/>
        <v>15</v>
      </c>
      <c r="AL40" s="88">
        <f>COUNTIF(D40:AH40,"CA")+'Sept 2020'!AK40</f>
        <v>0</v>
      </c>
      <c r="AM40" s="186">
        <f t="shared" si="4"/>
        <v>25</v>
      </c>
      <c r="AN40" s="362"/>
      <c r="AO40" s="88" t="s">
        <v>90</v>
      </c>
      <c r="AP40" s="80">
        <f>'Sept 2020'!AO40</f>
        <v>0</v>
      </c>
      <c r="AQ40" s="80">
        <f>COUNTIF(D40:AH40,"HS")+'Sept 2020'!AP40</f>
        <v>0</v>
      </c>
      <c r="AR40" s="186">
        <f t="shared" si="5"/>
        <v>0</v>
      </c>
      <c r="AS40" s="77">
        <f>COUNT(AB40,U40,N40,G40)+'Sept 2020'!AR40</f>
        <v>0</v>
      </c>
      <c r="AT40" s="64">
        <f t="shared" si="6"/>
        <v>0</v>
      </c>
      <c r="AU40" s="64">
        <f t="shared" si="7"/>
        <v>0</v>
      </c>
      <c r="AV40" s="183">
        <f t="shared" si="8"/>
        <v>0</v>
      </c>
      <c r="AW40" s="181">
        <f ca="1">jaunesNum(D40:AH40)+'Sept 2020'!AV40</f>
        <v>7</v>
      </c>
      <c r="AX40" s="108">
        <f>COUNTIF(D40:AH40,"RF")+'Sept 2020'!AW40</f>
        <v>7</v>
      </c>
      <c r="AY40" s="190">
        <f t="shared" ca="1" si="9"/>
        <v>0</v>
      </c>
      <c r="AZ40" s="88">
        <f>IF(COUNTIF(D40:AH40,"CA")&gt;=5,"1",IF(COUNTIF(D40:AH40,"CA")&lt;=4,"0"))+'Sept 2020'!AY40</f>
        <v>0</v>
      </c>
      <c r="BA40" s="80">
        <f t="shared" si="10"/>
        <v>0</v>
      </c>
      <c r="BB40" s="80">
        <f>COUNTIF(D40:AH40,"FR")+'Sept 2020'!BA40</f>
        <v>0</v>
      </c>
      <c r="BC40" s="186">
        <f t="shared" si="11"/>
        <v>0</v>
      </c>
    </row>
    <row r="41" spans="1:55" ht="12" customHeight="1" x14ac:dyDescent="0.25">
      <c r="A41" s="285" t="s">
        <v>47</v>
      </c>
      <c r="B41" s="120">
        <v>21</v>
      </c>
      <c r="C41" s="133"/>
      <c r="D41" s="39">
        <v>21</v>
      </c>
      <c r="E41" s="39">
        <v>21</v>
      </c>
      <c r="F41" s="39" t="s">
        <v>55</v>
      </c>
      <c r="G41" s="39" t="s">
        <v>55</v>
      </c>
      <c r="H41" s="39">
        <v>21</v>
      </c>
      <c r="I41" s="39">
        <v>21</v>
      </c>
      <c r="J41" s="39">
        <v>21</v>
      </c>
      <c r="K41" s="39">
        <v>21</v>
      </c>
      <c r="L41" s="39">
        <v>21</v>
      </c>
      <c r="M41" s="39" t="s">
        <v>55</v>
      </c>
      <c r="N41" s="39" t="s">
        <v>55</v>
      </c>
      <c r="O41" s="39">
        <v>21</v>
      </c>
      <c r="P41" s="39">
        <v>21</v>
      </c>
      <c r="Q41" s="39">
        <v>21</v>
      </c>
      <c r="R41" s="39">
        <v>21</v>
      </c>
      <c r="S41" s="39">
        <v>21</v>
      </c>
      <c r="T41" s="39" t="s">
        <v>55</v>
      </c>
      <c r="U41" s="39" t="s">
        <v>55</v>
      </c>
      <c r="V41" s="39">
        <v>21</v>
      </c>
      <c r="W41" s="39">
        <v>21</v>
      </c>
      <c r="X41" s="39">
        <v>21</v>
      </c>
      <c r="Y41" s="39">
        <v>21</v>
      </c>
      <c r="Z41" s="39">
        <v>21</v>
      </c>
      <c r="AA41" s="39" t="s">
        <v>55</v>
      </c>
      <c r="AB41" s="39" t="s">
        <v>55</v>
      </c>
      <c r="AC41" s="39">
        <v>21</v>
      </c>
      <c r="AD41" s="39">
        <v>21</v>
      </c>
      <c r="AE41" s="39">
        <v>21</v>
      </c>
      <c r="AF41" s="39">
        <v>21</v>
      </c>
      <c r="AG41" s="39">
        <v>21</v>
      </c>
      <c r="AH41" s="132" t="s">
        <v>55</v>
      </c>
      <c r="AI41" s="111"/>
      <c r="AJ41" s="164">
        <f>COUNTIF(D41:AH41,"RTT")+'Sept 2020'!AI41</f>
        <v>0</v>
      </c>
      <c r="AK41" s="183">
        <f t="shared" si="3"/>
        <v>15</v>
      </c>
      <c r="AL41" s="88">
        <f>COUNTIF(D41:AH41,"CA")+'Sept 2020'!AK41</f>
        <v>0</v>
      </c>
      <c r="AM41" s="186">
        <f t="shared" si="4"/>
        <v>25</v>
      </c>
      <c r="AN41" s="362"/>
      <c r="AO41" s="88" t="s">
        <v>90</v>
      </c>
      <c r="AP41" s="80">
        <f>'Sept 2020'!AO41</f>
        <v>0</v>
      </c>
      <c r="AQ41" s="80">
        <f>COUNTIF(D41:AH41,"HS")+'Sept 2020'!AP41</f>
        <v>0</v>
      </c>
      <c r="AR41" s="186">
        <f t="shared" si="5"/>
        <v>0</v>
      </c>
      <c r="AS41" s="77">
        <f>COUNT(AB41,U41,N41,G41)+'Sept 2020'!AR41</f>
        <v>0</v>
      </c>
      <c r="AT41" s="64">
        <f t="shared" si="6"/>
        <v>0</v>
      </c>
      <c r="AU41" s="64">
        <f t="shared" si="7"/>
        <v>0</v>
      </c>
      <c r="AV41" s="183">
        <f t="shared" si="8"/>
        <v>0</v>
      </c>
      <c r="AW41" s="181">
        <f ca="1">jaunesNum(D41:AH41)+'Sept 2020'!AV41</f>
        <v>7</v>
      </c>
      <c r="AX41" s="108">
        <f>COUNTIF(D41:AH41,"RF")+'Sept 2020'!AW41</f>
        <v>7</v>
      </c>
      <c r="AY41" s="190">
        <f t="shared" ca="1" si="9"/>
        <v>0</v>
      </c>
      <c r="AZ41" s="88">
        <f>IF(COUNTIF(D41:AH41,"CA")&gt;=5,"1",IF(COUNTIF(D41:AH41,"CA")&lt;=4,"0"))+'Sept 2020'!AY41</f>
        <v>0</v>
      </c>
      <c r="BA41" s="80">
        <f t="shared" si="10"/>
        <v>0</v>
      </c>
      <c r="BB41" s="80">
        <f>COUNTIF(D41:AH41,"FR")+'Sept 2020'!BA41</f>
        <v>0</v>
      </c>
      <c r="BC41" s="186">
        <f t="shared" si="11"/>
        <v>0</v>
      </c>
    </row>
    <row r="42" spans="1:55" s="6" customFormat="1" ht="12" customHeight="1" x14ac:dyDescent="0.25">
      <c r="A42" s="286"/>
      <c r="B42" s="120">
        <v>22</v>
      </c>
      <c r="C42" s="133"/>
      <c r="D42" s="39">
        <v>22</v>
      </c>
      <c r="E42" s="39">
        <v>22</v>
      </c>
      <c r="F42" s="39" t="s">
        <v>55</v>
      </c>
      <c r="G42" s="39" t="s">
        <v>55</v>
      </c>
      <c r="H42" s="39">
        <v>22</v>
      </c>
      <c r="I42" s="39">
        <v>22</v>
      </c>
      <c r="J42" s="39">
        <v>22</v>
      </c>
      <c r="K42" s="39">
        <v>22</v>
      </c>
      <c r="L42" s="39">
        <v>22</v>
      </c>
      <c r="M42" s="39" t="s">
        <v>55</v>
      </c>
      <c r="N42" s="39" t="s">
        <v>55</v>
      </c>
      <c r="O42" s="39">
        <v>22</v>
      </c>
      <c r="P42" s="39">
        <v>22</v>
      </c>
      <c r="Q42" s="39">
        <v>22</v>
      </c>
      <c r="R42" s="39">
        <v>22</v>
      </c>
      <c r="S42" s="39">
        <v>22</v>
      </c>
      <c r="T42" s="39" t="s">
        <v>55</v>
      </c>
      <c r="U42" s="39" t="s">
        <v>55</v>
      </c>
      <c r="V42" s="39">
        <v>22</v>
      </c>
      <c r="W42" s="39">
        <v>22</v>
      </c>
      <c r="X42" s="39">
        <v>22</v>
      </c>
      <c r="Y42" s="39">
        <v>22</v>
      </c>
      <c r="Z42" s="39">
        <v>22</v>
      </c>
      <c r="AA42" s="39" t="s">
        <v>55</v>
      </c>
      <c r="AB42" s="39" t="s">
        <v>55</v>
      </c>
      <c r="AC42" s="39">
        <v>22</v>
      </c>
      <c r="AD42" s="39">
        <v>22</v>
      </c>
      <c r="AE42" s="39">
        <v>22</v>
      </c>
      <c r="AF42" s="39">
        <v>22</v>
      </c>
      <c r="AG42" s="39">
        <v>22</v>
      </c>
      <c r="AH42" s="132" t="s">
        <v>55</v>
      </c>
      <c r="AI42" s="111"/>
      <c r="AJ42" s="164">
        <f>COUNTIF(D42:AH42,"RTT")+'Sept 2020'!AI42</f>
        <v>0</v>
      </c>
      <c r="AK42" s="183">
        <f t="shared" si="3"/>
        <v>15</v>
      </c>
      <c r="AL42" s="88">
        <f>COUNTIF(D42:AH42,"CA")+'Sept 2020'!AK42</f>
        <v>0</v>
      </c>
      <c r="AM42" s="186">
        <f t="shared" si="4"/>
        <v>25</v>
      </c>
      <c r="AN42" s="362"/>
      <c r="AO42" s="88" t="s">
        <v>90</v>
      </c>
      <c r="AP42" s="80">
        <f>'Sept 2020'!AO42</f>
        <v>0</v>
      </c>
      <c r="AQ42" s="80">
        <f>COUNTIF(D42:AH42,"HS")+'Sept 2020'!AP42</f>
        <v>0</v>
      </c>
      <c r="AR42" s="186">
        <f t="shared" si="5"/>
        <v>0</v>
      </c>
      <c r="AS42" s="77">
        <f>COUNT(AB42,U42,N42,G42)+'Sept 2020'!AR42</f>
        <v>0</v>
      </c>
      <c r="AT42" s="64">
        <f t="shared" si="6"/>
        <v>0</v>
      </c>
      <c r="AU42" s="64">
        <f t="shared" si="7"/>
        <v>0</v>
      </c>
      <c r="AV42" s="183">
        <f t="shared" si="8"/>
        <v>0</v>
      </c>
      <c r="AW42" s="181">
        <f ca="1">jaunesNum(D42:AH42)+'Sept 2020'!AV42</f>
        <v>7</v>
      </c>
      <c r="AX42" s="108">
        <f>COUNTIF(D42:AH42,"RF")+'Sept 2020'!AW42</f>
        <v>7</v>
      </c>
      <c r="AY42" s="190">
        <f t="shared" ca="1" si="9"/>
        <v>0</v>
      </c>
      <c r="AZ42" s="88">
        <f>IF(COUNTIF(D42:AH42,"CA")&gt;=5,"1",IF(COUNTIF(D42:AH42,"CA")&lt;=4,"0"))+'Sept 2020'!AY42</f>
        <v>0</v>
      </c>
      <c r="BA42" s="80">
        <f t="shared" si="10"/>
        <v>0</v>
      </c>
      <c r="BB42" s="80">
        <f>COUNTIF(D42:AH42,"FR")+'Sept 2020'!BA42</f>
        <v>0</v>
      </c>
      <c r="BC42" s="186">
        <f t="shared" si="11"/>
        <v>0</v>
      </c>
    </row>
    <row r="43" spans="1:55" ht="1.5" customHeight="1" x14ac:dyDescent="0.25">
      <c r="A43" s="14"/>
      <c r="B43" s="120"/>
      <c r="C43" s="133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32"/>
      <c r="AI43" s="111"/>
      <c r="AJ43" s="164">
        <f>COUNTIF(D43:AH43,"RTT")+'Sept 2020'!AI43</f>
        <v>0</v>
      </c>
      <c r="AK43" s="183">
        <f t="shared" si="3"/>
        <v>15</v>
      </c>
      <c r="AL43" s="88">
        <f>COUNTIF(D43:AH43,"CA")+'Sept 2020'!AK43</f>
        <v>0</v>
      </c>
      <c r="AM43" s="186">
        <f t="shared" si="4"/>
        <v>25</v>
      </c>
      <c r="AN43" s="362"/>
      <c r="AO43" s="88" t="s">
        <v>90</v>
      </c>
      <c r="AP43" s="80">
        <f>'Sept 2020'!AO43</f>
        <v>0</v>
      </c>
      <c r="AQ43" s="80">
        <f>COUNTIF(D43:AH43,"HS")+'Sept 2020'!AP43</f>
        <v>0</v>
      </c>
      <c r="AR43" s="186">
        <f t="shared" si="5"/>
        <v>0</v>
      </c>
      <c r="AS43" s="77">
        <f>COUNT(AB43,U43,N43,G43)+'Sept 2020'!AR43</f>
        <v>0</v>
      </c>
      <c r="AT43" s="64">
        <f t="shared" si="6"/>
        <v>0</v>
      </c>
      <c r="AU43" s="64">
        <f t="shared" si="7"/>
        <v>0</v>
      </c>
      <c r="AV43" s="183">
        <f t="shared" si="8"/>
        <v>0</v>
      </c>
      <c r="AW43" s="181">
        <f ca="1">jaunesNum(D43:AH43)+'Sept 2020'!AV43</f>
        <v>6</v>
      </c>
      <c r="AX43" s="108">
        <f>COUNTIF(D43:AH43,"RF")+'Sept 2020'!AW43</f>
        <v>4</v>
      </c>
      <c r="AY43" s="191"/>
      <c r="AZ43" s="88">
        <f>IF(COUNTIF(D43:AH43,"CA")&gt;=5,"1",IF(COUNTIF(D43:AH43,"CA")&lt;=4,"0"))+'Sept 2020'!AY43</f>
        <v>0</v>
      </c>
      <c r="BA43" s="80">
        <f t="shared" si="10"/>
        <v>0</v>
      </c>
      <c r="BB43" s="80">
        <f>COUNTIF(D43:AH43,"FR")+'Sept 2020'!BA43</f>
        <v>0</v>
      </c>
      <c r="BC43" s="186">
        <f t="shared" si="11"/>
        <v>0</v>
      </c>
    </row>
    <row r="44" spans="1:55" ht="12" customHeight="1" x14ac:dyDescent="0.25">
      <c r="A44" s="36" t="s">
        <v>48</v>
      </c>
      <c r="B44" s="121">
        <v>23</v>
      </c>
      <c r="C44" s="133"/>
      <c r="D44" s="39">
        <v>23</v>
      </c>
      <c r="E44" s="39">
        <v>23</v>
      </c>
      <c r="F44" s="39" t="s">
        <v>55</v>
      </c>
      <c r="G44" s="39" t="s">
        <v>55</v>
      </c>
      <c r="H44" s="39">
        <v>23</v>
      </c>
      <c r="I44" s="39">
        <v>23</v>
      </c>
      <c r="J44" s="39">
        <v>23</v>
      </c>
      <c r="K44" s="39">
        <v>23</v>
      </c>
      <c r="L44" s="39">
        <v>23</v>
      </c>
      <c r="M44" s="39" t="s">
        <v>55</v>
      </c>
      <c r="N44" s="39" t="s">
        <v>55</v>
      </c>
      <c r="O44" s="39">
        <v>23</v>
      </c>
      <c r="P44" s="39">
        <v>23</v>
      </c>
      <c r="Q44" s="39">
        <v>23</v>
      </c>
      <c r="R44" s="39">
        <v>23</v>
      </c>
      <c r="S44" s="39">
        <v>23</v>
      </c>
      <c r="T44" s="39" t="s">
        <v>55</v>
      </c>
      <c r="U44" s="39" t="s">
        <v>55</v>
      </c>
      <c r="V44" s="39">
        <v>23</v>
      </c>
      <c r="W44" s="39">
        <v>23</v>
      </c>
      <c r="X44" s="39">
        <v>23</v>
      </c>
      <c r="Y44" s="39">
        <v>23</v>
      </c>
      <c r="Z44" s="39">
        <v>23</v>
      </c>
      <c r="AA44" s="39" t="s">
        <v>55</v>
      </c>
      <c r="AB44" s="39" t="s">
        <v>55</v>
      </c>
      <c r="AC44" s="39">
        <v>23</v>
      </c>
      <c r="AD44" s="39">
        <v>23</v>
      </c>
      <c r="AE44" s="39">
        <v>23</v>
      </c>
      <c r="AF44" s="39">
        <v>23</v>
      </c>
      <c r="AG44" s="39">
        <v>23</v>
      </c>
      <c r="AH44" s="132" t="s">
        <v>55</v>
      </c>
      <c r="AI44" s="111"/>
      <c r="AJ44" s="164">
        <f>COUNTIF(D44:AH44,"RTT")+'Sept 2020'!AI44</f>
        <v>0</v>
      </c>
      <c r="AK44" s="183">
        <f t="shared" si="3"/>
        <v>15</v>
      </c>
      <c r="AL44" s="88">
        <f>COUNTIF(D44:AH44,"CA")+'Sept 2020'!AK44</f>
        <v>0</v>
      </c>
      <c r="AM44" s="186">
        <f t="shared" si="4"/>
        <v>25</v>
      </c>
      <c r="AN44" s="362"/>
      <c r="AO44" s="88" t="s">
        <v>90</v>
      </c>
      <c r="AP44" s="80">
        <f>'Sept 2020'!AO44</f>
        <v>0</v>
      </c>
      <c r="AQ44" s="80">
        <f>COUNTIF(D44:AH44,"HS")+'Sept 2020'!AP44</f>
        <v>0</v>
      </c>
      <c r="AR44" s="186">
        <f t="shared" si="5"/>
        <v>0</v>
      </c>
      <c r="AS44" s="77">
        <f>COUNT(AB44,U44,N44,G44)+'Sept 2020'!AR44</f>
        <v>0</v>
      </c>
      <c r="AT44" s="64">
        <f t="shared" si="6"/>
        <v>0</v>
      </c>
      <c r="AU44" s="64">
        <f t="shared" si="7"/>
        <v>0</v>
      </c>
      <c r="AV44" s="183">
        <f t="shared" si="8"/>
        <v>0</v>
      </c>
      <c r="AW44" s="181">
        <f ca="1">jaunesNum(D44:AH44)+'Sept 2020'!AV44</f>
        <v>7</v>
      </c>
      <c r="AX44" s="108">
        <f>COUNTIF(D44:AH44,"RF")+'Sept 2020'!AW44</f>
        <v>7</v>
      </c>
      <c r="AY44" s="190">
        <f t="shared" ca="1" si="9"/>
        <v>0</v>
      </c>
      <c r="AZ44" s="88">
        <f>IF(COUNTIF(D44:AH44,"CA")&gt;=5,"1",IF(COUNTIF(D44:AH44,"CA")&lt;=4,"0"))+'Sept 2020'!AY44</f>
        <v>0</v>
      </c>
      <c r="BA44" s="80">
        <f t="shared" si="10"/>
        <v>0</v>
      </c>
      <c r="BB44" s="80">
        <f>COUNTIF(D44:AH44,"FR")+'Sept 2020'!BA44</f>
        <v>0</v>
      </c>
      <c r="BC44" s="186">
        <f t="shared" si="11"/>
        <v>0</v>
      </c>
    </row>
    <row r="45" spans="1:55" s="6" customFormat="1" ht="12" customHeight="1" x14ac:dyDescent="0.25">
      <c r="A45" s="37" t="s">
        <v>49</v>
      </c>
      <c r="B45" s="125">
        <v>24</v>
      </c>
      <c r="C45" s="133"/>
      <c r="D45" s="39" t="str">
        <f t="shared" ref="D45:AH45" si="33">IF(OR(WEEKDAY(D3,2)=6,WEEKDAY(D3,2)=7),"RH","")</f>
        <v/>
      </c>
      <c r="E45" s="39" t="str">
        <f t="shared" si="33"/>
        <v/>
      </c>
      <c r="F45" s="39" t="str">
        <f t="shared" si="33"/>
        <v>RH</v>
      </c>
      <c r="G45" s="39" t="str">
        <f t="shared" si="33"/>
        <v>RH</v>
      </c>
      <c r="H45" s="39" t="str">
        <f t="shared" si="33"/>
        <v/>
      </c>
      <c r="I45" s="39" t="str">
        <f t="shared" si="33"/>
        <v/>
      </c>
      <c r="J45" s="39" t="str">
        <f t="shared" si="33"/>
        <v/>
      </c>
      <c r="K45" s="39" t="str">
        <f t="shared" si="33"/>
        <v/>
      </c>
      <c r="L45" s="39" t="str">
        <f t="shared" si="33"/>
        <v/>
      </c>
      <c r="M45" s="39" t="str">
        <f t="shared" si="33"/>
        <v>RH</v>
      </c>
      <c r="N45" s="39" t="str">
        <f t="shared" si="33"/>
        <v>RH</v>
      </c>
      <c r="O45" s="39" t="str">
        <f t="shared" si="33"/>
        <v/>
      </c>
      <c r="P45" s="39" t="str">
        <f t="shared" si="33"/>
        <v/>
      </c>
      <c r="Q45" s="39" t="str">
        <f t="shared" si="33"/>
        <v/>
      </c>
      <c r="R45" s="39" t="str">
        <f t="shared" si="33"/>
        <v/>
      </c>
      <c r="S45" s="39" t="str">
        <f t="shared" si="33"/>
        <v/>
      </c>
      <c r="T45" s="39" t="str">
        <f t="shared" si="33"/>
        <v>RH</v>
      </c>
      <c r="U45" s="39" t="str">
        <f t="shared" si="33"/>
        <v>RH</v>
      </c>
      <c r="V45" s="39" t="str">
        <f t="shared" si="33"/>
        <v/>
      </c>
      <c r="W45" s="39" t="str">
        <f t="shared" si="33"/>
        <v/>
      </c>
      <c r="X45" s="39" t="str">
        <f t="shared" si="33"/>
        <v/>
      </c>
      <c r="Y45" s="39" t="str">
        <f t="shared" si="33"/>
        <v/>
      </c>
      <c r="Z45" s="39" t="str">
        <f t="shared" si="33"/>
        <v/>
      </c>
      <c r="AA45" s="39" t="str">
        <f t="shared" si="33"/>
        <v>RH</v>
      </c>
      <c r="AB45" s="39" t="str">
        <f t="shared" si="33"/>
        <v>RH</v>
      </c>
      <c r="AC45" s="39" t="str">
        <f t="shared" si="33"/>
        <v/>
      </c>
      <c r="AD45" s="39" t="str">
        <f t="shared" si="33"/>
        <v/>
      </c>
      <c r="AE45" s="39" t="str">
        <f t="shared" si="33"/>
        <v/>
      </c>
      <c r="AF45" s="39" t="str">
        <f t="shared" si="33"/>
        <v/>
      </c>
      <c r="AG45" s="39" t="str">
        <f t="shared" si="33"/>
        <v/>
      </c>
      <c r="AH45" s="132" t="str">
        <f t="shared" si="33"/>
        <v>RH</v>
      </c>
      <c r="AI45" s="111"/>
      <c r="AJ45" s="164">
        <f>COUNTIF(D45:AH45,"RTT")+'Sept 2020'!AI45</f>
        <v>0</v>
      </c>
      <c r="AK45" s="183">
        <f t="shared" si="3"/>
        <v>15</v>
      </c>
      <c r="AL45" s="88">
        <f>COUNTIF(D45:AH45,"CA")+'Sept 2020'!AK45</f>
        <v>0</v>
      </c>
      <c r="AM45" s="186">
        <f t="shared" si="4"/>
        <v>25</v>
      </c>
      <c r="AN45" s="362"/>
      <c r="AO45" s="88" t="s">
        <v>90</v>
      </c>
      <c r="AP45" s="80">
        <f>'Sept 2020'!AO45</f>
        <v>0</v>
      </c>
      <c r="AQ45" s="80">
        <f>COUNTIF(D45:AH45,"HS")+'Sept 2020'!AP45</f>
        <v>0</v>
      </c>
      <c r="AR45" s="186">
        <f t="shared" si="5"/>
        <v>0</v>
      </c>
      <c r="AS45" s="77">
        <f>COUNT(AB45,U45,N45,G45)+'Sept 2020'!AR45</f>
        <v>0</v>
      </c>
      <c r="AT45" s="64">
        <f t="shared" si="6"/>
        <v>0</v>
      </c>
      <c r="AU45" s="64">
        <f t="shared" si="7"/>
        <v>0</v>
      </c>
      <c r="AV45" s="183">
        <f t="shared" si="8"/>
        <v>0</v>
      </c>
      <c r="AW45" s="106">
        <f ca="1">jaunesNum(D45:AH45)+'Sept 2020'!AV45</f>
        <v>1</v>
      </c>
      <c r="AX45" s="108">
        <f>COUNTIF(D45:AH45,"RF")+'Sept 2020'!AW45</f>
        <v>0</v>
      </c>
      <c r="AY45" s="190">
        <f t="shared" ca="1" si="9"/>
        <v>1</v>
      </c>
      <c r="AZ45" s="88">
        <f>IF(COUNTIF(D45:AH45,"CA")&gt;=5,"1",IF(COUNTIF(D45:AH45,"CA")&lt;=4,"0"))+'Sept 2020'!AY45</f>
        <v>0</v>
      </c>
      <c r="BA45" s="80">
        <f t="shared" si="10"/>
        <v>0</v>
      </c>
      <c r="BB45" s="80">
        <f>COUNTIF(D45:AH45,"FR")+'Sept 2020'!BA45</f>
        <v>0</v>
      </c>
      <c r="BC45" s="186">
        <f t="shared" si="11"/>
        <v>0</v>
      </c>
    </row>
    <row r="46" spans="1:55" s="5" customFormat="1" ht="2.25" customHeight="1" x14ac:dyDescent="0.25">
      <c r="A46" s="15"/>
      <c r="B46" s="126"/>
      <c r="C46" s="133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32"/>
      <c r="AI46" s="111"/>
      <c r="AJ46" s="164">
        <f>COUNTIF(D46:AH46,"RTT")+'Sept 2020'!AI46</f>
        <v>0</v>
      </c>
      <c r="AK46" s="183"/>
      <c r="AL46" s="88">
        <f>COUNTIF(D46:AH46,"CA")+'Sept 2020'!AK46</f>
        <v>0</v>
      </c>
      <c r="AM46" s="186"/>
      <c r="AN46" s="362"/>
      <c r="AO46" s="88" t="s">
        <v>90</v>
      </c>
      <c r="AP46" s="80">
        <f>'Sept 2020'!AO46</f>
        <v>0</v>
      </c>
      <c r="AQ46" s="80">
        <f>COUNTIF(D46:AH46,"HS")+'Sept 2020'!AP46</f>
        <v>0</v>
      </c>
      <c r="AR46" s="186">
        <f t="shared" si="5"/>
        <v>0</v>
      </c>
      <c r="AS46" s="77">
        <f>COUNT(AB46,U46,N46,G46)+'Sept 2020'!AR46</f>
        <v>0</v>
      </c>
      <c r="AT46" s="64">
        <f t="shared" si="6"/>
        <v>0</v>
      </c>
      <c r="AU46" s="64">
        <f t="shared" si="7"/>
        <v>0</v>
      </c>
      <c r="AV46" s="183">
        <f t="shared" si="8"/>
        <v>0</v>
      </c>
      <c r="AW46" s="181">
        <f ca="1">jaunesNum(D46:AH46)+'Sept 2020'!AV46</f>
        <v>1</v>
      </c>
      <c r="AX46" s="108">
        <f>COUNTIF(D46:AH46,"RF")+'Sept 2020'!AW46</f>
        <v>0</v>
      </c>
      <c r="AY46" s="191"/>
      <c r="AZ46" s="88">
        <f>IF(COUNTIF(D46:AH46,"CA")&gt;=5,"1",IF(COUNTIF(D46:AH46,"CA")&lt;=4,"0"))+'Sept 2020'!AY46</f>
        <v>0</v>
      </c>
      <c r="BA46" s="80">
        <f t="shared" si="10"/>
        <v>0</v>
      </c>
      <c r="BB46" s="80">
        <f>COUNTIF(D46:AH46,"FR")+'Sept 2020'!BA46</f>
        <v>0</v>
      </c>
      <c r="BC46" s="186">
        <f t="shared" si="11"/>
        <v>0</v>
      </c>
    </row>
    <row r="47" spans="1:55" ht="12" customHeight="1" x14ac:dyDescent="0.25">
      <c r="A47" s="287" t="s">
        <v>50</v>
      </c>
      <c r="B47" s="127">
        <v>25</v>
      </c>
      <c r="C47" s="140"/>
      <c r="D47" s="39">
        <v>25</v>
      </c>
      <c r="E47" s="39">
        <v>25</v>
      </c>
      <c r="F47" s="39" t="s">
        <v>55</v>
      </c>
      <c r="G47" s="39" t="s">
        <v>55</v>
      </c>
      <c r="H47" s="39">
        <v>25</v>
      </c>
      <c r="I47" s="39">
        <v>25</v>
      </c>
      <c r="J47" s="39">
        <v>25</v>
      </c>
      <c r="K47" s="39">
        <v>25</v>
      </c>
      <c r="L47" s="39">
        <v>25</v>
      </c>
      <c r="M47" s="39" t="s">
        <v>55</v>
      </c>
      <c r="N47" s="39" t="s">
        <v>55</v>
      </c>
      <c r="O47" s="39">
        <v>25</v>
      </c>
      <c r="P47" s="39">
        <v>25</v>
      </c>
      <c r="Q47" s="39">
        <v>25</v>
      </c>
      <c r="R47" s="39">
        <v>25</v>
      </c>
      <c r="S47" s="39">
        <v>25</v>
      </c>
      <c r="T47" s="39" t="s">
        <v>55</v>
      </c>
      <c r="U47" s="39" t="s">
        <v>55</v>
      </c>
      <c r="V47" s="39">
        <v>25</v>
      </c>
      <c r="W47" s="39">
        <v>25</v>
      </c>
      <c r="X47" s="39">
        <v>25</v>
      </c>
      <c r="Y47" s="39">
        <v>25</v>
      </c>
      <c r="Z47" s="39">
        <v>25</v>
      </c>
      <c r="AA47" s="39" t="s">
        <v>55</v>
      </c>
      <c r="AB47" s="39" t="s">
        <v>55</v>
      </c>
      <c r="AC47" s="39">
        <v>25</v>
      </c>
      <c r="AD47" s="39">
        <v>25</v>
      </c>
      <c r="AE47" s="39">
        <v>25</v>
      </c>
      <c r="AF47" s="39">
        <v>25</v>
      </c>
      <c r="AG47" s="39">
        <v>25</v>
      </c>
      <c r="AH47" s="132" t="s">
        <v>55</v>
      </c>
      <c r="AI47" s="111"/>
      <c r="AJ47" s="164">
        <f>COUNTIF(D47:AH47,"RTT")+'Sept 2020'!AI47</f>
        <v>0</v>
      </c>
      <c r="AK47" s="183">
        <f>0 -(AJ47)</f>
        <v>0</v>
      </c>
      <c r="AL47" s="88">
        <f>COUNTIF(D47:AH47,"CA")+'Sept 2020'!AK47</f>
        <v>0</v>
      </c>
      <c r="AM47" s="186">
        <f t="shared" si="4"/>
        <v>25</v>
      </c>
      <c r="AN47" s="362"/>
      <c r="AO47" s="88" t="s">
        <v>90</v>
      </c>
      <c r="AP47" s="80">
        <f>'Sept 2020'!AO47</f>
        <v>0</v>
      </c>
      <c r="AQ47" s="80">
        <f>COUNTIF(D47:AH47,"HS")+'Sept 2020'!AP47</f>
        <v>0</v>
      </c>
      <c r="AR47" s="186">
        <f t="shared" si="5"/>
        <v>0</v>
      </c>
      <c r="AS47" s="77">
        <f>COUNT(AB47,U47,N47,G47)+'Sept 2020'!AR47</f>
        <v>0</v>
      </c>
      <c r="AT47" s="64">
        <f t="shared" si="6"/>
        <v>0</v>
      </c>
      <c r="AU47" s="64">
        <f t="shared" si="7"/>
        <v>0</v>
      </c>
      <c r="AV47" s="183">
        <f t="shared" si="8"/>
        <v>0</v>
      </c>
      <c r="AW47" s="181">
        <f ca="1">jaunesNum(D47:AH47)+'Sept 2020'!AV47</f>
        <v>7</v>
      </c>
      <c r="AX47" s="108">
        <f>COUNTIF(D47:AH47,"RF")+'Sept 2020'!AW47</f>
        <v>7</v>
      </c>
      <c r="AY47" s="190">
        <f t="shared" ca="1" si="9"/>
        <v>0</v>
      </c>
      <c r="AZ47" s="88">
        <f>IF(COUNTIF(D47:AH47,"CA")&gt;=5,"1",IF(COUNTIF(D47:AH47,"CA")&lt;=4,"0"))+'Sept 2020'!AY47</f>
        <v>0</v>
      </c>
      <c r="BA47" s="80">
        <f t="shared" si="10"/>
        <v>0</v>
      </c>
      <c r="BB47" s="80">
        <f>COUNTIF(D47:AH47,"FR")+'Sept 2020'!BA47</f>
        <v>0</v>
      </c>
      <c r="BC47" s="186">
        <f t="shared" si="11"/>
        <v>0</v>
      </c>
    </row>
    <row r="48" spans="1:55" ht="12" customHeight="1" x14ac:dyDescent="0.25">
      <c r="A48" s="288"/>
      <c r="B48" s="127">
        <v>26</v>
      </c>
      <c r="C48" s="141"/>
      <c r="D48" s="39">
        <v>26</v>
      </c>
      <c r="E48" s="39">
        <v>26</v>
      </c>
      <c r="F48" s="39" t="s">
        <v>55</v>
      </c>
      <c r="G48" s="39" t="s">
        <v>55</v>
      </c>
      <c r="H48" s="39">
        <v>26</v>
      </c>
      <c r="I48" s="39">
        <v>26</v>
      </c>
      <c r="J48" s="39">
        <v>26</v>
      </c>
      <c r="K48" s="39">
        <v>26</v>
      </c>
      <c r="L48" s="39">
        <v>26</v>
      </c>
      <c r="M48" s="39" t="s">
        <v>55</v>
      </c>
      <c r="N48" s="39" t="s">
        <v>55</v>
      </c>
      <c r="O48" s="39">
        <v>26</v>
      </c>
      <c r="P48" s="39">
        <v>26</v>
      </c>
      <c r="Q48" s="39">
        <v>26</v>
      </c>
      <c r="R48" s="39">
        <v>26</v>
      </c>
      <c r="S48" s="39">
        <v>26</v>
      </c>
      <c r="T48" s="39" t="s">
        <v>55</v>
      </c>
      <c r="U48" s="39" t="s">
        <v>55</v>
      </c>
      <c r="V48" s="39">
        <v>26</v>
      </c>
      <c r="W48" s="39">
        <v>26</v>
      </c>
      <c r="X48" s="39">
        <v>26</v>
      </c>
      <c r="Y48" s="39">
        <v>26</v>
      </c>
      <c r="Z48" s="39">
        <v>26</v>
      </c>
      <c r="AA48" s="39" t="s">
        <v>55</v>
      </c>
      <c r="AB48" s="39" t="s">
        <v>55</v>
      </c>
      <c r="AC48" s="39">
        <v>26</v>
      </c>
      <c r="AD48" s="39">
        <v>26</v>
      </c>
      <c r="AE48" s="39">
        <v>26</v>
      </c>
      <c r="AF48" s="39">
        <v>26</v>
      </c>
      <c r="AG48" s="39">
        <v>26</v>
      </c>
      <c r="AH48" s="132" t="s">
        <v>55</v>
      </c>
      <c r="AI48" s="111"/>
      <c r="AJ48" s="164">
        <f>COUNTIF(D48:AH48,"RTT")+'Sept 2020'!AI48</f>
        <v>0</v>
      </c>
      <c r="AK48" s="183">
        <f>0 -(AJ48)</f>
        <v>0</v>
      </c>
      <c r="AL48" s="88">
        <f>COUNTIF(D48:AH48,"CA")+'Sept 2020'!AK48</f>
        <v>0</v>
      </c>
      <c r="AM48" s="186">
        <f t="shared" si="4"/>
        <v>25</v>
      </c>
      <c r="AN48" s="362"/>
      <c r="AO48" s="88" t="s">
        <v>90</v>
      </c>
      <c r="AP48" s="80">
        <f>'Sept 2020'!AO48</f>
        <v>0</v>
      </c>
      <c r="AQ48" s="80">
        <f>COUNTIF(D48:AH48,"HS")+'Sept 2020'!AP48</f>
        <v>0</v>
      </c>
      <c r="AR48" s="186">
        <f t="shared" si="5"/>
        <v>0</v>
      </c>
      <c r="AS48" s="77">
        <f>COUNT(AB48,U48,N48,G48)+'Sept 2020'!AR48</f>
        <v>0</v>
      </c>
      <c r="AT48" s="64">
        <f t="shared" si="6"/>
        <v>0</v>
      </c>
      <c r="AU48" s="64">
        <f t="shared" si="7"/>
        <v>0</v>
      </c>
      <c r="AV48" s="183">
        <f t="shared" si="8"/>
        <v>0</v>
      </c>
      <c r="AW48" s="181">
        <f ca="1">jaunesNum(D48:AH48)+'Sept 2020'!AV48</f>
        <v>7</v>
      </c>
      <c r="AX48" s="108">
        <f>COUNTIF(D48:AH48,"RF")+'Sept 2020'!AW48</f>
        <v>7</v>
      </c>
      <c r="AY48" s="190">
        <f t="shared" ca="1" si="9"/>
        <v>0</v>
      </c>
      <c r="AZ48" s="88">
        <f>IF(COUNTIF(D48:AH48,"CA")&gt;=5,"1",IF(COUNTIF(D48:AH48,"CA")&lt;=4,"0"))+'Sept 2020'!AY48</f>
        <v>0</v>
      </c>
      <c r="BA48" s="80">
        <f t="shared" si="10"/>
        <v>0</v>
      </c>
      <c r="BB48" s="80">
        <f>COUNTIF(D48:AH48,"FR")+'Sept 2020'!BA48</f>
        <v>0</v>
      </c>
      <c r="BC48" s="186">
        <f t="shared" si="11"/>
        <v>0</v>
      </c>
    </row>
    <row r="49" spans="1:55" ht="12" customHeight="1" x14ac:dyDescent="0.25">
      <c r="A49" s="288"/>
      <c r="B49" s="127">
        <v>27</v>
      </c>
      <c r="C49" s="138"/>
      <c r="D49" s="39" t="str">
        <f t="shared" ref="D49:AH49" si="34">IF(OR(WEEKDAY(D3,2)=6,WEEKDAY(D3,2)=7,WEEKDAY(D3,2)=3),"RH","")</f>
        <v/>
      </c>
      <c r="E49" s="39" t="str">
        <f t="shared" si="34"/>
        <v/>
      </c>
      <c r="F49" s="39" t="str">
        <f t="shared" si="34"/>
        <v>RH</v>
      </c>
      <c r="G49" s="39" t="str">
        <f t="shared" si="34"/>
        <v>RH</v>
      </c>
      <c r="H49" s="39" t="str">
        <f t="shared" si="34"/>
        <v/>
      </c>
      <c r="I49" s="39" t="str">
        <f t="shared" si="34"/>
        <v/>
      </c>
      <c r="J49" s="39" t="str">
        <f t="shared" si="34"/>
        <v>RH</v>
      </c>
      <c r="K49" s="39" t="str">
        <f t="shared" si="34"/>
        <v/>
      </c>
      <c r="L49" s="39" t="str">
        <f t="shared" si="34"/>
        <v/>
      </c>
      <c r="M49" s="39" t="str">
        <f t="shared" si="34"/>
        <v>RH</v>
      </c>
      <c r="N49" s="39" t="str">
        <f t="shared" si="34"/>
        <v>RH</v>
      </c>
      <c r="O49" s="39" t="str">
        <f t="shared" si="34"/>
        <v/>
      </c>
      <c r="P49" s="39" t="str">
        <f t="shared" si="34"/>
        <v/>
      </c>
      <c r="Q49" s="39" t="str">
        <f t="shared" si="34"/>
        <v>RH</v>
      </c>
      <c r="R49" s="39" t="str">
        <f t="shared" si="34"/>
        <v/>
      </c>
      <c r="S49" s="39" t="str">
        <f t="shared" si="34"/>
        <v/>
      </c>
      <c r="T49" s="39" t="str">
        <f t="shared" si="34"/>
        <v>RH</v>
      </c>
      <c r="U49" s="39" t="str">
        <f t="shared" si="34"/>
        <v>RH</v>
      </c>
      <c r="V49" s="39" t="str">
        <f t="shared" si="34"/>
        <v/>
      </c>
      <c r="W49" s="39" t="str">
        <f t="shared" si="34"/>
        <v/>
      </c>
      <c r="X49" s="39" t="str">
        <f t="shared" si="34"/>
        <v>RH</v>
      </c>
      <c r="Y49" s="39" t="str">
        <f t="shared" si="34"/>
        <v/>
      </c>
      <c r="Z49" s="39" t="str">
        <f t="shared" si="34"/>
        <v/>
      </c>
      <c r="AA49" s="39" t="str">
        <f t="shared" si="34"/>
        <v>RH</v>
      </c>
      <c r="AB49" s="39" t="str">
        <f t="shared" si="34"/>
        <v>RH</v>
      </c>
      <c r="AC49" s="39" t="str">
        <f t="shared" si="34"/>
        <v/>
      </c>
      <c r="AD49" s="39" t="str">
        <f t="shared" si="34"/>
        <v/>
      </c>
      <c r="AE49" s="39" t="str">
        <f t="shared" si="34"/>
        <v>RH</v>
      </c>
      <c r="AF49" s="39" t="str">
        <f t="shared" si="34"/>
        <v/>
      </c>
      <c r="AG49" s="39" t="str">
        <f t="shared" si="34"/>
        <v/>
      </c>
      <c r="AH49" s="132" t="str">
        <f t="shared" si="34"/>
        <v>RH</v>
      </c>
      <c r="AI49" s="111"/>
      <c r="AJ49" s="164">
        <f>COUNTIF(D49:AH49,"RTT")+'Sept 2020'!AI49</f>
        <v>0</v>
      </c>
      <c r="AK49" s="183">
        <f t="shared" si="3"/>
        <v>15</v>
      </c>
      <c r="AL49" s="88">
        <f>COUNTIF(D49:AH49,"CA")+'Sept 2020'!AK49</f>
        <v>0</v>
      </c>
      <c r="AM49" s="186">
        <f t="shared" si="4"/>
        <v>25</v>
      </c>
      <c r="AN49" s="362"/>
      <c r="AO49" s="88" t="s">
        <v>90</v>
      </c>
      <c r="AP49" s="80">
        <f>'Sept 2020'!AO49</f>
        <v>0</v>
      </c>
      <c r="AQ49" s="80">
        <f>COUNTIF(D49:AH49,"HS")+'Sept 2020'!AP49</f>
        <v>0</v>
      </c>
      <c r="AR49" s="186">
        <f t="shared" si="5"/>
        <v>0</v>
      </c>
      <c r="AS49" s="77">
        <f>COUNT(AB49,U49,N49,G49)+'Sept 2020'!AR49</f>
        <v>0</v>
      </c>
      <c r="AT49" s="64">
        <f t="shared" si="6"/>
        <v>0</v>
      </c>
      <c r="AU49" s="64">
        <f t="shared" si="7"/>
        <v>0</v>
      </c>
      <c r="AV49" s="183">
        <f t="shared" si="8"/>
        <v>0</v>
      </c>
      <c r="AW49" s="106">
        <f ca="1">jaunesNum(D49:AH49)+'Sept 2020'!AV49</f>
        <v>0</v>
      </c>
      <c r="AX49" s="108">
        <f>COUNTIF(D49:AH49,"RF")+'Sept 2020'!AW49</f>
        <v>0</v>
      </c>
      <c r="AY49" s="190">
        <f t="shared" ca="1" si="9"/>
        <v>0</v>
      </c>
      <c r="AZ49" s="88">
        <f>IF(COUNTIF(D49:AH49,"CA")&gt;=5,"1",IF(COUNTIF(D49:AH49,"CA")&lt;=4,"0"))+'Sept 2020'!AY49</f>
        <v>0</v>
      </c>
      <c r="BA49" s="80">
        <f t="shared" si="10"/>
        <v>0</v>
      </c>
      <c r="BB49" s="80">
        <f>COUNTIF(D49:AH49,"FR")+'Sept 2020'!BA49</f>
        <v>0</v>
      </c>
      <c r="BC49" s="186">
        <f t="shared" si="11"/>
        <v>0</v>
      </c>
    </row>
    <row r="50" spans="1:55" ht="12" customHeight="1" thickBot="1" x14ac:dyDescent="0.3">
      <c r="A50" s="288"/>
      <c r="B50" s="127"/>
      <c r="C50" s="138"/>
      <c r="D50" s="39" t="str">
        <f t="shared" ref="D50:AH50" si="35">IF(OR(WEEKDAY(D3,2)=6,WEEKDAY(D3,2)=7,WEEKDAY(D3,2)=4),"RH","")</f>
        <v>RH</v>
      </c>
      <c r="E50" s="39" t="str">
        <f t="shared" si="35"/>
        <v/>
      </c>
      <c r="F50" s="39" t="str">
        <f t="shared" si="35"/>
        <v>RH</v>
      </c>
      <c r="G50" s="39" t="str">
        <f t="shared" si="35"/>
        <v>RH</v>
      </c>
      <c r="H50" s="39" t="str">
        <f t="shared" si="35"/>
        <v/>
      </c>
      <c r="I50" s="39" t="str">
        <f t="shared" si="35"/>
        <v/>
      </c>
      <c r="J50" s="39" t="str">
        <f t="shared" si="35"/>
        <v/>
      </c>
      <c r="K50" s="39" t="str">
        <f t="shared" si="35"/>
        <v>RH</v>
      </c>
      <c r="L50" s="39" t="str">
        <f t="shared" si="35"/>
        <v/>
      </c>
      <c r="M50" s="39" t="str">
        <f t="shared" si="35"/>
        <v>RH</v>
      </c>
      <c r="N50" s="39" t="str">
        <f t="shared" si="35"/>
        <v>RH</v>
      </c>
      <c r="O50" s="39" t="str">
        <f t="shared" si="35"/>
        <v/>
      </c>
      <c r="P50" s="39" t="str">
        <f t="shared" si="35"/>
        <v/>
      </c>
      <c r="Q50" s="39" t="str">
        <f t="shared" si="35"/>
        <v/>
      </c>
      <c r="R50" s="39" t="str">
        <f t="shared" si="35"/>
        <v>RH</v>
      </c>
      <c r="S50" s="39" t="str">
        <f t="shared" si="35"/>
        <v/>
      </c>
      <c r="T50" s="39" t="str">
        <f t="shared" si="35"/>
        <v>RH</v>
      </c>
      <c r="U50" s="39" t="str">
        <f t="shared" si="35"/>
        <v>RH</v>
      </c>
      <c r="V50" s="39" t="str">
        <f t="shared" si="35"/>
        <v/>
      </c>
      <c r="W50" s="39" t="str">
        <f t="shared" si="35"/>
        <v/>
      </c>
      <c r="X50" s="39" t="str">
        <f t="shared" si="35"/>
        <v/>
      </c>
      <c r="Y50" s="39" t="str">
        <f t="shared" si="35"/>
        <v>RH</v>
      </c>
      <c r="Z50" s="39" t="str">
        <f t="shared" si="35"/>
        <v/>
      </c>
      <c r="AA50" s="39" t="str">
        <f t="shared" si="35"/>
        <v>RH</v>
      </c>
      <c r="AB50" s="39" t="str">
        <f t="shared" si="35"/>
        <v>RH</v>
      </c>
      <c r="AC50" s="39" t="str">
        <f t="shared" si="35"/>
        <v/>
      </c>
      <c r="AD50" s="39" t="str">
        <f t="shared" si="35"/>
        <v/>
      </c>
      <c r="AE50" s="39" t="str">
        <f t="shared" si="35"/>
        <v/>
      </c>
      <c r="AF50" s="39" t="str">
        <f t="shared" si="35"/>
        <v>RH</v>
      </c>
      <c r="AG50" s="39" t="str">
        <f t="shared" si="35"/>
        <v/>
      </c>
      <c r="AH50" s="132" t="str">
        <f t="shared" si="35"/>
        <v>RH</v>
      </c>
      <c r="AI50" s="111"/>
      <c r="AJ50" s="164">
        <f>COUNTIF(D50:AH50,"RTT")+'Sept 2020'!AI50</f>
        <v>0</v>
      </c>
      <c r="AK50" s="184">
        <f t="shared" si="3"/>
        <v>15</v>
      </c>
      <c r="AL50" s="88">
        <f>COUNTIF(D50:AH50,"CA")+'Sept 2020'!AK50</f>
        <v>0</v>
      </c>
      <c r="AM50" s="187">
        <f t="shared" si="4"/>
        <v>25</v>
      </c>
      <c r="AN50" s="363"/>
      <c r="AO50" s="82" t="s">
        <v>90</v>
      </c>
      <c r="AP50" s="84">
        <f>'Sept 2020'!AO50</f>
        <v>0</v>
      </c>
      <c r="AQ50" s="84">
        <f>COUNTIF(D50:AH50,"HS")+'Sept 2020'!AP50</f>
        <v>0</v>
      </c>
      <c r="AR50" s="188">
        <f t="shared" si="5"/>
        <v>0</v>
      </c>
      <c r="AS50" s="67">
        <f>COUNT(AB50,U50,N50,G50)+'Sept 2020'!AR50</f>
        <v>0</v>
      </c>
      <c r="AT50" s="68">
        <f t="shared" si="6"/>
        <v>0</v>
      </c>
      <c r="AU50" s="68">
        <f t="shared" si="7"/>
        <v>0</v>
      </c>
      <c r="AV50" s="202">
        <f t="shared" si="8"/>
        <v>0</v>
      </c>
      <c r="AW50" s="106">
        <f ca="1">jaunesNum(D50:AH50)+'Sept 2020'!AV50</f>
        <v>0</v>
      </c>
      <c r="AX50" s="151">
        <f>COUNTIF(D50:AH50,"RF")+'Sept 2020'!AW50</f>
        <v>0</v>
      </c>
      <c r="AY50" s="192">
        <f t="shared" ca="1" si="9"/>
        <v>0</v>
      </c>
      <c r="AZ50" s="82">
        <f>IF(COUNTIF(D50:AH50,"CA")&gt;=5,"1",IF(COUNTIF(D50:AH50,"CA")&lt;=4,"0"))+'Sept 2020'!AY50</f>
        <v>0</v>
      </c>
      <c r="BA50" s="84">
        <f t="shared" si="10"/>
        <v>0</v>
      </c>
      <c r="BB50" s="84">
        <f>COUNTIF(D50:AH50,"FR")+'Sept 2020'!BA50</f>
        <v>0</v>
      </c>
      <c r="BC50" s="188">
        <f t="shared" si="11"/>
        <v>0</v>
      </c>
    </row>
    <row r="51" spans="1:55" ht="17.25" customHeight="1" thickBot="1" x14ac:dyDescent="0.3">
      <c r="A51" s="264" t="s">
        <v>0</v>
      </c>
      <c r="B51" s="364"/>
      <c r="C51" s="142"/>
      <c r="D51" s="56">
        <f>COUNT(D5:D50)</f>
        <v>14</v>
      </c>
      <c r="E51" s="56">
        <f t="shared" ref="E51:AH51" si="36">COUNT(E5:E50)</f>
        <v>14</v>
      </c>
      <c r="F51" s="56">
        <f t="shared" si="36"/>
        <v>0</v>
      </c>
      <c r="G51" s="56">
        <f t="shared" si="36"/>
        <v>0</v>
      </c>
      <c r="H51" s="56">
        <f t="shared" si="36"/>
        <v>14</v>
      </c>
      <c r="I51" s="56">
        <f t="shared" si="36"/>
        <v>14</v>
      </c>
      <c r="J51" s="56">
        <f t="shared" si="36"/>
        <v>14</v>
      </c>
      <c r="K51" s="56">
        <f t="shared" si="36"/>
        <v>14</v>
      </c>
      <c r="L51" s="56">
        <f t="shared" si="36"/>
        <v>14</v>
      </c>
      <c r="M51" s="56">
        <f t="shared" si="36"/>
        <v>0</v>
      </c>
      <c r="N51" s="56">
        <f t="shared" si="36"/>
        <v>0</v>
      </c>
      <c r="O51" s="56">
        <f t="shared" si="36"/>
        <v>14</v>
      </c>
      <c r="P51" s="56">
        <f t="shared" si="36"/>
        <v>14</v>
      </c>
      <c r="Q51" s="56">
        <f t="shared" si="36"/>
        <v>14</v>
      </c>
      <c r="R51" s="56">
        <f t="shared" si="36"/>
        <v>14</v>
      </c>
      <c r="S51" s="56">
        <f t="shared" si="36"/>
        <v>14</v>
      </c>
      <c r="T51" s="56">
        <f t="shared" si="36"/>
        <v>0</v>
      </c>
      <c r="U51" s="56">
        <f t="shared" si="36"/>
        <v>0</v>
      </c>
      <c r="V51" s="56">
        <f t="shared" si="36"/>
        <v>14</v>
      </c>
      <c r="W51" s="56">
        <f t="shared" si="36"/>
        <v>14</v>
      </c>
      <c r="X51" s="56">
        <f t="shared" si="36"/>
        <v>14</v>
      </c>
      <c r="Y51" s="56">
        <f t="shared" si="36"/>
        <v>14</v>
      </c>
      <c r="Z51" s="56">
        <f t="shared" si="36"/>
        <v>14</v>
      </c>
      <c r="AA51" s="56">
        <f t="shared" si="36"/>
        <v>0</v>
      </c>
      <c r="AB51" s="56">
        <f t="shared" si="36"/>
        <v>0</v>
      </c>
      <c r="AC51" s="56">
        <f t="shared" si="36"/>
        <v>14</v>
      </c>
      <c r="AD51" s="56">
        <f t="shared" si="36"/>
        <v>14</v>
      </c>
      <c r="AE51" s="56">
        <f t="shared" si="36"/>
        <v>14</v>
      </c>
      <c r="AF51" s="56">
        <f t="shared" si="36"/>
        <v>14</v>
      </c>
      <c r="AG51" s="56">
        <f t="shared" si="36"/>
        <v>14</v>
      </c>
      <c r="AH51" s="143">
        <f t="shared" si="36"/>
        <v>0</v>
      </c>
      <c r="AI51" s="112"/>
      <c r="AJ51" s="365">
        <f>SUM(AK5:AK50)</f>
        <v>525</v>
      </c>
      <c r="AK51" s="366"/>
      <c r="AL51" s="256">
        <f>SUM(AM5:AM50)</f>
        <v>1000</v>
      </c>
      <c r="AM51" s="257"/>
      <c r="AN51" s="154"/>
      <c r="AO51" s="148"/>
      <c r="AP51" s="175"/>
      <c r="AQ51" s="314">
        <f>SUM(AR5:AR50)</f>
        <v>0</v>
      </c>
      <c r="AR51" s="315"/>
      <c r="AS51" s="258"/>
      <c r="AT51" s="259"/>
      <c r="AU51" s="258">
        <f>SUM(AV5:AV50)</f>
        <v>0</v>
      </c>
      <c r="AV51" s="259"/>
      <c r="AW51" s="144"/>
      <c r="AX51" s="316">
        <f ca="1">SUM(AY5:AY50)</f>
        <v>1</v>
      </c>
      <c r="AY51" s="317"/>
      <c r="AZ51" s="148"/>
      <c r="BA51" s="156"/>
      <c r="BB51" s="368">
        <f>SUM(BC5:BC50)</f>
        <v>0</v>
      </c>
      <c r="BC51" s="315"/>
    </row>
    <row r="52" spans="1:55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J52" s="305" t="s">
        <v>72</v>
      </c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6"/>
      <c r="AZ52" s="307"/>
      <c r="BA52" s="307"/>
      <c r="BB52" s="306"/>
      <c r="BC52" s="308"/>
    </row>
    <row r="53" spans="1:55" ht="21.75" thickBot="1" x14ac:dyDescent="0.4">
      <c r="A53" s="167">
        <v>1</v>
      </c>
      <c r="B53" s="254" t="str">
        <f>RecherchePostesManquants(D5:D50,26)</f>
        <v>9, 10, 11, 12, 13, 14, 15, 16, 17, 18, 19, 24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21"/>
      <c r="AJ53" s="309">
        <f ca="1">SUM(AM5:AM50,AR5:AR50,AV5:AV50,AY5:AY50,BC5:BC50,AK5:AK50)</f>
        <v>1526</v>
      </c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0"/>
      <c r="BC53" s="311"/>
    </row>
    <row r="54" spans="1:55" ht="15.75" thickBot="1" x14ac:dyDescent="0.3">
      <c r="A54" s="168">
        <v>2</v>
      </c>
      <c r="B54" s="244" t="str">
        <f>RecherchePostesManquants(E5:E50,26)</f>
        <v>9, 10, 11, 12, 13, 14, 15, 16, 17, 18, 19, 24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5" ht="15" customHeight="1" x14ac:dyDescent="0.25">
      <c r="A55" s="100">
        <v>3</v>
      </c>
      <c r="B55" s="244" t="str">
        <f>RecherchePostesManquants(F5:F50,26)</f>
        <v>1, 2, 3, 4, 5, 6, 7, 8, 9, 10, 11, 12, 13, 14, 15, 16, 17, 18, 19, 20, 21, 22, 23, 24, 25, 26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J55" s="318" t="s">
        <v>77</v>
      </c>
      <c r="AK55" s="319"/>
      <c r="AL55" s="319"/>
      <c r="AM55" s="319"/>
      <c r="AN55" s="319"/>
      <c r="AO55" s="319"/>
      <c r="AP55" s="320"/>
      <c r="AQ55" s="342" t="s">
        <v>73</v>
      </c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3"/>
      <c r="BC55" s="344"/>
    </row>
    <row r="56" spans="1:55" ht="15.75" thickBot="1" x14ac:dyDescent="0.3">
      <c r="A56" s="100">
        <v>4</v>
      </c>
      <c r="B56" s="244" t="str">
        <f>RecherchePostesManquants(G5:G50,26)</f>
        <v>1, 2, 3, 4, 5, 6, 7, 8, 9, 10, 11, 12, 13, 14, 15, 16, 17, 18, 19, 20, 21, 22, 23, 24, 25, 26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J56" s="321"/>
      <c r="AK56" s="322"/>
      <c r="AL56" s="322"/>
      <c r="AM56" s="322"/>
      <c r="AN56" s="322"/>
      <c r="AO56" s="322"/>
      <c r="AP56" s="323"/>
      <c r="AQ56" s="336">
        <v>10</v>
      </c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7"/>
      <c r="BC56" s="338"/>
    </row>
    <row r="57" spans="1:55" ht="31.5" customHeight="1" x14ac:dyDescent="0.25">
      <c r="A57" s="168">
        <v>5</v>
      </c>
      <c r="B57" s="244" t="str">
        <f>RecherchePostesManquants(H5:H50,26)</f>
        <v>9, 10, 11, 12, 13, 14, 15, 16, 17, 18, 19, 24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J57" s="330">
        <f>COUNTIF(D5:AF50,"27")</f>
        <v>0</v>
      </c>
      <c r="AK57" s="331"/>
      <c r="AL57" s="331"/>
      <c r="AM57" s="331"/>
      <c r="AN57" s="331"/>
      <c r="AO57" s="331"/>
      <c r="AP57" s="332"/>
      <c r="AQ57" s="336" t="s">
        <v>74</v>
      </c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7"/>
      <c r="BC57" s="338"/>
    </row>
    <row r="58" spans="1:55" ht="15.75" thickBot="1" x14ac:dyDescent="0.3">
      <c r="A58" s="168">
        <v>6</v>
      </c>
      <c r="B58" s="244" t="str">
        <f>RecherchePostesManquants(I5:I50,26)</f>
        <v>9, 10, 11, 12, 13, 14, 15, 16, 17, 18, 19, 24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J58" s="333"/>
      <c r="AK58" s="334"/>
      <c r="AL58" s="334"/>
      <c r="AM58" s="334"/>
      <c r="AN58" s="334"/>
      <c r="AO58" s="334"/>
      <c r="AP58" s="335"/>
      <c r="AQ58" s="339">
        <v>2</v>
      </c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0"/>
      <c r="BC58" s="341"/>
    </row>
    <row r="59" spans="1:55" ht="15.75" thickBot="1" x14ac:dyDescent="0.3">
      <c r="A59" s="168">
        <v>7</v>
      </c>
      <c r="B59" s="244" t="str">
        <f>RecherchePostesManquants(J5:J50,26)</f>
        <v>9, 10, 11, 12, 13, 14, 15, 16, 17, 18, 19, 24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J59" s="324" t="s">
        <v>78</v>
      </c>
      <c r="AK59" s="325"/>
      <c r="AL59" s="325"/>
      <c r="AM59" s="325"/>
      <c r="AN59" s="325"/>
      <c r="AO59" s="325"/>
      <c r="AP59" s="326"/>
      <c r="AQ59" s="345" t="s">
        <v>75</v>
      </c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6"/>
      <c r="BC59" s="347"/>
    </row>
    <row r="60" spans="1:55" ht="19.5" thickBot="1" x14ac:dyDescent="0.35">
      <c r="A60" s="168">
        <v>8</v>
      </c>
      <c r="B60" s="244" t="str">
        <f>RecherchePostesManquants(K5:K50,26)</f>
        <v>9, 10, 11, 12, 13, 14, 15, 16, 17, 18, 19, 24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J60" s="327"/>
      <c r="AK60" s="328"/>
      <c r="AL60" s="328"/>
      <c r="AM60" s="328"/>
      <c r="AN60" s="328"/>
      <c r="AO60" s="328"/>
      <c r="AP60" s="329"/>
      <c r="AQ60" s="302">
        <f>IF(AQ58&gt;AQ56,-(AQ58-AQ56)/AQ58,(AQ56-AQ58)/AQ56)</f>
        <v>0.8</v>
      </c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3"/>
      <c r="BC60" s="304"/>
    </row>
    <row r="61" spans="1:55" x14ac:dyDescent="0.25">
      <c r="A61" s="168">
        <v>9</v>
      </c>
      <c r="B61" s="244" t="str">
        <f>RecherchePostesManquants(L5:L50,26)</f>
        <v>9, 10, 11, 12, 13, 14, 15, 16, 17, 18, 19, 24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5" x14ac:dyDescent="0.25">
      <c r="A62" s="100">
        <v>10</v>
      </c>
      <c r="B62" s="244" t="str">
        <f>RecherchePostesManquants(M5:M50,26)</f>
        <v>1, 2, 3, 4, 5, 6, 7, 8, 9, 10, 11, 12, 13, 14, 15, 16, 17, 18, 19, 20, 21, 22, 23, 24, 25, 26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5" x14ac:dyDescent="0.25">
      <c r="A63" s="100">
        <v>11</v>
      </c>
      <c r="B63" s="244" t="str">
        <f>RecherchePostesManquants(N5:N50,26)</f>
        <v>1, 2, 3, 4, 5, 6, 7, 8, 9, 10, 11, 12, 13, 14, 15, 16, 17, 18, 19, 20, 21, 22, 23, 24, 25, 26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5" x14ac:dyDescent="0.25">
      <c r="A64" s="168">
        <v>12</v>
      </c>
      <c r="B64" s="244" t="str">
        <f>RecherchePostesManquants(O5:O50,26)</f>
        <v>9, 10, 11, 12, 13, 14, 15, 16, 17, 18, 19, 24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7" x14ac:dyDescent="0.25">
      <c r="A65" s="168">
        <v>13</v>
      </c>
      <c r="B65" s="244" t="str">
        <f>RecherchePostesManquants(P5:P50,26)</f>
        <v>9, 10, 11, 12, 13, 14, 15, 16, 17, 18, 19, 24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7" x14ac:dyDescent="0.25">
      <c r="A66" s="168">
        <v>14</v>
      </c>
      <c r="B66" s="244" t="str">
        <f>RecherchePostesManquants(Q5:Q50,26)</f>
        <v>9, 10, 11, 12, 13, 14, 15, 16, 17, 18, 19, 24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7" x14ac:dyDescent="0.25">
      <c r="A67" s="168">
        <v>15</v>
      </c>
      <c r="B67" s="244" t="str">
        <f>RecherchePostesManquants(R5:R50,26)</f>
        <v>9, 10, 11, 12, 13, 14, 15, 16, 17, 18, 19, 24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J67" s="1"/>
      <c r="AK67" s="1"/>
    </row>
    <row r="68" spans="1:37" x14ac:dyDescent="0.25">
      <c r="A68" s="168">
        <v>16</v>
      </c>
      <c r="B68" s="244" t="str">
        <f>RecherchePostesManquants(S5:S50,26)</f>
        <v>9, 10, 11, 12, 13, 14, 15, 16, 17, 18, 19, 24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J68" s="1"/>
      <c r="AK68" s="1"/>
    </row>
    <row r="69" spans="1:37" x14ac:dyDescent="0.25">
      <c r="A69" s="100">
        <v>17</v>
      </c>
      <c r="B69" s="244" t="str">
        <f>RecherchePostesManquants(T5:T50,26)</f>
        <v>1, 2, 3, 4, 5, 6, 7, 8, 9, 10, 11, 12, 13, 14, 15, 16, 17, 18, 19, 20, 21, 22, 23, 24, 25, 26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J69" s="1"/>
      <c r="AK69" s="1"/>
    </row>
    <row r="70" spans="1:37" x14ac:dyDescent="0.25">
      <c r="A70" s="100">
        <v>18</v>
      </c>
      <c r="B70" s="244" t="str">
        <f>RecherchePostesManquants(U5:U50,26)</f>
        <v>1, 2, 3, 4, 5, 6, 7, 8, 9, 10, 11, 12, 13, 14, 15, 16, 17, 18, 19, 20, 21, 22, 23, 24, 25, 26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J70" s="1"/>
      <c r="AK70" s="1"/>
    </row>
    <row r="71" spans="1:37" x14ac:dyDescent="0.25">
      <c r="A71" s="168">
        <v>19</v>
      </c>
      <c r="B71" s="244" t="str">
        <f>RecherchePostesManquants(V5:V50,26)</f>
        <v>9, 10, 11, 12, 13, 14, 15, 16, 17, 18, 19, 24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J71" s="1"/>
      <c r="AK71" s="1"/>
    </row>
    <row r="72" spans="1:37" x14ac:dyDescent="0.25">
      <c r="A72" s="168">
        <v>20</v>
      </c>
      <c r="B72" s="244" t="str">
        <f>RecherchePostesManquants(W5:W50,26)</f>
        <v>9, 10, 11, 12, 13, 14, 15, 16, 17, 18, 19, 24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J72" s="1"/>
      <c r="AK72" s="1"/>
    </row>
    <row r="73" spans="1:37" x14ac:dyDescent="0.25">
      <c r="A73" s="168">
        <v>21</v>
      </c>
      <c r="B73" s="244" t="str">
        <f>RecherchePostesManquants(X5:X50,26)</f>
        <v>9, 10, 11, 12, 13, 14, 15, 16, 17, 18, 19, 24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J73" s="1"/>
      <c r="AK73" s="1"/>
    </row>
    <row r="74" spans="1:37" x14ac:dyDescent="0.25">
      <c r="A74" s="168">
        <v>22</v>
      </c>
      <c r="B74" s="244" t="str">
        <f>RecherchePostesManquants(Y5:Y50,26)</f>
        <v>9, 10, 11, 12, 13, 14, 15, 16, 17, 18, 19, 24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J74" s="1"/>
      <c r="AK74" s="1"/>
    </row>
    <row r="75" spans="1:37" x14ac:dyDescent="0.25">
      <c r="A75" s="168">
        <v>23</v>
      </c>
      <c r="B75" s="244" t="str">
        <f>RecherchePostesManquants(Z5:Z50,26)</f>
        <v>9, 10, 11, 12, 13, 14, 15, 16, 17, 18, 19, 24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J75" s="1"/>
      <c r="AK75" s="1"/>
    </row>
    <row r="76" spans="1:37" x14ac:dyDescent="0.25">
      <c r="A76" s="100">
        <v>24</v>
      </c>
      <c r="B76" s="244" t="str">
        <f>RecherchePostesManquants(AA5:AA50,26)</f>
        <v>1, 2, 3, 4, 5, 6, 7, 8, 9, 10, 11, 12, 13, 14, 15, 16, 17, 18, 19, 20, 21, 22, 23, 24, 25, 26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J76" s="1"/>
      <c r="AK76" s="1"/>
    </row>
    <row r="77" spans="1:37" x14ac:dyDescent="0.25">
      <c r="A77" s="100">
        <v>25</v>
      </c>
      <c r="B77" s="244" t="str">
        <f>RecherchePostesManquants(AB5:AB50,26)</f>
        <v>1, 2, 3, 4, 5, 6, 7, 8, 9, 10, 11, 12, 13, 14, 15, 16, 17, 18, 19, 20, 21, 22, 23, 24, 25, 26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J77" s="1"/>
      <c r="AK77" s="1"/>
    </row>
    <row r="78" spans="1:37" x14ac:dyDescent="0.25">
      <c r="A78" s="168">
        <v>26</v>
      </c>
      <c r="B78" s="244" t="str">
        <f>RecherchePostesManquants(AC5:AC50,26)</f>
        <v>9, 10, 11, 12, 13, 14, 15, 16, 17, 18, 19, 24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J78" s="1"/>
      <c r="AK78" s="1"/>
    </row>
    <row r="79" spans="1:37" x14ac:dyDescent="0.25">
      <c r="A79" s="168">
        <v>27</v>
      </c>
      <c r="B79" s="244" t="str">
        <f>RecherchePostesManquants(AD5:AD50,26)</f>
        <v>9, 10, 11, 12, 13, 14, 15, 16, 17, 18, 19, 24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J79" s="1"/>
      <c r="AK79" s="1"/>
    </row>
    <row r="80" spans="1:37" x14ac:dyDescent="0.25">
      <c r="A80" s="168">
        <v>28</v>
      </c>
      <c r="B80" s="244" t="str">
        <f>RecherchePostesManquants(AE5:AE50,26)</f>
        <v>9, 10, 11, 12, 13, 14, 15, 16, 17, 18, 19, 24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J80" s="1"/>
      <c r="AK80" s="1"/>
    </row>
    <row r="81" spans="1:37" x14ac:dyDescent="0.25">
      <c r="A81" s="168">
        <v>29</v>
      </c>
      <c r="B81" s="244" t="str">
        <f>RecherchePostesManquants(AF5:AF50,26)</f>
        <v>9, 10, 11, 12, 13, 14, 15, 16, 17, 18, 19, 24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J81" s="1"/>
      <c r="AK81" s="1"/>
    </row>
    <row r="82" spans="1:37" x14ac:dyDescent="0.25">
      <c r="A82" s="168">
        <v>30</v>
      </c>
      <c r="B82" s="244" t="str">
        <f>RecherchePostesManquants(AG5:AG50,26)</f>
        <v>9, 10, 11, 12, 13, 14, 15, 16, 17, 18, 19, 24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J82" s="1"/>
      <c r="AK82" s="1"/>
    </row>
    <row r="83" spans="1:37" x14ac:dyDescent="0.25">
      <c r="A83" s="100">
        <v>31</v>
      </c>
      <c r="B83" s="244" t="str">
        <f>RecherchePostesManquants(AH5:AH50,26)</f>
        <v>1, 2, 3, 4, 5, 6, 7, 8, 9, 10, 11, 12, 13, 14, 15, 16, 17, 18, 19, 20, 21, 22, 23, 24, 25, 26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5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S4:AV4"/>
    <mergeCell ref="AW4:AY4"/>
    <mergeCell ref="AZ4:BC4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B83:U83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  <mergeCell ref="AJ4:AM4"/>
    <mergeCell ref="AO4:AR4"/>
  </mergeCells>
  <conditionalFormatting sqref="C2:AD3 C51 C4:AC4">
    <cfRule type="expression" dxfId="919" priority="205">
      <formula>WEEKDAY(E$2,2)=2</formula>
    </cfRule>
  </conditionalFormatting>
  <conditionalFormatting sqref="D2:AE3 D4:AC4">
    <cfRule type="expression" dxfId="918" priority="206">
      <formula>WEEKDAY(E$2,2)=7</formula>
    </cfRule>
  </conditionalFormatting>
  <conditionalFormatting sqref="D2:AF3 D4:AD4">
    <cfRule type="containsText" dxfId="917" priority="208" operator="containsText" text="CF">
      <formula>NOT(ISERROR(SEARCH("CF",#REF!)))</formula>
    </cfRule>
    <cfRule type="containsText" dxfId="916" priority="209" operator="containsText" text="RC">
      <formula>NOT(ISERROR(SEARCH("RC",#REF!)))</formula>
    </cfRule>
    <cfRule type="containsText" dxfId="915" priority="210" operator="containsText" text="RTT">
      <formula>NOT(ISERROR(SEARCH("RTT",#REF!)))</formula>
    </cfRule>
    <cfRule type="containsText" dxfId="914" priority="211" operator="containsText" text="RF">
      <formula>NOT(ISERROR(SEARCH("RF",#REF!)))</formula>
    </cfRule>
    <cfRule type="containsText" dxfId="913" priority="212" operator="containsText" text="FR">
      <formula>NOT(ISERROR(SEARCH("FR",#REF!)))</formula>
    </cfRule>
    <cfRule type="containsText" dxfId="912" priority="213" operator="containsText" text="HS">
      <formula>NOT(ISERROR(SEARCH("HS",#REF!)))</formula>
    </cfRule>
    <cfRule type="containsText" dxfId="911" priority="214" operator="containsText" text="CA">
      <formula>NOT(ISERROR(SEARCH("CA",#REF!)))</formula>
    </cfRule>
    <cfRule type="containsText" dxfId="910" priority="215" operator="containsText" text="RH">
      <formula>NOT(ISERROR(SEARCH("RH",#REF!)))</formula>
    </cfRule>
  </conditionalFormatting>
  <conditionalFormatting sqref="D2:AF3 D4:AD4">
    <cfRule type="containsText" dxfId="909" priority="207" operator="containsText" text="JDF">
      <formula>NOT(ISERROR(SEARCH("JDF",#REF!)))</formula>
    </cfRule>
  </conditionalFormatting>
  <conditionalFormatting sqref="D52:AG81 D84:AG89 V82:AG83">
    <cfRule type="containsText" dxfId="908" priority="216" operator="containsText" text="CF">
      <formula>NOT(ISERROR(SEARCH("CF",#REF!)))</formula>
    </cfRule>
    <cfRule type="containsText" dxfId="907" priority="217" operator="containsText" text="RC">
      <formula>NOT(ISERROR(SEARCH("RC",#REF!)))</formula>
    </cfRule>
    <cfRule type="containsText" dxfId="906" priority="218" operator="containsText" text="RTT">
      <formula>NOT(ISERROR(SEARCH("RTT",#REF!)))</formula>
    </cfRule>
    <cfRule type="containsText" dxfId="905" priority="219" operator="containsText" text="RF">
      <formula>NOT(ISERROR(SEARCH("RF",#REF!)))</formula>
    </cfRule>
    <cfRule type="containsText" dxfId="904" priority="220" operator="containsText" text="FR">
      <formula>NOT(ISERROR(SEARCH("FR",#REF!)))</formula>
    </cfRule>
    <cfRule type="containsText" dxfId="903" priority="221" operator="containsText" text="HS">
      <formula>NOT(ISERROR(SEARCH("HS",#REF!)))</formula>
    </cfRule>
    <cfRule type="containsText" dxfId="902" priority="222" operator="containsText" text="CA">
      <formula>NOT(ISERROR(SEARCH("CA",#REF!)))</formula>
    </cfRule>
    <cfRule type="containsText" dxfId="901" priority="223" operator="containsText" text="RH">
      <formula>NOT(ISERROR(SEARCH("RH",#REF!)))</formula>
    </cfRule>
  </conditionalFormatting>
  <conditionalFormatting sqref="D52:AG81 D84:AG89 V82:AG83">
    <cfRule type="containsText" dxfId="900" priority="224" operator="containsText" text="JDF">
      <formula>NOT(ISERROR(SEARCH("JDF",#REF!)))</formula>
    </cfRule>
  </conditionalFormatting>
  <conditionalFormatting sqref="D2 H2 J2 L2 N2 P2 R2 T2 V2 X2 Z2 AB2 AD2 AF2 F2">
    <cfRule type="duplicateValues" dxfId="899" priority="243"/>
  </conditionalFormatting>
  <conditionalFormatting sqref="AE2:AF3 AD4">
    <cfRule type="expression" dxfId="898" priority="244">
      <formula>WEEKDAY(#REF!,2)=2</formula>
    </cfRule>
  </conditionalFormatting>
  <conditionalFormatting sqref="AF2:AF3">
    <cfRule type="expression" dxfId="897" priority="245">
      <formula>WEEKDAY(#REF!,2)=7</formula>
    </cfRule>
  </conditionalFormatting>
  <conditionalFormatting sqref="D5:AF50">
    <cfRule type="cellIs" dxfId="896" priority="185" operator="equal">
      <formula>27</formula>
    </cfRule>
    <cfRule type="containsText" dxfId="895" priority="186" operator="containsText" text="JSR">
      <formula>NOT(ISERROR(SEARCH("JSR",D5)))</formula>
    </cfRule>
    <cfRule type="containsText" dxfId="894" priority="187" operator="containsText" text="JS">
      <formula>NOT(ISERROR(SEARCH("JS",D5)))</formula>
    </cfRule>
    <cfRule type="containsText" dxfId="893" priority="188" operator="containsText" text="RTP">
      <formula>NOT(ISERROR(SEARCH("RTP",D5)))</formula>
    </cfRule>
    <cfRule type="containsText" dxfId="892" priority="189" operator="containsText" text="RTJ">
      <formula>NOT(ISERROR(SEARCH("RTJ",D5)))</formula>
    </cfRule>
    <cfRule type="containsText" dxfId="891" priority="190" operator="containsText" text="RTT">
      <formula>NOT(ISERROR(SEARCH("RTT",D5)))</formula>
    </cfRule>
    <cfRule type="containsText" dxfId="890" priority="191" operator="containsText" text="RF">
      <formula>NOT(ISERROR(SEARCH("RF",D5)))</formula>
    </cfRule>
    <cfRule type="containsText" dxfId="889" priority="192" operator="containsText" text="RC">
      <formula>NOT(ISERROR(SEARCH("RC",D5)))</formula>
    </cfRule>
    <cfRule type="containsText" dxfId="888" priority="193" operator="containsText" text="NM">
      <formula>NOT(ISERROR(SEARCH("NM",D5)))</formula>
    </cfRule>
    <cfRule type="containsText" dxfId="887" priority="194" operator="containsText" text="JDF">
      <formula>NOT(ISERROR(SEARCH("JDF",D5)))</formula>
    </cfRule>
    <cfRule type="containsText" dxfId="886" priority="195" operator="containsText" text="HSM">
      <formula>NOT(ISERROR(SEARCH("HSM",D5)))</formula>
    </cfRule>
    <cfRule type="containsText" dxfId="885" priority="196" operator="containsText" text="HS">
      <formula>NOT(ISERROR(SEARCH("HS",D5)))</formula>
    </cfRule>
    <cfRule type="containsText" dxfId="884" priority="197" operator="containsText" text="FR">
      <formula>NOT(ISERROR(SEARCH("FR",D5)))</formula>
    </cfRule>
    <cfRule type="containsText" dxfId="883" priority="198" operator="containsText" text="CFS">
      <formula>NOT(ISERROR(SEARCH("CFS",D5)))</formula>
    </cfRule>
    <cfRule type="containsText" dxfId="882" priority="199" operator="containsText" text="CFJ">
      <formula>NOT(ISERROR(SEARCH("CFJ",D5)))</formula>
    </cfRule>
    <cfRule type="containsText" dxfId="881" priority="200" operator="containsText" text="CAR">
      <formula>NOT(ISERROR(SEARCH("CAR",D5)))</formula>
    </cfRule>
    <cfRule type="containsText" dxfId="880" priority="201" operator="containsText" text="CAM">
      <formula>NOT(ISERROR(SEARCH("CAM",D5)))</formula>
    </cfRule>
    <cfRule type="containsText" dxfId="879" priority="202" operator="containsText" text="CA">
      <formula>NOT(ISERROR(SEARCH("CA",D5)))</formula>
    </cfRule>
    <cfRule type="containsText" dxfId="878" priority="203" operator="containsText" text="AAS">
      <formula>NOT(ISERROR(SEARCH("AAS",D5)))</formula>
    </cfRule>
    <cfRule type="containsText" dxfId="877" priority="204" operator="containsText" text="RH">
      <formula>NOT(ISERROR(SEARCH("RH",D5)))</formula>
    </cfRule>
  </conditionalFormatting>
  <conditionalFormatting sqref="D90:AG1048571">
    <cfRule type="containsText" dxfId="876" priority="225" operator="containsText" text="CF">
      <formula>NOT(ISERROR(SEARCH("CF",#REF!)))</formula>
    </cfRule>
    <cfRule type="containsText" dxfId="875" priority="226" operator="containsText" text="RC">
      <formula>NOT(ISERROR(SEARCH("RC",#REF!)))</formula>
    </cfRule>
    <cfRule type="containsText" dxfId="874" priority="227" operator="containsText" text="RTT">
      <formula>NOT(ISERROR(SEARCH("RTT",#REF!)))</formula>
    </cfRule>
    <cfRule type="containsText" dxfId="873" priority="228" operator="containsText" text="RF">
      <formula>NOT(ISERROR(SEARCH("RF",#REF!)))</formula>
    </cfRule>
    <cfRule type="containsText" dxfId="872" priority="229" operator="containsText" text="FR">
      <formula>NOT(ISERROR(SEARCH("FR",#REF!)))</formula>
    </cfRule>
    <cfRule type="containsText" dxfId="871" priority="230" operator="containsText" text="HS">
      <formula>NOT(ISERROR(SEARCH("HS",#REF!)))</formula>
    </cfRule>
    <cfRule type="containsText" dxfId="870" priority="231" operator="containsText" text="CA">
      <formula>NOT(ISERROR(SEARCH("CA",#REF!)))</formula>
    </cfRule>
    <cfRule type="containsText" dxfId="869" priority="232" operator="containsText" text="RH">
      <formula>NOT(ISERROR(SEARCH("RH",#REF!)))</formula>
    </cfRule>
  </conditionalFormatting>
  <conditionalFormatting sqref="D90:AG1048571">
    <cfRule type="containsText" dxfId="868" priority="233" operator="containsText" text="JDF">
      <formula>NOT(ISERROR(SEARCH("JDF",#REF!)))</formula>
    </cfRule>
  </conditionalFormatting>
  <conditionalFormatting sqref="D1048572:AG1048576">
    <cfRule type="containsText" dxfId="867" priority="234" operator="containsText" text="CF">
      <formula>NOT(ISERROR(SEARCH("CF",#REF!)))</formula>
    </cfRule>
    <cfRule type="containsText" dxfId="866" priority="235" operator="containsText" text="RC">
      <formula>NOT(ISERROR(SEARCH("RC",#REF!)))</formula>
    </cfRule>
    <cfRule type="containsText" dxfId="865" priority="236" operator="containsText" text="RTT">
      <formula>NOT(ISERROR(SEARCH("RTT",#REF!)))</formula>
    </cfRule>
    <cfRule type="containsText" dxfId="864" priority="237" operator="containsText" text="RF">
      <formula>NOT(ISERROR(SEARCH("RF",#REF!)))</formula>
    </cfRule>
    <cfRule type="containsText" dxfId="863" priority="238" operator="containsText" text="FR">
      <formula>NOT(ISERROR(SEARCH("FR",#REF!)))</formula>
    </cfRule>
    <cfRule type="containsText" dxfId="862" priority="239" operator="containsText" text="HS">
      <formula>NOT(ISERROR(SEARCH("HS",#REF!)))</formula>
    </cfRule>
    <cfRule type="containsText" dxfId="861" priority="240" operator="containsText" text="CA">
      <formula>NOT(ISERROR(SEARCH("CA",#REF!)))</formula>
    </cfRule>
    <cfRule type="containsText" dxfId="860" priority="241" operator="containsText" text="RH">
      <formula>NOT(ISERROR(SEARCH("RH",#REF!)))</formula>
    </cfRule>
  </conditionalFormatting>
  <conditionalFormatting sqref="D1048572:AG1048576">
    <cfRule type="containsText" dxfId="859" priority="242" operator="containsText" text="JDF">
      <formula>NOT(ISERROR(SEARCH("JDF",#REF!)))</formula>
    </cfRule>
  </conditionalFormatting>
  <conditionalFormatting sqref="AQ51">
    <cfRule type="cellIs" dxfId="858" priority="136" operator="equal">
      <formula>27</formula>
    </cfRule>
    <cfRule type="containsText" dxfId="857" priority="137" operator="containsText" text="JSR">
      <formula>NOT(ISERROR(SEARCH("JSR",AQ51)))</formula>
    </cfRule>
    <cfRule type="containsText" dxfId="856" priority="138" operator="containsText" text="JS">
      <formula>NOT(ISERROR(SEARCH("JS",AQ51)))</formula>
    </cfRule>
    <cfRule type="containsText" dxfId="855" priority="139" operator="containsText" text="RTP">
      <formula>NOT(ISERROR(SEARCH("RTP",AQ51)))</formula>
    </cfRule>
    <cfRule type="containsText" dxfId="854" priority="140" operator="containsText" text="RTJ">
      <formula>NOT(ISERROR(SEARCH("RTJ",AQ51)))</formula>
    </cfRule>
    <cfRule type="containsText" dxfId="853" priority="141" operator="containsText" text="RTT">
      <formula>NOT(ISERROR(SEARCH("RTT",AQ51)))</formula>
    </cfRule>
    <cfRule type="containsText" dxfId="852" priority="142" operator="containsText" text="RF">
      <formula>NOT(ISERROR(SEARCH("RF",AQ51)))</formula>
    </cfRule>
    <cfRule type="containsText" dxfId="851" priority="143" operator="containsText" text="RC">
      <formula>NOT(ISERROR(SEARCH("RC",AQ51)))</formula>
    </cfRule>
    <cfRule type="containsText" dxfId="850" priority="144" operator="containsText" text="NM">
      <formula>NOT(ISERROR(SEARCH("NM",AQ51)))</formula>
    </cfRule>
    <cfRule type="containsText" dxfId="849" priority="145" operator="containsText" text="JDF">
      <formula>NOT(ISERROR(SEARCH("JDF",AQ51)))</formula>
    </cfRule>
    <cfRule type="containsText" dxfId="848" priority="146" operator="containsText" text="HSM">
      <formula>NOT(ISERROR(SEARCH("HSM",AQ51)))</formula>
    </cfRule>
    <cfRule type="containsText" dxfId="847" priority="147" operator="containsText" text="HS">
      <formula>NOT(ISERROR(SEARCH("HS",AQ51)))</formula>
    </cfRule>
    <cfRule type="containsText" dxfId="846" priority="148" operator="containsText" text="FR">
      <formula>NOT(ISERROR(SEARCH("FR",AQ51)))</formula>
    </cfRule>
    <cfRule type="containsText" dxfId="845" priority="149" operator="containsText" text="CFS">
      <formula>NOT(ISERROR(SEARCH("CFS",AQ51)))</formula>
    </cfRule>
    <cfRule type="containsText" dxfId="844" priority="150" operator="containsText" text="CFJ">
      <formula>NOT(ISERROR(SEARCH("CFJ",AQ51)))</formula>
    </cfRule>
    <cfRule type="containsText" dxfId="843" priority="151" operator="containsText" text="CAR">
      <formula>NOT(ISERROR(SEARCH("CAR",AQ51)))</formula>
    </cfRule>
    <cfRule type="containsText" dxfId="842" priority="152" operator="containsText" text="CAM">
      <formula>NOT(ISERROR(SEARCH("CAM",AQ51)))</formula>
    </cfRule>
    <cfRule type="containsText" dxfId="841" priority="153" operator="containsText" text="CA">
      <formula>NOT(ISERROR(SEARCH("CA",AQ51)))</formula>
    </cfRule>
    <cfRule type="containsText" dxfId="840" priority="154" operator="containsText" text="AAS">
      <formula>NOT(ISERROR(SEARCH("AAS",AQ51)))</formula>
    </cfRule>
    <cfRule type="containsText" dxfId="839" priority="155" operator="containsText" text="RH">
      <formula>NOT(ISERROR(SEARCH("RH",AQ51)))</formula>
    </cfRule>
  </conditionalFormatting>
  <conditionalFormatting sqref="AD4">
    <cfRule type="expression" dxfId="838" priority="246">
      <formula>WEEKDAY(AF$2,2)=7</formula>
    </cfRule>
  </conditionalFormatting>
  <conditionalFormatting sqref="AH53:AI53">
    <cfRule type="expression" dxfId="837" priority="247">
      <formula>WEEKDAY(#REF!,2)=2</formula>
    </cfRule>
  </conditionalFormatting>
  <conditionalFormatting sqref="AQ55:AQ60">
    <cfRule type="containsText" dxfId="836" priority="176" operator="containsText" text="JDF">
      <formula>NOT(ISERROR(SEARCH("JDF",#REF!)))</formula>
    </cfRule>
  </conditionalFormatting>
  <conditionalFormatting sqref="AQ55:AQ60">
    <cfRule type="containsText" dxfId="835" priority="177" operator="containsText" text="CF">
      <formula>NOT(ISERROR(SEARCH("CF",#REF!)))</formula>
    </cfRule>
    <cfRule type="containsText" dxfId="834" priority="178" operator="containsText" text="RC">
      <formula>NOT(ISERROR(SEARCH("RC",#REF!)))</formula>
    </cfRule>
    <cfRule type="containsText" dxfId="833" priority="179" operator="containsText" text="RTT">
      <formula>NOT(ISERROR(SEARCH("RTT",#REF!)))</formula>
    </cfRule>
    <cfRule type="containsText" dxfId="832" priority="180" operator="containsText" text="RF">
      <formula>NOT(ISERROR(SEARCH("RF",#REF!)))</formula>
    </cfRule>
    <cfRule type="containsText" dxfId="831" priority="181" operator="containsText" text="FR">
      <formula>NOT(ISERROR(SEARCH("FR",#REF!)))</formula>
    </cfRule>
    <cfRule type="containsText" dxfId="830" priority="182" operator="containsText" text="HS">
      <formula>NOT(ISERROR(SEARCH("HS",#REF!)))</formula>
    </cfRule>
    <cfRule type="containsText" dxfId="829" priority="183" operator="containsText" text="CA">
      <formula>NOT(ISERROR(SEARCH("CA",#REF!)))</formula>
    </cfRule>
    <cfRule type="containsText" dxfId="828" priority="184" operator="containsText" text="RH">
      <formula>NOT(ISERROR(SEARCH("RH",#REF!)))</formula>
    </cfRule>
  </conditionalFormatting>
  <conditionalFormatting sqref="AL51 AM5:AN5 AM6:AM50">
    <cfRule type="cellIs" dxfId="827" priority="156" operator="equal">
      <formula>27</formula>
    </cfRule>
    <cfRule type="containsText" dxfId="826" priority="157" operator="containsText" text="JSR">
      <formula>NOT(ISERROR(SEARCH("JSR",AL5)))</formula>
    </cfRule>
    <cfRule type="containsText" dxfId="825" priority="158" operator="containsText" text="JS">
      <formula>NOT(ISERROR(SEARCH("JS",AL5)))</formula>
    </cfRule>
    <cfRule type="containsText" dxfId="824" priority="159" operator="containsText" text="RTP">
      <formula>NOT(ISERROR(SEARCH("RTP",AL5)))</formula>
    </cfRule>
    <cfRule type="containsText" dxfId="823" priority="160" operator="containsText" text="RTJ">
      <formula>NOT(ISERROR(SEARCH("RTJ",AL5)))</formula>
    </cfRule>
    <cfRule type="containsText" dxfId="822" priority="161" operator="containsText" text="RTT">
      <formula>NOT(ISERROR(SEARCH("RTT",AL5)))</formula>
    </cfRule>
    <cfRule type="containsText" dxfId="821" priority="162" operator="containsText" text="RF">
      <formula>NOT(ISERROR(SEARCH("RF",AL5)))</formula>
    </cfRule>
    <cfRule type="containsText" dxfId="820" priority="163" operator="containsText" text="RC">
      <formula>NOT(ISERROR(SEARCH("RC",AL5)))</formula>
    </cfRule>
    <cfRule type="containsText" dxfId="819" priority="164" operator="containsText" text="NM">
      <formula>NOT(ISERROR(SEARCH("NM",AL5)))</formula>
    </cfRule>
    <cfRule type="containsText" dxfId="818" priority="165" operator="containsText" text="JDF">
      <formula>NOT(ISERROR(SEARCH("JDF",AL5)))</formula>
    </cfRule>
    <cfRule type="containsText" dxfId="817" priority="166" operator="containsText" text="HSM">
      <formula>NOT(ISERROR(SEARCH("HSM",AL5)))</formula>
    </cfRule>
    <cfRule type="containsText" dxfId="816" priority="167" operator="containsText" text="HS">
      <formula>NOT(ISERROR(SEARCH("HS",AL5)))</formula>
    </cfRule>
    <cfRule type="containsText" dxfId="815" priority="168" operator="containsText" text="FR">
      <formula>NOT(ISERROR(SEARCH("FR",AL5)))</formula>
    </cfRule>
    <cfRule type="containsText" dxfId="814" priority="169" operator="containsText" text="CFS">
      <formula>NOT(ISERROR(SEARCH("CFS",AL5)))</formula>
    </cfRule>
    <cfRule type="containsText" dxfId="813" priority="170" operator="containsText" text="CFJ">
      <formula>NOT(ISERROR(SEARCH("CFJ",AL5)))</formula>
    </cfRule>
    <cfRule type="containsText" dxfId="812" priority="171" operator="containsText" text="CAR">
      <formula>NOT(ISERROR(SEARCH("CAR",AL5)))</formula>
    </cfRule>
    <cfRule type="containsText" dxfId="811" priority="172" operator="containsText" text="CAM">
      <formula>NOT(ISERROR(SEARCH("CAM",AL5)))</formula>
    </cfRule>
    <cfRule type="containsText" dxfId="810" priority="173" operator="containsText" text="CA">
      <formula>NOT(ISERROR(SEARCH("CA",AL5)))</formula>
    </cfRule>
    <cfRule type="containsText" dxfId="809" priority="174" operator="containsText" text="AAS">
      <formula>NOT(ISERROR(SEARCH("AAS",AL5)))</formula>
    </cfRule>
    <cfRule type="containsText" dxfId="808" priority="175" operator="containsText" text="RH">
      <formula>NOT(ISERROR(SEARCH("RH",AL5)))</formula>
    </cfRule>
  </conditionalFormatting>
  <conditionalFormatting sqref="BB51">
    <cfRule type="cellIs" dxfId="807" priority="116" operator="equal">
      <formula>27</formula>
    </cfRule>
    <cfRule type="containsText" dxfId="806" priority="117" operator="containsText" text="JSR">
      <formula>NOT(ISERROR(SEARCH("JSR",BB51)))</formula>
    </cfRule>
    <cfRule type="containsText" dxfId="805" priority="118" operator="containsText" text="JS">
      <formula>NOT(ISERROR(SEARCH("JS",BB51)))</formula>
    </cfRule>
    <cfRule type="containsText" dxfId="804" priority="119" operator="containsText" text="RTP">
      <formula>NOT(ISERROR(SEARCH("RTP",BB51)))</formula>
    </cfRule>
    <cfRule type="containsText" dxfId="803" priority="120" operator="containsText" text="RTJ">
      <formula>NOT(ISERROR(SEARCH("RTJ",BB51)))</formula>
    </cfRule>
    <cfRule type="containsText" dxfId="802" priority="121" operator="containsText" text="RTT">
      <formula>NOT(ISERROR(SEARCH("RTT",BB51)))</formula>
    </cfRule>
    <cfRule type="containsText" dxfId="801" priority="122" operator="containsText" text="RF">
      <formula>NOT(ISERROR(SEARCH("RF",BB51)))</formula>
    </cfRule>
    <cfRule type="containsText" dxfId="800" priority="123" operator="containsText" text="RC">
      <formula>NOT(ISERROR(SEARCH("RC",BB51)))</formula>
    </cfRule>
    <cfRule type="containsText" dxfId="799" priority="124" operator="containsText" text="NM">
      <formula>NOT(ISERROR(SEARCH("NM",BB51)))</formula>
    </cfRule>
    <cfRule type="containsText" dxfId="798" priority="125" operator="containsText" text="JDF">
      <formula>NOT(ISERROR(SEARCH("JDF",BB51)))</formula>
    </cfRule>
    <cfRule type="containsText" dxfId="797" priority="126" operator="containsText" text="HSM">
      <formula>NOT(ISERROR(SEARCH("HSM",BB51)))</formula>
    </cfRule>
    <cfRule type="containsText" dxfId="796" priority="127" operator="containsText" text="HS">
      <formula>NOT(ISERROR(SEARCH("HS",BB51)))</formula>
    </cfRule>
    <cfRule type="containsText" dxfId="795" priority="128" operator="containsText" text="FR">
      <formula>NOT(ISERROR(SEARCH("FR",BB51)))</formula>
    </cfRule>
    <cfRule type="containsText" dxfId="794" priority="129" operator="containsText" text="CFS">
      <formula>NOT(ISERROR(SEARCH("CFS",BB51)))</formula>
    </cfRule>
    <cfRule type="containsText" dxfId="793" priority="130" operator="containsText" text="CFJ">
      <formula>NOT(ISERROR(SEARCH("CFJ",BB51)))</formula>
    </cfRule>
    <cfRule type="containsText" dxfId="792" priority="131" operator="containsText" text="CAR">
      <formula>NOT(ISERROR(SEARCH("CAR",BB51)))</formula>
    </cfRule>
    <cfRule type="containsText" dxfId="791" priority="132" operator="containsText" text="CAM">
      <formula>NOT(ISERROR(SEARCH("CAM",BB51)))</formula>
    </cfRule>
    <cfRule type="containsText" dxfId="790" priority="133" operator="containsText" text="CA">
      <formula>NOT(ISERROR(SEARCH("CA",BB51)))</formula>
    </cfRule>
    <cfRule type="containsText" dxfId="789" priority="134" operator="containsText" text="AAS">
      <formula>NOT(ISERROR(SEARCH("AAS",BB51)))</formula>
    </cfRule>
    <cfRule type="containsText" dxfId="788" priority="135" operator="containsText" text="RH">
      <formula>NOT(ISERROR(SEARCH("RH",BB51)))</formula>
    </cfRule>
  </conditionalFormatting>
  <conditionalFormatting sqref="C5:C28 C30:C50">
    <cfRule type="expression" dxfId="787" priority="115">
      <formula>WEEKDAY(E$1,2)=2</formula>
    </cfRule>
  </conditionalFormatting>
  <conditionalFormatting sqref="C48">
    <cfRule type="expression" dxfId="786" priority="114">
      <formula>WEEKDAY(E$1,2)=2</formula>
    </cfRule>
  </conditionalFormatting>
  <conditionalFormatting sqref="C50">
    <cfRule type="expression" dxfId="785" priority="113">
      <formula>WEEKDAY(E$1,2)=2</formula>
    </cfRule>
  </conditionalFormatting>
  <conditionalFormatting sqref="C47">
    <cfRule type="expression" dxfId="784" priority="112">
      <formula>WEEKDAY(E$1,2)=2</formula>
    </cfRule>
  </conditionalFormatting>
  <conditionalFormatting sqref="C49">
    <cfRule type="expression" dxfId="783" priority="111">
      <formula>WEEKDAY(E$1,2)=2</formula>
    </cfRule>
  </conditionalFormatting>
  <conditionalFormatting sqref="C48">
    <cfRule type="expression" dxfId="782" priority="110">
      <formula>WEEKDAY(E$1,2)=2</formula>
    </cfRule>
  </conditionalFormatting>
  <conditionalFormatting sqref="C49">
    <cfRule type="expression" dxfId="781" priority="109">
      <formula>WEEKDAY(E$1,2)=2</formula>
    </cfRule>
  </conditionalFormatting>
  <conditionalFormatting sqref="C29">
    <cfRule type="expression" dxfId="780" priority="108">
      <formula>WEEKDAY(E$1,2)=2</formula>
    </cfRule>
  </conditionalFormatting>
  <conditionalFormatting sqref="AG2:AG3">
    <cfRule type="expression" dxfId="779" priority="95">
      <formula>WEEKDAY(AH$2,2)=7</formula>
    </cfRule>
  </conditionalFormatting>
  <conditionalFormatting sqref="AG2:AI3">
    <cfRule type="containsText" dxfId="778" priority="97" operator="containsText" text="CF">
      <formula>NOT(ISERROR(SEARCH("CF",#REF!)))</formula>
    </cfRule>
    <cfRule type="containsText" dxfId="777" priority="98" operator="containsText" text="RC">
      <formula>NOT(ISERROR(SEARCH("RC",#REF!)))</formula>
    </cfRule>
    <cfRule type="containsText" dxfId="776" priority="99" operator="containsText" text="RTT">
      <formula>NOT(ISERROR(SEARCH("RTT",#REF!)))</formula>
    </cfRule>
    <cfRule type="containsText" dxfId="775" priority="100" operator="containsText" text="RF">
      <formula>NOT(ISERROR(SEARCH("RF",#REF!)))</formula>
    </cfRule>
    <cfRule type="containsText" dxfId="774" priority="101" operator="containsText" text="FR">
      <formula>NOT(ISERROR(SEARCH("FR",#REF!)))</formula>
    </cfRule>
    <cfRule type="containsText" dxfId="773" priority="102" operator="containsText" text="HS">
      <formula>NOT(ISERROR(SEARCH("HS",#REF!)))</formula>
    </cfRule>
    <cfRule type="containsText" dxfId="772" priority="103" operator="containsText" text="CA">
      <formula>NOT(ISERROR(SEARCH("CA",#REF!)))</formula>
    </cfRule>
    <cfRule type="containsText" dxfId="771" priority="104" operator="containsText" text="RH">
      <formula>NOT(ISERROR(SEARCH("RH",#REF!)))</formula>
    </cfRule>
  </conditionalFormatting>
  <conditionalFormatting sqref="AG2:AI3">
    <cfRule type="containsText" dxfId="770" priority="96" operator="containsText" text="JDF">
      <formula>NOT(ISERROR(SEARCH("JDF",#REF!)))</formula>
    </cfRule>
  </conditionalFormatting>
  <conditionalFormatting sqref="AH2:AI2">
    <cfRule type="duplicateValues" dxfId="769" priority="105"/>
  </conditionalFormatting>
  <conditionalFormatting sqref="AG2:AI3">
    <cfRule type="expression" dxfId="768" priority="106">
      <formula>WEEKDAY(#REF!,2)=2</formula>
    </cfRule>
  </conditionalFormatting>
  <conditionalFormatting sqref="AH2:AI3">
    <cfRule type="expression" dxfId="767" priority="107">
      <formula>WEEKDAY(#REF!,2)=7</formula>
    </cfRule>
  </conditionalFormatting>
  <conditionalFormatting sqref="AG5:AI50">
    <cfRule type="cellIs" dxfId="766" priority="75" operator="equal">
      <formula>27</formula>
    </cfRule>
    <cfRule type="containsText" dxfId="765" priority="76" operator="containsText" text="JSR">
      <formula>NOT(ISERROR(SEARCH("JSR",AG5)))</formula>
    </cfRule>
    <cfRule type="containsText" dxfId="764" priority="77" operator="containsText" text="JS">
      <formula>NOT(ISERROR(SEARCH("JS",AG5)))</formula>
    </cfRule>
    <cfRule type="containsText" dxfId="763" priority="78" operator="containsText" text="RTP">
      <formula>NOT(ISERROR(SEARCH("RTP",AG5)))</formula>
    </cfRule>
    <cfRule type="containsText" dxfId="762" priority="79" operator="containsText" text="RTJ">
      <formula>NOT(ISERROR(SEARCH("RTJ",AG5)))</formula>
    </cfRule>
    <cfRule type="containsText" dxfId="761" priority="80" operator="containsText" text="RTT">
      <formula>NOT(ISERROR(SEARCH("RTT",AG5)))</formula>
    </cfRule>
    <cfRule type="containsText" dxfId="760" priority="81" operator="containsText" text="RF">
      <formula>NOT(ISERROR(SEARCH("RF",AG5)))</formula>
    </cfRule>
    <cfRule type="containsText" dxfId="759" priority="82" operator="containsText" text="RC">
      <formula>NOT(ISERROR(SEARCH("RC",AG5)))</formula>
    </cfRule>
    <cfRule type="containsText" dxfId="758" priority="83" operator="containsText" text="NM">
      <formula>NOT(ISERROR(SEARCH("NM",AG5)))</formula>
    </cfRule>
    <cfRule type="containsText" dxfId="757" priority="84" operator="containsText" text="JDF">
      <formula>NOT(ISERROR(SEARCH("JDF",AG5)))</formula>
    </cfRule>
    <cfRule type="containsText" dxfId="756" priority="85" operator="containsText" text="HSM">
      <formula>NOT(ISERROR(SEARCH("HSM",AG5)))</formula>
    </cfRule>
    <cfRule type="containsText" dxfId="755" priority="86" operator="containsText" text="HS">
      <formula>NOT(ISERROR(SEARCH("HS",AG5)))</formula>
    </cfRule>
    <cfRule type="containsText" dxfId="754" priority="87" operator="containsText" text="FR">
      <formula>NOT(ISERROR(SEARCH("FR",AG5)))</formula>
    </cfRule>
    <cfRule type="containsText" dxfId="753" priority="88" operator="containsText" text="CFS">
      <formula>NOT(ISERROR(SEARCH("CFS",AG5)))</formula>
    </cfRule>
    <cfRule type="containsText" dxfId="752" priority="89" operator="containsText" text="CFJ">
      <formula>NOT(ISERROR(SEARCH("CFJ",AG5)))</formula>
    </cfRule>
    <cfRule type="containsText" dxfId="751" priority="90" operator="containsText" text="CAR">
      <formula>NOT(ISERROR(SEARCH("CAR",AG5)))</formula>
    </cfRule>
    <cfRule type="containsText" dxfId="750" priority="91" operator="containsText" text="CAM">
      <formula>NOT(ISERROR(SEARCH("CAM",AG5)))</formula>
    </cfRule>
    <cfRule type="containsText" dxfId="749" priority="92" operator="containsText" text="CA">
      <formula>NOT(ISERROR(SEARCH("CA",AG5)))</formula>
    </cfRule>
    <cfRule type="containsText" dxfId="748" priority="93" operator="containsText" text="AAS">
      <formula>NOT(ISERROR(SEARCH("AAS",AG5)))</formula>
    </cfRule>
    <cfRule type="containsText" dxfId="747" priority="94" operator="containsText" text="RH">
      <formula>NOT(ISERROR(SEARCH("RH",AG5)))</formula>
    </cfRule>
  </conditionalFormatting>
  <conditionalFormatting sqref="AK5:AK50">
    <cfRule type="cellIs" dxfId="746" priority="74" operator="lessThan">
      <formula>0</formula>
    </cfRule>
  </conditionalFormatting>
  <conditionalFormatting sqref="AM5">
    <cfRule type="cellIs" dxfId="745" priority="73" operator="lessThan">
      <formula>0</formula>
    </cfRule>
  </conditionalFormatting>
  <conditionalFormatting sqref="AM6:AM50">
    <cfRule type="cellIs" dxfId="744" priority="72" operator="lessThan">
      <formula>0</formula>
    </cfRule>
  </conditionalFormatting>
  <conditionalFormatting sqref="D82:U83">
    <cfRule type="containsText" dxfId="743" priority="63" operator="containsText" text="CF">
      <formula>NOT(ISERROR(SEARCH("CF",#REF!)))</formula>
    </cfRule>
    <cfRule type="containsText" dxfId="742" priority="64" operator="containsText" text="RC">
      <formula>NOT(ISERROR(SEARCH("RC",#REF!)))</formula>
    </cfRule>
    <cfRule type="containsText" dxfId="741" priority="65" operator="containsText" text="RTT">
      <formula>NOT(ISERROR(SEARCH("RTT",#REF!)))</formula>
    </cfRule>
    <cfRule type="containsText" dxfId="740" priority="66" operator="containsText" text="RF">
      <formula>NOT(ISERROR(SEARCH("RF",#REF!)))</formula>
    </cfRule>
    <cfRule type="containsText" dxfId="739" priority="67" operator="containsText" text="FR">
      <formula>NOT(ISERROR(SEARCH("FR",#REF!)))</formula>
    </cfRule>
    <cfRule type="containsText" dxfId="738" priority="68" operator="containsText" text="HS">
      <formula>NOT(ISERROR(SEARCH("HS",#REF!)))</formula>
    </cfRule>
    <cfRule type="containsText" dxfId="737" priority="69" operator="containsText" text="CA">
      <formula>NOT(ISERROR(SEARCH("CA",#REF!)))</formula>
    </cfRule>
    <cfRule type="containsText" dxfId="736" priority="70" operator="containsText" text="RH">
      <formula>NOT(ISERROR(SEARCH("RH",#REF!)))</formula>
    </cfRule>
  </conditionalFormatting>
  <conditionalFormatting sqref="D82:U83">
    <cfRule type="containsText" dxfId="735" priority="71" operator="containsText" text="JDF">
      <formula>NOT(ISERROR(SEARCH("JDF",#REF!)))</formula>
    </cfRule>
  </conditionalFormatting>
  <conditionalFormatting sqref="AO5:AO50">
    <cfRule type="cellIs" dxfId="734" priority="43" operator="equal">
      <formula>27</formula>
    </cfRule>
    <cfRule type="containsText" dxfId="733" priority="44" operator="containsText" text="JSR">
      <formula>NOT(ISERROR(SEARCH("JSR",AO5)))</formula>
    </cfRule>
    <cfRule type="containsText" dxfId="732" priority="45" operator="containsText" text="JS">
      <formula>NOT(ISERROR(SEARCH("JS",AO5)))</formula>
    </cfRule>
    <cfRule type="containsText" dxfId="731" priority="46" operator="containsText" text="RTP">
      <formula>NOT(ISERROR(SEARCH("RTP",AO5)))</formula>
    </cfRule>
    <cfRule type="containsText" dxfId="730" priority="47" operator="containsText" text="RTJ">
      <formula>NOT(ISERROR(SEARCH("RTJ",AO5)))</formula>
    </cfRule>
    <cfRule type="containsText" dxfId="729" priority="48" operator="containsText" text="RTT">
      <formula>NOT(ISERROR(SEARCH("RTT",AO5)))</formula>
    </cfRule>
    <cfRule type="containsText" dxfId="728" priority="49" operator="containsText" text="RF">
      <formula>NOT(ISERROR(SEARCH("RF",AO5)))</formula>
    </cfRule>
    <cfRule type="containsText" dxfId="727" priority="50" operator="containsText" text="RC">
      <formula>NOT(ISERROR(SEARCH("RC",AO5)))</formula>
    </cfRule>
    <cfRule type="containsText" dxfId="726" priority="51" operator="containsText" text="NM">
      <formula>NOT(ISERROR(SEARCH("NM",AO5)))</formula>
    </cfRule>
    <cfRule type="containsText" dxfId="725" priority="52" operator="containsText" text="JDF">
      <formula>NOT(ISERROR(SEARCH("JDF",AO5)))</formula>
    </cfRule>
    <cfRule type="containsText" dxfId="724" priority="53" operator="containsText" text="HSM">
      <formula>NOT(ISERROR(SEARCH("HSM",AO5)))</formula>
    </cfRule>
    <cfRule type="containsText" dxfId="723" priority="54" operator="containsText" text="HS">
      <formula>NOT(ISERROR(SEARCH("HS",AO5)))</formula>
    </cfRule>
    <cfRule type="containsText" dxfId="722" priority="55" operator="containsText" text="FR">
      <formula>NOT(ISERROR(SEARCH("FR",AO5)))</formula>
    </cfRule>
    <cfRule type="containsText" dxfId="721" priority="56" operator="containsText" text="CFS">
      <formula>NOT(ISERROR(SEARCH("CFS",AO5)))</formula>
    </cfRule>
    <cfRule type="containsText" dxfId="720" priority="57" operator="containsText" text="CFJ">
      <formula>NOT(ISERROR(SEARCH("CFJ",AO5)))</formula>
    </cfRule>
    <cfRule type="containsText" dxfId="719" priority="58" operator="containsText" text="CAR">
      <formula>NOT(ISERROR(SEARCH("CAR",AO5)))</formula>
    </cfRule>
    <cfRule type="containsText" dxfId="718" priority="59" operator="containsText" text="CAM">
      <formula>NOT(ISERROR(SEARCH("CAM",AO5)))</formula>
    </cfRule>
    <cfRule type="containsText" dxfId="717" priority="60" operator="containsText" text="CA">
      <formula>NOT(ISERROR(SEARCH("CA",AO5)))</formula>
    </cfRule>
    <cfRule type="containsText" dxfId="716" priority="61" operator="containsText" text="AAS">
      <formula>NOT(ISERROR(SEARCH("AAS",AO5)))</formula>
    </cfRule>
    <cfRule type="containsText" dxfId="715" priority="62" operator="containsText" text="RH">
      <formula>NOT(ISERROR(SEARCH("RH",AO5)))</formula>
    </cfRule>
  </conditionalFormatting>
  <conditionalFormatting sqref="AP5:AQ50">
    <cfRule type="cellIs" dxfId="714" priority="23" operator="equal">
      <formula>27</formula>
    </cfRule>
    <cfRule type="containsText" dxfId="713" priority="24" operator="containsText" text="JSR">
      <formula>NOT(ISERROR(SEARCH("JSR",AP5)))</formula>
    </cfRule>
    <cfRule type="containsText" dxfId="712" priority="25" operator="containsText" text="JS">
      <formula>NOT(ISERROR(SEARCH("JS",AP5)))</formula>
    </cfRule>
    <cfRule type="containsText" dxfId="711" priority="26" operator="containsText" text="RTP">
      <formula>NOT(ISERROR(SEARCH("RTP",AP5)))</formula>
    </cfRule>
    <cfRule type="containsText" dxfId="710" priority="27" operator="containsText" text="RTJ">
      <formula>NOT(ISERROR(SEARCH("RTJ",AP5)))</formula>
    </cfRule>
    <cfRule type="containsText" dxfId="709" priority="28" operator="containsText" text="RTT">
      <formula>NOT(ISERROR(SEARCH("RTT",AP5)))</formula>
    </cfRule>
    <cfRule type="containsText" dxfId="708" priority="29" operator="containsText" text="RF">
      <formula>NOT(ISERROR(SEARCH("RF",AP5)))</formula>
    </cfRule>
    <cfRule type="containsText" dxfId="707" priority="30" operator="containsText" text="RC">
      <formula>NOT(ISERROR(SEARCH("RC",AP5)))</formula>
    </cfRule>
    <cfRule type="containsText" dxfId="706" priority="31" operator="containsText" text="NM">
      <formula>NOT(ISERROR(SEARCH("NM",AP5)))</formula>
    </cfRule>
    <cfRule type="containsText" dxfId="705" priority="32" operator="containsText" text="JDF">
      <formula>NOT(ISERROR(SEARCH("JDF",AP5)))</formula>
    </cfRule>
    <cfRule type="containsText" dxfId="704" priority="33" operator="containsText" text="HSM">
      <formula>NOT(ISERROR(SEARCH("HSM",AP5)))</formula>
    </cfRule>
    <cfRule type="containsText" dxfId="703" priority="34" operator="containsText" text="HS">
      <formula>NOT(ISERROR(SEARCH("HS",AP5)))</formula>
    </cfRule>
    <cfRule type="containsText" dxfId="702" priority="35" operator="containsText" text="FR">
      <formula>NOT(ISERROR(SEARCH("FR",AP5)))</formula>
    </cfRule>
    <cfRule type="containsText" dxfId="701" priority="36" operator="containsText" text="CFS">
      <formula>NOT(ISERROR(SEARCH("CFS",AP5)))</formula>
    </cfRule>
    <cfRule type="containsText" dxfId="700" priority="37" operator="containsText" text="CFJ">
      <formula>NOT(ISERROR(SEARCH("CFJ",AP5)))</formula>
    </cfRule>
    <cfRule type="containsText" dxfId="699" priority="38" operator="containsText" text="CAR">
      <formula>NOT(ISERROR(SEARCH("CAR",AP5)))</formula>
    </cfRule>
    <cfRule type="containsText" dxfId="698" priority="39" operator="containsText" text="CAM">
      <formula>NOT(ISERROR(SEARCH("CAM",AP5)))</formula>
    </cfRule>
    <cfRule type="containsText" dxfId="697" priority="40" operator="containsText" text="CA">
      <formula>NOT(ISERROR(SEARCH("CA",AP5)))</formula>
    </cfRule>
    <cfRule type="containsText" dxfId="696" priority="41" operator="containsText" text="AAS">
      <formula>NOT(ISERROR(SEARCH("AAS",AP5)))</formula>
    </cfRule>
    <cfRule type="containsText" dxfId="695" priority="42" operator="containsText" text="RH">
      <formula>NOT(ISERROR(SEARCH("RH",AP5)))</formula>
    </cfRule>
  </conditionalFormatting>
  <conditionalFormatting sqref="AR5:AR50">
    <cfRule type="cellIs" dxfId="694" priority="3" operator="equal">
      <formula>27</formula>
    </cfRule>
    <cfRule type="containsText" dxfId="693" priority="4" operator="containsText" text="JSR">
      <formula>NOT(ISERROR(SEARCH("JSR",AR5)))</formula>
    </cfRule>
    <cfRule type="containsText" dxfId="692" priority="5" operator="containsText" text="JS">
      <formula>NOT(ISERROR(SEARCH("JS",AR5)))</formula>
    </cfRule>
    <cfRule type="containsText" dxfId="691" priority="6" operator="containsText" text="RTP">
      <formula>NOT(ISERROR(SEARCH("RTP",AR5)))</formula>
    </cfRule>
    <cfRule type="containsText" dxfId="690" priority="7" operator="containsText" text="RTJ">
      <formula>NOT(ISERROR(SEARCH("RTJ",AR5)))</formula>
    </cfRule>
    <cfRule type="containsText" dxfId="689" priority="8" operator="containsText" text="RTT">
      <formula>NOT(ISERROR(SEARCH("RTT",AR5)))</formula>
    </cfRule>
    <cfRule type="containsText" dxfId="688" priority="9" operator="containsText" text="RF">
      <formula>NOT(ISERROR(SEARCH("RF",AR5)))</formula>
    </cfRule>
    <cfRule type="containsText" dxfId="687" priority="10" operator="containsText" text="RC">
      <formula>NOT(ISERROR(SEARCH("RC",AR5)))</formula>
    </cfRule>
    <cfRule type="containsText" dxfId="686" priority="11" operator="containsText" text="NM">
      <formula>NOT(ISERROR(SEARCH("NM",AR5)))</formula>
    </cfRule>
    <cfRule type="containsText" dxfId="685" priority="12" operator="containsText" text="JDF">
      <formula>NOT(ISERROR(SEARCH("JDF",AR5)))</formula>
    </cfRule>
    <cfRule type="containsText" dxfId="684" priority="13" operator="containsText" text="HSM">
      <formula>NOT(ISERROR(SEARCH("HSM",AR5)))</formula>
    </cfRule>
    <cfRule type="containsText" dxfId="683" priority="14" operator="containsText" text="HS">
      <formula>NOT(ISERROR(SEARCH("HS",AR5)))</formula>
    </cfRule>
    <cfRule type="containsText" dxfId="682" priority="15" operator="containsText" text="FR">
      <formula>NOT(ISERROR(SEARCH("FR",AR5)))</formula>
    </cfRule>
    <cfRule type="containsText" dxfId="681" priority="16" operator="containsText" text="CFS">
      <formula>NOT(ISERROR(SEARCH("CFS",AR5)))</formula>
    </cfRule>
    <cfRule type="containsText" dxfId="680" priority="17" operator="containsText" text="CFJ">
      <formula>NOT(ISERROR(SEARCH("CFJ",AR5)))</formula>
    </cfRule>
    <cfRule type="containsText" dxfId="679" priority="18" operator="containsText" text="CAR">
      <formula>NOT(ISERROR(SEARCH("CAR",AR5)))</formula>
    </cfRule>
    <cfRule type="containsText" dxfId="678" priority="19" operator="containsText" text="CAM">
      <formula>NOT(ISERROR(SEARCH("CAM",AR5)))</formula>
    </cfRule>
    <cfRule type="containsText" dxfId="677" priority="20" operator="containsText" text="CA">
      <formula>NOT(ISERROR(SEARCH("CA",AR5)))</formula>
    </cfRule>
    <cfRule type="containsText" dxfId="676" priority="21" operator="containsText" text="AAS">
      <formula>NOT(ISERROR(SEARCH("AAS",AR5)))</formula>
    </cfRule>
    <cfRule type="containsText" dxfId="675" priority="22" operator="containsText" text="RH">
      <formula>NOT(ISERROR(SEARCH("RH",AR5)))</formula>
    </cfRule>
  </conditionalFormatting>
  <conditionalFormatting sqref="AV5:AV50">
    <cfRule type="cellIs" dxfId="674" priority="2" operator="lessThan">
      <formula>0</formula>
    </cfRule>
  </conditionalFormatting>
  <conditionalFormatting sqref="BC5:BC50">
    <cfRule type="cellIs" dxfId="673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AH89"/>
  <sheetViews>
    <sheetView zoomScale="80" zoomScaleNormal="80" workbookViewId="0">
      <selection activeCell="C5" sqref="C5:C5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2" style="6" customWidth="1"/>
    <col min="35" max="35" width="7.42578125" customWidth="1"/>
    <col min="36" max="36" width="9.5703125" customWidth="1"/>
    <col min="37" max="37" width="7.42578125" customWidth="1"/>
    <col min="38" max="38" width="8.5703125" customWidth="1"/>
    <col min="39" max="39" width="2.28515625" customWidth="1"/>
    <col min="40" max="40" width="18.85546875" customWidth="1"/>
    <col min="41" max="41" width="13" customWidth="1"/>
    <col min="42" max="43" width="7.42578125" customWidth="1"/>
    <col min="44" max="44" width="21.85546875" customWidth="1"/>
    <col min="45" max="62" width="7.42578125" customWidth="1"/>
  </cols>
  <sheetData>
    <row r="1" spans="1:710" ht="32.25" customHeight="1" thickBot="1" x14ac:dyDescent="0.3">
      <c r="A1" s="246" t="s">
        <v>76</v>
      </c>
      <c r="B1" s="247"/>
      <c r="C1" s="248"/>
      <c r="AI1" s="113" t="s">
        <v>84</v>
      </c>
      <c r="AJ1" s="93"/>
      <c r="AK1" s="93"/>
      <c r="AL1" s="95"/>
      <c r="AM1" s="299"/>
      <c r="AN1" s="260" t="s">
        <v>85</v>
      </c>
      <c r="AO1" s="261"/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2"/>
    </row>
    <row r="2" spans="1:710" ht="15" customHeight="1" thickBot="1" x14ac:dyDescent="0.3">
      <c r="A2" s="266"/>
      <c r="B2" s="268"/>
      <c r="C2" s="270">
        <v>44136</v>
      </c>
      <c r="D2" s="53">
        <f>C2</f>
        <v>44136</v>
      </c>
      <c r="E2" s="54">
        <f>D2+1</f>
        <v>44137</v>
      </c>
      <c r="F2" s="54">
        <f t="shared" ref="F2:AG2" si="0">E2+1</f>
        <v>44138</v>
      </c>
      <c r="G2" s="54">
        <f t="shared" si="0"/>
        <v>44139</v>
      </c>
      <c r="H2" s="54">
        <f t="shared" si="0"/>
        <v>44140</v>
      </c>
      <c r="I2" s="54">
        <f t="shared" si="0"/>
        <v>44141</v>
      </c>
      <c r="J2" s="54">
        <f t="shared" si="0"/>
        <v>44142</v>
      </c>
      <c r="K2" s="54">
        <f t="shared" si="0"/>
        <v>44143</v>
      </c>
      <c r="L2" s="54">
        <f t="shared" si="0"/>
        <v>44144</v>
      </c>
      <c r="M2" s="54">
        <f t="shared" si="0"/>
        <v>44145</v>
      </c>
      <c r="N2" s="97">
        <f t="shared" si="0"/>
        <v>44146</v>
      </c>
      <c r="O2" s="54">
        <f t="shared" si="0"/>
        <v>44147</v>
      </c>
      <c r="P2" s="54">
        <f t="shared" si="0"/>
        <v>44148</v>
      </c>
      <c r="Q2" s="54">
        <f t="shared" si="0"/>
        <v>44149</v>
      </c>
      <c r="R2" s="54">
        <f t="shared" si="0"/>
        <v>44150</v>
      </c>
      <c r="S2" s="54">
        <f t="shared" si="0"/>
        <v>44151</v>
      </c>
      <c r="T2" s="54">
        <f t="shared" si="0"/>
        <v>44152</v>
      </c>
      <c r="U2" s="54">
        <f t="shared" si="0"/>
        <v>44153</v>
      </c>
      <c r="V2" s="54">
        <f t="shared" si="0"/>
        <v>44154</v>
      </c>
      <c r="W2" s="54">
        <f t="shared" si="0"/>
        <v>44155</v>
      </c>
      <c r="X2" s="54">
        <f t="shared" si="0"/>
        <v>44156</v>
      </c>
      <c r="Y2" s="54">
        <f t="shared" si="0"/>
        <v>44157</v>
      </c>
      <c r="Z2" s="54">
        <f t="shared" si="0"/>
        <v>44158</v>
      </c>
      <c r="AA2" s="54">
        <f t="shared" si="0"/>
        <v>44159</v>
      </c>
      <c r="AB2" s="54">
        <f t="shared" si="0"/>
        <v>44160</v>
      </c>
      <c r="AC2" s="54">
        <f t="shared" si="0"/>
        <v>44161</v>
      </c>
      <c r="AD2" s="54">
        <f t="shared" si="0"/>
        <v>44162</v>
      </c>
      <c r="AE2" s="54">
        <f t="shared" si="0"/>
        <v>44163</v>
      </c>
      <c r="AF2" s="97">
        <f t="shared" si="0"/>
        <v>44164</v>
      </c>
      <c r="AG2" s="54">
        <f t="shared" si="0"/>
        <v>44165</v>
      </c>
      <c r="AH2" s="114"/>
      <c r="AI2" s="66" t="s">
        <v>54</v>
      </c>
      <c r="AJ2" s="70" t="s">
        <v>69</v>
      </c>
      <c r="AK2" s="71" t="s">
        <v>56</v>
      </c>
      <c r="AL2" s="72" t="s">
        <v>57</v>
      </c>
      <c r="AM2" s="300"/>
      <c r="AN2" s="96" t="s">
        <v>91</v>
      </c>
      <c r="AO2" s="90" t="s">
        <v>81</v>
      </c>
      <c r="AP2" s="90" t="s">
        <v>58</v>
      </c>
      <c r="AQ2" s="91" t="s">
        <v>59</v>
      </c>
      <c r="AR2" s="66" t="s">
        <v>93</v>
      </c>
      <c r="AS2" s="92" t="s">
        <v>82</v>
      </c>
      <c r="AT2" s="92" t="s">
        <v>60</v>
      </c>
      <c r="AU2" s="73" t="s">
        <v>61</v>
      </c>
      <c r="AV2" s="92" t="s">
        <v>83</v>
      </c>
      <c r="AW2" s="74" t="s">
        <v>62</v>
      </c>
      <c r="AX2" s="70" t="s">
        <v>63</v>
      </c>
      <c r="AY2" s="198" t="s">
        <v>80</v>
      </c>
      <c r="AZ2" s="83" t="s">
        <v>79</v>
      </c>
      <c r="BA2" s="81" t="s">
        <v>65</v>
      </c>
      <c r="BB2" s="72" t="s">
        <v>66</v>
      </c>
      <c r="AAG2" s="69"/>
      <c r="AAH2">
        <v>1</v>
      </c>
    </row>
    <row r="3" spans="1:710" ht="11.25" customHeight="1" thickBot="1" x14ac:dyDescent="0.3">
      <c r="A3" s="267"/>
      <c r="B3" s="269"/>
      <c r="C3" s="271"/>
      <c r="D3" s="117">
        <f>C2</f>
        <v>44136</v>
      </c>
      <c r="E3" s="52">
        <f>C2+1</f>
        <v>44137</v>
      </c>
      <c r="F3" s="52">
        <f>E2+1</f>
        <v>44138</v>
      </c>
      <c r="G3" s="62">
        <f>F2+1</f>
        <v>44139</v>
      </c>
      <c r="H3" s="62">
        <f>G2+1</f>
        <v>44140</v>
      </c>
      <c r="I3" s="52">
        <f t="shared" ref="I3:AG3" si="1">H2+1</f>
        <v>44141</v>
      </c>
      <c r="J3" s="52">
        <f t="shared" si="1"/>
        <v>44142</v>
      </c>
      <c r="K3" s="52">
        <f t="shared" si="1"/>
        <v>44143</v>
      </c>
      <c r="L3" s="52">
        <f t="shared" si="1"/>
        <v>44144</v>
      </c>
      <c r="M3" s="52">
        <f t="shared" si="1"/>
        <v>44145</v>
      </c>
      <c r="N3" s="98">
        <f t="shared" si="1"/>
        <v>44146</v>
      </c>
      <c r="O3" s="52">
        <f t="shared" si="1"/>
        <v>44147</v>
      </c>
      <c r="P3" s="52">
        <f t="shared" si="1"/>
        <v>44148</v>
      </c>
      <c r="Q3" s="52">
        <f t="shared" si="1"/>
        <v>44149</v>
      </c>
      <c r="R3" s="52">
        <f t="shared" si="1"/>
        <v>44150</v>
      </c>
      <c r="S3" s="52">
        <f t="shared" si="1"/>
        <v>44151</v>
      </c>
      <c r="T3" s="52">
        <f t="shared" si="1"/>
        <v>44152</v>
      </c>
      <c r="U3" s="52">
        <f t="shared" si="1"/>
        <v>44153</v>
      </c>
      <c r="V3" s="52">
        <f t="shared" si="1"/>
        <v>44154</v>
      </c>
      <c r="W3" s="52">
        <f t="shared" si="1"/>
        <v>44155</v>
      </c>
      <c r="X3" s="52">
        <f t="shared" si="1"/>
        <v>44156</v>
      </c>
      <c r="Y3" s="52">
        <f t="shared" si="1"/>
        <v>44157</v>
      </c>
      <c r="Z3" s="52">
        <f t="shared" si="1"/>
        <v>44158</v>
      </c>
      <c r="AA3" s="52">
        <f t="shared" si="1"/>
        <v>44159</v>
      </c>
      <c r="AB3" s="52">
        <f t="shared" si="1"/>
        <v>44160</v>
      </c>
      <c r="AC3" s="52">
        <f t="shared" si="1"/>
        <v>44161</v>
      </c>
      <c r="AD3" s="52">
        <f t="shared" si="1"/>
        <v>44162</v>
      </c>
      <c r="AE3" s="52">
        <f t="shared" si="1"/>
        <v>44163</v>
      </c>
      <c r="AF3" s="98">
        <f t="shared" si="1"/>
        <v>44164</v>
      </c>
      <c r="AG3" s="52">
        <f t="shared" si="1"/>
        <v>44165</v>
      </c>
      <c r="AH3" s="115"/>
      <c r="AI3" s="359" t="s">
        <v>68</v>
      </c>
      <c r="AJ3" s="360"/>
      <c r="AK3" s="289" t="s">
        <v>53</v>
      </c>
      <c r="AL3" s="290"/>
      <c r="AM3" s="301"/>
      <c r="AN3" s="292" t="s">
        <v>70</v>
      </c>
      <c r="AO3" s="292"/>
      <c r="AP3" s="292"/>
      <c r="AQ3" s="292"/>
      <c r="AR3" s="296" t="s">
        <v>71</v>
      </c>
      <c r="AS3" s="297"/>
      <c r="AT3" s="297"/>
      <c r="AU3" s="298"/>
      <c r="AV3" s="296" t="s">
        <v>64</v>
      </c>
      <c r="AW3" s="297"/>
      <c r="AX3" s="298"/>
      <c r="AY3" s="289" t="s">
        <v>67</v>
      </c>
      <c r="AZ3" s="291"/>
      <c r="BA3" s="291"/>
      <c r="BB3" s="290"/>
    </row>
    <row r="4" spans="1:710" s="163" customFormat="1" ht="11.25" customHeight="1" thickBot="1" x14ac:dyDescent="0.3">
      <c r="A4" s="3"/>
      <c r="B4" s="3"/>
      <c r="C4" s="2"/>
      <c r="D4" s="166"/>
      <c r="E4" s="4"/>
      <c r="F4" s="4"/>
      <c r="G4" s="4"/>
      <c r="H4" s="4"/>
      <c r="I4" s="4"/>
      <c r="J4" s="4"/>
      <c r="K4" s="4"/>
      <c r="L4" s="4"/>
      <c r="M4" s="4"/>
      <c r="N4" s="166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61"/>
      <c r="AE4" s="161"/>
      <c r="AF4" s="161"/>
      <c r="AG4" s="161"/>
      <c r="AH4" s="4"/>
      <c r="AI4" s="353" t="s">
        <v>86</v>
      </c>
      <c r="AJ4" s="354"/>
      <c r="AK4" s="354"/>
      <c r="AL4" s="355"/>
      <c r="AM4" s="162"/>
      <c r="AN4" s="353" t="s">
        <v>86</v>
      </c>
      <c r="AO4" s="354"/>
      <c r="AP4" s="354"/>
      <c r="AQ4" s="355"/>
      <c r="AR4" s="353" t="s">
        <v>86</v>
      </c>
      <c r="AS4" s="354"/>
      <c r="AT4" s="354"/>
      <c r="AU4" s="355"/>
      <c r="AV4" s="356" t="s">
        <v>86</v>
      </c>
      <c r="AW4" s="357"/>
      <c r="AX4" s="358"/>
      <c r="AY4" s="353" t="s">
        <v>86</v>
      </c>
      <c r="AZ4" s="354"/>
      <c r="BA4" s="354"/>
      <c r="BB4" s="355"/>
    </row>
    <row r="5" spans="1:710" ht="12" customHeight="1" x14ac:dyDescent="0.25">
      <c r="A5" s="25" t="s">
        <v>52</v>
      </c>
      <c r="B5" s="119">
        <v>1</v>
      </c>
      <c r="C5" s="128"/>
      <c r="D5" s="107" t="s">
        <v>55</v>
      </c>
      <c r="E5" s="129">
        <v>1</v>
      </c>
      <c r="F5" s="129">
        <v>1</v>
      </c>
      <c r="G5" s="129">
        <v>1</v>
      </c>
      <c r="H5" s="129">
        <v>1</v>
      </c>
      <c r="I5" s="129">
        <v>1</v>
      </c>
      <c r="J5" s="129" t="s">
        <v>55</v>
      </c>
      <c r="K5" s="129" t="s">
        <v>55</v>
      </c>
      <c r="L5" s="129">
        <v>1</v>
      </c>
      <c r="M5" s="129">
        <v>1</v>
      </c>
      <c r="N5" s="165" t="s">
        <v>64</v>
      </c>
      <c r="O5" s="129">
        <v>1</v>
      </c>
      <c r="P5" s="129">
        <v>1</v>
      </c>
      <c r="Q5" s="129" t="s">
        <v>55</v>
      </c>
      <c r="R5" s="129" t="s">
        <v>55</v>
      </c>
      <c r="S5" s="129">
        <v>1</v>
      </c>
      <c r="T5" s="129">
        <v>1</v>
      </c>
      <c r="U5" s="129">
        <v>1</v>
      </c>
      <c r="V5" s="129">
        <v>1</v>
      </c>
      <c r="W5" s="129">
        <v>1</v>
      </c>
      <c r="X5" s="129" t="s">
        <v>55</v>
      </c>
      <c r="Y5" s="129" t="s">
        <v>55</v>
      </c>
      <c r="Z5" s="129">
        <v>1</v>
      </c>
      <c r="AA5" s="129">
        <v>1</v>
      </c>
      <c r="AB5" s="129">
        <v>1</v>
      </c>
      <c r="AC5" s="129">
        <v>1</v>
      </c>
      <c r="AD5" s="129">
        <v>1</v>
      </c>
      <c r="AE5" s="129" t="s">
        <v>55</v>
      </c>
      <c r="AF5" s="129" t="s">
        <v>55</v>
      </c>
      <c r="AG5" s="129">
        <v>1</v>
      </c>
      <c r="AH5" s="111"/>
      <c r="AI5" s="164">
        <f>COUNTIF(D5:AG5,"RTT")+'Oct 2020'!AJ5</f>
        <v>0</v>
      </c>
      <c r="AJ5" s="182">
        <f>15 -(AI5)</f>
        <v>15</v>
      </c>
      <c r="AK5" s="71">
        <f>COUNTIF(D5:AG5,"CA")+'Oct 2020'!AL5</f>
        <v>0</v>
      </c>
      <c r="AL5" s="185">
        <f>25 -(AK5)</f>
        <v>25</v>
      </c>
      <c r="AM5" s="361"/>
      <c r="AN5" s="71">
        <f>COUNTIF(D5:AG5,"CA")+'Avril 2020'!AN5</f>
        <v>0</v>
      </c>
      <c r="AO5" s="81">
        <f>(AN5&gt;5)*2+(AND(AN5&gt;2,AN5&lt;6)*1)</f>
        <v>0</v>
      </c>
      <c r="AP5" s="81">
        <f>COUNTIF(C5:AG5,"HS")+'Oct 2020'!AQ5</f>
        <v>0</v>
      </c>
      <c r="AQ5" s="185">
        <f>AO5-AP5</f>
        <v>0</v>
      </c>
      <c r="AR5" s="75">
        <f>COUNT(N5,R5,Y5,AF5,K5,D5)+'Oct 2020'!AS5</f>
        <v>0</v>
      </c>
      <c r="AS5" s="76">
        <f>(AR5&gt;=20)*2</f>
        <v>0</v>
      </c>
      <c r="AT5" s="76">
        <f>COUNTIF(D5:AG5,"jdf")+'Oct 2020'!AU5</f>
        <v>0</v>
      </c>
      <c r="AU5" s="201">
        <f>AS5-AT5</f>
        <v>0</v>
      </c>
      <c r="AV5" s="176">
        <f ca="1">jaunesNum(N4)+'Oct 2020'!AW5</f>
        <v>8</v>
      </c>
      <c r="AW5" s="110">
        <f>COUNTIF(D5:AG5,"RF")+'Oct 2020'!AX5</f>
        <v>8</v>
      </c>
      <c r="AX5" s="145">
        <f ca="1">AV5-(AW5)</f>
        <v>0</v>
      </c>
      <c r="AY5" s="71">
        <f>IF(COUNTIF(C5:AG5,"CA")&gt;=5,"1",IF(COUNTIF(C5:AG5,"CA")&lt;=4,"0"))+'Oct 2020'!AZ5</f>
        <v>0</v>
      </c>
      <c r="AZ5" s="81">
        <f>(AY5&gt;=3)*1</f>
        <v>0</v>
      </c>
      <c r="BA5" s="81">
        <f>COUNTIF(C5:AG5,"FR")+'Oct 2020'!BB5</f>
        <v>0</v>
      </c>
      <c r="BB5" s="185">
        <f>AZ5-BA5</f>
        <v>0</v>
      </c>
    </row>
    <row r="6" spans="1:710" ht="12" customHeight="1" x14ac:dyDescent="0.25">
      <c r="A6" s="26" t="s">
        <v>34</v>
      </c>
      <c r="B6" s="120">
        <v>2</v>
      </c>
      <c r="C6" s="131"/>
      <c r="D6" s="107" t="s">
        <v>55</v>
      </c>
      <c r="E6" s="39">
        <v>2</v>
      </c>
      <c r="F6" s="39">
        <v>2</v>
      </c>
      <c r="G6" s="39">
        <v>2</v>
      </c>
      <c r="H6" s="39">
        <v>2</v>
      </c>
      <c r="I6" s="39">
        <v>2</v>
      </c>
      <c r="J6" s="39" t="s">
        <v>55</v>
      </c>
      <c r="K6" s="39" t="s">
        <v>55</v>
      </c>
      <c r="L6" s="39">
        <v>2</v>
      </c>
      <c r="M6" s="39">
        <v>2</v>
      </c>
      <c r="N6" s="107" t="s">
        <v>64</v>
      </c>
      <c r="O6" s="39">
        <v>2</v>
      </c>
      <c r="P6" s="39">
        <v>2</v>
      </c>
      <c r="Q6" s="39" t="s">
        <v>55</v>
      </c>
      <c r="R6" s="39" t="s">
        <v>55</v>
      </c>
      <c r="S6" s="39">
        <v>2</v>
      </c>
      <c r="T6" s="39">
        <v>2</v>
      </c>
      <c r="U6" s="39">
        <v>2</v>
      </c>
      <c r="V6" s="39">
        <v>2</v>
      </c>
      <c r="W6" s="39">
        <v>2</v>
      </c>
      <c r="X6" s="39" t="s">
        <v>55</v>
      </c>
      <c r="Y6" s="39" t="s">
        <v>55</v>
      </c>
      <c r="Z6" s="39">
        <v>2</v>
      </c>
      <c r="AA6" s="39">
        <v>2</v>
      </c>
      <c r="AB6" s="39">
        <v>2</v>
      </c>
      <c r="AC6" s="39">
        <v>2</v>
      </c>
      <c r="AD6" s="39">
        <v>2</v>
      </c>
      <c r="AE6" s="39" t="s">
        <v>55</v>
      </c>
      <c r="AF6" s="39" t="s">
        <v>55</v>
      </c>
      <c r="AG6" s="39">
        <v>2</v>
      </c>
      <c r="AH6" s="111"/>
      <c r="AI6" s="164">
        <f>COUNTIF(D6:AG6,"RTT")+'Oct 2020'!AJ6</f>
        <v>0</v>
      </c>
      <c r="AJ6" s="183">
        <f>15 -(AI6)</f>
        <v>15</v>
      </c>
      <c r="AK6" s="88">
        <f>COUNTIF(D6:AG6,"CA")+'Oct 2020'!AL6</f>
        <v>0</v>
      </c>
      <c r="AL6" s="186">
        <f>25 -(AK6)</f>
        <v>25</v>
      </c>
      <c r="AM6" s="362"/>
      <c r="AN6" s="88">
        <f>COUNTIF(D6:AG6,"CA")+'Avril 2020'!AN6</f>
        <v>0</v>
      </c>
      <c r="AO6" s="80">
        <f>(AN6&gt;5)*2+(AND(AN6&gt;2,AN6&lt;6)*1)</f>
        <v>0</v>
      </c>
      <c r="AP6" s="80">
        <f>COUNTIF(C6:AG6,"HS")+'Oct 2020'!AQ6</f>
        <v>0</v>
      </c>
      <c r="AQ6" s="186">
        <f>AO6-AP6</f>
        <v>0</v>
      </c>
      <c r="AR6" s="77">
        <f>COUNT(N6,R6,Y6,AF6,K6,D6)+'Oct 2020'!AS6</f>
        <v>0</v>
      </c>
      <c r="AS6" s="64">
        <f>(AR6&gt;=20)*1</f>
        <v>0</v>
      </c>
      <c r="AT6" s="64">
        <f>COUNTIF(D6:AG6,"jdf")+'Oct 2020'!AU6</f>
        <v>0</v>
      </c>
      <c r="AU6" s="183">
        <f>AS6-AT6</f>
        <v>0</v>
      </c>
      <c r="AV6" s="181">
        <f ca="1">jaunesNum($N$4)+'Oct 2020'!AW6</f>
        <v>8</v>
      </c>
      <c r="AW6" s="108">
        <f>COUNTIF(D6:AG6,"RF")+'Oct 2020'!AX6</f>
        <v>8</v>
      </c>
      <c r="AX6" s="146">
        <f ca="1">AV6-(AW6)</f>
        <v>0</v>
      </c>
      <c r="AY6" s="88">
        <f>IF(COUNTIF(C6:AG6,"CA")&gt;=5,"1",IF(COUNTIF(C6:AG6,"CA")&lt;=4,"0"))+'Oct 2020'!AZ6</f>
        <v>0</v>
      </c>
      <c r="AZ6" s="80">
        <f>(AY6&gt;=3)*1</f>
        <v>0</v>
      </c>
      <c r="BA6" s="80">
        <f>COUNTIF(C6:AG6,"FR")+'Oct 2020'!BB6</f>
        <v>0</v>
      </c>
      <c r="BB6" s="186">
        <f>AZ6-BA6</f>
        <v>0</v>
      </c>
    </row>
    <row r="7" spans="1:710" ht="14.25" customHeight="1" x14ac:dyDescent="0.25">
      <c r="A7" s="27"/>
      <c r="B7" s="42"/>
      <c r="C7" s="133"/>
      <c r="D7" s="107" t="str">
        <f t="shared" ref="D7:M7" si="2">IF(OR(WEEKDAY(D3,2)=6,WEEKDAY(D3,2)=7),"RH","")</f>
        <v>RH</v>
      </c>
      <c r="E7" s="39" t="str">
        <f t="shared" si="2"/>
        <v/>
      </c>
      <c r="F7" s="39" t="str">
        <f t="shared" si="2"/>
        <v/>
      </c>
      <c r="G7" s="39" t="str">
        <f t="shared" si="2"/>
        <v/>
      </c>
      <c r="H7" s="39" t="str">
        <f t="shared" si="2"/>
        <v/>
      </c>
      <c r="I7" s="39" t="str">
        <f t="shared" si="2"/>
        <v/>
      </c>
      <c r="J7" s="39" t="str">
        <f t="shared" si="2"/>
        <v>RH</v>
      </c>
      <c r="K7" s="39" t="str">
        <f t="shared" si="2"/>
        <v>RH</v>
      </c>
      <c r="L7" s="39" t="str">
        <f t="shared" si="2"/>
        <v/>
      </c>
      <c r="M7" s="39" t="str">
        <f t="shared" si="2"/>
        <v/>
      </c>
      <c r="N7" s="107" t="s">
        <v>64</v>
      </c>
      <c r="O7" s="39" t="str">
        <f>IF(OR(WEEKDAY(O3,2)=6,WEEKDAY(O3,2)=7),"RH","")</f>
        <v/>
      </c>
      <c r="P7" s="39" t="str">
        <f>IF(OR(WEEKDAY(P3,2)=6,WEEKDAY(P3,2)=7),"RH","")</f>
        <v/>
      </c>
      <c r="Q7" s="39" t="s">
        <v>55</v>
      </c>
      <c r="R7" s="39" t="s">
        <v>55</v>
      </c>
      <c r="S7" s="39" t="str">
        <f t="shared" ref="S7:AG7" si="3">IF(OR(WEEKDAY(S3,2)=6,WEEKDAY(S3,2)=7),"RH","")</f>
        <v/>
      </c>
      <c r="T7" s="39" t="str">
        <f t="shared" si="3"/>
        <v/>
      </c>
      <c r="U7" s="39" t="str">
        <f t="shared" si="3"/>
        <v/>
      </c>
      <c r="V7" s="39" t="str">
        <f t="shared" si="3"/>
        <v/>
      </c>
      <c r="W7" s="39" t="str">
        <f t="shared" si="3"/>
        <v/>
      </c>
      <c r="X7" s="39" t="str">
        <f t="shared" si="3"/>
        <v>RH</v>
      </c>
      <c r="Y7" s="39" t="str">
        <f t="shared" si="3"/>
        <v>RH</v>
      </c>
      <c r="Z7" s="39" t="str">
        <f t="shared" si="3"/>
        <v/>
      </c>
      <c r="AA7" s="39" t="str">
        <f t="shared" si="3"/>
        <v/>
      </c>
      <c r="AB7" s="39" t="str">
        <f t="shared" si="3"/>
        <v/>
      </c>
      <c r="AC7" s="39" t="str">
        <f t="shared" si="3"/>
        <v/>
      </c>
      <c r="AD7" s="39" t="str">
        <f t="shared" si="3"/>
        <v/>
      </c>
      <c r="AE7" s="39" t="str">
        <f t="shared" si="3"/>
        <v>RH</v>
      </c>
      <c r="AF7" s="39" t="str">
        <f t="shared" si="3"/>
        <v>RH</v>
      </c>
      <c r="AG7" s="39" t="str">
        <f t="shared" si="3"/>
        <v/>
      </c>
      <c r="AH7" s="111"/>
      <c r="AI7" s="164">
        <f>COUNTIF(D7:AG7,"RTT")+'Oct 2020'!AJ7</f>
        <v>0</v>
      </c>
      <c r="AJ7" s="183">
        <f t="shared" ref="AJ7:AJ50" si="4">15 -(AI7)</f>
        <v>15</v>
      </c>
      <c r="AK7" s="88">
        <f>COUNTIF(D7:AG7,"CA")+'Oct 2020'!AL7</f>
        <v>0</v>
      </c>
      <c r="AL7" s="186">
        <f t="shared" ref="AL7:AL50" si="5">25 -(AK7)</f>
        <v>25</v>
      </c>
      <c r="AM7" s="362"/>
      <c r="AN7" s="88">
        <f>COUNTIF(D7:AG7,"CA")+'Avril 2020'!AN7</f>
        <v>0</v>
      </c>
      <c r="AO7" s="80">
        <f t="shared" ref="AO7:AO50" si="6">(AN7&gt;5)*2+(AND(AN7&gt;2,AN7&lt;6)*1)</f>
        <v>0</v>
      </c>
      <c r="AP7" s="80">
        <f>COUNTIF(C7:AG7,"HS")+'Oct 2020'!AQ7</f>
        <v>0</v>
      </c>
      <c r="AQ7" s="186">
        <f t="shared" ref="AQ7:AQ50" si="7">AO7-AP7</f>
        <v>0</v>
      </c>
      <c r="AR7" s="77">
        <f>COUNT(N7,R7,Y7,AF7,K7,D7)+'Oct 2020'!AS7</f>
        <v>0</v>
      </c>
      <c r="AS7" s="64">
        <f t="shared" ref="AS7:AS50" si="8">(AR7&gt;=20)*1</f>
        <v>0</v>
      </c>
      <c r="AT7" s="64">
        <f>COUNTIF(D7:AG7,"jdf")+'Oct 2020'!AU7</f>
        <v>0</v>
      </c>
      <c r="AU7" s="183">
        <f t="shared" ref="AU7:AU50" si="9">AS7-AT7</f>
        <v>0</v>
      </c>
      <c r="AV7" s="181">
        <f ca="1">jaunesNum($N$4)+'Oct 2020'!AW7</f>
        <v>8</v>
      </c>
      <c r="AW7" s="108">
        <f>COUNTIF(D7:AG7,"RF")+'Oct 2020'!AX7</f>
        <v>8</v>
      </c>
      <c r="AX7" s="146">
        <f t="shared" ref="AX7:AX50" ca="1" si="10">AV7-(AW7)</f>
        <v>0</v>
      </c>
      <c r="AY7" s="88">
        <f>IF(COUNTIF(C7:AG7,"CA")&gt;=5,"1",IF(COUNTIF(C7:AG7,"CA")&lt;=4,"0"))+'Oct 2020'!AZ7</f>
        <v>0</v>
      </c>
      <c r="AZ7" s="80">
        <f t="shared" ref="AZ7:AZ50" si="11">(AY7&gt;=3)*1</f>
        <v>0</v>
      </c>
      <c r="BA7" s="80">
        <f>COUNTIF(C7:AG7,"FR")+'Oct 2020'!BB7</f>
        <v>0</v>
      </c>
      <c r="BB7" s="186">
        <f t="shared" ref="BB7:BB50" si="12">AZ7-BA7</f>
        <v>0</v>
      </c>
    </row>
    <row r="8" spans="1:710" ht="12" customHeight="1" x14ac:dyDescent="0.25">
      <c r="A8" s="28" t="s">
        <v>35</v>
      </c>
      <c r="B8" s="43">
        <v>3</v>
      </c>
      <c r="C8" s="133"/>
      <c r="D8" s="107" t="s">
        <v>55</v>
      </c>
      <c r="E8" s="39">
        <v>3</v>
      </c>
      <c r="F8" s="39">
        <v>3</v>
      </c>
      <c r="G8" s="39">
        <v>3</v>
      </c>
      <c r="H8" s="39">
        <v>3</v>
      </c>
      <c r="I8" s="39">
        <v>3</v>
      </c>
      <c r="J8" s="39" t="str">
        <f>IF(OR(WEEKDAY(J4,2)=6,WEEKDAY(J4,2)=7),"RH","")</f>
        <v>RH</v>
      </c>
      <c r="K8" s="39" t="s">
        <v>55</v>
      </c>
      <c r="L8" s="39">
        <v>3</v>
      </c>
      <c r="M8" s="39">
        <v>3</v>
      </c>
      <c r="N8" s="107" t="s">
        <v>64</v>
      </c>
      <c r="O8" s="39">
        <v>3</v>
      </c>
      <c r="P8" s="39">
        <v>3</v>
      </c>
      <c r="Q8" s="39" t="s">
        <v>55</v>
      </c>
      <c r="R8" s="39" t="s">
        <v>55</v>
      </c>
      <c r="S8" s="39">
        <v>3</v>
      </c>
      <c r="T8" s="39">
        <v>3</v>
      </c>
      <c r="U8" s="39">
        <v>3</v>
      </c>
      <c r="V8" s="39">
        <v>3</v>
      </c>
      <c r="W8" s="39">
        <v>3</v>
      </c>
      <c r="X8" s="39" t="s">
        <v>55</v>
      </c>
      <c r="Y8" s="39" t="s">
        <v>55</v>
      </c>
      <c r="Z8" s="39">
        <v>3</v>
      </c>
      <c r="AA8" s="39">
        <v>3</v>
      </c>
      <c r="AB8" s="39">
        <v>3</v>
      </c>
      <c r="AC8" s="39">
        <v>3</v>
      </c>
      <c r="AD8" s="39">
        <v>3</v>
      </c>
      <c r="AE8" s="39" t="s">
        <v>55</v>
      </c>
      <c r="AF8" s="39" t="s">
        <v>55</v>
      </c>
      <c r="AG8" s="39">
        <v>3</v>
      </c>
      <c r="AH8" s="111"/>
      <c r="AI8" s="164">
        <f>COUNTIF(D8:AG8,"RTT")+'Oct 2020'!AJ8</f>
        <v>0</v>
      </c>
      <c r="AJ8" s="183">
        <f t="shared" si="4"/>
        <v>15</v>
      </c>
      <c r="AK8" s="88">
        <f>COUNTIF(D8:AG8,"CA")+'Oct 2020'!AL8</f>
        <v>0</v>
      </c>
      <c r="AL8" s="186">
        <f t="shared" si="5"/>
        <v>25</v>
      </c>
      <c r="AM8" s="362"/>
      <c r="AN8" s="88">
        <f>COUNTIF(D8:AG8,"CA")+'Avril 2020'!AN8</f>
        <v>0</v>
      </c>
      <c r="AO8" s="80">
        <f t="shared" si="6"/>
        <v>0</v>
      </c>
      <c r="AP8" s="80">
        <f>COUNTIF(C8:AG8,"HS")+'Oct 2020'!AQ8</f>
        <v>0</v>
      </c>
      <c r="AQ8" s="186">
        <f t="shared" si="7"/>
        <v>0</v>
      </c>
      <c r="AR8" s="77">
        <f>COUNT(N8,R8,Y8,AF8,K8,D8)+'Oct 2020'!AS8</f>
        <v>0</v>
      </c>
      <c r="AS8" s="64">
        <f t="shared" si="8"/>
        <v>0</v>
      </c>
      <c r="AT8" s="64">
        <f>COUNTIF(D8:AG8,"jdf")+'Oct 2020'!AU8</f>
        <v>0</v>
      </c>
      <c r="AU8" s="183">
        <f t="shared" si="9"/>
        <v>0</v>
      </c>
      <c r="AV8" s="181">
        <f ca="1">jaunesNum($N$4)+'Oct 2020'!AW8</f>
        <v>8</v>
      </c>
      <c r="AW8" s="108">
        <f>COUNTIF(D8:AG8,"RF")+'Oct 2020'!AX8</f>
        <v>8</v>
      </c>
      <c r="AX8" s="146">
        <f t="shared" ca="1" si="10"/>
        <v>0</v>
      </c>
      <c r="AY8" s="88">
        <f>IF(COUNTIF(C8:AG8,"CA")&gt;=5,"1",IF(COUNTIF(C8:AG8,"CA")&lt;=4,"0"))+'Oct 2020'!AZ8</f>
        <v>0</v>
      </c>
      <c r="AZ8" s="80">
        <f t="shared" si="11"/>
        <v>0</v>
      </c>
      <c r="BA8" s="80">
        <f>COUNTIF(C8:AG8,"FR")+'Oct 2020'!BB8</f>
        <v>0</v>
      </c>
      <c r="BB8" s="186">
        <f t="shared" si="12"/>
        <v>0</v>
      </c>
    </row>
    <row r="9" spans="1:710" ht="12" customHeight="1" thickBot="1" x14ac:dyDescent="0.3">
      <c r="A9" s="29" t="s">
        <v>51</v>
      </c>
      <c r="B9" s="43">
        <v>4</v>
      </c>
      <c r="C9" s="133"/>
      <c r="D9" s="107" t="s">
        <v>55</v>
      </c>
      <c r="E9" s="39">
        <v>4</v>
      </c>
      <c r="F9" s="39">
        <v>4</v>
      </c>
      <c r="G9" s="39">
        <v>4</v>
      </c>
      <c r="H9" s="39">
        <v>4</v>
      </c>
      <c r="I9" s="39">
        <v>4</v>
      </c>
      <c r="J9" s="39" t="s">
        <v>55</v>
      </c>
      <c r="K9" s="39" t="s">
        <v>55</v>
      </c>
      <c r="L9" s="39">
        <v>4</v>
      </c>
      <c r="M9" s="39">
        <v>4</v>
      </c>
      <c r="N9" s="107" t="s">
        <v>64</v>
      </c>
      <c r="O9" s="39">
        <v>4</v>
      </c>
      <c r="P9" s="39">
        <v>4</v>
      </c>
      <c r="Q9" s="39" t="s">
        <v>55</v>
      </c>
      <c r="R9" s="39" t="s">
        <v>55</v>
      </c>
      <c r="S9" s="39">
        <v>4</v>
      </c>
      <c r="T9" s="39">
        <v>4</v>
      </c>
      <c r="U9" s="39">
        <v>4</v>
      </c>
      <c r="V9" s="39">
        <v>4</v>
      </c>
      <c r="W9" s="39">
        <v>4</v>
      </c>
      <c r="X9" s="39" t="s">
        <v>55</v>
      </c>
      <c r="Y9" s="39" t="s">
        <v>55</v>
      </c>
      <c r="Z9" s="39">
        <v>4</v>
      </c>
      <c r="AA9" s="39">
        <v>4</v>
      </c>
      <c r="AB9" s="39">
        <v>4</v>
      </c>
      <c r="AC9" s="39">
        <v>4</v>
      </c>
      <c r="AD9" s="39">
        <v>4</v>
      </c>
      <c r="AE9" s="39" t="s">
        <v>55</v>
      </c>
      <c r="AF9" s="39" t="s">
        <v>55</v>
      </c>
      <c r="AG9" s="39">
        <v>4</v>
      </c>
      <c r="AH9" s="111"/>
      <c r="AI9" s="164">
        <f>COUNTIF(D9:AG9,"RTT")+'Oct 2020'!AJ9</f>
        <v>0</v>
      </c>
      <c r="AJ9" s="183">
        <f t="shared" si="4"/>
        <v>15</v>
      </c>
      <c r="AK9" s="88">
        <f>COUNTIF(D9:AG9,"CA")+'Oct 2020'!AL9</f>
        <v>0</v>
      </c>
      <c r="AL9" s="186">
        <f t="shared" si="5"/>
        <v>25</v>
      </c>
      <c r="AM9" s="362"/>
      <c r="AN9" s="88">
        <f>COUNTIF(D9:AG9,"CA")+'Avril 2020'!AN9</f>
        <v>0</v>
      </c>
      <c r="AO9" s="80">
        <f t="shared" si="6"/>
        <v>0</v>
      </c>
      <c r="AP9" s="80">
        <f>COUNTIF(C9:AG9,"HS")+'Oct 2020'!AQ9</f>
        <v>0</v>
      </c>
      <c r="AQ9" s="186">
        <f t="shared" si="7"/>
        <v>0</v>
      </c>
      <c r="AR9" s="77">
        <f>COUNT(N9,R9,Y9,AF9,K9,D9)+'Oct 2020'!AS9</f>
        <v>0</v>
      </c>
      <c r="AS9" s="64">
        <f t="shared" si="8"/>
        <v>0</v>
      </c>
      <c r="AT9" s="64">
        <f>COUNTIF(D9:AG9,"jdf")+'Oct 2020'!AU9</f>
        <v>0</v>
      </c>
      <c r="AU9" s="183">
        <f t="shared" si="9"/>
        <v>0</v>
      </c>
      <c r="AV9" s="181">
        <f ca="1">jaunesNum($N$4)+'Oct 2020'!AW9</f>
        <v>8</v>
      </c>
      <c r="AW9" s="108">
        <f>COUNTIF(D9:AG9,"RF")+'Oct 2020'!AX9</f>
        <v>8</v>
      </c>
      <c r="AX9" s="146">
        <f t="shared" ca="1" si="10"/>
        <v>0</v>
      </c>
      <c r="AY9" s="88">
        <f>IF(COUNTIF(C9:AG9,"CA")&gt;=5,"1",IF(COUNTIF(C9:AG9,"CA")&lt;=4,"0"))+'Oct 2020'!AZ9</f>
        <v>0</v>
      </c>
      <c r="AZ9" s="80">
        <f t="shared" si="11"/>
        <v>0</v>
      </c>
      <c r="BA9" s="80">
        <f>COUNTIF(C9:AG9,"FR")+'Oct 2020'!BB9</f>
        <v>0</v>
      </c>
      <c r="BB9" s="186">
        <f t="shared" si="12"/>
        <v>0</v>
      </c>
    </row>
    <row r="10" spans="1:710" ht="2.25" customHeight="1" thickBot="1" x14ac:dyDescent="0.3">
      <c r="A10" s="12"/>
      <c r="B10" s="42"/>
      <c r="C10" s="134"/>
      <c r="D10" s="107"/>
      <c r="E10" s="39"/>
      <c r="F10" s="39"/>
      <c r="G10" s="39"/>
      <c r="H10" s="39"/>
      <c r="I10" s="39"/>
      <c r="J10" s="39"/>
      <c r="K10" s="39"/>
      <c r="L10" s="39"/>
      <c r="M10" s="39"/>
      <c r="N10" s="107" t="s">
        <v>64</v>
      </c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11"/>
      <c r="AI10" s="164">
        <f>COUNTIF(D10:AG10,"RTT")+'Oct 2020'!AJ10</f>
        <v>0</v>
      </c>
      <c r="AJ10" s="183"/>
      <c r="AK10" s="88">
        <f>COUNTIF(D10:AG10,"CA")+'Oct 2020'!AL10</f>
        <v>0</v>
      </c>
      <c r="AL10" s="186"/>
      <c r="AM10" s="362"/>
      <c r="AN10" s="88">
        <f>COUNTIF(D10:AG10,"CA")+'Avril 2020'!AN10</f>
        <v>0</v>
      </c>
      <c r="AO10" s="80">
        <f t="shared" si="6"/>
        <v>0</v>
      </c>
      <c r="AP10" s="80">
        <f>COUNTIF(C10:AG10,"HS")+'Oct 2020'!AQ10</f>
        <v>0</v>
      </c>
      <c r="AQ10" s="186">
        <f t="shared" si="7"/>
        <v>0</v>
      </c>
      <c r="AR10" s="77">
        <f>COUNT(N10,R10,Y10,AF10,K10,D10)+'Oct 2020'!AS10</f>
        <v>0</v>
      </c>
      <c r="AS10" s="64">
        <f t="shared" si="8"/>
        <v>0</v>
      </c>
      <c r="AT10" s="64">
        <f>COUNTIF(D10:AG10,"jdf")+'Oct 2020'!AU10</f>
        <v>0</v>
      </c>
      <c r="AU10" s="183">
        <f t="shared" si="9"/>
        <v>0</v>
      </c>
      <c r="AV10" s="181">
        <f ca="1">jaunesNum($N$4)+'Oct 2020'!AW10</f>
        <v>7</v>
      </c>
      <c r="AW10" s="108">
        <f>COUNTIF(D10:AG10,"RF")+'Oct 2020'!AX10</f>
        <v>2</v>
      </c>
      <c r="AX10" s="147"/>
      <c r="AY10" s="88">
        <f>IF(COUNTIF(C10:AG10,"CA")&gt;=5,"1",IF(COUNTIF(C10:AG10,"CA")&lt;=4,"0"))+'Oct 2020'!AZ10</f>
        <v>0</v>
      </c>
      <c r="AZ10" s="80">
        <f t="shared" si="11"/>
        <v>0</v>
      </c>
      <c r="BA10" s="80">
        <f>COUNTIF(C10:AG10,"FR")+'Oct 2020'!BB10</f>
        <v>0</v>
      </c>
      <c r="BB10" s="186">
        <f t="shared" si="12"/>
        <v>0</v>
      </c>
    </row>
    <row r="11" spans="1:710" s="1" customFormat="1" ht="12" customHeight="1" thickBot="1" x14ac:dyDescent="0.3">
      <c r="A11" s="30" t="s">
        <v>36</v>
      </c>
      <c r="B11" s="121">
        <v>5</v>
      </c>
      <c r="C11" s="135"/>
      <c r="D11" s="107" t="s">
        <v>55</v>
      </c>
      <c r="E11" s="39">
        <v>5</v>
      </c>
      <c r="F11" s="39">
        <v>5</v>
      </c>
      <c r="G11" s="39">
        <v>5</v>
      </c>
      <c r="H11" s="39">
        <v>5</v>
      </c>
      <c r="I11" s="39">
        <v>5</v>
      </c>
      <c r="J11" s="39" t="s">
        <v>55</v>
      </c>
      <c r="K11" s="39" t="s">
        <v>55</v>
      </c>
      <c r="L11" s="39">
        <v>5</v>
      </c>
      <c r="M11" s="39">
        <v>5</v>
      </c>
      <c r="N11" s="107" t="s">
        <v>64</v>
      </c>
      <c r="O11" s="39">
        <v>5</v>
      </c>
      <c r="P11" s="39">
        <v>5</v>
      </c>
      <c r="Q11" s="39" t="s">
        <v>55</v>
      </c>
      <c r="R11" s="39" t="s">
        <v>55</v>
      </c>
      <c r="S11" s="39">
        <v>5</v>
      </c>
      <c r="T11" s="39">
        <v>5</v>
      </c>
      <c r="U11" s="39">
        <v>5</v>
      </c>
      <c r="V11" s="39">
        <v>5</v>
      </c>
      <c r="W11" s="39">
        <v>5</v>
      </c>
      <c r="X11" s="39" t="s">
        <v>55</v>
      </c>
      <c r="Y11" s="39" t="s">
        <v>55</v>
      </c>
      <c r="Z11" s="39">
        <v>5</v>
      </c>
      <c r="AA11" s="39">
        <v>5</v>
      </c>
      <c r="AB11" s="39">
        <v>5</v>
      </c>
      <c r="AC11" s="39">
        <v>5</v>
      </c>
      <c r="AD11" s="39">
        <v>5</v>
      </c>
      <c r="AE11" s="39" t="s">
        <v>55</v>
      </c>
      <c r="AF11" s="39" t="s">
        <v>55</v>
      </c>
      <c r="AG11" s="39">
        <v>5</v>
      </c>
      <c r="AH11" s="111"/>
      <c r="AI11" s="164">
        <f>COUNTIF(D11:AG11,"RTT")+'Oct 2020'!AJ11</f>
        <v>0</v>
      </c>
      <c r="AJ11" s="183">
        <f t="shared" si="4"/>
        <v>15</v>
      </c>
      <c r="AK11" s="88">
        <f>COUNTIF(D11:AG11,"CA")+'Oct 2020'!AL11</f>
        <v>0</v>
      </c>
      <c r="AL11" s="186">
        <f t="shared" si="5"/>
        <v>25</v>
      </c>
      <c r="AM11" s="362"/>
      <c r="AN11" s="88">
        <f>COUNTIF(D11:AG11,"CA")+'Avril 2020'!AN11</f>
        <v>0</v>
      </c>
      <c r="AO11" s="80">
        <f t="shared" si="6"/>
        <v>0</v>
      </c>
      <c r="AP11" s="80">
        <f>COUNTIF(C11:AG11,"HS")+'Oct 2020'!AQ11</f>
        <v>0</v>
      </c>
      <c r="AQ11" s="186">
        <f t="shared" si="7"/>
        <v>0</v>
      </c>
      <c r="AR11" s="77">
        <f>COUNT(N11,R11,Y11,AF11,K11,D11)+'Oct 2020'!AS11</f>
        <v>0</v>
      </c>
      <c r="AS11" s="64">
        <f t="shared" si="8"/>
        <v>0</v>
      </c>
      <c r="AT11" s="64">
        <f>COUNTIF(D11:AG11,"jdf")+'Oct 2020'!AU11</f>
        <v>0</v>
      </c>
      <c r="AU11" s="183">
        <f t="shared" si="9"/>
        <v>0</v>
      </c>
      <c r="AV11" s="181">
        <f ca="1">jaunesNum($N$4)+'Oct 2020'!AW11</f>
        <v>8</v>
      </c>
      <c r="AW11" s="108">
        <f>COUNTIF(D11:AG11,"RF")+'Oct 2020'!AX11</f>
        <v>8</v>
      </c>
      <c r="AX11" s="146">
        <f t="shared" ca="1" si="10"/>
        <v>0</v>
      </c>
      <c r="AY11" s="88">
        <f>IF(COUNTIF(C11:AG11,"CA")&gt;=5,"1",IF(COUNTIF(C11:AG11,"CA")&lt;=4,"0"))+'Oct 2020'!AZ11</f>
        <v>0</v>
      </c>
      <c r="AZ11" s="80">
        <f t="shared" si="11"/>
        <v>0</v>
      </c>
      <c r="BA11" s="80">
        <f>COUNTIF(C11:AG11,"FR")+'Oct 2020'!BB11</f>
        <v>0</v>
      </c>
      <c r="BB11" s="186">
        <f t="shared" si="12"/>
        <v>0</v>
      </c>
    </row>
    <row r="12" spans="1:710" s="5" customFormat="1" ht="12" customHeight="1" x14ac:dyDescent="0.25">
      <c r="A12" s="31" t="s">
        <v>37</v>
      </c>
      <c r="B12" s="43">
        <v>6</v>
      </c>
      <c r="C12" s="136"/>
      <c r="D12" s="107" t="s">
        <v>55</v>
      </c>
      <c r="E12" s="39">
        <v>6</v>
      </c>
      <c r="F12" s="39">
        <v>6</v>
      </c>
      <c r="G12" s="39">
        <v>6</v>
      </c>
      <c r="H12" s="39">
        <v>6</v>
      </c>
      <c r="I12" s="39">
        <v>6</v>
      </c>
      <c r="J12" s="39" t="s">
        <v>55</v>
      </c>
      <c r="K12" s="39" t="s">
        <v>55</v>
      </c>
      <c r="L12" s="39">
        <v>6</v>
      </c>
      <c r="M12" s="39">
        <v>6</v>
      </c>
      <c r="N12" s="107" t="s">
        <v>64</v>
      </c>
      <c r="O12" s="39">
        <v>6</v>
      </c>
      <c r="P12" s="39">
        <v>6</v>
      </c>
      <c r="Q12" s="39" t="s">
        <v>55</v>
      </c>
      <c r="R12" s="39" t="s">
        <v>55</v>
      </c>
      <c r="S12" s="39">
        <v>6</v>
      </c>
      <c r="T12" s="39">
        <v>6</v>
      </c>
      <c r="U12" s="39">
        <v>6</v>
      </c>
      <c r="V12" s="39">
        <v>6</v>
      </c>
      <c r="W12" s="39">
        <v>6</v>
      </c>
      <c r="X12" s="39" t="s">
        <v>55</v>
      </c>
      <c r="Y12" s="39" t="s">
        <v>55</v>
      </c>
      <c r="Z12" s="39">
        <v>6</v>
      </c>
      <c r="AA12" s="39">
        <v>6</v>
      </c>
      <c r="AB12" s="39">
        <v>6</v>
      </c>
      <c r="AC12" s="39">
        <v>6</v>
      </c>
      <c r="AD12" s="39">
        <v>6</v>
      </c>
      <c r="AE12" s="39" t="s">
        <v>55</v>
      </c>
      <c r="AF12" s="39" t="s">
        <v>55</v>
      </c>
      <c r="AG12" s="39">
        <v>6</v>
      </c>
      <c r="AH12" s="111"/>
      <c r="AI12" s="164">
        <f>COUNTIF(D12:AG12,"RTT")+'Oct 2020'!AJ12</f>
        <v>0</v>
      </c>
      <c r="AJ12" s="183">
        <f t="shared" si="4"/>
        <v>15</v>
      </c>
      <c r="AK12" s="88">
        <f>COUNTIF(D12:AG12,"CA")+'Oct 2020'!AL12</f>
        <v>0</v>
      </c>
      <c r="AL12" s="186">
        <f t="shared" si="5"/>
        <v>25</v>
      </c>
      <c r="AM12" s="362"/>
      <c r="AN12" s="88">
        <f>COUNTIF(D12:AG12,"CA")+'Avril 2020'!AN12</f>
        <v>0</v>
      </c>
      <c r="AO12" s="80">
        <f t="shared" si="6"/>
        <v>0</v>
      </c>
      <c r="AP12" s="80">
        <f>COUNTIF(C12:AG12,"HS")+'Oct 2020'!AQ12</f>
        <v>0</v>
      </c>
      <c r="AQ12" s="186">
        <f t="shared" si="7"/>
        <v>0</v>
      </c>
      <c r="AR12" s="77">
        <f>COUNT(N12,R12,Y12,AF12,K12,D12)+'Oct 2020'!AS12</f>
        <v>0</v>
      </c>
      <c r="AS12" s="64">
        <f t="shared" si="8"/>
        <v>0</v>
      </c>
      <c r="AT12" s="64">
        <f>COUNTIF(D12:AG12,"jdf")+'Oct 2020'!AU12</f>
        <v>0</v>
      </c>
      <c r="AU12" s="183">
        <f t="shared" si="9"/>
        <v>0</v>
      </c>
      <c r="AV12" s="181">
        <f ca="1">jaunesNum($N$4)+'Oct 2020'!AW12</f>
        <v>8</v>
      </c>
      <c r="AW12" s="108">
        <f>COUNTIF(D12:AG12,"RF")+'Oct 2020'!AX12</f>
        <v>8</v>
      </c>
      <c r="AX12" s="146">
        <f t="shared" ca="1" si="10"/>
        <v>0</v>
      </c>
      <c r="AY12" s="88">
        <f>IF(COUNTIF(C12:AG12,"CA")&gt;=5,"1",IF(COUNTIF(C12:AG12,"CA")&lt;=4,"0"))+'Oct 2020'!AZ12</f>
        <v>0</v>
      </c>
      <c r="AZ12" s="80">
        <f t="shared" si="11"/>
        <v>0</v>
      </c>
      <c r="BA12" s="80">
        <f>COUNTIF(C12:AG12,"FR")+'Oct 2020'!BB12</f>
        <v>0</v>
      </c>
      <c r="BB12" s="186">
        <f t="shared" si="12"/>
        <v>0</v>
      </c>
    </row>
    <row r="13" spans="1:710" ht="12" customHeight="1" thickBot="1" x14ac:dyDescent="0.3">
      <c r="A13" s="32" t="s">
        <v>38</v>
      </c>
      <c r="B13" s="120">
        <v>7</v>
      </c>
      <c r="C13" s="137"/>
      <c r="D13" s="107" t="s">
        <v>55</v>
      </c>
      <c r="E13" s="39">
        <v>7</v>
      </c>
      <c r="F13" s="39">
        <v>7</v>
      </c>
      <c r="G13" s="39">
        <v>7</v>
      </c>
      <c r="H13" s="39">
        <v>7</v>
      </c>
      <c r="I13" s="39">
        <v>7</v>
      </c>
      <c r="J13" s="39" t="s">
        <v>55</v>
      </c>
      <c r="K13" s="39" t="s">
        <v>55</v>
      </c>
      <c r="L13" s="39">
        <v>7</v>
      </c>
      <c r="M13" s="39">
        <v>7</v>
      </c>
      <c r="N13" s="107" t="s">
        <v>64</v>
      </c>
      <c r="O13" s="39">
        <v>7</v>
      </c>
      <c r="P13" s="39">
        <v>7</v>
      </c>
      <c r="Q13" s="39" t="s">
        <v>55</v>
      </c>
      <c r="R13" s="39" t="s">
        <v>55</v>
      </c>
      <c r="S13" s="39">
        <v>7</v>
      </c>
      <c r="T13" s="39">
        <v>7</v>
      </c>
      <c r="U13" s="39">
        <v>7</v>
      </c>
      <c r="V13" s="39">
        <v>7</v>
      </c>
      <c r="W13" s="39">
        <v>7</v>
      </c>
      <c r="X13" s="39" t="s">
        <v>55</v>
      </c>
      <c r="Y13" s="39" t="s">
        <v>55</v>
      </c>
      <c r="Z13" s="39">
        <v>7</v>
      </c>
      <c r="AA13" s="39">
        <v>7</v>
      </c>
      <c r="AB13" s="39">
        <v>7</v>
      </c>
      <c r="AC13" s="39">
        <v>7</v>
      </c>
      <c r="AD13" s="39">
        <v>7</v>
      </c>
      <c r="AE13" s="39" t="s">
        <v>55</v>
      </c>
      <c r="AF13" s="39" t="s">
        <v>55</v>
      </c>
      <c r="AG13" s="39">
        <v>7</v>
      </c>
      <c r="AH13" s="111"/>
      <c r="AI13" s="164">
        <f>COUNTIF(D13:AG13,"RTT")+'Oct 2020'!AJ13</f>
        <v>0</v>
      </c>
      <c r="AJ13" s="183">
        <f t="shared" si="4"/>
        <v>15</v>
      </c>
      <c r="AK13" s="88">
        <f>COUNTIF(D13:AG13,"CA")+'Oct 2020'!AL13</f>
        <v>0</v>
      </c>
      <c r="AL13" s="186">
        <f t="shared" si="5"/>
        <v>25</v>
      </c>
      <c r="AM13" s="362"/>
      <c r="AN13" s="88">
        <f>COUNTIF(D13:AG13,"CA")+'Avril 2020'!AN13</f>
        <v>0</v>
      </c>
      <c r="AO13" s="80">
        <f t="shared" si="6"/>
        <v>0</v>
      </c>
      <c r="AP13" s="80">
        <f>COUNTIF(C13:AG13,"HS")+'Oct 2020'!AQ13</f>
        <v>0</v>
      </c>
      <c r="AQ13" s="186">
        <f t="shared" si="7"/>
        <v>0</v>
      </c>
      <c r="AR13" s="77">
        <f>COUNT(N13,R13,Y13,AF13,K13,D13)+'Oct 2020'!AS13</f>
        <v>0</v>
      </c>
      <c r="AS13" s="64">
        <f t="shared" si="8"/>
        <v>0</v>
      </c>
      <c r="AT13" s="64">
        <f>COUNTIF(D13:AG13,"jdf")+'Oct 2020'!AU13</f>
        <v>0</v>
      </c>
      <c r="AU13" s="183">
        <f t="shared" si="9"/>
        <v>0</v>
      </c>
      <c r="AV13" s="181">
        <f ca="1">jaunesNum($N$4)+'Oct 2020'!AW13</f>
        <v>8</v>
      </c>
      <c r="AW13" s="108">
        <f>COUNTIF(D13:AG13,"RF")+'Oct 2020'!AX13</f>
        <v>8</v>
      </c>
      <c r="AX13" s="146">
        <f t="shared" ca="1" si="10"/>
        <v>0</v>
      </c>
      <c r="AY13" s="88">
        <f>IF(COUNTIF(C13:AG13,"CA")&gt;=5,"1",IF(COUNTIF(C13:AG13,"CA")&lt;=4,"0"))+'Oct 2020'!AZ13</f>
        <v>0</v>
      </c>
      <c r="AZ13" s="80">
        <f t="shared" si="11"/>
        <v>0</v>
      </c>
      <c r="BA13" s="80">
        <f>COUNTIF(C13:AG13,"FR")+'Oct 2020'!BB13</f>
        <v>0</v>
      </c>
      <c r="BB13" s="186">
        <f t="shared" si="12"/>
        <v>0</v>
      </c>
    </row>
    <row r="14" spans="1:710" ht="1.5" customHeight="1" thickBot="1" x14ac:dyDescent="0.3">
      <c r="A14" s="13"/>
      <c r="B14" s="46"/>
      <c r="C14" s="138"/>
      <c r="D14" s="107"/>
      <c r="E14" s="39"/>
      <c r="F14" s="39"/>
      <c r="G14" s="39"/>
      <c r="H14" s="39"/>
      <c r="I14" s="39"/>
      <c r="J14" s="39"/>
      <c r="K14" s="39"/>
      <c r="L14" s="39"/>
      <c r="M14" s="39"/>
      <c r="N14" s="107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11"/>
      <c r="AI14" s="164">
        <f>COUNTIF(D14:AG14,"RTT")+'Oct 2020'!AJ14</f>
        <v>0</v>
      </c>
      <c r="AJ14" s="183"/>
      <c r="AK14" s="88">
        <f>COUNTIF(D14:AG14,"CA")+'Oct 2020'!AL14</f>
        <v>0</v>
      </c>
      <c r="AL14" s="186"/>
      <c r="AM14" s="362"/>
      <c r="AN14" s="88">
        <f>COUNTIF(D14:AG14,"CA")+'Avril 2020'!AN14</f>
        <v>0</v>
      </c>
      <c r="AO14" s="80">
        <f t="shared" si="6"/>
        <v>0</v>
      </c>
      <c r="AP14" s="80">
        <f>COUNTIF(C14:AG14,"HS")+'Oct 2020'!AQ14</f>
        <v>0</v>
      </c>
      <c r="AQ14" s="186">
        <f t="shared" si="7"/>
        <v>0</v>
      </c>
      <c r="AR14" s="77">
        <f>COUNT(N14,R14,Y14,AF14,K14,D14)+'Oct 2020'!AS14</f>
        <v>0</v>
      </c>
      <c r="AS14" s="64">
        <f t="shared" si="8"/>
        <v>0</v>
      </c>
      <c r="AT14" s="64">
        <f>COUNTIF(D14:AG14,"jdf")+'Oct 2020'!AU14</f>
        <v>0</v>
      </c>
      <c r="AU14" s="183">
        <f t="shared" si="9"/>
        <v>0</v>
      </c>
      <c r="AV14" s="181">
        <f ca="1">jaunesNum($N$4)+'Oct 2020'!AW14</f>
        <v>7</v>
      </c>
      <c r="AW14" s="108">
        <f>COUNTIF(D14:AG14,"RF")+'Oct 2020'!AX14</f>
        <v>1</v>
      </c>
      <c r="AX14" s="147"/>
      <c r="AY14" s="88">
        <f>IF(COUNTIF(C14:AG14,"CA")&gt;=5,"1",IF(COUNTIF(C14:AG14,"CA")&lt;=4,"0"))+'Oct 2020'!AZ14</f>
        <v>0</v>
      </c>
      <c r="AZ14" s="80">
        <f t="shared" si="11"/>
        <v>0</v>
      </c>
      <c r="BA14" s="80">
        <f>COUNTIF(C14:AG14,"FR")+'Oct 2020'!BB14</f>
        <v>0</v>
      </c>
      <c r="BB14" s="186">
        <f t="shared" si="12"/>
        <v>0</v>
      </c>
    </row>
    <row r="15" spans="1:710" ht="12" customHeight="1" thickBot="1" x14ac:dyDescent="0.3">
      <c r="A15" s="33" t="s">
        <v>39</v>
      </c>
      <c r="B15" s="122">
        <v>8</v>
      </c>
      <c r="C15" s="133"/>
      <c r="D15" s="107" t="s">
        <v>55</v>
      </c>
      <c r="E15" s="39">
        <v>8</v>
      </c>
      <c r="F15" s="39">
        <v>8</v>
      </c>
      <c r="G15" s="39">
        <v>8</v>
      </c>
      <c r="H15" s="39">
        <v>8</v>
      </c>
      <c r="I15" s="39">
        <v>8</v>
      </c>
      <c r="J15" s="39" t="s">
        <v>55</v>
      </c>
      <c r="K15" s="39" t="s">
        <v>55</v>
      </c>
      <c r="L15" s="39">
        <v>8</v>
      </c>
      <c r="M15" s="39">
        <v>8</v>
      </c>
      <c r="N15" s="107" t="s">
        <v>64</v>
      </c>
      <c r="O15" s="39">
        <v>8</v>
      </c>
      <c r="P15" s="39">
        <v>8</v>
      </c>
      <c r="Q15" s="39" t="s">
        <v>55</v>
      </c>
      <c r="R15" s="39" t="s">
        <v>55</v>
      </c>
      <c r="S15" s="39">
        <v>8</v>
      </c>
      <c r="T15" s="39">
        <v>8</v>
      </c>
      <c r="U15" s="39">
        <v>8</v>
      </c>
      <c r="V15" s="39">
        <v>8</v>
      </c>
      <c r="W15" s="39">
        <v>8</v>
      </c>
      <c r="X15" s="39" t="s">
        <v>55</v>
      </c>
      <c r="Y15" s="39" t="s">
        <v>55</v>
      </c>
      <c r="Z15" s="39">
        <v>8</v>
      </c>
      <c r="AA15" s="39">
        <v>8</v>
      </c>
      <c r="AB15" s="39">
        <v>8</v>
      </c>
      <c r="AC15" s="39">
        <v>8</v>
      </c>
      <c r="AD15" s="39">
        <v>8</v>
      </c>
      <c r="AE15" s="39" t="s">
        <v>55</v>
      </c>
      <c r="AF15" s="39" t="s">
        <v>55</v>
      </c>
      <c r="AG15" s="39">
        <v>8</v>
      </c>
      <c r="AH15" s="111"/>
      <c r="AI15" s="164">
        <f>COUNTIF(D15:AG15,"RTT")+'Oct 2020'!AJ15</f>
        <v>0</v>
      </c>
      <c r="AJ15" s="183">
        <f t="shared" si="4"/>
        <v>15</v>
      </c>
      <c r="AK15" s="88">
        <f>COUNTIF(D15:AG15,"CA")+'Oct 2020'!AL15</f>
        <v>0</v>
      </c>
      <c r="AL15" s="186">
        <f t="shared" si="5"/>
        <v>25</v>
      </c>
      <c r="AM15" s="362"/>
      <c r="AN15" s="88">
        <f>COUNTIF(D15:AG15,"CA")+'Avril 2020'!AN15</f>
        <v>0</v>
      </c>
      <c r="AO15" s="80">
        <f t="shared" si="6"/>
        <v>0</v>
      </c>
      <c r="AP15" s="80">
        <f>COUNTIF(C15:AG15,"HS")+'Oct 2020'!AQ15</f>
        <v>0</v>
      </c>
      <c r="AQ15" s="186">
        <f t="shared" si="7"/>
        <v>0</v>
      </c>
      <c r="AR15" s="77">
        <f>COUNT(N15,R15,Y15,AF15,K15,D15)+'Oct 2020'!AS15</f>
        <v>0</v>
      </c>
      <c r="AS15" s="64">
        <f t="shared" si="8"/>
        <v>0</v>
      </c>
      <c r="AT15" s="64">
        <f>COUNTIF(D15:AG15,"jdf")+'Oct 2020'!AU15</f>
        <v>0</v>
      </c>
      <c r="AU15" s="183">
        <f t="shared" si="9"/>
        <v>0</v>
      </c>
      <c r="AV15" s="181">
        <f ca="1">jaunesNum($N$4)+'Oct 2020'!AW15</f>
        <v>8</v>
      </c>
      <c r="AW15" s="108">
        <f>COUNTIF(D15:AG15,"RF")+'Oct 2020'!AX15</f>
        <v>8</v>
      </c>
      <c r="AX15" s="146">
        <f t="shared" ca="1" si="10"/>
        <v>0</v>
      </c>
      <c r="AY15" s="88">
        <f>IF(COUNTIF(C15:AG15,"CA")&gt;=5,"1",IF(COUNTIF(C15:AG15,"CA")&lt;=4,"0"))+'Oct 2020'!AZ15</f>
        <v>0</v>
      </c>
      <c r="AZ15" s="80">
        <f t="shared" si="11"/>
        <v>0</v>
      </c>
      <c r="BA15" s="80">
        <f>COUNTIF(C15:AG15,"FR")+'Oct 2020'!BB15</f>
        <v>0</v>
      </c>
      <c r="BB15" s="186">
        <f t="shared" si="12"/>
        <v>0</v>
      </c>
    </row>
    <row r="16" spans="1:710" ht="12" customHeight="1" x14ac:dyDescent="0.25">
      <c r="A16" s="272" t="s">
        <v>40</v>
      </c>
      <c r="B16" s="122">
        <v>9</v>
      </c>
      <c r="C16" s="137"/>
      <c r="D16" s="107" t="str">
        <f t="shared" ref="D16:AG16" si="13">IF(OR(WEEKDAY(D3,2)=6,WEEKDAY(D3,2)=7,WEEKDAY(D3,2)=2),"RH","")</f>
        <v>RH</v>
      </c>
      <c r="E16" s="39" t="str">
        <f t="shared" si="13"/>
        <v/>
      </c>
      <c r="F16" s="39" t="str">
        <f t="shared" si="13"/>
        <v>RH</v>
      </c>
      <c r="G16" s="39" t="str">
        <f t="shared" si="13"/>
        <v/>
      </c>
      <c r="H16" s="39" t="str">
        <f t="shared" si="13"/>
        <v/>
      </c>
      <c r="I16" s="39" t="str">
        <f t="shared" si="13"/>
        <v/>
      </c>
      <c r="J16" s="39" t="str">
        <f t="shared" si="13"/>
        <v>RH</v>
      </c>
      <c r="K16" s="39" t="str">
        <f t="shared" si="13"/>
        <v>RH</v>
      </c>
      <c r="L16" s="39" t="str">
        <f t="shared" si="13"/>
        <v/>
      </c>
      <c r="M16" s="39" t="str">
        <f t="shared" si="13"/>
        <v>RH</v>
      </c>
      <c r="N16" s="107" t="str">
        <f t="shared" si="13"/>
        <v/>
      </c>
      <c r="O16" s="39" t="str">
        <f t="shared" si="13"/>
        <v/>
      </c>
      <c r="P16" s="39" t="str">
        <f t="shared" si="13"/>
        <v/>
      </c>
      <c r="Q16" s="39" t="str">
        <f t="shared" si="13"/>
        <v>RH</v>
      </c>
      <c r="R16" s="39" t="str">
        <f t="shared" si="13"/>
        <v>RH</v>
      </c>
      <c r="S16" s="39" t="str">
        <f t="shared" si="13"/>
        <v/>
      </c>
      <c r="T16" s="39" t="str">
        <f t="shared" si="13"/>
        <v>RH</v>
      </c>
      <c r="U16" s="39" t="str">
        <f t="shared" si="13"/>
        <v/>
      </c>
      <c r="V16" s="39" t="str">
        <f t="shared" si="13"/>
        <v/>
      </c>
      <c r="W16" s="39" t="str">
        <f t="shared" si="13"/>
        <v/>
      </c>
      <c r="X16" s="39" t="str">
        <f t="shared" si="13"/>
        <v>RH</v>
      </c>
      <c r="Y16" s="39" t="str">
        <f t="shared" si="13"/>
        <v>RH</v>
      </c>
      <c r="Z16" s="39" t="str">
        <f t="shared" si="13"/>
        <v/>
      </c>
      <c r="AA16" s="39" t="str">
        <f t="shared" si="13"/>
        <v>RH</v>
      </c>
      <c r="AB16" s="39" t="str">
        <f t="shared" si="13"/>
        <v/>
      </c>
      <c r="AC16" s="39" t="str">
        <f t="shared" si="13"/>
        <v/>
      </c>
      <c r="AD16" s="39" t="str">
        <f t="shared" si="13"/>
        <v/>
      </c>
      <c r="AE16" s="39" t="str">
        <f t="shared" si="13"/>
        <v>RH</v>
      </c>
      <c r="AF16" s="39" t="str">
        <f t="shared" si="13"/>
        <v>RH</v>
      </c>
      <c r="AG16" s="39" t="str">
        <f t="shared" si="13"/>
        <v/>
      </c>
      <c r="AH16" s="111"/>
      <c r="AI16" s="164">
        <f>COUNTIF(D16:AG16,"RTT")+'Oct 2020'!AJ16</f>
        <v>0</v>
      </c>
      <c r="AJ16" s="183">
        <f t="shared" si="4"/>
        <v>15</v>
      </c>
      <c r="AK16" s="88">
        <f>COUNTIF(D16:AG16,"CA")+'Oct 2020'!AL16</f>
        <v>0</v>
      </c>
      <c r="AL16" s="186">
        <f t="shared" si="5"/>
        <v>25</v>
      </c>
      <c r="AM16" s="362"/>
      <c r="AN16" s="88">
        <f>COUNTIF(D16:AG16,"CA")+'Avril 2020'!AN16</f>
        <v>0</v>
      </c>
      <c r="AO16" s="80">
        <f t="shared" si="6"/>
        <v>0</v>
      </c>
      <c r="AP16" s="80">
        <f>COUNTIF(C16:AG16,"HS")+'Oct 2020'!AQ16</f>
        <v>0</v>
      </c>
      <c r="AQ16" s="186">
        <f t="shared" si="7"/>
        <v>0</v>
      </c>
      <c r="AR16" s="77">
        <f>COUNT(N16,R16,Y16,AF16,K16,D16)+'Oct 2020'!AS16</f>
        <v>0</v>
      </c>
      <c r="AS16" s="64">
        <f t="shared" si="8"/>
        <v>0</v>
      </c>
      <c r="AT16" s="64">
        <f>COUNTIF(D16:AG16,"jdf")+'Oct 2020'!AU16</f>
        <v>0</v>
      </c>
      <c r="AU16" s="183">
        <f t="shared" si="9"/>
        <v>0</v>
      </c>
      <c r="AV16" s="106">
        <f ca="1">jaunesNum(D16:AG16)</f>
        <v>0</v>
      </c>
      <c r="AW16" s="108">
        <f>COUNTIF(D16:AG16,"RF")+'Oct 2020'!AX16</f>
        <v>0</v>
      </c>
      <c r="AX16" s="146">
        <f t="shared" ca="1" si="10"/>
        <v>0</v>
      </c>
      <c r="AY16" s="88">
        <f>IF(COUNTIF(C16:AG16,"CA")&gt;=5,"1",IF(COUNTIF(C16:AG16,"CA")&lt;=4,"0"))+'Oct 2020'!AZ16</f>
        <v>0</v>
      </c>
      <c r="AZ16" s="80">
        <f t="shared" si="11"/>
        <v>0</v>
      </c>
      <c r="BA16" s="80">
        <f>COUNTIF(C16:AG16,"FR")+'Oct 2020'!BB16</f>
        <v>0</v>
      </c>
      <c r="BB16" s="186">
        <f t="shared" si="12"/>
        <v>0</v>
      </c>
    </row>
    <row r="17" spans="1:54" ht="12" customHeight="1" x14ac:dyDescent="0.25">
      <c r="A17" s="273"/>
      <c r="B17" s="122">
        <v>10</v>
      </c>
      <c r="C17" s="133"/>
      <c r="D17" s="107" t="str">
        <f t="shared" ref="D17:AG17" si="14">IF(OR(WEEKDAY(D3,2)=6,WEEKDAY(D3,2)=7),"RH","")</f>
        <v>RH</v>
      </c>
      <c r="E17" s="39" t="str">
        <f t="shared" si="14"/>
        <v/>
      </c>
      <c r="F17" s="39" t="str">
        <f t="shared" si="14"/>
        <v/>
      </c>
      <c r="G17" s="39" t="str">
        <f t="shared" si="14"/>
        <v/>
      </c>
      <c r="H17" s="39" t="str">
        <f t="shared" si="14"/>
        <v/>
      </c>
      <c r="I17" s="39" t="str">
        <f t="shared" si="14"/>
        <v/>
      </c>
      <c r="J17" s="39" t="str">
        <f t="shared" si="14"/>
        <v>RH</v>
      </c>
      <c r="K17" s="39" t="str">
        <f t="shared" si="14"/>
        <v>RH</v>
      </c>
      <c r="L17" s="39" t="str">
        <f t="shared" si="14"/>
        <v/>
      </c>
      <c r="M17" s="39" t="str">
        <f t="shared" si="14"/>
        <v/>
      </c>
      <c r="N17" s="107" t="s">
        <v>64</v>
      </c>
      <c r="O17" s="39" t="str">
        <f t="shared" si="14"/>
        <v/>
      </c>
      <c r="P17" s="39" t="str">
        <f t="shared" si="14"/>
        <v/>
      </c>
      <c r="Q17" s="39" t="str">
        <f t="shared" si="14"/>
        <v>RH</v>
      </c>
      <c r="R17" s="39" t="str">
        <f t="shared" si="14"/>
        <v>RH</v>
      </c>
      <c r="S17" s="39" t="str">
        <f t="shared" si="14"/>
        <v/>
      </c>
      <c r="T17" s="39" t="str">
        <f t="shared" si="14"/>
        <v/>
      </c>
      <c r="U17" s="39" t="str">
        <f t="shared" si="14"/>
        <v/>
      </c>
      <c r="V17" s="39" t="str">
        <f t="shared" si="14"/>
        <v/>
      </c>
      <c r="W17" s="39" t="str">
        <f t="shared" si="14"/>
        <v/>
      </c>
      <c r="X17" s="39" t="str">
        <f t="shared" si="14"/>
        <v>RH</v>
      </c>
      <c r="Y17" s="39" t="str">
        <f t="shared" si="14"/>
        <v>RH</v>
      </c>
      <c r="Z17" s="39" t="str">
        <f t="shared" si="14"/>
        <v/>
      </c>
      <c r="AA17" s="39" t="str">
        <f t="shared" si="14"/>
        <v/>
      </c>
      <c r="AB17" s="39" t="str">
        <f t="shared" si="14"/>
        <v/>
      </c>
      <c r="AC17" s="39" t="str">
        <f t="shared" si="14"/>
        <v/>
      </c>
      <c r="AD17" s="39" t="str">
        <f t="shared" si="14"/>
        <v/>
      </c>
      <c r="AE17" s="39" t="str">
        <f t="shared" si="14"/>
        <v>RH</v>
      </c>
      <c r="AF17" s="39" t="str">
        <f t="shared" si="14"/>
        <v>RH</v>
      </c>
      <c r="AG17" s="39" t="str">
        <f t="shared" si="14"/>
        <v/>
      </c>
      <c r="AH17" s="111"/>
      <c r="AI17" s="164">
        <f>COUNTIF(D17:AG17,"RTT")+'Oct 2020'!AJ17</f>
        <v>0</v>
      </c>
      <c r="AJ17" s="183">
        <f t="shared" si="4"/>
        <v>15</v>
      </c>
      <c r="AK17" s="88">
        <f>COUNTIF(D17:AG17,"CA")+'Oct 2020'!AL17</f>
        <v>0</v>
      </c>
      <c r="AL17" s="186">
        <f t="shared" si="5"/>
        <v>25</v>
      </c>
      <c r="AM17" s="362"/>
      <c r="AN17" s="88">
        <f>COUNTIF(D17:AG17,"CA")+'Avril 2020'!AN17</f>
        <v>0</v>
      </c>
      <c r="AO17" s="80">
        <f t="shared" si="6"/>
        <v>0</v>
      </c>
      <c r="AP17" s="80">
        <f>COUNTIF(C17:AG17,"HS")+'Oct 2020'!AQ17</f>
        <v>0</v>
      </c>
      <c r="AQ17" s="186">
        <f t="shared" si="7"/>
        <v>0</v>
      </c>
      <c r="AR17" s="77">
        <f>COUNT(N17,R17,Y17,AF17,K17,D17)+'Oct 2020'!AS17</f>
        <v>0</v>
      </c>
      <c r="AS17" s="64">
        <f t="shared" si="8"/>
        <v>0</v>
      </c>
      <c r="AT17" s="64">
        <f>COUNTIF(D17:AG17,"jdf")+'Oct 2020'!AU17</f>
        <v>0</v>
      </c>
      <c r="AU17" s="183">
        <f t="shared" si="9"/>
        <v>0</v>
      </c>
      <c r="AV17" s="181">
        <f ca="1">jaunesNum($N$4)+'Oct 2020'!AW17</f>
        <v>8</v>
      </c>
      <c r="AW17" s="108">
        <f>COUNTIF(D17:AG17,"RF")+'Oct 2020'!AX17</f>
        <v>8</v>
      </c>
      <c r="AX17" s="146">
        <f t="shared" ca="1" si="10"/>
        <v>0</v>
      </c>
      <c r="AY17" s="88">
        <f>IF(COUNTIF(C17:AG17,"CA")&gt;=5,"1",IF(COUNTIF(C17:AG17,"CA")&lt;=4,"0"))+'Oct 2020'!AZ17</f>
        <v>0</v>
      </c>
      <c r="AZ17" s="80">
        <f t="shared" si="11"/>
        <v>0</v>
      </c>
      <c r="BA17" s="80">
        <f>COUNTIF(C17:AG17,"FR")+'Oct 2020'!BB17</f>
        <v>0</v>
      </c>
      <c r="BB17" s="186">
        <f t="shared" si="12"/>
        <v>0</v>
      </c>
    </row>
    <row r="18" spans="1:54" ht="12" customHeight="1" x14ac:dyDescent="0.25">
      <c r="A18" s="273"/>
      <c r="B18" s="122">
        <v>11</v>
      </c>
      <c r="C18" s="133"/>
      <c r="D18" s="107" t="str">
        <f t="shared" ref="D18:AG18" si="15">IF(OR(WEEKDAY(D3,2)=6,WEEKDAY(D3,2)=7,WEEKDAY(D3,2)=1),"RH","")</f>
        <v>RH</v>
      </c>
      <c r="E18" s="39" t="str">
        <f t="shared" si="15"/>
        <v>RH</v>
      </c>
      <c r="F18" s="39" t="str">
        <f t="shared" si="15"/>
        <v/>
      </c>
      <c r="G18" s="39" t="str">
        <f t="shared" si="15"/>
        <v/>
      </c>
      <c r="H18" s="39" t="str">
        <f t="shared" si="15"/>
        <v/>
      </c>
      <c r="I18" s="39" t="str">
        <f t="shared" si="15"/>
        <v/>
      </c>
      <c r="J18" s="39" t="str">
        <f t="shared" si="15"/>
        <v>RH</v>
      </c>
      <c r="K18" s="39" t="str">
        <f t="shared" si="15"/>
        <v>RH</v>
      </c>
      <c r="L18" s="39" t="str">
        <f t="shared" si="15"/>
        <v>RH</v>
      </c>
      <c r="M18" s="39" t="str">
        <f t="shared" si="15"/>
        <v/>
      </c>
      <c r="N18" s="107" t="str">
        <f t="shared" si="15"/>
        <v/>
      </c>
      <c r="O18" s="39" t="str">
        <f t="shared" si="15"/>
        <v/>
      </c>
      <c r="P18" s="39" t="str">
        <f t="shared" si="15"/>
        <v/>
      </c>
      <c r="Q18" s="39" t="str">
        <f t="shared" si="15"/>
        <v>RH</v>
      </c>
      <c r="R18" s="39" t="str">
        <f t="shared" si="15"/>
        <v>RH</v>
      </c>
      <c r="S18" s="39" t="str">
        <f t="shared" si="15"/>
        <v>RH</v>
      </c>
      <c r="T18" s="39" t="str">
        <f t="shared" si="15"/>
        <v/>
      </c>
      <c r="U18" s="39" t="str">
        <f t="shared" si="15"/>
        <v/>
      </c>
      <c r="V18" s="39" t="str">
        <f t="shared" si="15"/>
        <v/>
      </c>
      <c r="W18" s="39" t="str">
        <f t="shared" si="15"/>
        <v/>
      </c>
      <c r="X18" s="39" t="str">
        <f t="shared" si="15"/>
        <v>RH</v>
      </c>
      <c r="Y18" s="39" t="str">
        <f t="shared" si="15"/>
        <v>RH</v>
      </c>
      <c r="Z18" s="39" t="str">
        <f t="shared" si="15"/>
        <v>RH</v>
      </c>
      <c r="AA18" s="39" t="str">
        <f t="shared" si="15"/>
        <v/>
      </c>
      <c r="AB18" s="39" t="str">
        <f t="shared" si="15"/>
        <v/>
      </c>
      <c r="AC18" s="39" t="str">
        <f t="shared" si="15"/>
        <v/>
      </c>
      <c r="AD18" s="39" t="str">
        <f t="shared" si="15"/>
        <v/>
      </c>
      <c r="AE18" s="39" t="str">
        <f t="shared" si="15"/>
        <v>RH</v>
      </c>
      <c r="AF18" s="39" t="str">
        <f t="shared" si="15"/>
        <v>RH</v>
      </c>
      <c r="AG18" s="39" t="str">
        <f t="shared" si="15"/>
        <v>RH</v>
      </c>
      <c r="AH18" s="111"/>
      <c r="AI18" s="164">
        <f>COUNTIF(D18:AG18,"RTT")+'Oct 2020'!AJ18</f>
        <v>0</v>
      </c>
      <c r="AJ18" s="183">
        <f t="shared" si="4"/>
        <v>15</v>
      </c>
      <c r="AK18" s="88">
        <f>COUNTIF(D18:AG18,"CA")+'Oct 2020'!AL18</f>
        <v>0</v>
      </c>
      <c r="AL18" s="186">
        <f t="shared" si="5"/>
        <v>25</v>
      </c>
      <c r="AM18" s="362"/>
      <c r="AN18" s="88">
        <f>COUNTIF(D18:AG18,"CA")+'Avril 2020'!AN18</f>
        <v>0</v>
      </c>
      <c r="AO18" s="80">
        <f t="shared" si="6"/>
        <v>0</v>
      </c>
      <c r="AP18" s="80">
        <f>COUNTIF(C18:AG18,"HS")+'Oct 2020'!AQ18</f>
        <v>0</v>
      </c>
      <c r="AQ18" s="186">
        <f t="shared" si="7"/>
        <v>0</v>
      </c>
      <c r="AR18" s="77">
        <f>COUNT(N18,R18,Y18,AF18,K18,D18)+'Oct 2020'!AS18</f>
        <v>0</v>
      </c>
      <c r="AS18" s="64">
        <f t="shared" si="8"/>
        <v>0</v>
      </c>
      <c r="AT18" s="64">
        <f>COUNTIF(D18:AG18,"jdf")+'Oct 2020'!AU18</f>
        <v>0</v>
      </c>
      <c r="AU18" s="183">
        <f t="shared" si="9"/>
        <v>0</v>
      </c>
      <c r="AV18" s="106">
        <f t="shared" ref="AV18:AV38" ca="1" si="16">jaunesNum(D18:AG18)</f>
        <v>0</v>
      </c>
      <c r="AW18" s="108">
        <f>COUNTIF(D18:AG18,"RF")+'Oct 2020'!AX18</f>
        <v>0</v>
      </c>
      <c r="AX18" s="146">
        <f t="shared" ca="1" si="10"/>
        <v>0</v>
      </c>
      <c r="AY18" s="88">
        <f>IF(COUNTIF(C18:AG18,"CA")&gt;=5,"1",IF(COUNTIF(C18:AG18,"CA")&lt;=4,"0"))+'Oct 2020'!AZ18</f>
        <v>0</v>
      </c>
      <c r="AZ18" s="80">
        <f t="shared" si="11"/>
        <v>0</v>
      </c>
      <c r="BA18" s="80">
        <f>COUNTIF(C18:AG18,"FR")+'Oct 2020'!BB18</f>
        <v>0</v>
      </c>
      <c r="BB18" s="186">
        <f t="shared" si="12"/>
        <v>0</v>
      </c>
    </row>
    <row r="19" spans="1:54" ht="12" customHeight="1" x14ac:dyDescent="0.25">
      <c r="A19" s="274" t="s">
        <v>41</v>
      </c>
      <c r="B19" s="122"/>
      <c r="C19" s="133"/>
      <c r="D19" s="107" t="str">
        <f t="shared" ref="D19:AG19" si="17">IF(OR(WEEKDAY(D3,2)=6,WEEKDAY(D3,2)=7,WEEKDAY(D3,2)=1),"RH","")</f>
        <v>RH</v>
      </c>
      <c r="E19" s="39" t="str">
        <f t="shared" si="17"/>
        <v>RH</v>
      </c>
      <c r="F19" s="39" t="str">
        <f t="shared" si="17"/>
        <v/>
      </c>
      <c r="G19" s="39" t="str">
        <f t="shared" si="17"/>
        <v/>
      </c>
      <c r="H19" s="39" t="str">
        <f t="shared" si="17"/>
        <v/>
      </c>
      <c r="I19" s="39" t="str">
        <f t="shared" si="17"/>
        <v/>
      </c>
      <c r="J19" s="39" t="str">
        <f t="shared" si="17"/>
        <v>RH</v>
      </c>
      <c r="K19" s="39" t="str">
        <f t="shared" si="17"/>
        <v>RH</v>
      </c>
      <c r="L19" s="39" t="str">
        <f t="shared" si="17"/>
        <v>RH</v>
      </c>
      <c r="M19" s="39" t="str">
        <f t="shared" si="17"/>
        <v/>
      </c>
      <c r="N19" s="107" t="str">
        <f t="shared" si="17"/>
        <v/>
      </c>
      <c r="O19" s="39" t="str">
        <f t="shared" si="17"/>
        <v/>
      </c>
      <c r="P19" s="39" t="str">
        <f t="shared" si="17"/>
        <v/>
      </c>
      <c r="Q19" s="39" t="str">
        <f t="shared" si="17"/>
        <v>RH</v>
      </c>
      <c r="R19" s="39" t="str">
        <f t="shared" si="17"/>
        <v>RH</v>
      </c>
      <c r="S19" s="39" t="str">
        <f t="shared" si="17"/>
        <v>RH</v>
      </c>
      <c r="T19" s="39" t="str">
        <f t="shared" si="17"/>
        <v/>
      </c>
      <c r="U19" s="39" t="str">
        <f t="shared" si="17"/>
        <v/>
      </c>
      <c r="V19" s="39" t="str">
        <f t="shared" si="17"/>
        <v/>
      </c>
      <c r="W19" s="39" t="str">
        <f t="shared" si="17"/>
        <v/>
      </c>
      <c r="X19" s="39" t="str">
        <f t="shared" si="17"/>
        <v>RH</v>
      </c>
      <c r="Y19" s="39" t="str">
        <f t="shared" si="17"/>
        <v>RH</v>
      </c>
      <c r="Z19" s="39" t="str">
        <f t="shared" si="17"/>
        <v>RH</v>
      </c>
      <c r="AA19" s="39" t="str">
        <f t="shared" si="17"/>
        <v/>
      </c>
      <c r="AB19" s="39" t="str">
        <f t="shared" si="17"/>
        <v/>
      </c>
      <c r="AC19" s="39" t="str">
        <f t="shared" si="17"/>
        <v/>
      </c>
      <c r="AD19" s="39" t="str">
        <f t="shared" si="17"/>
        <v/>
      </c>
      <c r="AE19" s="39" t="str">
        <f t="shared" si="17"/>
        <v>RH</v>
      </c>
      <c r="AF19" s="39" t="str">
        <f t="shared" si="17"/>
        <v>RH</v>
      </c>
      <c r="AG19" s="39" t="str">
        <f t="shared" si="17"/>
        <v>RH</v>
      </c>
      <c r="AH19" s="111"/>
      <c r="AI19" s="164">
        <f>COUNTIF(D19:AG19,"RTT")+'Oct 2020'!AJ19</f>
        <v>0</v>
      </c>
      <c r="AJ19" s="183">
        <f t="shared" si="4"/>
        <v>15</v>
      </c>
      <c r="AK19" s="88">
        <f>COUNTIF(D19:AG19,"CA")+'Oct 2020'!AL19</f>
        <v>0</v>
      </c>
      <c r="AL19" s="186">
        <f t="shared" si="5"/>
        <v>25</v>
      </c>
      <c r="AM19" s="362"/>
      <c r="AN19" s="88">
        <f>COUNTIF(D19:AG19,"CA")+'Avril 2020'!AN19</f>
        <v>0</v>
      </c>
      <c r="AO19" s="80">
        <f t="shared" si="6"/>
        <v>0</v>
      </c>
      <c r="AP19" s="80">
        <f>COUNTIF(C19:AG19,"HS")+'Oct 2020'!AQ19</f>
        <v>0</v>
      </c>
      <c r="AQ19" s="186">
        <f t="shared" si="7"/>
        <v>0</v>
      </c>
      <c r="AR19" s="77">
        <f>COUNT(N19,R19,Y19,AF19,K19,D19)+'Oct 2020'!AS19</f>
        <v>0</v>
      </c>
      <c r="AS19" s="64">
        <f t="shared" si="8"/>
        <v>0</v>
      </c>
      <c r="AT19" s="64">
        <f>COUNTIF(D19:AG19,"jdf")+'Oct 2020'!AU19</f>
        <v>0</v>
      </c>
      <c r="AU19" s="183">
        <f t="shared" si="9"/>
        <v>0</v>
      </c>
      <c r="AV19" s="106">
        <f t="shared" ca="1" si="16"/>
        <v>0</v>
      </c>
      <c r="AW19" s="108">
        <f>COUNTIF(D19:AG19,"RF")+'Oct 2020'!AX19</f>
        <v>0</v>
      </c>
      <c r="AX19" s="146">
        <f t="shared" ca="1" si="10"/>
        <v>0</v>
      </c>
      <c r="AY19" s="88">
        <f>IF(COUNTIF(C19:AG19,"CA")&gt;=5,"1",IF(COUNTIF(C19:AG19,"CA")&lt;=4,"0"))+'Oct 2020'!AZ19</f>
        <v>0</v>
      </c>
      <c r="AZ19" s="80">
        <f t="shared" si="11"/>
        <v>0</v>
      </c>
      <c r="BA19" s="80">
        <f>COUNTIF(C19:AG19,"FR")+'Oct 2020'!BB19</f>
        <v>0</v>
      </c>
      <c r="BB19" s="186">
        <f t="shared" si="12"/>
        <v>0</v>
      </c>
    </row>
    <row r="20" spans="1:54" ht="12" customHeight="1" x14ac:dyDescent="0.25">
      <c r="A20" s="275"/>
      <c r="B20" s="122"/>
      <c r="C20" s="137"/>
      <c r="D20" s="107" t="s">
        <v>55</v>
      </c>
      <c r="E20" s="39" t="str">
        <f t="shared" ref="E20:AG20" si="18">IF(OR(WEEKDAY(E3,2)=6,WEEKDAY(E3,2)=7,WEEKDAY(E3,2)=3),"RH","")</f>
        <v/>
      </c>
      <c r="F20" s="39" t="str">
        <f t="shared" si="18"/>
        <v/>
      </c>
      <c r="G20" s="39" t="s">
        <v>87</v>
      </c>
      <c r="H20" s="39" t="str">
        <f t="shared" si="18"/>
        <v/>
      </c>
      <c r="I20" s="39" t="str">
        <f t="shared" si="18"/>
        <v/>
      </c>
      <c r="J20" s="39" t="str">
        <f t="shared" si="18"/>
        <v>RH</v>
      </c>
      <c r="K20" s="39" t="str">
        <f t="shared" si="18"/>
        <v>RH</v>
      </c>
      <c r="L20" s="39" t="str">
        <f t="shared" si="18"/>
        <v/>
      </c>
      <c r="M20" s="39" t="str">
        <f t="shared" si="18"/>
        <v/>
      </c>
      <c r="N20" s="107" t="s">
        <v>64</v>
      </c>
      <c r="O20" s="39" t="s">
        <v>87</v>
      </c>
      <c r="P20" s="39" t="str">
        <f t="shared" si="18"/>
        <v/>
      </c>
      <c r="Q20" s="39" t="str">
        <f t="shared" si="18"/>
        <v>RH</v>
      </c>
      <c r="R20" s="39" t="str">
        <f t="shared" si="18"/>
        <v>RH</v>
      </c>
      <c r="S20" s="39" t="str">
        <f t="shared" si="18"/>
        <v/>
      </c>
      <c r="T20" s="39" t="str">
        <f t="shared" si="18"/>
        <v/>
      </c>
      <c r="U20" s="39" t="s">
        <v>87</v>
      </c>
      <c r="V20" s="39" t="str">
        <f t="shared" si="18"/>
        <v/>
      </c>
      <c r="W20" s="39" t="str">
        <f t="shared" si="18"/>
        <v/>
      </c>
      <c r="X20" s="39" t="str">
        <f t="shared" si="18"/>
        <v>RH</v>
      </c>
      <c r="Y20" s="39" t="str">
        <f t="shared" si="18"/>
        <v>RH</v>
      </c>
      <c r="Z20" s="39" t="str">
        <f t="shared" si="18"/>
        <v/>
      </c>
      <c r="AA20" s="39" t="str">
        <f t="shared" si="18"/>
        <v/>
      </c>
      <c r="AB20" s="39" t="s">
        <v>87</v>
      </c>
      <c r="AC20" s="39" t="str">
        <f t="shared" si="18"/>
        <v/>
      </c>
      <c r="AD20" s="39" t="str">
        <f t="shared" si="18"/>
        <v/>
      </c>
      <c r="AE20" s="39" t="str">
        <f t="shared" si="18"/>
        <v>RH</v>
      </c>
      <c r="AF20" s="39" t="str">
        <f t="shared" si="18"/>
        <v>RH</v>
      </c>
      <c r="AG20" s="39" t="str">
        <f t="shared" si="18"/>
        <v/>
      </c>
      <c r="AH20" s="111"/>
      <c r="AI20" s="164">
        <f>COUNTIF(D20:AG20,"RTT")+'Oct 2020'!AJ20</f>
        <v>0</v>
      </c>
      <c r="AJ20" s="183">
        <f t="shared" si="4"/>
        <v>15</v>
      </c>
      <c r="AK20" s="88">
        <f>COUNTIF(D20:AG20,"CA")+'Oct 2020'!AL20</f>
        <v>0</v>
      </c>
      <c r="AL20" s="186">
        <f t="shared" si="5"/>
        <v>25</v>
      </c>
      <c r="AM20" s="362"/>
      <c r="AN20" s="88">
        <f>COUNTIF(D20:AG20,"CA")+'Avril 2020'!AN20</f>
        <v>0</v>
      </c>
      <c r="AO20" s="80">
        <f t="shared" si="6"/>
        <v>0</v>
      </c>
      <c r="AP20" s="80">
        <f>COUNTIF(C20:AG20,"HS")+'Oct 2020'!AQ20</f>
        <v>0</v>
      </c>
      <c r="AQ20" s="186">
        <f t="shared" si="7"/>
        <v>0</v>
      </c>
      <c r="AR20" s="77">
        <f>COUNT(N20,R20,Y20,AF20,K20,D20)+'Oct 2020'!AS20</f>
        <v>0</v>
      </c>
      <c r="AS20" s="64">
        <f t="shared" si="8"/>
        <v>0</v>
      </c>
      <c r="AT20" s="64">
        <f>COUNTIF(D20:AG20,"jdf")+'Oct 2020'!AU20</f>
        <v>0</v>
      </c>
      <c r="AU20" s="183">
        <f t="shared" si="9"/>
        <v>0</v>
      </c>
      <c r="AV20" s="181">
        <f ca="1">jaunesNum($N$4)+'Oct 2020'!AW20</f>
        <v>8</v>
      </c>
      <c r="AW20" s="108">
        <f>COUNTIF(D20:AG20,"RF")+'Oct 2020'!AX20</f>
        <v>8</v>
      </c>
      <c r="AX20" s="146">
        <f t="shared" ca="1" si="10"/>
        <v>0</v>
      </c>
      <c r="AY20" s="88">
        <f>IF(COUNTIF(C20:AG20,"CA")&gt;=5,"1",IF(COUNTIF(C20:AG20,"CA")&lt;=4,"0"))+'Oct 2020'!AZ20</f>
        <v>0</v>
      </c>
      <c r="AZ20" s="80">
        <f t="shared" si="11"/>
        <v>0</v>
      </c>
      <c r="BA20" s="80">
        <f>COUNTIF(C20:AG20,"FR")+'Oct 2020'!BB20</f>
        <v>0</v>
      </c>
      <c r="BB20" s="186">
        <f t="shared" si="12"/>
        <v>0</v>
      </c>
    </row>
    <row r="21" spans="1:54" ht="12" customHeight="1" x14ac:dyDescent="0.25">
      <c r="A21" s="276" t="s">
        <v>42</v>
      </c>
      <c r="B21" s="122"/>
      <c r="C21" s="133"/>
      <c r="D21" s="107" t="str">
        <f t="shared" ref="D21:AG21" si="19">IF(OR(WEEKDAY(D3,2)=6,WEEKDAY(D3,2)=7,WEEKDAY(D3,2)=1),"RH","")</f>
        <v>RH</v>
      </c>
      <c r="E21" s="39" t="str">
        <f t="shared" si="19"/>
        <v>RH</v>
      </c>
      <c r="F21" s="39" t="str">
        <f t="shared" si="19"/>
        <v/>
      </c>
      <c r="G21" s="39" t="str">
        <f t="shared" si="19"/>
        <v/>
      </c>
      <c r="H21" s="39" t="str">
        <f t="shared" si="19"/>
        <v/>
      </c>
      <c r="I21" s="39" t="str">
        <f t="shared" si="19"/>
        <v/>
      </c>
      <c r="J21" s="39" t="str">
        <f t="shared" si="19"/>
        <v>RH</v>
      </c>
      <c r="K21" s="39" t="str">
        <f t="shared" si="19"/>
        <v>RH</v>
      </c>
      <c r="L21" s="39" t="str">
        <f t="shared" si="19"/>
        <v>RH</v>
      </c>
      <c r="M21" s="39" t="str">
        <f t="shared" si="19"/>
        <v/>
      </c>
      <c r="N21" s="107" t="str">
        <f t="shared" si="19"/>
        <v/>
      </c>
      <c r="O21" s="39" t="str">
        <f t="shared" si="19"/>
        <v/>
      </c>
      <c r="P21" s="39" t="str">
        <f t="shared" si="19"/>
        <v/>
      </c>
      <c r="Q21" s="39" t="str">
        <f t="shared" si="19"/>
        <v>RH</v>
      </c>
      <c r="R21" s="39" t="str">
        <f t="shared" si="19"/>
        <v>RH</v>
      </c>
      <c r="S21" s="39" t="str">
        <f t="shared" si="19"/>
        <v>RH</v>
      </c>
      <c r="T21" s="39" t="str">
        <f t="shared" si="19"/>
        <v/>
      </c>
      <c r="U21" s="39" t="str">
        <f t="shared" si="19"/>
        <v/>
      </c>
      <c r="V21" s="39" t="str">
        <f t="shared" si="19"/>
        <v/>
      </c>
      <c r="W21" s="39" t="str">
        <f t="shared" si="19"/>
        <v/>
      </c>
      <c r="X21" s="39" t="str">
        <f t="shared" si="19"/>
        <v>RH</v>
      </c>
      <c r="Y21" s="39" t="str">
        <f t="shared" si="19"/>
        <v>RH</v>
      </c>
      <c r="Z21" s="39" t="str">
        <f t="shared" si="19"/>
        <v>RH</v>
      </c>
      <c r="AA21" s="39" t="str">
        <f t="shared" si="19"/>
        <v/>
      </c>
      <c r="AB21" s="39" t="str">
        <f t="shared" si="19"/>
        <v/>
      </c>
      <c r="AC21" s="39" t="str">
        <f t="shared" si="19"/>
        <v/>
      </c>
      <c r="AD21" s="39" t="str">
        <f t="shared" si="19"/>
        <v/>
      </c>
      <c r="AE21" s="39" t="str">
        <f t="shared" si="19"/>
        <v>RH</v>
      </c>
      <c r="AF21" s="39" t="str">
        <f t="shared" si="19"/>
        <v>RH</v>
      </c>
      <c r="AG21" s="39" t="str">
        <f t="shared" si="19"/>
        <v>RH</v>
      </c>
      <c r="AH21" s="111"/>
      <c r="AI21" s="164">
        <f>COUNTIF(D21:AG21,"RTT")+'Oct 2020'!AJ21</f>
        <v>0</v>
      </c>
      <c r="AJ21" s="183">
        <f t="shared" si="4"/>
        <v>15</v>
      </c>
      <c r="AK21" s="88">
        <f>COUNTIF(D21:AG21,"CA")+'Oct 2020'!AL21</f>
        <v>0</v>
      </c>
      <c r="AL21" s="186">
        <f t="shared" si="5"/>
        <v>25</v>
      </c>
      <c r="AM21" s="362"/>
      <c r="AN21" s="88">
        <f>COUNTIF(D21:AG21,"CA")+'Avril 2020'!AN21</f>
        <v>0</v>
      </c>
      <c r="AO21" s="80">
        <f t="shared" si="6"/>
        <v>0</v>
      </c>
      <c r="AP21" s="80">
        <f>COUNTIF(C21:AG21,"HS")+'Oct 2020'!AQ21</f>
        <v>0</v>
      </c>
      <c r="AQ21" s="186">
        <f t="shared" si="7"/>
        <v>0</v>
      </c>
      <c r="AR21" s="77">
        <f>COUNT(N21,R21,Y21,AF21,K21,D21)+'Oct 2020'!AS21</f>
        <v>0</v>
      </c>
      <c r="AS21" s="64">
        <f t="shared" si="8"/>
        <v>0</v>
      </c>
      <c r="AT21" s="64">
        <f>COUNTIF(D21:AG21,"jdf")+'Oct 2020'!AU21</f>
        <v>0</v>
      </c>
      <c r="AU21" s="183">
        <f t="shared" si="9"/>
        <v>0</v>
      </c>
      <c r="AV21" s="106">
        <f t="shared" ca="1" si="16"/>
        <v>0</v>
      </c>
      <c r="AW21" s="108">
        <f>COUNTIF(D21:AG21,"RF")+'Oct 2020'!AX21</f>
        <v>0</v>
      </c>
      <c r="AX21" s="146">
        <f t="shared" ca="1" si="10"/>
        <v>0</v>
      </c>
      <c r="AY21" s="88">
        <f>IF(COUNTIF(C21:AG21,"CA")&gt;=5,"1",IF(COUNTIF(C21:AG21,"CA")&lt;=4,"0"))+'Oct 2020'!AZ21</f>
        <v>0</v>
      </c>
      <c r="AZ21" s="80">
        <f t="shared" si="11"/>
        <v>0</v>
      </c>
      <c r="BA21" s="80">
        <f>COUNTIF(C21:AG21,"FR")+'Oct 2020'!BB21</f>
        <v>0</v>
      </c>
      <c r="BB21" s="186">
        <f t="shared" si="12"/>
        <v>0</v>
      </c>
    </row>
    <row r="22" spans="1:54" ht="12" customHeight="1" x14ac:dyDescent="0.25">
      <c r="A22" s="273"/>
      <c r="B22" s="122">
        <v>12</v>
      </c>
      <c r="C22" s="133"/>
      <c r="D22" s="107" t="str">
        <f t="shared" ref="D22:AG22" si="20">IF(OR(WEEKDAY(D3,2)=6,WEEKDAY(D3,2)=7,WEEKDAY(D3,2)=5),"RH","")</f>
        <v>RH</v>
      </c>
      <c r="E22" s="39" t="str">
        <f t="shared" si="20"/>
        <v/>
      </c>
      <c r="F22" s="39" t="str">
        <f t="shared" si="20"/>
        <v/>
      </c>
      <c r="G22" s="39" t="str">
        <f t="shared" si="20"/>
        <v/>
      </c>
      <c r="H22" s="39" t="str">
        <f t="shared" si="20"/>
        <v/>
      </c>
      <c r="I22" s="39" t="str">
        <f t="shared" si="20"/>
        <v>RH</v>
      </c>
      <c r="J22" s="39" t="str">
        <f t="shared" si="20"/>
        <v>RH</v>
      </c>
      <c r="K22" s="39" t="str">
        <f t="shared" si="20"/>
        <v>RH</v>
      </c>
      <c r="L22" s="39" t="str">
        <f t="shared" si="20"/>
        <v/>
      </c>
      <c r="M22" s="39" t="str">
        <f t="shared" si="20"/>
        <v/>
      </c>
      <c r="N22" s="107" t="str">
        <f t="shared" si="20"/>
        <v/>
      </c>
      <c r="O22" s="39" t="str">
        <f t="shared" si="20"/>
        <v/>
      </c>
      <c r="P22" s="39" t="str">
        <f t="shared" si="20"/>
        <v>RH</v>
      </c>
      <c r="Q22" s="39" t="str">
        <f t="shared" si="20"/>
        <v>RH</v>
      </c>
      <c r="R22" s="39" t="str">
        <f t="shared" si="20"/>
        <v>RH</v>
      </c>
      <c r="S22" s="39" t="str">
        <f t="shared" si="20"/>
        <v/>
      </c>
      <c r="T22" s="39" t="str">
        <f t="shared" si="20"/>
        <v/>
      </c>
      <c r="U22" s="39" t="str">
        <f t="shared" si="20"/>
        <v/>
      </c>
      <c r="V22" s="39" t="str">
        <f t="shared" si="20"/>
        <v/>
      </c>
      <c r="W22" s="39" t="str">
        <f t="shared" si="20"/>
        <v>RH</v>
      </c>
      <c r="X22" s="39" t="str">
        <f t="shared" si="20"/>
        <v>RH</v>
      </c>
      <c r="Y22" s="39" t="str">
        <f t="shared" si="20"/>
        <v>RH</v>
      </c>
      <c r="Z22" s="39" t="str">
        <f t="shared" si="20"/>
        <v/>
      </c>
      <c r="AA22" s="39" t="str">
        <f t="shared" si="20"/>
        <v/>
      </c>
      <c r="AB22" s="39" t="str">
        <f t="shared" si="20"/>
        <v/>
      </c>
      <c r="AC22" s="39" t="str">
        <f t="shared" si="20"/>
        <v/>
      </c>
      <c r="AD22" s="39" t="str">
        <f t="shared" si="20"/>
        <v>RH</v>
      </c>
      <c r="AE22" s="39" t="str">
        <f t="shared" si="20"/>
        <v>RH</v>
      </c>
      <c r="AF22" s="39" t="str">
        <f t="shared" si="20"/>
        <v>RH</v>
      </c>
      <c r="AG22" s="39" t="str">
        <f t="shared" si="20"/>
        <v/>
      </c>
      <c r="AH22" s="111"/>
      <c r="AI22" s="164">
        <f>COUNTIF(D22:AG22,"RTT")+'Oct 2020'!AJ22</f>
        <v>0</v>
      </c>
      <c r="AJ22" s="183">
        <f t="shared" si="4"/>
        <v>15</v>
      </c>
      <c r="AK22" s="88">
        <f>COUNTIF(D22:AG22,"CA")+'Oct 2020'!AL22</f>
        <v>0</v>
      </c>
      <c r="AL22" s="186">
        <f t="shared" si="5"/>
        <v>25</v>
      </c>
      <c r="AM22" s="362"/>
      <c r="AN22" s="88">
        <f>COUNTIF(D22:AG22,"CA")+'Avril 2020'!AN22</f>
        <v>0</v>
      </c>
      <c r="AO22" s="80">
        <f t="shared" si="6"/>
        <v>0</v>
      </c>
      <c r="AP22" s="80">
        <f>COUNTIF(C22:AG22,"HS")+'Oct 2020'!AQ22</f>
        <v>0</v>
      </c>
      <c r="AQ22" s="186">
        <f t="shared" si="7"/>
        <v>0</v>
      </c>
      <c r="AR22" s="77">
        <f>COUNT(N22,R22,Y22,AF22,K22,D22)+'Oct 2020'!AS22</f>
        <v>0</v>
      </c>
      <c r="AS22" s="64">
        <f t="shared" si="8"/>
        <v>0</v>
      </c>
      <c r="AT22" s="64">
        <f>COUNTIF(D22:AG22,"jdf")+'Oct 2020'!AU22</f>
        <v>0</v>
      </c>
      <c r="AU22" s="183">
        <f t="shared" si="9"/>
        <v>0</v>
      </c>
      <c r="AV22" s="106">
        <f t="shared" ca="1" si="16"/>
        <v>0</v>
      </c>
      <c r="AW22" s="108">
        <f>COUNTIF(D22:AG22,"RF")+'Oct 2020'!AX22</f>
        <v>0</v>
      </c>
      <c r="AX22" s="146">
        <f t="shared" ca="1" si="10"/>
        <v>0</v>
      </c>
      <c r="AY22" s="88">
        <f>IF(COUNTIF(C22:AG22,"CA")&gt;=5,"1",IF(COUNTIF(C22:AG22,"CA")&lt;=4,"0"))+'Oct 2020'!AZ22</f>
        <v>0</v>
      </c>
      <c r="AZ22" s="80">
        <f t="shared" si="11"/>
        <v>0</v>
      </c>
      <c r="BA22" s="80">
        <f>COUNTIF(C22:AG22,"FR")+'Oct 2020'!BB22</f>
        <v>0</v>
      </c>
      <c r="BB22" s="186">
        <f t="shared" si="12"/>
        <v>0</v>
      </c>
    </row>
    <row r="23" spans="1:54" ht="12" customHeight="1" x14ac:dyDescent="0.25">
      <c r="A23" s="273"/>
      <c r="B23" s="122"/>
      <c r="C23" s="133"/>
      <c r="D23" s="107" t="str">
        <f t="shared" ref="D23:AG23" si="21">IF(OR(WEEKDAY(D3,2)=6,WEEKDAY(D3,2)=7,WEEKDAY(D3,2)=1),"RH","")</f>
        <v>RH</v>
      </c>
      <c r="E23" s="39" t="str">
        <f t="shared" si="21"/>
        <v>RH</v>
      </c>
      <c r="F23" s="39" t="str">
        <f t="shared" si="21"/>
        <v/>
      </c>
      <c r="G23" s="39" t="str">
        <f t="shared" si="21"/>
        <v/>
      </c>
      <c r="H23" s="39" t="str">
        <f t="shared" si="21"/>
        <v/>
      </c>
      <c r="I23" s="39" t="str">
        <f t="shared" si="21"/>
        <v/>
      </c>
      <c r="J23" s="39" t="str">
        <f t="shared" si="21"/>
        <v>RH</v>
      </c>
      <c r="K23" s="39" t="str">
        <f t="shared" si="21"/>
        <v>RH</v>
      </c>
      <c r="L23" s="39" t="str">
        <f t="shared" si="21"/>
        <v>RH</v>
      </c>
      <c r="M23" s="39" t="str">
        <f t="shared" si="21"/>
        <v/>
      </c>
      <c r="N23" s="107"/>
      <c r="O23" s="39" t="str">
        <f t="shared" si="21"/>
        <v/>
      </c>
      <c r="P23" s="39" t="str">
        <f t="shared" si="21"/>
        <v/>
      </c>
      <c r="Q23" s="39" t="str">
        <f t="shared" si="21"/>
        <v>RH</v>
      </c>
      <c r="R23" s="39" t="str">
        <f t="shared" si="21"/>
        <v>RH</v>
      </c>
      <c r="S23" s="39" t="str">
        <f t="shared" si="21"/>
        <v>RH</v>
      </c>
      <c r="T23" s="39" t="str">
        <f t="shared" si="21"/>
        <v/>
      </c>
      <c r="U23" s="39"/>
      <c r="V23" s="39" t="str">
        <f t="shared" si="21"/>
        <v/>
      </c>
      <c r="W23" s="39" t="str">
        <f t="shared" si="21"/>
        <v/>
      </c>
      <c r="X23" s="39" t="str">
        <f t="shared" si="21"/>
        <v>RH</v>
      </c>
      <c r="Y23" s="39" t="str">
        <f t="shared" si="21"/>
        <v>RH</v>
      </c>
      <c r="Z23" s="39" t="str">
        <f t="shared" si="21"/>
        <v>RH</v>
      </c>
      <c r="AA23" s="39" t="str">
        <f t="shared" si="21"/>
        <v/>
      </c>
      <c r="AB23" s="39" t="str">
        <f t="shared" si="21"/>
        <v/>
      </c>
      <c r="AC23" s="39" t="str">
        <f t="shared" si="21"/>
        <v/>
      </c>
      <c r="AD23" s="39" t="str">
        <f t="shared" si="21"/>
        <v/>
      </c>
      <c r="AE23" s="39" t="str">
        <f t="shared" si="21"/>
        <v>RH</v>
      </c>
      <c r="AF23" s="39" t="str">
        <f t="shared" si="21"/>
        <v>RH</v>
      </c>
      <c r="AG23" s="39" t="str">
        <f t="shared" si="21"/>
        <v>RH</v>
      </c>
      <c r="AH23" s="111"/>
      <c r="AI23" s="164">
        <f>COUNTIF(D23:AG23,"RTT")+'Oct 2020'!AJ23</f>
        <v>0</v>
      </c>
      <c r="AJ23" s="183">
        <f t="shared" si="4"/>
        <v>15</v>
      </c>
      <c r="AK23" s="88">
        <f>COUNTIF(D23:AG23,"CA")+'Oct 2020'!AL23</f>
        <v>0</v>
      </c>
      <c r="AL23" s="186">
        <f t="shared" si="5"/>
        <v>25</v>
      </c>
      <c r="AM23" s="362"/>
      <c r="AN23" s="88">
        <f>COUNTIF(D23:AG23,"CA")+'Avril 2020'!AN23</f>
        <v>0</v>
      </c>
      <c r="AO23" s="80">
        <f t="shared" si="6"/>
        <v>0</v>
      </c>
      <c r="AP23" s="80">
        <f>COUNTIF(C23:AG23,"HS")+'Oct 2020'!AQ23</f>
        <v>0</v>
      </c>
      <c r="AQ23" s="186">
        <f t="shared" si="7"/>
        <v>0</v>
      </c>
      <c r="AR23" s="77">
        <f>COUNT(N23,R23,Y23,AF23,K23,D23)+'Oct 2020'!AS23</f>
        <v>0</v>
      </c>
      <c r="AS23" s="64">
        <f t="shared" si="8"/>
        <v>0</v>
      </c>
      <c r="AT23" s="64">
        <f>COUNTIF(D23:AG23,"jdf")+'Oct 2020'!AU23</f>
        <v>0</v>
      </c>
      <c r="AU23" s="183">
        <f t="shared" si="9"/>
        <v>0</v>
      </c>
      <c r="AV23" s="106">
        <f t="shared" ca="1" si="16"/>
        <v>1</v>
      </c>
      <c r="AW23" s="108">
        <f>COUNTIF(D23:AG23,"RF")+'Oct 2020'!AX23</f>
        <v>0</v>
      </c>
      <c r="AX23" s="146">
        <f t="shared" ca="1" si="10"/>
        <v>1</v>
      </c>
      <c r="AY23" s="88">
        <f>IF(COUNTIF(C23:AG23,"CA")&gt;=5,"1",IF(COUNTIF(C23:AG23,"CA")&lt;=4,"0"))+'Oct 2020'!AZ23</f>
        <v>0</v>
      </c>
      <c r="AZ23" s="80">
        <f t="shared" si="11"/>
        <v>0</v>
      </c>
      <c r="BA23" s="80">
        <f>COUNTIF(C23:AG23,"FR")+'Oct 2020'!BB23</f>
        <v>0</v>
      </c>
      <c r="BB23" s="186">
        <f t="shared" si="12"/>
        <v>0</v>
      </c>
    </row>
    <row r="24" spans="1:54" s="6" customFormat="1" ht="12" customHeight="1" thickBot="1" x14ac:dyDescent="0.3">
      <c r="A24" s="277"/>
      <c r="B24" s="122"/>
      <c r="C24" s="133"/>
      <c r="D24" s="107" t="str">
        <f t="shared" ref="D24:AG24" si="22">IF(OR(WEEKDAY(D3,2)=6,WEEKDAY(D3,2)=7,WEEKDAY(D3,2)=2),"RH","")</f>
        <v>RH</v>
      </c>
      <c r="E24" s="39" t="str">
        <f t="shared" si="22"/>
        <v/>
      </c>
      <c r="F24" s="39" t="str">
        <f t="shared" si="22"/>
        <v>RH</v>
      </c>
      <c r="G24" s="39" t="str">
        <f t="shared" si="22"/>
        <v/>
      </c>
      <c r="H24" s="39" t="str">
        <f t="shared" si="22"/>
        <v/>
      </c>
      <c r="I24" s="39" t="str">
        <f t="shared" si="22"/>
        <v/>
      </c>
      <c r="J24" s="39" t="str">
        <f t="shared" si="22"/>
        <v>RH</v>
      </c>
      <c r="K24" s="39" t="str">
        <f t="shared" si="22"/>
        <v>RH</v>
      </c>
      <c r="L24" s="39" t="str">
        <f t="shared" si="22"/>
        <v/>
      </c>
      <c r="M24" s="39" t="str">
        <f t="shared" si="22"/>
        <v>RH</v>
      </c>
      <c r="N24" s="107" t="str">
        <f t="shared" si="22"/>
        <v/>
      </c>
      <c r="O24" s="39" t="str">
        <f t="shared" si="22"/>
        <v/>
      </c>
      <c r="P24" s="39" t="str">
        <f t="shared" si="22"/>
        <v/>
      </c>
      <c r="Q24" s="39" t="str">
        <f t="shared" si="22"/>
        <v>RH</v>
      </c>
      <c r="R24" s="39" t="str">
        <f t="shared" si="22"/>
        <v>RH</v>
      </c>
      <c r="S24" s="39" t="str">
        <f t="shared" si="22"/>
        <v/>
      </c>
      <c r="T24" s="39" t="str">
        <f t="shared" si="22"/>
        <v>RH</v>
      </c>
      <c r="U24" s="39" t="str">
        <f t="shared" si="22"/>
        <v/>
      </c>
      <c r="V24" s="39" t="str">
        <f t="shared" si="22"/>
        <v/>
      </c>
      <c r="W24" s="39" t="str">
        <f t="shared" si="22"/>
        <v/>
      </c>
      <c r="X24" s="39" t="str">
        <f t="shared" si="22"/>
        <v>RH</v>
      </c>
      <c r="Y24" s="39" t="str">
        <f t="shared" si="22"/>
        <v>RH</v>
      </c>
      <c r="Z24" s="39" t="str">
        <f t="shared" si="22"/>
        <v/>
      </c>
      <c r="AA24" s="39" t="str">
        <f t="shared" si="22"/>
        <v>RH</v>
      </c>
      <c r="AB24" s="39" t="str">
        <f t="shared" si="22"/>
        <v/>
      </c>
      <c r="AC24" s="39" t="str">
        <f t="shared" si="22"/>
        <v/>
      </c>
      <c r="AD24" s="39" t="str">
        <f t="shared" si="22"/>
        <v/>
      </c>
      <c r="AE24" s="39" t="str">
        <f t="shared" si="22"/>
        <v>RH</v>
      </c>
      <c r="AF24" s="39" t="str">
        <f t="shared" si="22"/>
        <v>RH</v>
      </c>
      <c r="AG24" s="39" t="str">
        <f t="shared" si="22"/>
        <v/>
      </c>
      <c r="AH24" s="111"/>
      <c r="AI24" s="164">
        <f>COUNTIF(D24:AG24,"RTT")+'Oct 2020'!AJ24</f>
        <v>0</v>
      </c>
      <c r="AJ24" s="183">
        <f>0 -(AI24)</f>
        <v>0</v>
      </c>
      <c r="AK24" s="88">
        <f>COUNTIF(D24:AG24,"CA")+'Oct 2020'!AL24</f>
        <v>0</v>
      </c>
      <c r="AL24" s="186">
        <f t="shared" si="5"/>
        <v>25</v>
      </c>
      <c r="AM24" s="362"/>
      <c r="AN24" s="88">
        <f>COUNTIF(D24:AG24,"CA")+'Avril 2020'!AN24</f>
        <v>0</v>
      </c>
      <c r="AO24" s="80">
        <f t="shared" si="6"/>
        <v>0</v>
      </c>
      <c r="AP24" s="80">
        <f>COUNTIF(C24:AG24,"HS")+'Oct 2020'!AQ24</f>
        <v>0</v>
      </c>
      <c r="AQ24" s="186">
        <f t="shared" si="7"/>
        <v>0</v>
      </c>
      <c r="AR24" s="77">
        <f>COUNT(N24,R24,Y24,AF24,K24,D24)+'Oct 2020'!AS24</f>
        <v>0</v>
      </c>
      <c r="AS24" s="64">
        <f t="shared" si="8"/>
        <v>0</v>
      </c>
      <c r="AT24" s="64">
        <f>COUNTIF(D24:AG24,"jdf")+'Oct 2020'!AU24</f>
        <v>0</v>
      </c>
      <c r="AU24" s="183">
        <f t="shared" si="9"/>
        <v>0</v>
      </c>
      <c r="AV24" s="106">
        <f t="shared" ca="1" si="16"/>
        <v>0</v>
      </c>
      <c r="AW24" s="108">
        <f>COUNTIF(D24:AG24,"RF")+'Oct 2020'!AX24</f>
        <v>0</v>
      </c>
      <c r="AX24" s="146">
        <f t="shared" ca="1" si="10"/>
        <v>0</v>
      </c>
      <c r="AY24" s="88">
        <f>IF(COUNTIF(C24:AG24,"CA")&gt;=5,"1",IF(COUNTIF(C24:AG24,"CA")&lt;=4,"0"))+'Oct 2020'!AZ24</f>
        <v>0</v>
      </c>
      <c r="AZ24" s="80">
        <f t="shared" si="11"/>
        <v>0</v>
      </c>
      <c r="BA24" s="80">
        <f>COUNTIF(C24:AG24,"FR")+'Oct 2020'!BB24</f>
        <v>0</v>
      </c>
      <c r="BB24" s="186">
        <f t="shared" si="12"/>
        <v>0</v>
      </c>
    </row>
    <row r="25" spans="1:54" ht="2.25" customHeight="1" thickBot="1" x14ac:dyDescent="0.3">
      <c r="A25" s="14"/>
      <c r="B25" s="122"/>
      <c r="C25" s="133"/>
      <c r="D25" s="107"/>
      <c r="E25" s="39"/>
      <c r="F25" s="39"/>
      <c r="G25" s="39"/>
      <c r="H25" s="39"/>
      <c r="I25" s="39"/>
      <c r="J25" s="39"/>
      <c r="K25" s="39"/>
      <c r="L25" s="39"/>
      <c r="M25" s="39"/>
      <c r="N25" s="107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11"/>
      <c r="AI25" s="164">
        <f>COUNTIF(D25:AG25,"RTT")+'Oct 2020'!AJ25</f>
        <v>0</v>
      </c>
      <c r="AJ25" s="183"/>
      <c r="AK25" s="88">
        <f>COUNTIF(D25:AG25,"CA")+'Oct 2020'!AL25</f>
        <v>0</v>
      </c>
      <c r="AL25" s="186"/>
      <c r="AM25" s="362"/>
      <c r="AN25" s="88">
        <f>COUNTIF(D25:AG25,"CA")+'Avril 2020'!AN25</f>
        <v>0</v>
      </c>
      <c r="AO25" s="80">
        <f t="shared" si="6"/>
        <v>0</v>
      </c>
      <c r="AP25" s="80">
        <f>COUNTIF(C25:AG25,"HS")+'Oct 2020'!AQ25</f>
        <v>0</v>
      </c>
      <c r="AQ25" s="186">
        <f t="shared" si="7"/>
        <v>0</v>
      </c>
      <c r="AR25" s="77">
        <f>COUNT(N25,R25,Y25,AF25,K25,D25)+'Oct 2020'!AS25</f>
        <v>0</v>
      </c>
      <c r="AS25" s="64">
        <f t="shared" si="8"/>
        <v>0</v>
      </c>
      <c r="AT25" s="64">
        <f>COUNTIF(D25:AG25,"jdf")+'Oct 2020'!AU25</f>
        <v>0</v>
      </c>
      <c r="AU25" s="183">
        <f t="shared" si="9"/>
        <v>0</v>
      </c>
      <c r="AV25" s="106">
        <f t="shared" ca="1" si="16"/>
        <v>2</v>
      </c>
      <c r="AW25" s="108">
        <f>COUNTIF(D25:AG25,"RF")+'Oct 2020'!AX25</f>
        <v>0</v>
      </c>
      <c r="AX25" s="147"/>
      <c r="AY25" s="88">
        <f>IF(COUNTIF(C25:AG25,"CA")&gt;=5,"1",IF(COUNTIF(C25:AG25,"CA")&lt;=4,"0"))+'Oct 2020'!AZ25</f>
        <v>0</v>
      </c>
      <c r="AZ25" s="80">
        <f t="shared" si="11"/>
        <v>0</v>
      </c>
      <c r="BA25" s="80">
        <f>COUNTIF(C25:AG25,"FR")+'Oct 2020'!BB25</f>
        <v>0</v>
      </c>
      <c r="BB25" s="186">
        <f t="shared" si="12"/>
        <v>0</v>
      </c>
    </row>
    <row r="26" spans="1:54" ht="12" customHeight="1" x14ac:dyDescent="0.25">
      <c r="A26" s="278" t="s">
        <v>43</v>
      </c>
      <c r="B26" s="123">
        <v>13</v>
      </c>
      <c r="C26" s="137"/>
      <c r="D26" s="107" t="str">
        <f t="shared" ref="D26:AG26" si="23">IF(OR(WEEKDAY(D3,2)=6,WEEKDAY(D3,2)=7,WEEKDAY(D3,2)=3),"RH","")</f>
        <v>RH</v>
      </c>
      <c r="E26" s="39" t="str">
        <f t="shared" si="23"/>
        <v/>
      </c>
      <c r="F26" s="39" t="str">
        <f t="shared" si="23"/>
        <v/>
      </c>
      <c r="G26" s="39" t="str">
        <f t="shared" si="23"/>
        <v>RH</v>
      </c>
      <c r="H26" s="39" t="str">
        <f t="shared" si="23"/>
        <v/>
      </c>
      <c r="I26" s="39" t="str">
        <f t="shared" si="23"/>
        <v/>
      </c>
      <c r="J26" s="39" t="str">
        <f t="shared" si="23"/>
        <v>RH</v>
      </c>
      <c r="K26" s="39" t="str">
        <f t="shared" si="23"/>
        <v>RH</v>
      </c>
      <c r="L26" s="39" t="str">
        <f t="shared" si="23"/>
        <v/>
      </c>
      <c r="M26" s="39" t="str">
        <f t="shared" si="23"/>
        <v/>
      </c>
      <c r="N26" s="107" t="str">
        <f t="shared" si="23"/>
        <v>RH</v>
      </c>
      <c r="O26" s="39" t="str">
        <f t="shared" si="23"/>
        <v/>
      </c>
      <c r="P26" s="39" t="str">
        <f t="shared" si="23"/>
        <v/>
      </c>
      <c r="Q26" s="39" t="str">
        <f t="shared" si="23"/>
        <v>RH</v>
      </c>
      <c r="R26" s="39" t="str">
        <f t="shared" si="23"/>
        <v>RH</v>
      </c>
      <c r="S26" s="39" t="str">
        <f t="shared" si="23"/>
        <v/>
      </c>
      <c r="T26" s="39" t="str">
        <f t="shared" si="23"/>
        <v/>
      </c>
      <c r="U26" s="39" t="str">
        <f t="shared" si="23"/>
        <v>RH</v>
      </c>
      <c r="V26" s="39" t="str">
        <f t="shared" si="23"/>
        <v/>
      </c>
      <c r="W26" s="39" t="str">
        <f t="shared" si="23"/>
        <v/>
      </c>
      <c r="X26" s="39" t="str">
        <f t="shared" si="23"/>
        <v>RH</v>
      </c>
      <c r="Y26" s="39" t="str">
        <f t="shared" si="23"/>
        <v>RH</v>
      </c>
      <c r="Z26" s="39" t="str">
        <f t="shared" si="23"/>
        <v/>
      </c>
      <c r="AA26" s="39" t="str">
        <f t="shared" si="23"/>
        <v/>
      </c>
      <c r="AB26" s="39" t="str">
        <f t="shared" si="23"/>
        <v>RH</v>
      </c>
      <c r="AC26" s="39" t="str">
        <f t="shared" si="23"/>
        <v/>
      </c>
      <c r="AD26" s="39" t="str">
        <f t="shared" si="23"/>
        <v/>
      </c>
      <c r="AE26" s="39" t="str">
        <f t="shared" si="23"/>
        <v>RH</v>
      </c>
      <c r="AF26" s="39" t="str">
        <f t="shared" si="23"/>
        <v>RH</v>
      </c>
      <c r="AG26" s="39" t="str">
        <f t="shared" si="23"/>
        <v/>
      </c>
      <c r="AH26" s="111"/>
      <c r="AI26" s="164">
        <f>COUNTIF(D26:AG26,"RTT")+'Oct 2020'!AJ26</f>
        <v>0</v>
      </c>
      <c r="AJ26" s="183">
        <f>0 -(AI26)</f>
        <v>0</v>
      </c>
      <c r="AK26" s="88">
        <f>COUNTIF(D26:AG26,"CA")+'Oct 2020'!AL26</f>
        <v>0</v>
      </c>
      <c r="AL26" s="186">
        <f t="shared" si="5"/>
        <v>25</v>
      </c>
      <c r="AM26" s="362"/>
      <c r="AN26" s="88">
        <f>COUNTIF(D26:AG26,"CA")+'Avril 2020'!AN26</f>
        <v>0</v>
      </c>
      <c r="AO26" s="80">
        <f t="shared" si="6"/>
        <v>0</v>
      </c>
      <c r="AP26" s="80">
        <f>COUNTIF(C26:AG26,"HS")+'Oct 2020'!AQ26</f>
        <v>0</v>
      </c>
      <c r="AQ26" s="186">
        <f t="shared" si="7"/>
        <v>0</v>
      </c>
      <c r="AR26" s="77">
        <f>COUNT(N26,R26,Y26,AF26,K26,D26)+'Oct 2020'!AS26</f>
        <v>0</v>
      </c>
      <c r="AS26" s="64">
        <f t="shared" si="8"/>
        <v>0</v>
      </c>
      <c r="AT26" s="64">
        <f>COUNTIF(D26:AG26,"jdf")+'Oct 2020'!AU26</f>
        <v>0</v>
      </c>
      <c r="AU26" s="183">
        <f t="shared" si="9"/>
        <v>0</v>
      </c>
      <c r="AV26" s="106">
        <f t="shared" ca="1" si="16"/>
        <v>0</v>
      </c>
      <c r="AW26" s="108">
        <f>COUNTIF(D26:AG26,"RF")+'Oct 2020'!AX26</f>
        <v>0</v>
      </c>
      <c r="AX26" s="146">
        <f t="shared" ca="1" si="10"/>
        <v>0</v>
      </c>
      <c r="AY26" s="88">
        <f>IF(COUNTIF(C26:AG26,"CA")&gt;=5,"1",IF(COUNTIF(C26:AG26,"CA")&lt;=4,"0"))+'Oct 2020'!AZ26</f>
        <v>0</v>
      </c>
      <c r="AZ26" s="80">
        <f t="shared" si="11"/>
        <v>0</v>
      </c>
      <c r="BA26" s="80">
        <f>COUNTIF(C26:AG26,"FR")+'Oct 2020'!BB26</f>
        <v>0</v>
      </c>
      <c r="BB26" s="186">
        <f t="shared" si="12"/>
        <v>0</v>
      </c>
    </row>
    <row r="27" spans="1:54" ht="12" customHeight="1" x14ac:dyDescent="0.25">
      <c r="A27" s="279"/>
      <c r="B27" s="123"/>
      <c r="C27" s="133"/>
      <c r="D27" s="107" t="s">
        <v>55</v>
      </c>
      <c r="E27" s="39" t="str">
        <f t="shared" ref="E27:AG27" si="24">IF(OR(WEEKDAY(E3,2)=6,WEEKDAY(E3,2)=7,WEEKDAY(E3,2)=3),"RH","")</f>
        <v/>
      </c>
      <c r="F27" s="39" t="str">
        <f t="shared" si="24"/>
        <v/>
      </c>
      <c r="G27" s="39" t="str">
        <f t="shared" si="24"/>
        <v>RH</v>
      </c>
      <c r="H27" s="39" t="str">
        <f t="shared" si="24"/>
        <v/>
      </c>
      <c r="I27" s="39" t="str">
        <f t="shared" si="24"/>
        <v/>
      </c>
      <c r="J27" s="39" t="str">
        <f t="shared" si="24"/>
        <v>RH</v>
      </c>
      <c r="K27" s="39" t="str">
        <f t="shared" si="24"/>
        <v>RH</v>
      </c>
      <c r="L27" s="39" t="str">
        <f t="shared" si="24"/>
        <v/>
      </c>
      <c r="M27" s="39" t="str">
        <f t="shared" si="24"/>
        <v/>
      </c>
      <c r="N27" s="107" t="s">
        <v>55</v>
      </c>
      <c r="O27" s="39" t="str">
        <f t="shared" si="24"/>
        <v/>
      </c>
      <c r="P27" s="39" t="str">
        <f t="shared" si="24"/>
        <v/>
      </c>
      <c r="Q27" s="39" t="str">
        <f t="shared" si="24"/>
        <v>RH</v>
      </c>
      <c r="R27" s="39" t="str">
        <f t="shared" si="24"/>
        <v>RH</v>
      </c>
      <c r="S27" s="39" t="str">
        <f t="shared" si="24"/>
        <v/>
      </c>
      <c r="T27" s="39" t="str">
        <f t="shared" si="24"/>
        <v/>
      </c>
      <c r="U27" s="39" t="str">
        <f t="shared" si="24"/>
        <v>RH</v>
      </c>
      <c r="V27" s="39" t="str">
        <f t="shared" si="24"/>
        <v/>
      </c>
      <c r="W27" s="39" t="str">
        <f t="shared" si="24"/>
        <v/>
      </c>
      <c r="X27" s="39" t="str">
        <f t="shared" si="24"/>
        <v>RH</v>
      </c>
      <c r="Y27" s="39" t="str">
        <f t="shared" si="24"/>
        <v>RH</v>
      </c>
      <c r="Z27" s="39" t="str">
        <f t="shared" si="24"/>
        <v/>
      </c>
      <c r="AA27" s="39" t="str">
        <f t="shared" si="24"/>
        <v/>
      </c>
      <c r="AB27" s="39" t="str">
        <f t="shared" si="24"/>
        <v>RH</v>
      </c>
      <c r="AC27" s="39" t="str">
        <f t="shared" si="24"/>
        <v/>
      </c>
      <c r="AD27" s="39" t="str">
        <f t="shared" si="24"/>
        <v/>
      </c>
      <c r="AE27" s="39" t="str">
        <f t="shared" si="24"/>
        <v>RH</v>
      </c>
      <c r="AF27" s="39" t="str">
        <f t="shared" si="24"/>
        <v>RH</v>
      </c>
      <c r="AG27" s="39" t="str">
        <f t="shared" si="24"/>
        <v/>
      </c>
      <c r="AH27" s="111"/>
      <c r="AI27" s="164">
        <f>COUNTIF(D27:AG27,"RTT")+'Oct 2020'!AJ27</f>
        <v>0</v>
      </c>
      <c r="AJ27" s="183">
        <f t="shared" si="4"/>
        <v>15</v>
      </c>
      <c r="AK27" s="88">
        <f>COUNTIF(D27:AG27,"CA")+'Oct 2020'!AL27</f>
        <v>0</v>
      </c>
      <c r="AL27" s="186">
        <f t="shared" si="5"/>
        <v>25</v>
      </c>
      <c r="AM27" s="362"/>
      <c r="AN27" s="88">
        <f>COUNTIF(D27:AG27,"CA")+'Avril 2020'!AN27</f>
        <v>0</v>
      </c>
      <c r="AO27" s="80">
        <f t="shared" si="6"/>
        <v>0</v>
      </c>
      <c r="AP27" s="80">
        <f>COUNTIF(C27:AG27,"HS")+'Oct 2020'!AQ27</f>
        <v>0</v>
      </c>
      <c r="AQ27" s="186">
        <f t="shared" si="7"/>
        <v>0</v>
      </c>
      <c r="AR27" s="77">
        <f>COUNT(N27,R27,Y27,AF27,K27,D27)+'Oct 2020'!AS27</f>
        <v>0</v>
      </c>
      <c r="AS27" s="64">
        <f t="shared" si="8"/>
        <v>0</v>
      </c>
      <c r="AT27" s="64">
        <f>COUNTIF(D27:AG27,"jdf")+'Oct 2020'!AU27</f>
        <v>0</v>
      </c>
      <c r="AU27" s="183">
        <f t="shared" si="9"/>
        <v>0</v>
      </c>
      <c r="AV27" s="106">
        <f t="shared" ca="1" si="16"/>
        <v>0</v>
      </c>
      <c r="AW27" s="108">
        <f>COUNTIF(D27:AG27,"RF")+'Oct 2020'!AX27</f>
        <v>0</v>
      </c>
      <c r="AX27" s="146">
        <f t="shared" ca="1" si="10"/>
        <v>0</v>
      </c>
      <c r="AY27" s="88">
        <f>IF(COUNTIF(C27:AG27,"CA")&gt;=5,"1",IF(COUNTIF(C27:AG27,"CA")&lt;=4,"0"))+'Oct 2020'!AZ27</f>
        <v>0</v>
      </c>
      <c r="AZ27" s="80">
        <f t="shared" si="11"/>
        <v>0</v>
      </c>
      <c r="BA27" s="80">
        <f>COUNTIF(C27:AG27,"FR")+'Oct 2020'!BB27</f>
        <v>0</v>
      </c>
      <c r="BB27" s="186">
        <f t="shared" si="12"/>
        <v>0</v>
      </c>
    </row>
    <row r="28" spans="1:54" ht="12" customHeight="1" x14ac:dyDescent="0.25">
      <c r="A28" s="279"/>
      <c r="B28" s="123"/>
      <c r="C28" s="137"/>
      <c r="D28" s="107" t="str">
        <f t="shared" ref="D28:AG28" si="25">IF(OR(WEEKDAY(D3,2)=6,WEEKDAY(D3,2)=7,WEEKDAY(D3,2)=4),"RH","")</f>
        <v>RH</v>
      </c>
      <c r="E28" s="39" t="str">
        <f t="shared" si="25"/>
        <v/>
      </c>
      <c r="F28" s="39" t="str">
        <f t="shared" si="25"/>
        <v/>
      </c>
      <c r="G28" s="39" t="str">
        <f t="shared" si="25"/>
        <v/>
      </c>
      <c r="H28" s="39" t="str">
        <f t="shared" si="25"/>
        <v>RH</v>
      </c>
      <c r="I28" s="39" t="str">
        <f t="shared" si="25"/>
        <v/>
      </c>
      <c r="J28" s="39" t="str">
        <f t="shared" si="25"/>
        <v>RH</v>
      </c>
      <c r="K28" s="39" t="str">
        <f t="shared" si="25"/>
        <v>RH</v>
      </c>
      <c r="L28" s="39" t="str">
        <f t="shared" si="25"/>
        <v/>
      </c>
      <c r="M28" s="39" t="str">
        <f t="shared" si="25"/>
        <v/>
      </c>
      <c r="N28" s="107" t="str">
        <f t="shared" si="25"/>
        <v/>
      </c>
      <c r="O28" s="39" t="str">
        <f t="shared" si="25"/>
        <v>RH</v>
      </c>
      <c r="P28" s="39" t="str">
        <f t="shared" si="25"/>
        <v/>
      </c>
      <c r="Q28" s="39" t="str">
        <f t="shared" si="25"/>
        <v>RH</v>
      </c>
      <c r="R28" s="39" t="str">
        <f t="shared" si="25"/>
        <v>RH</v>
      </c>
      <c r="S28" s="39" t="str">
        <f t="shared" si="25"/>
        <v/>
      </c>
      <c r="T28" s="39" t="str">
        <f t="shared" si="25"/>
        <v/>
      </c>
      <c r="U28" s="39" t="str">
        <f t="shared" si="25"/>
        <v/>
      </c>
      <c r="V28" s="39" t="str">
        <f t="shared" si="25"/>
        <v>RH</v>
      </c>
      <c r="W28" s="39" t="str">
        <f t="shared" si="25"/>
        <v/>
      </c>
      <c r="X28" s="39" t="str">
        <f t="shared" si="25"/>
        <v>RH</v>
      </c>
      <c r="Y28" s="39" t="str">
        <f t="shared" si="25"/>
        <v>RH</v>
      </c>
      <c r="Z28" s="39" t="str">
        <f t="shared" si="25"/>
        <v/>
      </c>
      <c r="AA28" s="39" t="str">
        <f t="shared" si="25"/>
        <v/>
      </c>
      <c r="AB28" s="39" t="str">
        <f t="shared" si="25"/>
        <v/>
      </c>
      <c r="AC28" s="39" t="str">
        <f t="shared" si="25"/>
        <v>RH</v>
      </c>
      <c r="AD28" s="39" t="str">
        <f t="shared" si="25"/>
        <v/>
      </c>
      <c r="AE28" s="39" t="str">
        <f t="shared" si="25"/>
        <v>RH</v>
      </c>
      <c r="AF28" s="39" t="str">
        <f t="shared" si="25"/>
        <v>RH</v>
      </c>
      <c r="AG28" s="39" t="str">
        <f t="shared" si="25"/>
        <v/>
      </c>
      <c r="AH28" s="111"/>
      <c r="AI28" s="164">
        <f>COUNTIF(D28:AG28,"RTT")+'Oct 2020'!AJ28</f>
        <v>0</v>
      </c>
      <c r="AJ28" s="183">
        <f t="shared" si="4"/>
        <v>15</v>
      </c>
      <c r="AK28" s="88">
        <f>COUNTIF(D28:AG28,"CA")+'Oct 2020'!AL28</f>
        <v>0</v>
      </c>
      <c r="AL28" s="186">
        <f t="shared" si="5"/>
        <v>25</v>
      </c>
      <c r="AM28" s="362"/>
      <c r="AN28" s="88">
        <f>COUNTIF(D28:AG28,"CA")+'Avril 2020'!AN28</f>
        <v>0</v>
      </c>
      <c r="AO28" s="80">
        <f t="shared" si="6"/>
        <v>0</v>
      </c>
      <c r="AP28" s="80">
        <f>COUNTIF(C28:AG28,"HS")+'Oct 2020'!AQ28</f>
        <v>0</v>
      </c>
      <c r="AQ28" s="186">
        <f t="shared" si="7"/>
        <v>0</v>
      </c>
      <c r="AR28" s="77">
        <f>COUNT(N28,R28,Y28,AF28,K28,D28)+'Oct 2020'!AS28</f>
        <v>0</v>
      </c>
      <c r="AS28" s="64">
        <f t="shared" si="8"/>
        <v>0</v>
      </c>
      <c r="AT28" s="64">
        <f>COUNTIF(D28:AG28,"jdf")+'Oct 2020'!AU28</f>
        <v>0</v>
      </c>
      <c r="AU28" s="183">
        <f t="shared" si="9"/>
        <v>0</v>
      </c>
      <c r="AV28" s="106">
        <f t="shared" ca="1" si="16"/>
        <v>0</v>
      </c>
      <c r="AW28" s="108">
        <f>COUNTIF(D28:AG28,"RF")+'Oct 2020'!AX28</f>
        <v>0</v>
      </c>
      <c r="AX28" s="146">
        <f t="shared" ca="1" si="10"/>
        <v>0</v>
      </c>
      <c r="AY28" s="88">
        <f>IF(COUNTIF(C28:AG28,"CA")&gt;=5,"1",IF(COUNTIF(C28:AG28,"CA")&lt;=4,"0"))+'Oct 2020'!AZ28</f>
        <v>0</v>
      </c>
      <c r="AZ28" s="80">
        <f t="shared" si="11"/>
        <v>0</v>
      </c>
      <c r="BA28" s="80">
        <f>COUNTIF(C28:AG28,"FR")+'Oct 2020'!BB28</f>
        <v>0</v>
      </c>
      <c r="BB28" s="186">
        <f t="shared" si="12"/>
        <v>0</v>
      </c>
    </row>
    <row r="29" spans="1:54" ht="12" customHeight="1" thickBot="1" x14ac:dyDescent="0.3">
      <c r="A29" s="280"/>
      <c r="B29" s="123"/>
      <c r="C29" s="137"/>
      <c r="D29" s="107" t="str">
        <f t="shared" ref="D29:AG29" si="26">IF(OR(WEEKDAY(D3,2)=6,WEEKDAY(D3,2)=7,WEEKDAY(D3,2)=5),"RH","")</f>
        <v>RH</v>
      </c>
      <c r="E29" s="39" t="str">
        <f t="shared" si="26"/>
        <v/>
      </c>
      <c r="F29" s="39" t="str">
        <f t="shared" si="26"/>
        <v/>
      </c>
      <c r="G29" s="39" t="str">
        <f t="shared" si="26"/>
        <v/>
      </c>
      <c r="H29" s="39" t="str">
        <f t="shared" si="26"/>
        <v/>
      </c>
      <c r="I29" s="39" t="str">
        <f t="shared" si="26"/>
        <v>RH</v>
      </c>
      <c r="J29" s="39" t="str">
        <f t="shared" si="26"/>
        <v>RH</v>
      </c>
      <c r="K29" s="39" t="str">
        <f t="shared" si="26"/>
        <v>RH</v>
      </c>
      <c r="L29" s="39" t="str">
        <f t="shared" si="26"/>
        <v/>
      </c>
      <c r="M29" s="39" t="str">
        <f t="shared" si="26"/>
        <v/>
      </c>
      <c r="N29" s="107" t="str">
        <f t="shared" si="26"/>
        <v/>
      </c>
      <c r="O29" s="39" t="str">
        <f t="shared" si="26"/>
        <v/>
      </c>
      <c r="P29" s="39" t="str">
        <f t="shared" si="26"/>
        <v>RH</v>
      </c>
      <c r="Q29" s="39" t="str">
        <f t="shared" si="26"/>
        <v>RH</v>
      </c>
      <c r="R29" s="39" t="str">
        <f t="shared" si="26"/>
        <v>RH</v>
      </c>
      <c r="S29" s="39" t="str">
        <f t="shared" si="26"/>
        <v/>
      </c>
      <c r="T29" s="39" t="str">
        <f t="shared" si="26"/>
        <v/>
      </c>
      <c r="U29" s="39" t="str">
        <f t="shared" si="26"/>
        <v/>
      </c>
      <c r="V29" s="39" t="str">
        <f t="shared" si="26"/>
        <v/>
      </c>
      <c r="W29" s="39" t="str">
        <f t="shared" si="26"/>
        <v>RH</v>
      </c>
      <c r="X29" s="39" t="str">
        <f t="shared" si="26"/>
        <v>RH</v>
      </c>
      <c r="Y29" s="39" t="str">
        <f t="shared" si="26"/>
        <v>RH</v>
      </c>
      <c r="Z29" s="39" t="str">
        <f t="shared" si="26"/>
        <v/>
      </c>
      <c r="AA29" s="39" t="str">
        <f t="shared" si="26"/>
        <v/>
      </c>
      <c r="AB29" s="39" t="str">
        <f t="shared" si="26"/>
        <v/>
      </c>
      <c r="AC29" s="39" t="str">
        <f t="shared" si="26"/>
        <v/>
      </c>
      <c r="AD29" s="39" t="str">
        <f t="shared" si="26"/>
        <v>RH</v>
      </c>
      <c r="AE29" s="39" t="str">
        <f t="shared" si="26"/>
        <v>RH</v>
      </c>
      <c r="AF29" s="39" t="str">
        <f t="shared" si="26"/>
        <v>RH</v>
      </c>
      <c r="AG29" s="39" t="str">
        <f t="shared" si="26"/>
        <v/>
      </c>
      <c r="AH29" s="111"/>
      <c r="AI29" s="164">
        <f>COUNTIF(D29:AG29,"RTT")+'Oct 2020'!AJ29</f>
        <v>0</v>
      </c>
      <c r="AJ29" s="183">
        <f t="shared" si="4"/>
        <v>15</v>
      </c>
      <c r="AK29" s="88">
        <f>COUNTIF(D29:AG29,"CA")+'Oct 2020'!AL29</f>
        <v>0</v>
      </c>
      <c r="AL29" s="186">
        <f t="shared" si="5"/>
        <v>25</v>
      </c>
      <c r="AM29" s="362"/>
      <c r="AN29" s="88">
        <f>COUNTIF(D29:AG29,"CA")+'Avril 2020'!AN29</f>
        <v>0</v>
      </c>
      <c r="AO29" s="80">
        <f t="shared" si="6"/>
        <v>0</v>
      </c>
      <c r="AP29" s="80">
        <f>COUNTIF(C29:AG29,"HS")+'Oct 2020'!AQ29</f>
        <v>0</v>
      </c>
      <c r="AQ29" s="186">
        <f t="shared" si="7"/>
        <v>0</v>
      </c>
      <c r="AR29" s="77">
        <f>COUNT(N29,R29,Y29,AF29,K29,D29)+'Oct 2020'!AS29</f>
        <v>0</v>
      </c>
      <c r="AS29" s="64">
        <f t="shared" si="8"/>
        <v>0</v>
      </c>
      <c r="AT29" s="64">
        <f>COUNTIF(D29:AG29,"jdf")+'Oct 2020'!AU29</f>
        <v>0</v>
      </c>
      <c r="AU29" s="183">
        <f t="shared" si="9"/>
        <v>0</v>
      </c>
      <c r="AV29" s="106">
        <f t="shared" ca="1" si="16"/>
        <v>0</v>
      </c>
      <c r="AW29" s="108">
        <f>COUNTIF(D29:AG29,"RF")+'Oct 2020'!AX29</f>
        <v>0</v>
      </c>
      <c r="AX29" s="146">
        <f t="shared" ca="1" si="10"/>
        <v>0</v>
      </c>
      <c r="AY29" s="88">
        <f>IF(COUNTIF(C29:AG29,"CA")&gt;=5,"1",IF(COUNTIF(C29:AG29,"CA")&lt;=4,"0"))+'Oct 2020'!AZ29</f>
        <v>0</v>
      </c>
      <c r="AZ29" s="80">
        <f t="shared" si="11"/>
        <v>0</v>
      </c>
      <c r="BA29" s="80">
        <f>COUNTIF(C29:AG29,"FR")+'Oct 2020'!BB29</f>
        <v>0</v>
      </c>
      <c r="BB29" s="186">
        <f t="shared" si="12"/>
        <v>0</v>
      </c>
    </row>
    <row r="30" spans="1:54" ht="12" customHeight="1" x14ac:dyDescent="0.25">
      <c r="A30" s="281" t="s">
        <v>44</v>
      </c>
      <c r="B30" s="123">
        <v>14</v>
      </c>
      <c r="C30" s="137"/>
      <c r="D30" s="107" t="str">
        <f t="shared" ref="D30:AG30" si="27">IF(OR(WEEKDAY(D3,2)=6,WEEKDAY(D3,2)=7,WEEKDAY(D3,2)=2),"RH","")</f>
        <v>RH</v>
      </c>
      <c r="E30" s="39" t="str">
        <f t="shared" si="27"/>
        <v/>
      </c>
      <c r="F30" s="39" t="str">
        <f t="shared" si="27"/>
        <v>RH</v>
      </c>
      <c r="G30" s="39" t="str">
        <f t="shared" si="27"/>
        <v/>
      </c>
      <c r="H30" s="39" t="str">
        <f t="shared" si="27"/>
        <v/>
      </c>
      <c r="I30" s="39" t="str">
        <f t="shared" si="27"/>
        <v/>
      </c>
      <c r="J30" s="39" t="str">
        <f t="shared" si="27"/>
        <v>RH</v>
      </c>
      <c r="K30" s="39" t="str">
        <f t="shared" si="27"/>
        <v>RH</v>
      </c>
      <c r="L30" s="39" t="str">
        <f t="shared" si="27"/>
        <v/>
      </c>
      <c r="M30" s="39" t="str">
        <f t="shared" si="27"/>
        <v>RH</v>
      </c>
      <c r="N30" s="107" t="str">
        <f t="shared" si="27"/>
        <v/>
      </c>
      <c r="O30" s="39" t="str">
        <f t="shared" si="27"/>
        <v/>
      </c>
      <c r="P30" s="39" t="str">
        <f t="shared" si="27"/>
        <v/>
      </c>
      <c r="Q30" s="39" t="str">
        <f t="shared" si="27"/>
        <v>RH</v>
      </c>
      <c r="R30" s="39" t="str">
        <f t="shared" si="27"/>
        <v>RH</v>
      </c>
      <c r="S30" s="39" t="str">
        <f t="shared" si="27"/>
        <v/>
      </c>
      <c r="T30" s="39" t="str">
        <f t="shared" si="27"/>
        <v>RH</v>
      </c>
      <c r="U30" s="39" t="str">
        <f t="shared" si="27"/>
        <v/>
      </c>
      <c r="V30" s="39" t="str">
        <f t="shared" si="27"/>
        <v/>
      </c>
      <c r="W30" s="39" t="str">
        <f t="shared" si="27"/>
        <v/>
      </c>
      <c r="X30" s="39" t="str">
        <f t="shared" si="27"/>
        <v>RH</v>
      </c>
      <c r="Y30" s="39" t="str">
        <f t="shared" si="27"/>
        <v>RH</v>
      </c>
      <c r="Z30" s="39" t="str">
        <f t="shared" si="27"/>
        <v/>
      </c>
      <c r="AA30" s="39" t="str">
        <f t="shared" si="27"/>
        <v>RH</v>
      </c>
      <c r="AB30" s="39" t="str">
        <f t="shared" si="27"/>
        <v/>
      </c>
      <c r="AC30" s="39" t="str">
        <f t="shared" si="27"/>
        <v/>
      </c>
      <c r="AD30" s="39" t="str">
        <f t="shared" si="27"/>
        <v/>
      </c>
      <c r="AE30" s="39" t="str">
        <f t="shared" si="27"/>
        <v>RH</v>
      </c>
      <c r="AF30" s="39" t="str">
        <f t="shared" si="27"/>
        <v>RH</v>
      </c>
      <c r="AG30" s="39" t="str">
        <f t="shared" si="27"/>
        <v/>
      </c>
      <c r="AH30" s="111"/>
      <c r="AI30" s="164">
        <f>COUNTIF(D30:AG30,"RTT")+'Oct 2020'!AJ30</f>
        <v>0</v>
      </c>
      <c r="AJ30" s="183">
        <f t="shared" si="4"/>
        <v>15</v>
      </c>
      <c r="AK30" s="88">
        <f>COUNTIF(D30:AG30,"CA")+'Oct 2020'!AL30</f>
        <v>0</v>
      </c>
      <c r="AL30" s="186">
        <f t="shared" si="5"/>
        <v>25</v>
      </c>
      <c r="AM30" s="362"/>
      <c r="AN30" s="88">
        <f>COUNTIF(D30:AG30,"CA")+'Avril 2020'!AN30</f>
        <v>0</v>
      </c>
      <c r="AO30" s="80">
        <f t="shared" si="6"/>
        <v>0</v>
      </c>
      <c r="AP30" s="80">
        <f>COUNTIF(C30:AG30,"HS")+'Oct 2020'!AQ30</f>
        <v>0</v>
      </c>
      <c r="AQ30" s="186">
        <f t="shared" si="7"/>
        <v>0</v>
      </c>
      <c r="AR30" s="77">
        <f>COUNT(N30,R30,Y30,AF30,K30,D30)+'Oct 2020'!AS30</f>
        <v>0</v>
      </c>
      <c r="AS30" s="64">
        <f t="shared" si="8"/>
        <v>0</v>
      </c>
      <c r="AT30" s="64">
        <f>COUNTIF(D30:AG30,"jdf")+'Oct 2020'!AU30</f>
        <v>0</v>
      </c>
      <c r="AU30" s="183">
        <f t="shared" si="9"/>
        <v>0</v>
      </c>
      <c r="AV30" s="106">
        <f t="shared" ca="1" si="16"/>
        <v>0</v>
      </c>
      <c r="AW30" s="108">
        <f>COUNTIF(D30:AG30,"RF")+'Oct 2020'!AX30</f>
        <v>0</v>
      </c>
      <c r="AX30" s="146">
        <f t="shared" ca="1" si="10"/>
        <v>0</v>
      </c>
      <c r="AY30" s="88">
        <f>IF(COUNTIF(C30:AG30,"CA")&gt;=5,"1",IF(COUNTIF(C30:AG30,"CA")&lt;=4,"0"))+'Oct 2020'!AZ30</f>
        <v>0</v>
      </c>
      <c r="AZ30" s="80">
        <f t="shared" si="11"/>
        <v>0</v>
      </c>
      <c r="BA30" s="80">
        <f>COUNTIF(C30:AG30,"FR")+'Oct 2020'!BB30</f>
        <v>0</v>
      </c>
      <c r="BB30" s="186">
        <f t="shared" si="12"/>
        <v>0</v>
      </c>
    </row>
    <row r="31" spans="1:54" ht="12" customHeight="1" x14ac:dyDescent="0.25">
      <c r="A31" s="281"/>
      <c r="B31" s="123">
        <v>15</v>
      </c>
      <c r="C31" s="133"/>
      <c r="D31" s="107" t="str">
        <f t="shared" ref="D31:AG31" si="28">IF(OR(WEEKDAY(D3,2)=6,WEEKDAY(D3,2)=7,WEEKDAY(D3,2)=5),"RH","")</f>
        <v>RH</v>
      </c>
      <c r="E31" s="39" t="str">
        <f t="shared" si="28"/>
        <v/>
      </c>
      <c r="F31" s="39" t="str">
        <f t="shared" si="28"/>
        <v/>
      </c>
      <c r="G31" s="39" t="str">
        <f t="shared" si="28"/>
        <v/>
      </c>
      <c r="H31" s="39" t="str">
        <f t="shared" si="28"/>
        <v/>
      </c>
      <c r="I31" s="39" t="str">
        <f t="shared" si="28"/>
        <v>RH</v>
      </c>
      <c r="J31" s="39" t="str">
        <f t="shared" si="28"/>
        <v>RH</v>
      </c>
      <c r="K31" s="39" t="str">
        <f t="shared" si="28"/>
        <v>RH</v>
      </c>
      <c r="L31" s="39" t="str">
        <f t="shared" si="28"/>
        <v/>
      </c>
      <c r="M31" s="39" t="str">
        <f t="shared" si="28"/>
        <v/>
      </c>
      <c r="N31" s="107" t="str">
        <f t="shared" si="28"/>
        <v/>
      </c>
      <c r="O31" s="39" t="str">
        <f t="shared" si="28"/>
        <v/>
      </c>
      <c r="P31" s="39" t="str">
        <f t="shared" si="28"/>
        <v>RH</v>
      </c>
      <c r="Q31" s="39" t="str">
        <f t="shared" si="28"/>
        <v>RH</v>
      </c>
      <c r="R31" s="39" t="str">
        <f t="shared" si="28"/>
        <v>RH</v>
      </c>
      <c r="S31" s="39" t="str">
        <f t="shared" si="28"/>
        <v/>
      </c>
      <c r="T31" s="39" t="str">
        <f t="shared" si="28"/>
        <v/>
      </c>
      <c r="U31" s="39" t="str">
        <f t="shared" si="28"/>
        <v/>
      </c>
      <c r="V31" s="39" t="str">
        <f t="shared" si="28"/>
        <v/>
      </c>
      <c r="W31" s="39" t="str">
        <f t="shared" si="28"/>
        <v>RH</v>
      </c>
      <c r="X31" s="39" t="str">
        <f t="shared" si="28"/>
        <v>RH</v>
      </c>
      <c r="Y31" s="39" t="str">
        <f t="shared" si="28"/>
        <v>RH</v>
      </c>
      <c r="Z31" s="39" t="str">
        <f t="shared" si="28"/>
        <v/>
      </c>
      <c r="AA31" s="39" t="str">
        <f t="shared" si="28"/>
        <v/>
      </c>
      <c r="AB31" s="39" t="str">
        <f t="shared" si="28"/>
        <v/>
      </c>
      <c r="AC31" s="39" t="str">
        <f t="shared" si="28"/>
        <v/>
      </c>
      <c r="AD31" s="39" t="str">
        <f t="shared" si="28"/>
        <v>RH</v>
      </c>
      <c r="AE31" s="39" t="str">
        <f t="shared" si="28"/>
        <v>RH</v>
      </c>
      <c r="AF31" s="39" t="str">
        <f t="shared" si="28"/>
        <v>RH</v>
      </c>
      <c r="AG31" s="39" t="str">
        <f t="shared" si="28"/>
        <v/>
      </c>
      <c r="AH31" s="111"/>
      <c r="AI31" s="164">
        <f>COUNTIF(D31:AG31,"RTT")+'Oct 2020'!AJ31</f>
        <v>0</v>
      </c>
      <c r="AJ31" s="183">
        <f t="shared" si="4"/>
        <v>15</v>
      </c>
      <c r="AK31" s="88">
        <f>COUNTIF(D31:AG31,"CA")+'Oct 2020'!AL31</f>
        <v>0</v>
      </c>
      <c r="AL31" s="186">
        <f t="shared" si="5"/>
        <v>25</v>
      </c>
      <c r="AM31" s="362"/>
      <c r="AN31" s="88">
        <f>COUNTIF(D31:AG31,"CA")+'Avril 2020'!AN31</f>
        <v>0</v>
      </c>
      <c r="AO31" s="80">
        <f t="shared" si="6"/>
        <v>0</v>
      </c>
      <c r="AP31" s="80">
        <f>COUNTIF(C31:AG31,"HS")+'Oct 2020'!AQ31</f>
        <v>0</v>
      </c>
      <c r="AQ31" s="186">
        <f t="shared" si="7"/>
        <v>0</v>
      </c>
      <c r="AR31" s="77">
        <f>COUNT(N31,R31,Y31,AF31,K31,D31)+'Oct 2020'!AS31</f>
        <v>0</v>
      </c>
      <c r="AS31" s="64">
        <f t="shared" si="8"/>
        <v>0</v>
      </c>
      <c r="AT31" s="64">
        <f>COUNTIF(D31:AG31,"jdf")+'Oct 2020'!AU31</f>
        <v>0</v>
      </c>
      <c r="AU31" s="183">
        <f t="shared" si="9"/>
        <v>0</v>
      </c>
      <c r="AV31" s="106">
        <f t="shared" ca="1" si="16"/>
        <v>0</v>
      </c>
      <c r="AW31" s="108">
        <f>COUNTIF(D31:AG31,"RF")+'Oct 2020'!AX31</f>
        <v>0</v>
      </c>
      <c r="AX31" s="146">
        <f t="shared" ca="1" si="10"/>
        <v>0</v>
      </c>
      <c r="AY31" s="88">
        <f>IF(COUNTIF(C31:AG31,"CA")&gt;=5,"1",IF(COUNTIF(C31:AG31,"CA")&lt;=4,"0"))+'Oct 2020'!AZ31</f>
        <v>0</v>
      </c>
      <c r="AZ31" s="80">
        <f t="shared" si="11"/>
        <v>0</v>
      </c>
      <c r="BA31" s="80">
        <f>COUNTIF(C31:AG31,"FR")+'Oct 2020'!BB31</f>
        <v>0</v>
      </c>
      <c r="BB31" s="186">
        <f t="shared" si="12"/>
        <v>0</v>
      </c>
    </row>
    <row r="32" spans="1:54" ht="12" customHeight="1" x14ac:dyDescent="0.25">
      <c r="A32" s="281"/>
      <c r="B32" s="123">
        <v>16</v>
      </c>
      <c r="C32" s="133"/>
      <c r="D32" s="107" t="str">
        <f t="shared" ref="D32:AG32" si="29">IF(OR(WEEKDAY(D3,2)=6,WEEKDAY(D3,2)=7,WEEKDAY(D3,2)=4),"RH","")</f>
        <v>RH</v>
      </c>
      <c r="E32" s="39" t="str">
        <f t="shared" si="29"/>
        <v/>
      </c>
      <c r="F32" s="39" t="str">
        <f t="shared" si="29"/>
        <v/>
      </c>
      <c r="G32" s="39" t="str">
        <f t="shared" si="29"/>
        <v/>
      </c>
      <c r="H32" s="39" t="str">
        <f t="shared" si="29"/>
        <v>RH</v>
      </c>
      <c r="I32" s="39" t="str">
        <f t="shared" si="29"/>
        <v/>
      </c>
      <c r="J32" s="39" t="str">
        <f t="shared" si="29"/>
        <v>RH</v>
      </c>
      <c r="K32" s="39" t="str">
        <f t="shared" si="29"/>
        <v>RH</v>
      </c>
      <c r="L32" s="39" t="str">
        <f t="shared" si="29"/>
        <v/>
      </c>
      <c r="M32" s="39" t="str">
        <f t="shared" si="29"/>
        <v/>
      </c>
      <c r="N32" s="107" t="str">
        <f t="shared" si="29"/>
        <v/>
      </c>
      <c r="O32" s="39" t="str">
        <f t="shared" si="29"/>
        <v>RH</v>
      </c>
      <c r="P32" s="39" t="str">
        <f t="shared" si="29"/>
        <v/>
      </c>
      <c r="Q32" s="39" t="str">
        <f t="shared" si="29"/>
        <v>RH</v>
      </c>
      <c r="R32" s="39" t="str">
        <f t="shared" si="29"/>
        <v>RH</v>
      </c>
      <c r="S32" s="39" t="str">
        <f t="shared" si="29"/>
        <v/>
      </c>
      <c r="T32" s="39" t="str">
        <f t="shared" si="29"/>
        <v/>
      </c>
      <c r="U32" s="39" t="str">
        <f t="shared" si="29"/>
        <v/>
      </c>
      <c r="V32" s="39" t="str">
        <f t="shared" si="29"/>
        <v>RH</v>
      </c>
      <c r="W32" s="39" t="str">
        <f t="shared" si="29"/>
        <v/>
      </c>
      <c r="X32" s="39" t="str">
        <f t="shared" si="29"/>
        <v>RH</v>
      </c>
      <c r="Y32" s="39" t="str">
        <f t="shared" si="29"/>
        <v>RH</v>
      </c>
      <c r="Z32" s="39" t="str">
        <f t="shared" si="29"/>
        <v/>
      </c>
      <c r="AA32" s="39" t="str">
        <f t="shared" si="29"/>
        <v/>
      </c>
      <c r="AB32" s="39" t="str">
        <f t="shared" si="29"/>
        <v/>
      </c>
      <c r="AC32" s="39" t="str">
        <f t="shared" si="29"/>
        <v>RH</v>
      </c>
      <c r="AD32" s="39" t="str">
        <f t="shared" si="29"/>
        <v/>
      </c>
      <c r="AE32" s="39" t="str">
        <f t="shared" si="29"/>
        <v>RH</v>
      </c>
      <c r="AF32" s="39" t="str">
        <f t="shared" si="29"/>
        <v>RH</v>
      </c>
      <c r="AG32" s="39" t="str">
        <f t="shared" si="29"/>
        <v/>
      </c>
      <c r="AH32" s="111"/>
      <c r="AI32" s="164">
        <f>COUNTIF(D32:AG32,"RTT")+'Oct 2020'!AJ32</f>
        <v>0</v>
      </c>
      <c r="AJ32" s="183">
        <f t="shared" si="4"/>
        <v>15</v>
      </c>
      <c r="AK32" s="88">
        <f>COUNTIF(D32:AG32,"CA")+'Oct 2020'!AL32</f>
        <v>0</v>
      </c>
      <c r="AL32" s="186">
        <f t="shared" si="5"/>
        <v>25</v>
      </c>
      <c r="AM32" s="362"/>
      <c r="AN32" s="88">
        <f>COUNTIF(D32:AG32,"CA")+'Avril 2020'!AN32</f>
        <v>0</v>
      </c>
      <c r="AO32" s="80">
        <f t="shared" si="6"/>
        <v>0</v>
      </c>
      <c r="AP32" s="80">
        <f>COUNTIF(C32:AG32,"HS")+'Oct 2020'!AQ32</f>
        <v>0</v>
      </c>
      <c r="AQ32" s="186">
        <f t="shared" si="7"/>
        <v>0</v>
      </c>
      <c r="AR32" s="77">
        <f>COUNT(N32,R32,Y32,AF32,K32,D32)+'Oct 2020'!AS32</f>
        <v>0</v>
      </c>
      <c r="AS32" s="64">
        <f t="shared" si="8"/>
        <v>0</v>
      </c>
      <c r="AT32" s="64">
        <f>COUNTIF(D32:AG32,"jdf")+'Oct 2020'!AU32</f>
        <v>0</v>
      </c>
      <c r="AU32" s="183">
        <f t="shared" si="9"/>
        <v>0</v>
      </c>
      <c r="AV32" s="106">
        <f t="shared" ca="1" si="16"/>
        <v>0</v>
      </c>
      <c r="AW32" s="108">
        <f>COUNTIF(D32:AG32,"RF")+'Oct 2020'!AX32</f>
        <v>0</v>
      </c>
      <c r="AX32" s="146">
        <f t="shared" ca="1" si="10"/>
        <v>0</v>
      </c>
      <c r="AY32" s="88">
        <f>IF(COUNTIF(C32:AG32,"CA")&gt;=5,"1",IF(COUNTIF(C32:AG32,"CA")&lt;=4,"0"))+'Oct 2020'!AZ32</f>
        <v>0</v>
      </c>
      <c r="AZ32" s="80">
        <f t="shared" si="11"/>
        <v>0</v>
      </c>
      <c r="BA32" s="80">
        <f>COUNTIF(C32:AG32,"FR")+'Oct 2020'!BB32</f>
        <v>0</v>
      </c>
      <c r="BB32" s="186">
        <f t="shared" si="12"/>
        <v>0</v>
      </c>
    </row>
    <row r="33" spans="1:54" s="6" customFormat="1" ht="12" customHeight="1" thickBot="1" x14ac:dyDescent="0.3">
      <c r="A33" s="282"/>
      <c r="B33" s="123">
        <v>17</v>
      </c>
      <c r="C33" s="133"/>
      <c r="D33" s="107" t="str">
        <f t="shared" ref="D33:AG33" si="30">IF(OR(WEEKDAY(D3,2)=6,WEEKDAY(D3,2)=7,WEEKDAY(D3,2)=2),"RH","")</f>
        <v>RH</v>
      </c>
      <c r="E33" s="39" t="str">
        <f t="shared" si="30"/>
        <v/>
      </c>
      <c r="F33" s="39" t="str">
        <f t="shared" si="30"/>
        <v>RH</v>
      </c>
      <c r="G33" s="39" t="str">
        <f t="shared" si="30"/>
        <v/>
      </c>
      <c r="H33" s="39" t="str">
        <f t="shared" si="30"/>
        <v/>
      </c>
      <c r="I33" s="39" t="str">
        <f t="shared" si="30"/>
        <v/>
      </c>
      <c r="J33" s="39" t="str">
        <f t="shared" si="30"/>
        <v>RH</v>
      </c>
      <c r="K33" s="39" t="str">
        <f t="shared" si="30"/>
        <v>RH</v>
      </c>
      <c r="L33" s="39" t="str">
        <f t="shared" si="30"/>
        <v/>
      </c>
      <c r="M33" s="39" t="str">
        <f t="shared" si="30"/>
        <v>RH</v>
      </c>
      <c r="N33" s="107" t="str">
        <f t="shared" si="30"/>
        <v/>
      </c>
      <c r="O33" s="39" t="str">
        <f t="shared" si="30"/>
        <v/>
      </c>
      <c r="P33" s="39" t="str">
        <f t="shared" si="30"/>
        <v/>
      </c>
      <c r="Q33" s="39" t="str">
        <f t="shared" si="30"/>
        <v>RH</v>
      </c>
      <c r="R33" s="39" t="str">
        <f t="shared" si="30"/>
        <v>RH</v>
      </c>
      <c r="S33" s="39" t="str">
        <f t="shared" si="30"/>
        <v/>
      </c>
      <c r="T33" s="39" t="str">
        <f t="shared" si="30"/>
        <v>RH</v>
      </c>
      <c r="U33" s="39" t="str">
        <f t="shared" si="30"/>
        <v/>
      </c>
      <c r="V33" s="39" t="str">
        <f t="shared" si="30"/>
        <v/>
      </c>
      <c r="W33" s="39" t="str">
        <f t="shared" si="30"/>
        <v/>
      </c>
      <c r="X33" s="39" t="str">
        <f t="shared" si="30"/>
        <v>RH</v>
      </c>
      <c r="Y33" s="39" t="str">
        <f t="shared" si="30"/>
        <v>RH</v>
      </c>
      <c r="Z33" s="39" t="str">
        <f t="shared" si="30"/>
        <v/>
      </c>
      <c r="AA33" s="39" t="str">
        <f t="shared" si="30"/>
        <v>RH</v>
      </c>
      <c r="AB33" s="39" t="str">
        <f t="shared" si="30"/>
        <v/>
      </c>
      <c r="AC33" s="39" t="str">
        <f t="shared" si="30"/>
        <v/>
      </c>
      <c r="AD33" s="39" t="str">
        <f t="shared" si="30"/>
        <v/>
      </c>
      <c r="AE33" s="39" t="str">
        <f t="shared" si="30"/>
        <v>RH</v>
      </c>
      <c r="AF33" s="39" t="str">
        <f t="shared" si="30"/>
        <v>RH</v>
      </c>
      <c r="AG33" s="39" t="str">
        <f t="shared" si="30"/>
        <v/>
      </c>
      <c r="AH33" s="111"/>
      <c r="AI33" s="164">
        <f>COUNTIF(D33:AG33,"RTT")+'Oct 2020'!AJ33</f>
        <v>0</v>
      </c>
      <c r="AJ33" s="183">
        <f t="shared" si="4"/>
        <v>15</v>
      </c>
      <c r="AK33" s="88">
        <f>COUNTIF(D33:AG33,"CA")+'Oct 2020'!AL33</f>
        <v>0</v>
      </c>
      <c r="AL33" s="186">
        <f t="shared" si="5"/>
        <v>25</v>
      </c>
      <c r="AM33" s="362"/>
      <c r="AN33" s="88">
        <f>COUNTIF(D33:AG33,"CA")+'Avril 2020'!AN33</f>
        <v>0</v>
      </c>
      <c r="AO33" s="80">
        <f t="shared" si="6"/>
        <v>0</v>
      </c>
      <c r="AP33" s="80">
        <f>COUNTIF(C33:AG33,"HS")+'Oct 2020'!AQ33</f>
        <v>0</v>
      </c>
      <c r="AQ33" s="186">
        <f t="shared" si="7"/>
        <v>0</v>
      </c>
      <c r="AR33" s="77">
        <f>COUNT(N33,R33,Y33,AF33,K33,D33)+'Oct 2020'!AS33</f>
        <v>0</v>
      </c>
      <c r="AS33" s="64">
        <f t="shared" si="8"/>
        <v>0</v>
      </c>
      <c r="AT33" s="64">
        <f>COUNTIF(D33:AG33,"jdf")+'Oct 2020'!AU33</f>
        <v>0</v>
      </c>
      <c r="AU33" s="183">
        <f t="shared" si="9"/>
        <v>0</v>
      </c>
      <c r="AV33" s="106">
        <f t="shared" ca="1" si="16"/>
        <v>0</v>
      </c>
      <c r="AW33" s="108">
        <f>COUNTIF(D33:AG33,"RF")+'Oct 2020'!AX33</f>
        <v>0</v>
      </c>
      <c r="AX33" s="146">
        <f t="shared" ca="1" si="10"/>
        <v>0</v>
      </c>
      <c r="AY33" s="88">
        <f>IF(COUNTIF(C33:AG33,"CA")&gt;=5,"1",IF(COUNTIF(C33:AG33,"CA")&lt;=4,"0"))+'Oct 2020'!AZ33</f>
        <v>0</v>
      </c>
      <c r="AZ33" s="80">
        <f t="shared" si="11"/>
        <v>0</v>
      </c>
      <c r="BA33" s="80">
        <f>COUNTIF(C33:AG33,"FR")+'Oct 2020'!BB33</f>
        <v>0</v>
      </c>
      <c r="BB33" s="186">
        <f t="shared" si="12"/>
        <v>0</v>
      </c>
    </row>
    <row r="34" spans="1:54" ht="1.5" customHeight="1" x14ac:dyDescent="0.25">
      <c r="A34" s="34"/>
      <c r="B34" s="123"/>
      <c r="C34" s="133"/>
      <c r="D34" s="107"/>
      <c r="E34" s="39"/>
      <c r="F34" s="39"/>
      <c r="G34" s="39"/>
      <c r="H34" s="39"/>
      <c r="I34" s="39"/>
      <c r="J34" s="39"/>
      <c r="K34" s="39"/>
      <c r="L34" s="39"/>
      <c r="M34" s="39"/>
      <c r="N34" s="107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11"/>
      <c r="AI34" s="164">
        <f>COUNTIF(D34:AG34,"RTT")+'Oct 2020'!AJ34</f>
        <v>0</v>
      </c>
      <c r="AJ34" s="183"/>
      <c r="AK34" s="88">
        <f>COUNTIF(D34:AG34,"CA")+'Oct 2020'!AL34</f>
        <v>0</v>
      </c>
      <c r="AL34" s="186"/>
      <c r="AM34" s="362"/>
      <c r="AN34" s="88">
        <f>COUNTIF(D34:AG34,"CA")+'Avril 2020'!AN34</f>
        <v>0</v>
      </c>
      <c r="AO34" s="80">
        <f t="shared" si="6"/>
        <v>0</v>
      </c>
      <c r="AP34" s="80">
        <f>COUNTIF(C34:AG34,"HS")+'Oct 2020'!AQ34</f>
        <v>0</v>
      </c>
      <c r="AQ34" s="186">
        <f t="shared" si="7"/>
        <v>0</v>
      </c>
      <c r="AR34" s="77">
        <f>COUNT(N34,R34,Y34,AF34,K34,D34)+'Oct 2020'!AS34</f>
        <v>0</v>
      </c>
      <c r="AS34" s="64">
        <f t="shared" si="8"/>
        <v>0</v>
      </c>
      <c r="AT34" s="64">
        <f>COUNTIF(D34:AG34,"jdf")+'Oct 2020'!AU34</f>
        <v>0</v>
      </c>
      <c r="AU34" s="183">
        <f t="shared" si="9"/>
        <v>0</v>
      </c>
      <c r="AV34" s="106">
        <f t="shared" ca="1" si="16"/>
        <v>2</v>
      </c>
      <c r="AW34" s="108">
        <f>COUNTIF(D34:AG34,"RF")+'Oct 2020'!AX34</f>
        <v>0</v>
      </c>
      <c r="AX34" s="147"/>
      <c r="AY34" s="88">
        <f>IF(COUNTIF(C34:AG34,"CA")&gt;=5,"1",IF(COUNTIF(C34:AG34,"CA")&lt;=4,"0"))+'Oct 2020'!AZ34</f>
        <v>0</v>
      </c>
      <c r="AZ34" s="80">
        <f t="shared" si="11"/>
        <v>0</v>
      </c>
      <c r="BA34" s="80">
        <f>COUNTIF(C34:AG34,"FR")+'Oct 2020'!BB34</f>
        <v>0</v>
      </c>
      <c r="BB34" s="186">
        <f t="shared" si="12"/>
        <v>0</v>
      </c>
    </row>
    <row r="35" spans="1:54" ht="12" customHeight="1" x14ac:dyDescent="0.25">
      <c r="A35" s="283" t="s">
        <v>45</v>
      </c>
      <c r="B35" s="120">
        <v>18</v>
      </c>
      <c r="C35" s="133"/>
      <c r="D35" s="107" t="str">
        <f>IF(OR(WEEKDAY(D3,2)=6,WEEKDAY(D3,2)=7,WEEKDAY(D3,2)=3),"RH","")</f>
        <v>RH</v>
      </c>
      <c r="E35" s="39" t="str">
        <f t="shared" ref="E35:AG35" si="31">IF(OR(WEEKDAY(E3,2)=6,WEEKDAY(E3,2)=7,WEEKDAY(E3,2)=3),"RH","")</f>
        <v/>
      </c>
      <c r="F35" s="39" t="str">
        <f t="shared" si="31"/>
        <v/>
      </c>
      <c r="G35" s="39" t="str">
        <f t="shared" si="31"/>
        <v>RH</v>
      </c>
      <c r="H35" s="39" t="str">
        <f t="shared" si="31"/>
        <v/>
      </c>
      <c r="I35" s="39" t="str">
        <f t="shared" si="31"/>
        <v/>
      </c>
      <c r="J35" s="39" t="str">
        <f t="shared" si="31"/>
        <v>RH</v>
      </c>
      <c r="K35" s="39" t="str">
        <f t="shared" si="31"/>
        <v>RH</v>
      </c>
      <c r="L35" s="39" t="str">
        <f t="shared" si="31"/>
        <v/>
      </c>
      <c r="M35" s="39" t="str">
        <f t="shared" si="31"/>
        <v/>
      </c>
      <c r="N35" s="107" t="str">
        <f t="shared" si="31"/>
        <v>RH</v>
      </c>
      <c r="O35" s="39" t="str">
        <f t="shared" si="31"/>
        <v/>
      </c>
      <c r="P35" s="39" t="str">
        <f t="shared" si="31"/>
        <v/>
      </c>
      <c r="Q35" s="39" t="str">
        <f t="shared" si="31"/>
        <v>RH</v>
      </c>
      <c r="R35" s="39" t="str">
        <f t="shared" si="31"/>
        <v>RH</v>
      </c>
      <c r="S35" s="39" t="str">
        <f t="shared" si="31"/>
        <v/>
      </c>
      <c r="T35" s="39" t="str">
        <f t="shared" si="31"/>
        <v/>
      </c>
      <c r="U35" s="39" t="str">
        <f t="shared" si="31"/>
        <v>RH</v>
      </c>
      <c r="V35" s="39" t="str">
        <f t="shared" si="31"/>
        <v/>
      </c>
      <c r="W35" s="39" t="str">
        <f t="shared" si="31"/>
        <v/>
      </c>
      <c r="X35" s="39" t="str">
        <f t="shared" si="31"/>
        <v>RH</v>
      </c>
      <c r="Y35" s="39" t="str">
        <f t="shared" si="31"/>
        <v>RH</v>
      </c>
      <c r="Z35" s="39" t="str">
        <f t="shared" si="31"/>
        <v/>
      </c>
      <c r="AA35" s="39" t="str">
        <f t="shared" si="31"/>
        <v/>
      </c>
      <c r="AB35" s="39" t="str">
        <f t="shared" si="31"/>
        <v>RH</v>
      </c>
      <c r="AC35" s="39" t="str">
        <f t="shared" si="31"/>
        <v/>
      </c>
      <c r="AD35" s="39" t="str">
        <f t="shared" si="31"/>
        <v/>
      </c>
      <c r="AE35" s="39" t="str">
        <f t="shared" si="31"/>
        <v>RH</v>
      </c>
      <c r="AF35" s="39" t="str">
        <f t="shared" si="31"/>
        <v>RH</v>
      </c>
      <c r="AG35" s="39" t="str">
        <f t="shared" si="31"/>
        <v/>
      </c>
      <c r="AH35" s="111"/>
      <c r="AI35" s="164">
        <f>COUNTIF(D35:AG35,"RTT")+'Oct 2020'!AJ35</f>
        <v>0</v>
      </c>
      <c r="AJ35" s="183">
        <f>0 -(AI35)</f>
        <v>0</v>
      </c>
      <c r="AK35" s="88">
        <f>COUNTIF(D35:AG35,"CA")+'Oct 2020'!AL35</f>
        <v>0</v>
      </c>
      <c r="AL35" s="186">
        <f t="shared" si="5"/>
        <v>25</v>
      </c>
      <c r="AM35" s="362"/>
      <c r="AN35" s="88">
        <f>COUNTIF(D35:AG35,"CA")+'Avril 2020'!AN35</f>
        <v>0</v>
      </c>
      <c r="AO35" s="80">
        <f t="shared" si="6"/>
        <v>0</v>
      </c>
      <c r="AP35" s="80">
        <f>COUNTIF(C35:AG35,"HS")+'Oct 2020'!AQ35</f>
        <v>0</v>
      </c>
      <c r="AQ35" s="186">
        <f t="shared" si="7"/>
        <v>0</v>
      </c>
      <c r="AR35" s="77">
        <f>COUNT(N35,R35,Y35,AF35,K35,D35)+'Oct 2020'!AS35</f>
        <v>0</v>
      </c>
      <c r="AS35" s="64">
        <f t="shared" si="8"/>
        <v>0</v>
      </c>
      <c r="AT35" s="64">
        <f>COUNTIF(D35:AG35,"jdf")+'Oct 2020'!AU35</f>
        <v>0</v>
      </c>
      <c r="AU35" s="183">
        <f t="shared" si="9"/>
        <v>0</v>
      </c>
      <c r="AV35" s="106">
        <f t="shared" ca="1" si="16"/>
        <v>0</v>
      </c>
      <c r="AW35" s="108">
        <f>COUNTIF(D35:AG35,"RF")+'Oct 2020'!AX35</f>
        <v>0</v>
      </c>
      <c r="AX35" s="146">
        <f t="shared" ca="1" si="10"/>
        <v>0</v>
      </c>
      <c r="AY35" s="88">
        <f>IF(COUNTIF(C35:AG35,"CA")&gt;=5,"1",IF(COUNTIF(C35:AG35,"CA")&lt;=4,"0"))+'Oct 2020'!AZ35</f>
        <v>0</v>
      </c>
      <c r="AZ35" s="80">
        <f t="shared" si="11"/>
        <v>0</v>
      </c>
      <c r="BA35" s="80">
        <f>COUNTIF(C35:AG35,"FR")+'Oct 2020'!BB35</f>
        <v>0</v>
      </c>
      <c r="BB35" s="186">
        <f t="shared" si="12"/>
        <v>0</v>
      </c>
    </row>
    <row r="36" spans="1:54" ht="12" customHeight="1" x14ac:dyDescent="0.25">
      <c r="A36" s="283"/>
      <c r="B36" s="124">
        <v>19</v>
      </c>
      <c r="C36" s="139"/>
      <c r="D36" s="107" t="str">
        <f t="shared" ref="D36:AG36" si="32">IF(OR(WEEKDAY(D3,2)=6,WEEKDAY(D3,2)=7,WEEKDAY(D3,2)=5),"RH","")</f>
        <v>RH</v>
      </c>
      <c r="E36" s="39" t="str">
        <f t="shared" si="32"/>
        <v/>
      </c>
      <c r="F36" s="39" t="str">
        <f t="shared" si="32"/>
        <v/>
      </c>
      <c r="G36" s="39" t="str">
        <f t="shared" si="32"/>
        <v/>
      </c>
      <c r="H36" s="39" t="str">
        <f t="shared" si="32"/>
        <v/>
      </c>
      <c r="I36" s="39" t="str">
        <f t="shared" si="32"/>
        <v>RH</v>
      </c>
      <c r="J36" s="39" t="str">
        <f t="shared" si="32"/>
        <v>RH</v>
      </c>
      <c r="K36" s="39" t="str">
        <f t="shared" si="32"/>
        <v>RH</v>
      </c>
      <c r="L36" s="39" t="str">
        <f t="shared" si="32"/>
        <v/>
      </c>
      <c r="M36" s="39" t="str">
        <f t="shared" si="32"/>
        <v/>
      </c>
      <c r="N36" s="107" t="str">
        <f t="shared" si="32"/>
        <v/>
      </c>
      <c r="O36" s="39" t="str">
        <f t="shared" si="32"/>
        <v/>
      </c>
      <c r="P36" s="39" t="str">
        <f t="shared" si="32"/>
        <v>RH</v>
      </c>
      <c r="Q36" s="39" t="str">
        <f t="shared" si="32"/>
        <v>RH</v>
      </c>
      <c r="R36" s="39" t="str">
        <f t="shared" si="32"/>
        <v>RH</v>
      </c>
      <c r="S36" s="39" t="str">
        <f t="shared" si="32"/>
        <v/>
      </c>
      <c r="T36" s="39" t="str">
        <f t="shared" si="32"/>
        <v/>
      </c>
      <c r="U36" s="39" t="str">
        <f t="shared" si="32"/>
        <v/>
      </c>
      <c r="V36" s="39" t="str">
        <f t="shared" si="32"/>
        <v/>
      </c>
      <c r="W36" s="39" t="str">
        <f t="shared" si="32"/>
        <v>RH</v>
      </c>
      <c r="X36" s="39" t="str">
        <f t="shared" si="32"/>
        <v>RH</v>
      </c>
      <c r="Y36" s="39" t="str">
        <f t="shared" si="32"/>
        <v>RH</v>
      </c>
      <c r="Z36" s="39" t="str">
        <f t="shared" si="32"/>
        <v/>
      </c>
      <c r="AA36" s="39" t="str">
        <f t="shared" si="32"/>
        <v/>
      </c>
      <c r="AB36" s="39" t="str">
        <f t="shared" si="32"/>
        <v/>
      </c>
      <c r="AC36" s="39" t="str">
        <f t="shared" si="32"/>
        <v/>
      </c>
      <c r="AD36" s="39" t="str">
        <f t="shared" si="32"/>
        <v>RH</v>
      </c>
      <c r="AE36" s="39" t="str">
        <f t="shared" si="32"/>
        <v>RH</v>
      </c>
      <c r="AF36" s="39" t="str">
        <f t="shared" si="32"/>
        <v>RH</v>
      </c>
      <c r="AG36" s="39" t="str">
        <f t="shared" si="32"/>
        <v/>
      </c>
      <c r="AH36" s="111"/>
      <c r="AI36" s="164">
        <f>COUNTIF(D36:AG36,"RTT")+'Oct 2020'!AJ36</f>
        <v>0</v>
      </c>
      <c r="AJ36" s="183">
        <f t="shared" si="4"/>
        <v>15</v>
      </c>
      <c r="AK36" s="88">
        <f>COUNTIF(D36:AG36,"CA")+'Oct 2020'!AL36</f>
        <v>0</v>
      </c>
      <c r="AL36" s="186">
        <f t="shared" si="5"/>
        <v>25</v>
      </c>
      <c r="AM36" s="362"/>
      <c r="AN36" s="88">
        <f>COUNTIF(D36:AG36,"CA")+'Avril 2020'!AN36</f>
        <v>0</v>
      </c>
      <c r="AO36" s="80">
        <f t="shared" si="6"/>
        <v>0</v>
      </c>
      <c r="AP36" s="80">
        <f>COUNTIF(C36:AG36,"HS")+'Oct 2020'!AQ36</f>
        <v>0</v>
      </c>
      <c r="AQ36" s="186">
        <f t="shared" si="7"/>
        <v>0</v>
      </c>
      <c r="AR36" s="77">
        <f>COUNT(N36,R36,Y36,AF36,K36,D36)+'Oct 2020'!AS36</f>
        <v>0</v>
      </c>
      <c r="AS36" s="64">
        <f t="shared" si="8"/>
        <v>0</v>
      </c>
      <c r="AT36" s="64">
        <f>COUNTIF(D36:AG36,"jdf")+'Oct 2020'!AU36</f>
        <v>0</v>
      </c>
      <c r="AU36" s="183">
        <f t="shared" si="9"/>
        <v>0</v>
      </c>
      <c r="AV36" s="106">
        <f t="shared" ca="1" si="16"/>
        <v>0</v>
      </c>
      <c r="AW36" s="108">
        <f>COUNTIF(D36:AG36,"RF")+'Oct 2020'!AX36</f>
        <v>0</v>
      </c>
      <c r="AX36" s="146">
        <f t="shared" ca="1" si="10"/>
        <v>0</v>
      </c>
      <c r="AY36" s="88">
        <f>IF(COUNTIF(C36:AG36,"CA")&gt;=5,"1",IF(COUNTIF(C36:AG36,"CA")&lt;=4,"0"))+'Oct 2020'!AZ36</f>
        <v>0</v>
      </c>
      <c r="AZ36" s="80">
        <f t="shared" si="11"/>
        <v>0</v>
      </c>
      <c r="BA36" s="80">
        <f>COUNTIF(C36:AG36,"FR")+'Oct 2020'!BB36</f>
        <v>0</v>
      </c>
      <c r="BB36" s="186">
        <f t="shared" si="12"/>
        <v>0</v>
      </c>
    </row>
    <row r="37" spans="1:54" s="6" customFormat="1" ht="12" customHeight="1" x14ac:dyDescent="0.25">
      <c r="A37" s="283"/>
      <c r="B37" s="124"/>
      <c r="C37" s="133"/>
      <c r="D37" s="107" t="str">
        <f t="shared" ref="D37:AG37" si="33">IF(OR(WEEKDAY(D3,2)=6,WEEKDAY(D3,2)=7,WEEKDAY(D3,2)=1),"RH","")</f>
        <v>RH</v>
      </c>
      <c r="E37" s="39" t="str">
        <f t="shared" si="33"/>
        <v>RH</v>
      </c>
      <c r="F37" s="39" t="str">
        <f t="shared" si="33"/>
        <v/>
      </c>
      <c r="G37" s="39" t="str">
        <f t="shared" si="33"/>
        <v/>
      </c>
      <c r="H37" s="39" t="str">
        <f t="shared" si="33"/>
        <v/>
      </c>
      <c r="I37" s="39" t="str">
        <f t="shared" si="33"/>
        <v/>
      </c>
      <c r="J37" s="39" t="str">
        <f t="shared" si="33"/>
        <v>RH</v>
      </c>
      <c r="K37" s="39" t="str">
        <f t="shared" si="33"/>
        <v>RH</v>
      </c>
      <c r="L37" s="39" t="str">
        <f t="shared" si="33"/>
        <v>RH</v>
      </c>
      <c r="M37" s="39" t="str">
        <f t="shared" si="33"/>
        <v/>
      </c>
      <c r="N37" s="107" t="str">
        <f t="shared" si="33"/>
        <v/>
      </c>
      <c r="O37" s="39" t="str">
        <f t="shared" si="33"/>
        <v/>
      </c>
      <c r="P37" s="39" t="str">
        <f t="shared" si="33"/>
        <v/>
      </c>
      <c r="Q37" s="39" t="str">
        <f t="shared" si="33"/>
        <v>RH</v>
      </c>
      <c r="R37" s="39" t="str">
        <f t="shared" si="33"/>
        <v>RH</v>
      </c>
      <c r="S37" s="39" t="str">
        <f t="shared" si="33"/>
        <v>RH</v>
      </c>
      <c r="T37" s="39" t="str">
        <f t="shared" si="33"/>
        <v/>
      </c>
      <c r="U37" s="39" t="str">
        <f t="shared" si="33"/>
        <v/>
      </c>
      <c r="V37" s="39" t="str">
        <f t="shared" si="33"/>
        <v/>
      </c>
      <c r="W37" s="39" t="str">
        <f t="shared" si="33"/>
        <v/>
      </c>
      <c r="X37" s="39" t="str">
        <f t="shared" si="33"/>
        <v>RH</v>
      </c>
      <c r="Y37" s="39" t="str">
        <f t="shared" si="33"/>
        <v>RH</v>
      </c>
      <c r="Z37" s="39" t="str">
        <f t="shared" si="33"/>
        <v>RH</v>
      </c>
      <c r="AA37" s="39" t="str">
        <f t="shared" si="33"/>
        <v/>
      </c>
      <c r="AB37" s="39" t="str">
        <f t="shared" si="33"/>
        <v/>
      </c>
      <c r="AC37" s="39" t="str">
        <f t="shared" si="33"/>
        <v/>
      </c>
      <c r="AD37" s="39" t="str">
        <f t="shared" si="33"/>
        <v/>
      </c>
      <c r="AE37" s="39" t="str">
        <f t="shared" si="33"/>
        <v>RH</v>
      </c>
      <c r="AF37" s="39" t="str">
        <f t="shared" si="33"/>
        <v>RH</v>
      </c>
      <c r="AG37" s="39" t="str">
        <f t="shared" si="33"/>
        <v>RH</v>
      </c>
      <c r="AH37" s="111"/>
      <c r="AI37" s="164">
        <f>COUNTIF(D37:AG37,"RTT")+'Oct 2020'!AJ37</f>
        <v>0</v>
      </c>
      <c r="AJ37" s="183">
        <f t="shared" si="4"/>
        <v>15</v>
      </c>
      <c r="AK37" s="88">
        <f>COUNTIF(D37:AG37,"CA")+'Oct 2020'!AL37</f>
        <v>0</v>
      </c>
      <c r="AL37" s="186">
        <f t="shared" si="5"/>
        <v>25</v>
      </c>
      <c r="AM37" s="362"/>
      <c r="AN37" s="88">
        <f>COUNTIF(D37:AG37,"CA")+'Avril 2020'!AN37</f>
        <v>0</v>
      </c>
      <c r="AO37" s="80">
        <f t="shared" si="6"/>
        <v>0</v>
      </c>
      <c r="AP37" s="80">
        <f>COUNTIF(C37:AG37,"HS")+'Oct 2020'!AQ37</f>
        <v>0</v>
      </c>
      <c r="AQ37" s="186">
        <f t="shared" si="7"/>
        <v>0</v>
      </c>
      <c r="AR37" s="77">
        <f>COUNT(N37,R37,Y37,AF37,K37,D37)+'Oct 2020'!AS37</f>
        <v>0</v>
      </c>
      <c r="AS37" s="64">
        <f t="shared" si="8"/>
        <v>0</v>
      </c>
      <c r="AT37" s="64">
        <f>COUNTIF(D37:AG37,"jdf")+'Oct 2020'!AU37</f>
        <v>0</v>
      </c>
      <c r="AU37" s="183">
        <f t="shared" si="9"/>
        <v>0</v>
      </c>
      <c r="AV37" s="106">
        <f t="shared" ca="1" si="16"/>
        <v>0</v>
      </c>
      <c r="AW37" s="108">
        <f>COUNTIF(D37:AG37,"RF")+'Oct 2020'!AX37</f>
        <v>0</v>
      </c>
      <c r="AX37" s="146">
        <f t="shared" ca="1" si="10"/>
        <v>0</v>
      </c>
      <c r="AY37" s="88">
        <f>IF(COUNTIF(C37:AG37,"CA")&gt;=5,"1",IF(COUNTIF(C37:AG37,"CA")&lt;=4,"0"))+'Oct 2020'!AZ37</f>
        <v>0</v>
      </c>
      <c r="AZ37" s="80">
        <f t="shared" si="11"/>
        <v>0</v>
      </c>
      <c r="BA37" s="80">
        <f>COUNTIF(C37:AG37,"FR")+'Oct 2020'!BB37</f>
        <v>0</v>
      </c>
      <c r="BB37" s="186">
        <f t="shared" si="12"/>
        <v>0</v>
      </c>
    </row>
    <row r="38" spans="1:54" s="6" customFormat="1" ht="12" customHeight="1" thickBot="1" x14ac:dyDescent="0.3">
      <c r="A38" s="284"/>
      <c r="B38" s="120"/>
      <c r="C38" s="133"/>
      <c r="D38" s="107" t="str">
        <f t="shared" ref="D38:AG38" si="34">IF(OR(WEEKDAY(D3,2)=6,WEEKDAY(D3,2)=7,WEEKDAY(D3,2)=1),"RH","")</f>
        <v>RH</v>
      </c>
      <c r="E38" s="39" t="str">
        <f t="shared" si="34"/>
        <v>RH</v>
      </c>
      <c r="F38" s="39" t="str">
        <f t="shared" si="34"/>
        <v/>
      </c>
      <c r="G38" s="39" t="str">
        <f t="shared" si="34"/>
        <v/>
      </c>
      <c r="H38" s="39" t="str">
        <f t="shared" si="34"/>
        <v/>
      </c>
      <c r="I38" s="39" t="str">
        <f t="shared" si="34"/>
        <v/>
      </c>
      <c r="J38" s="39" t="str">
        <f t="shared" si="34"/>
        <v>RH</v>
      </c>
      <c r="K38" s="39" t="str">
        <f t="shared" si="34"/>
        <v>RH</v>
      </c>
      <c r="L38" s="39" t="str">
        <f t="shared" si="34"/>
        <v>RH</v>
      </c>
      <c r="M38" s="39" t="str">
        <f t="shared" si="34"/>
        <v/>
      </c>
      <c r="N38" s="107" t="str">
        <f t="shared" si="34"/>
        <v/>
      </c>
      <c r="O38" s="39" t="str">
        <f t="shared" si="34"/>
        <v/>
      </c>
      <c r="P38" s="39" t="str">
        <f t="shared" si="34"/>
        <v/>
      </c>
      <c r="Q38" s="39" t="str">
        <f t="shared" si="34"/>
        <v>RH</v>
      </c>
      <c r="R38" s="39" t="str">
        <f t="shared" si="34"/>
        <v>RH</v>
      </c>
      <c r="S38" s="39" t="str">
        <f t="shared" si="34"/>
        <v>RH</v>
      </c>
      <c r="T38" s="39" t="str">
        <f t="shared" si="34"/>
        <v/>
      </c>
      <c r="U38" s="39" t="str">
        <f t="shared" si="34"/>
        <v/>
      </c>
      <c r="V38" s="39" t="str">
        <f t="shared" si="34"/>
        <v/>
      </c>
      <c r="W38" s="39" t="str">
        <f t="shared" si="34"/>
        <v/>
      </c>
      <c r="X38" s="39" t="str">
        <f t="shared" si="34"/>
        <v>RH</v>
      </c>
      <c r="Y38" s="39" t="str">
        <f t="shared" si="34"/>
        <v>RH</v>
      </c>
      <c r="Z38" s="39" t="str">
        <f t="shared" si="34"/>
        <v>RH</v>
      </c>
      <c r="AA38" s="39" t="str">
        <f t="shared" si="34"/>
        <v/>
      </c>
      <c r="AB38" s="39" t="str">
        <f t="shared" si="34"/>
        <v/>
      </c>
      <c r="AC38" s="39" t="str">
        <f t="shared" si="34"/>
        <v/>
      </c>
      <c r="AD38" s="39" t="str">
        <f t="shared" si="34"/>
        <v/>
      </c>
      <c r="AE38" s="39" t="str">
        <f t="shared" si="34"/>
        <v>RH</v>
      </c>
      <c r="AF38" s="39" t="str">
        <f t="shared" si="34"/>
        <v>RH</v>
      </c>
      <c r="AG38" s="39" t="str">
        <f t="shared" si="34"/>
        <v>RH</v>
      </c>
      <c r="AH38" s="111"/>
      <c r="AI38" s="164">
        <f>COUNTIF(D38:AG38,"RTT")+'Oct 2020'!AJ38</f>
        <v>0</v>
      </c>
      <c r="AJ38" s="183">
        <f t="shared" si="4"/>
        <v>15</v>
      </c>
      <c r="AK38" s="88">
        <f>COUNTIF(D38:AG38,"CA")+'Oct 2020'!AL38</f>
        <v>0</v>
      </c>
      <c r="AL38" s="186">
        <f t="shared" si="5"/>
        <v>25</v>
      </c>
      <c r="AM38" s="362"/>
      <c r="AN38" s="88">
        <f>COUNTIF(D38:AG38,"CA")+'Avril 2020'!AN38</f>
        <v>0</v>
      </c>
      <c r="AO38" s="80">
        <f t="shared" si="6"/>
        <v>0</v>
      </c>
      <c r="AP38" s="80">
        <f>COUNTIF(C38:AG38,"HS")+'Oct 2020'!AQ38</f>
        <v>0</v>
      </c>
      <c r="AQ38" s="186">
        <f t="shared" si="7"/>
        <v>0</v>
      </c>
      <c r="AR38" s="77">
        <f>COUNT(N38,R38,Y38,AF38,K38,D38)+'Oct 2020'!AS38</f>
        <v>0</v>
      </c>
      <c r="AS38" s="64">
        <f t="shared" si="8"/>
        <v>0</v>
      </c>
      <c r="AT38" s="64">
        <f>COUNTIF(D38:AG38,"jdf")+'Oct 2020'!AU38</f>
        <v>0</v>
      </c>
      <c r="AU38" s="183">
        <f t="shared" si="9"/>
        <v>0</v>
      </c>
      <c r="AV38" s="106">
        <f t="shared" ca="1" si="16"/>
        <v>0</v>
      </c>
      <c r="AW38" s="108">
        <f>COUNTIF(D38:AG38,"RF")+'Oct 2020'!AX38</f>
        <v>0</v>
      </c>
      <c r="AX38" s="146">
        <f t="shared" ca="1" si="10"/>
        <v>0</v>
      </c>
      <c r="AY38" s="88">
        <f>IF(COUNTIF(C38:AG38,"CA")&gt;=5,"1",IF(COUNTIF(C38:AG38,"CA")&lt;=4,"0"))+'Oct 2020'!AZ38</f>
        <v>0</v>
      </c>
      <c r="AZ38" s="80">
        <f t="shared" si="11"/>
        <v>0</v>
      </c>
      <c r="BA38" s="80">
        <f>COUNTIF(C38:AG38,"FR")+'Oct 2020'!BB38</f>
        <v>0</v>
      </c>
      <c r="BB38" s="186">
        <f t="shared" si="12"/>
        <v>0</v>
      </c>
    </row>
    <row r="39" spans="1:54" ht="2.25" customHeight="1" x14ac:dyDescent="0.25">
      <c r="A39" s="155"/>
      <c r="B39" s="120"/>
      <c r="C39" s="133"/>
      <c r="D39" s="107"/>
      <c r="E39" s="39"/>
      <c r="F39" s="39"/>
      <c r="G39" s="39"/>
      <c r="H39" s="39"/>
      <c r="I39" s="39"/>
      <c r="J39" s="39"/>
      <c r="K39" s="39"/>
      <c r="L39" s="39"/>
      <c r="M39" s="39"/>
      <c r="N39" s="107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11"/>
      <c r="AI39" s="164">
        <f>COUNTIF(D39:AG39,"RTT")+'Oct 2020'!AJ39</f>
        <v>0</v>
      </c>
      <c r="AJ39" s="183"/>
      <c r="AK39" s="88">
        <f>COUNTIF(D39:AG39,"CA")+'Oct 2020'!AL39</f>
        <v>0</v>
      </c>
      <c r="AL39" s="186"/>
      <c r="AM39" s="362"/>
      <c r="AN39" s="88">
        <f>COUNTIF(D39:AG39,"CA")+'Avril 2020'!AN39</f>
        <v>0</v>
      </c>
      <c r="AO39" s="80">
        <f t="shared" si="6"/>
        <v>0</v>
      </c>
      <c r="AP39" s="80">
        <f>COUNTIF(C39:AG39,"HS")+'Oct 2020'!AQ39</f>
        <v>0</v>
      </c>
      <c r="AQ39" s="186">
        <f t="shared" si="7"/>
        <v>0</v>
      </c>
      <c r="AR39" s="77">
        <f>COUNT(N39,R39,Y39,AF39,K39,D39)+'Oct 2020'!AS39</f>
        <v>0</v>
      </c>
      <c r="AS39" s="64">
        <f t="shared" si="8"/>
        <v>0</v>
      </c>
      <c r="AT39" s="64">
        <f>COUNTIF(D39:AG39,"jdf")+'Oct 2020'!AU39</f>
        <v>0</v>
      </c>
      <c r="AU39" s="183">
        <f t="shared" si="9"/>
        <v>0</v>
      </c>
      <c r="AV39" s="106"/>
      <c r="AW39" s="108">
        <f>COUNTIF(D39:AG39,"RF")+'Oct 2020'!AX39</f>
        <v>0</v>
      </c>
      <c r="AX39" s="147"/>
      <c r="AY39" s="88">
        <f>IF(COUNTIF(C39:AG39,"CA")&gt;=5,"1",IF(COUNTIF(C39:AG39,"CA")&lt;=4,"0"))+'Oct 2020'!AZ39</f>
        <v>0</v>
      </c>
      <c r="AZ39" s="80">
        <f t="shared" si="11"/>
        <v>0</v>
      </c>
      <c r="BA39" s="80">
        <f>COUNTIF(C39:AG39,"FR")+'Oct 2020'!BB39</f>
        <v>0</v>
      </c>
      <c r="BB39" s="186">
        <f t="shared" si="12"/>
        <v>0</v>
      </c>
    </row>
    <row r="40" spans="1:54" ht="12" customHeight="1" thickBot="1" x14ac:dyDescent="0.3">
      <c r="A40" s="35" t="s">
        <v>46</v>
      </c>
      <c r="B40" s="43">
        <v>20</v>
      </c>
      <c r="C40" s="133"/>
      <c r="D40" s="107" t="s">
        <v>55</v>
      </c>
      <c r="E40" s="39">
        <v>20</v>
      </c>
      <c r="F40" s="39">
        <v>20</v>
      </c>
      <c r="G40" s="39">
        <v>20</v>
      </c>
      <c r="H40" s="39">
        <v>20</v>
      </c>
      <c r="I40" s="39">
        <v>20</v>
      </c>
      <c r="J40" s="39" t="s">
        <v>55</v>
      </c>
      <c r="K40" s="39" t="s">
        <v>55</v>
      </c>
      <c r="L40" s="39">
        <v>20</v>
      </c>
      <c r="M40" s="39">
        <v>20</v>
      </c>
      <c r="N40" s="107" t="s">
        <v>64</v>
      </c>
      <c r="O40" s="39">
        <v>20</v>
      </c>
      <c r="P40" s="39">
        <v>20</v>
      </c>
      <c r="Q40" s="39" t="s">
        <v>55</v>
      </c>
      <c r="R40" s="39" t="s">
        <v>55</v>
      </c>
      <c r="S40" s="39">
        <v>20</v>
      </c>
      <c r="T40" s="39">
        <v>20</v>
      </c>
      <c r="U40" s="39">
        <v>20</v>
      </c>
      <c r="V40" s="39">
        <v>20</v>
      </c>
      <c r="W40" s="39">
        <v>20</v>
      </c>
      <c r="X40" s="39" t="s">
        <v>55</v>
      </c>
      <c r="Y40" s="39" t="s">
        <v>55</v>
      </c>
      <c r="Z40" s="39">
        <v>20</v>
      </c>
      <c r="AA40" s="39">
        <v>20</v>
      </c>
      <c r="AB40" s="39">
        <v>20</v>
      </c>
      <c r="AC40" s="39">
        <v>20</v>
      </c>
      <c r="AD40" s="39">
        <v>20</v>
      </c>
      <c r="AE40" s="39" t="s">
        <v>55</v>
      </c>
      <c r="AF40" s="39" t="s">
        <v>55</v>
      </c>
      <c r="AG40" s="39">
        <v>20</v>
      </c>
      <c r="AH40" s="111"/>
      <c r="AI40" s="164">
        <f>COUNTIF(D40:AG40,"RTT")+'Oct 2020'!AJ40</f>
        <v>0</v>
      </c>
      <c r="AJ40" s="183">
        <f t="shared" si="4"/>
        <v>15</v>
      </c>
      <c r="AK40" s="88">
        <f>COUNTIF(D40:AG40,"CA")+'Oct 2020'!AL40</f>
        <v>0</v>
      </c>
      <c r="AL40" s="186">
        <f t="shared" si="5"/>
        <v>25</v>
      </c>
      <c r="AM40" s="362"/>
      <c r="AN40" s="88">
        <f>COUNTIF(D40:AG40,"CA")+'Avril 2020'!AN40</f>
        <v>0</v>
      </c>
      <c r="AO40" s="80">
        <f t="shared" si="6"/>
        <v>0</v>
      </c>
      <c r="AP40" s="80">
        <f>COUNTIF(C40:AG40,"HS")+'Oct 2020'!AQ40</f>
        <v>0</v>
      </c>
      <c r="AQ40" s="186">
        <f t="shared" si="7"/>
        <v>0</v>
      </c>
      <c r="AR40" s="77">
        <f>COUNT(N40,R40,Y40,AF40,K40,D40)+'Oct 2020'!AS40</f>
        <v>0</v>
      </c>
      <c r="AS40" s="64">
        <f t="shared" si="8"/>
        <v>0</v>
      </c>
      <c r="AT40" s="64">
        <f>COUNTIF(D40:AG40,"jdf")+'Oct 2020'!AU40</f>
        <v>0</v>
      </c>
      <c r="AU40" s="183">
        <f t="shared" si="9"/>
        <v>0</v>
      </c>
      <c r="AV40" s="181">
        <f ca="1">jaunesNum($N$4)+'Oct 2020'!AW40</f>
        <v>8</v>
      </c>
      <c r="AW40" s="108">
        <f>COUNTIF(D40:AG40,"RF")+'Oct 2020'!AX40</f>
        <v>8</v>
      </c>
      <c r="AX40" s="146">
        <f t="shared" ca="1" si="10"/>
        <v>0</v>
      </c>
      <c r="AY40" s="88">
        <f>IF(COUNTIF(C40:AG40,"CA")&gt;=5,"1",IF(COUNTIF(C40:AG40,"CA")&lt;=4,"0"))+'Oct 2020'!AZ40</f>
        <v>0</v>
      </c>
      <c r="AZ40" s="80">
        <f t="shared" si="11"/>
        <v>0</v>
      </c>
      <c r="BA40" s="80">
        <f>COUNTIF(C40:AG40,"FR")+'Oct 2020'!BB40</f>
        <v>0</v>
      </c>
      <c r="BB40" s="186">
        <f t="shared" si="12"/>
        <v>0</v>
      </c>
    </row>
    <row r="41" spans="1:54" ht="12" customHeight="1" x14ac:dyDescent="0.25">
      <c r="A41" s="285" t="s">
        <v>47</v>
      </c>
      <c r="B41" s="120">
        <v>21</v>
      </c>
      <c r="C41" s="133"/>
      <c r="D41" s="107" t="s">
        <v>55</v>
      </c>
      <c r="E41" s="39">
        <v>21</v>
      </c>
      <c r="F41" s="39">
        <v>21</v>
      </c>
      <c r="G41" s="39">
        <v>21</v>
      </c>
      <c r="H41" s="39">
        <v>21</v>
      </c>
      <c r="I41" s="39">
        <v>21</v>
      </c>
      <c r="J41" s="39" t="s">
        <v>55</v>
      </c>
      <c r="K41" s="39" t="s">
        <v>55</v>
      </c>
      <c r="L41" s="39">
        <v>21</v>
      </c>
      <c r="M41" s="39">
        <v>21</v>
      </c>
      <c r="N41" s="107" t="s">
        <v>64</v>
      </c>
      <c r="O41" s="39">
        <v>21</v>
      </c>
      <c r="P41" s="39">
        <v>21</v>
      </c>
      <c r="Q41" s="39" t="s">
        <v>55</v>
      </c>
      <c r="R41" s="39" t="s">
        <v>55</v>
      </c>
      <c r="S41" s="39">
        <v>21</v>
      </c>
      <c r="T41" s="39">
        <v>21</v>
      </c>
      <c r="U41" s="39">
        <v>21</v>
      </c>
      <c r="V41" s="39">
        <v>21</v>
      </c>
      <c r="W41" s="39">
        <v>21</v>
      </c>
      <c r="X41" s="39" t="s">
        <v>55</v>
      </c>
      <c r="Y41" s="39" t="s">
        <v>55</v>
      </c>
      <c r="Z41" s="39">
        <v>21</v>
      </c>
      <c r="AA41" s="39">
        <v>21</v>
      </c>
      <c r="AB41" s="39">
        <v>21</v>
      </c>
      <c r="AC41" s="39">
        <v>21</v>
      </c>
      <c r="AD41" s="39">
        <v>21</v>
      </c>
      <c r="AE41" s="39" t="s">
        <v>55</v>
      </c>
      <c r="AF41" s="39" t="s">
        <v>55</v>
      </c>
      <c r="AG41" s="39">
        <v>21</v>
      </c>
      <c r="AH41" s="111"/>
      <c r="AI41" s="164">
        <f>COUNTIF(D41:AG41,"RTT")+'Oct 2020'!AJ41</f>
        <v>0</v>
      </c>
      <c r="AJ41" s="183">
        <f t="shared" si="4"/>
        <v>15</v>
      </c>
      <c r="AK41" s="88">
        <f>COUNTIF(D41:AG41,"CA")+'Oct 2020'!AL41</f>
        <v>0</v>
      </c>
      <c r="AL41" s="186">
        <f t="shared" si="5"/>
        <v>25</v>
      </c>
      <c r="AM41" s="362"/>
      <c r="AN41" s="88">
        <f>COUNTIF(D41:AG41,"CA")+'Avril 2020'!AN41</f>
        <v>0</v>
      </c>
      <c r="AO41" s="80">
        <f t="shared" si="6"/>
        <v>0</v>
      </c>
      <c r="AP41" s="80">
        <f>COUNTIF(C41:AG41,"HS")+'Oct 2020'!AQ41</f>
        <v>0</v>
      </c>
      <c r="AQ41" s="186">
        <f t="shared" si="7"/>
        <v>0</v>
      </c>
      <c r="AR41" s="77">
        <f>COUNT(N41,R41,Y41,AF41,K41,D41)+'Oct 2020'!AS41</f>
        <v>0</v>
      </c>
      <c r="AS41" s="64">
        <f t="shared" si="8"/>
        <v>0</v>
      </c>
      <c r="AT41" s="64">
        <f>COUNTIF(D41:AG41,"jdf")+'Oct 2020'!AU41</f>
        <v>0</v>
      </c>
      <c r="AU41" s="183">
        <f t="shared" si="9"/>
        <v>0</v>
      </c>
      <c r="AV41" s="181">
        <f ca="1">jaunesNum($N$4)+'Oct 2020'!AW41</f>
        <v>8</v>
      </c>
      <c r="AW41" s="108">
        <f>COUNTIF(D41:AG41,"RF")+'Oct 2020'!AX41</f>
        <v>8</v>
      </c>
      <c r="AX41" s="146">
        <f t="shared" ca="1" si="10"/>
        <v>0</v>
      </c>
      <c r="AY41" s="88">
        <f>IF(COUNTIF(C41:AG41,"CA")&gt;=5,"1",IF(COUNTIF(C41:AG41,"CA")&lt;=4,"0"))+'Oct 2020'!AZ41</f>
        <v>0</v>
      </c>
      <c r="AZ41" s="80">
        <f t="shared" si="11"/>
        <v>0</v>
      </c>
      <c r="BA41" s="80">
        <f>COUNTIF(C41:AG41,"FR")+'Oct 2020'!BB41</f>
        <v>0</v>
      </c>
      <c r="BB41" s="186">
        <f t="shared" si="12"/>
        <v>0</v>
      </c>
    </row>
    <row r="42" spans="1:54" s="6" customFormat="1" ht="12" customHeight="1" x14ac:dyDescent="0.25">
      <c r="A42" s="286"/>
      <c r="B42" s="120">
        <v>22</v>
      </c>
      <c r="C42" s="133"/>
      <c r="D42" s="107" t="s">
        <v>55</v>
      </c>
      <c r="E42" s="39">
        <v>22</v>
      </c>
      <c r="F42" s="39">
        <v>22</v>
      </c>
      <c r="G42" s="39">
        <v>22</v>
      </c>
      <c r="H42" s="39">
        <v>22</v>
      </c>
      <c r="I42" s="39">
        <v>22</v>
      </c>
      <c r="J42" s="39" t="s">
        <v>55</v>
      </c>
      <c r="K42" s="39" t="s">
        <v>55</v>
      </c>
      <c r="L42" s="39">
        <v>22</v>
      </c>
      <c r="M42" s="39">
        <v>22</v>
      </c>
      <c r="N42" s="107" t="s">
        <v>64</v>
      </c>
      <c r="O42" s="39">
        <v>22</v>
      </c>
      <c r="P42" s="39">
        <v>22</v>
      </c>
      <c r="Q42" s="39" t="s">
        <v>55</v>
      </c>
      <c r="R42" s="39" t="s">
        <v>55</v>
      </c>
      <c r="S42" s="39">
        <v>22</v>
      </c>
      <c r="T42" s="39">
        <v>22</v>
      </c>
      <c r="U42" s="39">
        <v>22</v>
      </c>
      <c r="V42" s="39">
        <v>22</v>
      </c>
      <c r="W42" s="39">
        <v>22</v>
      </c>
      <c r="X42" s="39" t="s">
        <v>55</v>
      </c>
      <c r="Y42" s="39" t="s">
        <v>55</v>
      </c>
      <c r="Z42" s="39">
        <v>22</v>
      </c>
      <c r="AA42" s="39">
        <v>22</v>
      </c>
      <c r="AB42" s="39">
        <v>22</v>
      </c>
      <c r="AC42" s="39">
        <v>22</v>
      </c>
      <c r="AD42" s="39">
        <v>22</v>
      </c>
      <c r="AE42" s="39" t="s">
        <v>55</v>
      </c>
      <c r="AF42" s="39" t="s">
        <v>55</v>
      </c>
      <c r="AG42" s="39">
        <v>22</v>
      </c>
      <c r="AH42" s="111"/>
      <c r="AI42" s="164">
        <f>COUNTIF(D42:AG42,"RTT")+'Oct 2020'!AJ42</f>
        <v>0</v>
      </c>
      <c r="AJ42" s="183">
        <f t="shared" si="4"/>
        <v>15</v>
      </c>
      <c r="AK42" s="88">
        <f>COUNTIF(D42:AG42,"CA")+'Oct 2020'!AL42</f>
        <v>0</v>
      </c>
      <c r="AL42" s="186">
        <f t="shared" si="5"/>
        <v>25</v>
      </c>
      <c r="AM42" s="362"/>
      <c r="AN42" s="88">
        <f>COUNTIF(D42:AG42,"CA")+'Avril 2020'!AN42</f>
        <v>0</v>
      </c>
      <c r="AO42" s="80">
        <f t="shared" si="6"/>
        <v>0</v>
      </c>
      <c r="AP42" s="80">
        <f>COUNTIF(C42:AG42,"HS")+'Oct 2020'!AQ42</f>
        <v>0</v>
      </c>
      <c r="AQ42" s="186">
        <f t="shared" si="7"/>
        <v>0</v>
      </c>
      <c r="AR42" s="77">
        <f>COUNT(N42,R42,Y42,AF42,K42,D42)+'Oct 2020'!AS42</f>
        <v>0</v>
      </c>
      <c r="AS42" s="64">
        <f t="shared" si="8"/>
        <v>0</v>
      </c>
      <c r="AT42" s="64">
        <f>COUNTIF(D42:AG42,"jdf")+'Oct 2020'!AU42</f>
        <v>0</v>
      </c>
      <c r="AU42" s="183">
        <f t="shared" si="9"/>
        <v>0</v>
      </c>
      <c r="AV42" s="181">
        <f ca="1">jaunesNum($N$4)+'Oct 2020'!AW42</f>
        <v>8</v>
      </c>
      <c r="AW42" s="108">
        <f>COUNTIF(D42:AG42,"RF")+'Oct 2020'!AX42</f>
        <v>8</v>
      </c>
      <c r="AX42" s="146">
        <f t="shared" ca="1" si="10"/>
        <v>0</v>
      </c>
      <c r="AY42" s="88">
        <f>IF(COUNTIF(C42:AG42,"CA")&gt;=5,"1",IF(COUNTIF(C42:AG42,"CA")&lt;=4,"0"))+'Oct 2020'!AZ42</f>
        <v>0</v>
      </c>
      <c r="AZ42" s="80">
        <f t="shared" si="11"/>
        <v>0</v>
      </c>
      <c r="BA42" s="80">
        <f>COUNTIF(C42:AG42,"FR")+'Oct 2020'!BB42</f>
        <v>0</v>
      </c>
      <c r="BB42" s="186">
        <f t="shared" si="12"/>
        <v>0</v>
      </c>
    </row>
    <row r="43" spans="1:54" ht="1.5" customHeight="1" x14ac:dyDescent="0.25">
      <c r="A43" s="14"/>
      <c r="B43" s="120"/>
      <c r="C43" s="133"/>
      <c r="D43" s="107"/>
      <c r="E43" s="39"/>
      <c r="F43" s="39"/>
      <c r="G43" s="39"/>
      <c r="H43" s="39"/>
      <c r="I43" s="39"/>
      <c r="J43" s="39"/>
      <c r="K43" s="39"/>
      <c r="L43" s="39"/>
      <c r="M43" s="39"/>
      <c r="N43" s="107" t="s">
        <v>64</v>
      </c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11"/>
      <c r="AI43" s="164">
        <f>COUNTIF(D43:AG43,"RTT")+'Oct 2020'!AJ43</f>
        <v>0</v>
      </c>
      <c r="AJ43" s="183">
        <f t="shared" si="4"/>
        <v>15</v>
      </c>
      <c r="AK43" s="88">
        <f>COUNTIF(D43:AG43,"CA")+'Oct 2020'!AL43</f>
        <v>0</v>
      </c>
      <c r="AL43" s="186">
        <f t="shared" si="5"/>
        <v>25</v>
      </c>
      <c r="AM43" s="362"/>
      <c r="AN43" s="88">
        <f>COUNTIF(D43:AG43,"CA")+'Avril 2020'!AN43</f>
        <v>0</v>
      </c>
      <c r="AO43" s="80">
        <f t="shared" si="6"/>
        <v>0</v>
      </c>
      <c r="AP43" s="80">
        <f>COUNTIF(C43:AG43,"HS")+'Oct 2020'!AQ43</f>
        <v>0</v>
      </c>
      <c r="AQ43" s="186">
        <f t="shared" si="7"/>
        <v>0</v>
      </c>
      <c r="AR43" s="77">
        <f>COUNT(N43,R43,Y43,AF43,K43,D43)+'Oct 2020'!AS43</f>
        <v>0</v>
      </c>
      <c r="AS43" s="64">
        <f t="shared" si="8"/>
        <v>0</v>
      </c>
      <c r="AT43" s="64">
        <f>COUNTIF(D43:AG43,"jdf")+'Oct 2020'!AU43</f>
        <v>0</v>
      </c>
      <c r="AU43" s="183">
        <f t="shared" si="9"/>
        <v>0</v>
      </c>
      <c r="AV43" s="181">
        <f ca="1">jaunesNum($N$4)+'Oct 2020'!AW43</f>
        <v>7</v>
      </c>
      <c r="AW43" s="108">
        <f>COUNTIF(D43:AG43,"RF")+'Oct 2020'!AX43</f>
        <v>5</v>
      </c>
      <c r="AX43" s="147"/>
      <c r="AY43" s="88">
        <f>IF(COUNTIF(C43:AG43,"CA")&gt;=5,"1",IF(COUNTIF(C43:AG43,"CA")&lt;=4,"0"))+'Oct 2020'!AZ43</f>
        <v>0</v>
      </c>
      <c r="AZ43" s="80">
        <f t="shared" si="11"/>
        <v>0</v>
      </c>
      <c r="BA43" s="80">
        <f>COUNTIF(C43:AG43,"FR")+'Oct 2020'!BB43</f>
        <v>0</v>
      </c>
      <c r="BB43" s="186">
        <f t="shared" si="12"/>
        <v>0</v>
      </c>
    </row>
    <row r="44" spans="1:54" ht="12" customHeight="1" x14ac:dyDescent="0.25">
      <c r="A44" s="36" t="s">
        <v>48</v>
      </c>
      <c r="B44" s="121">
        <v>23</v>
      </c>
      <c r="C44" s="133"/>
      <c r="D44" s="107" t="s">
        <v>55</v>
      </c>
      <c r="E44" s="39">
        <v>23</v>
      </c>
      <c r="F44" s="39">
        <v>23</v>
      </c>
      <c r="G44" s="39">
        <v>23</v>
      </c>
      <c r="H44" s="39">
        <v>23</v>
      </c>
      <c r="I44" s="39">
        <v>23</v>
      </c>
      <c r="J44" s="39" t="s">
        <v>55</v>
      </c>
      <c r="K44" s="39" t="s">
        <v>55</v>
      </c>
      <c r="L44" s="39">
        <v>23</v>
      </c>
      <c r="M44" s="39">
        <v>23</v>
      </c>
      <c r="N44" s="107" t="s">
        <v>64</v>
      </c>
      <c r="O44" s="39">
        <v>23</v>
      </c>
      <c r="P44" s="39">
        <v>23</v>
      </c>
      <c r="Q44" s="39" t="s">
        <v>55</v>
      </c>
      <c r="R44" s="39" t="s">
        <v>55</v>
      </c>
      <c r="S44" s="39">
        <v>23</v>
      </c>
      <c r="T44" s="39">
        <v>23</v>
      </c>
      <c r="U44" s="39">
        <v>23</v>
      </c>
      <c r="V44" s="39">
        <v>23</v>
      </c>
      <c r="W44" s="39">
        <v>23</v>
      </c>
      <c r="X44" s="39" t="s">
        <v>55</v>
      </c>
      <c r="Y44" s="39" t="s">
        <v>55</v>
      </c>
      <c r="Z44" s="39">
        <v>23</v>
      </c>
      <c r="AA44" s="39">
        <v>23</v>
      </c>
      <c r="AB44" s="39">
        <v>23</v>
      </c>
      <c r="AC44" s="39">
        <v>23</v>
      </c>
      <c r="AD44" s="39">
        <v>23</v>
      </c>
      <c r="AE44" s="39" t="s">
        <v>55</v>
      </c>
      <c r="AF44" s="39" t="s">
        <v>55</v>
      </c>
      <c r="AG44" s="39">
        <v>23</v>
      </c>
      <c r="AH44" s="111"/>
      <c r="AI44" s="164">
        <f>COUNTIF(D44:AG44,"RTT")+'Oct 2020'!AJ44</f>
        <v>0</v>
      </c>
      <c r="AJ44" s="183">
        <f t="shared" si="4"/>
        <v>15</v>
      </c>
      <c r="AK44" s="88">
        <f>COUNTIF(D44:AG44,"CA")+'Oct 2020'!AL44</f>
        <v>0</v>
      </c>
      <c r="AL44" s="186">
        <f t="shared" si="5"/>
        <v>25</v>
      </c>
      <c r="AM44" s="362"/>
      <c r="AN44" s="88">
        <f>COUNTIF(D44:AG44,"CA")+'Avril 2020'!AN44</f>
        <v>0</v>
      </c>
      <c r="AO44" s="80">
        <f t="shared" si="6"/>
        <v>0</v>
      </c>
      <c r="AP44" s="80">
        <f>COUNTIF(C44:AG44,"HS")+'Oct 2020'!AQ44</f>
        <v>0</v>
      </c>
      <c r="AQ44" s="186">
        <f t="shared" si="7"/>
        <v>0</v>
      </c>
      <c r="AR44" s="77">
        <f>COUNT(N44,R44,Y44,AF44,K44,D44)+'Oct 2020'!AS44</f>
        <v>0</v>
      </c>
      <c r="AS44" s="64">
        <f t="shared" si="8"/>
        <v>0</v>
      </c>
      <c r="AT44" s="64">
        <f>COUNTIF(D44:AG44,"jdf")+'Oct 2020'!AU44</f>
        <v>0</v>
      </c>
      <c r="AU44" s="183">
        <f t="shared" si="9"/>
        <v>0</v>
      </c>
      <c r="AV44" s="181">
        <f ca="1">jaunesNum($N$4)+'Oct 2020'!AW44</f>
        <v>8</v>
      </c>
      <c r="AW44" s="108">
        <f>COUNTIF(D44:AG44,"RF")+'Oct 2020'!AX44</f>
        <v>8</v>
      </c>
      <c r="AX44" s="146">
        <f t="shared" ca="1" si="10"/>
        <v>0</v>
      </c>
      <c r="AY44" s="88">
        <f>IF(COUNTIF(C44:AG44,"CA")&gt;=5,"1",IF(COUNTIF(C44:AG44,"CA")&lt;=4,"0"))+'Oct 2020'!AZ44</f>
        <v>0</v>
      </c>
      <c r="AZ44" s="80">
        <f t="shared" si="11"/>
        <v>0</v>
      </c>
      <c r="BA44" s="80">
        <f>COUNTIF(C44:AG44,"FR")+'Oct 2020'!BB44</f>
        <v>0</v>
      </c>
      <c r="BB44" s="186">
        <f t="shared" si="12"/>
        <v>0</v>
      </c>
    </row>
    <row r="45" spans="1:54" s="6" customFormat="1" ht="12" customHeight="1" x14ac:dyDescent="0.25">
      <c r="A45" s="37" t="s">
        <v>49</v>
      </c>
      <c r="B45" s="125">
        <v>24</v>
      </c>
      <c r="C45" s="133"/>
      <c r="D45" s="107" t="str">
        <f t="shared" ref="D45:AG45" si="35">IF(OR(WEEKDAY(D3,2)=6,WEEKDAY(D3,2)=7),"RH","")</f>
        <v>RH</v>
      </c>
      <c r="E45" s="39" t="str">
        <f t="shared" si="35"/>
        <v/>
      </c>
      <c r="F45" s="39" t="str">
        <f t="shared" si="35"/>
        <v/>
      </c>
      <c r="G45" s="39" t="str">
        <f t="shared" si="35"/>
        <v/>
      </c>
      <c r="H45" s="39" t="str">
        <f t="shared" si="35"/>
        <v/>
      </c>
      <c r="I45" s="39" t="str">
        <f t="shared" si="35"/>
        <v/>
      </c>
      <c r="J45" s="39" t="str">
        <f t="shared" si="35"/>
        <v>RH</v>
      </c>
      <c r="K45" s="39" t="str">
        <f t="shared" si="35"/>
        <v>RH</v>
      </c>
      <c r="L45" s="39" t="str">
        <f t="shared" si="35"/>
        <v/>
      </c>
      <c r="M45" s="39" t="str">
        <f t="shared" si="35"/>
        <v/>
      </c>
      <c r="N45" s="107"/>
      <c r="O45" s="39" t="str">
        <f t="shared" si="35"/>
        <v/>
      </c>
      <c r="P45" s="39" t="str">
        <f t="shared" si="35"/>
        <v/>
      </c>
      <c r="Q45" s="39" t="str">
        <f t="shared" si="35"/>
        <v>RH</v>
      </c>
      <c r="R45" s="39" t="str">
        <f t="shared" si="35"/>
        <v>RH</v>
      </c>
      <c r="S45" s="39" t="str">
        <f t="shared" si="35"/>
        <v/>
      </c>
      <c r="T45" s="39" t="str">
        <f t="shared" si="35"/>
        <v/>
      </c>
      <c r="U45" s="39" t="str">
        <f t="shared" si="35"/>
        <v/>
      </c>
      <c r="V45" s="39" t="str">
        <f t="shared" si="35"/>
        <v/>
      </c>
      <c r="W45" s="39" t="str">
        <f t="shared" si="35"/>
        <v/>
      </c>
      <c r="X45" s="39" t="str">
        <f t="shared" si="35"/>
        <v>RH</v>
      </c>
      <c r="Y45" s="39" t="str">
        <f t="shared" si="35"/>
        <v>RH</v>
      </c>
      <c r="Z45" s="39" t="str">
        <f t="shared" si="35"/>
        <v/>
      </c>
      <c r="AA45" s="39" t="str">
        <f t="shared" si="35"/>
        <v/>
      </c>
      <c r="AB45" s="39" t="str">
        <f t="shared" si="35"/>
        <v/>
      </c>
      <c r="AC45" s="39" t="str">
        <f t="shared" si="35"/>
        <v/>
      </c>
      <c r="AD45" s="39" t="str">
        <f t="shared" si="35"/>
        <v/>
      </c>
      <c r="AE45" s="39" t="str">
        <f t="shared" si="35"/>
        <v>RH</v>
      </c>
      <c r="AF45" s="39" t="str">
        <f t="shared" si="35"/>
        <v>RH</v>
      </c>
      <c r="AG45" s="39" t="str">
        <f t="shared" si="35"/>
        <v/>
      </c>
      <c r="AH45" s="111"/>
      <c r="AI45" s="164">
        <f>COUNTIF(D45:AG45,"RTT")+'Oct 2020'!AJ45</f>
        <v>0</v>
      </c>
      <c r="AJ45" s="183">
        <f t="shared" si="4"/>
        <v>15</v>
      </c>
      <c r="AK45" s="88">
        <f>COUNTIF(D45:AG45,"CA")+'Oct 2020'!AL45</f>
        <v>0</v>
      </c>
      <c r="AL45" s="186">
        <f t="shared" si="5"/>
        <v>25</v>
      </c>
      <c r="AM45" s="362"/>
      <c r="AN45" s="88">
        <f>COUNTIF(D45:AG45,"CA")+'Avril 2020'!AN45</f>
        <v>0</v>
      </c>
      <c r="AO45" s="80">
        <f t="shared" si="6"/>
        <v>0</v>
      </c>
      <c r="AP45" s="80">
        <f>COUNTIF(C45:AG45,"HS")+'Oct 2020'!AQ45</f>
        <v>0</v>
      </c>
      <c r="AQ45" s="186">
        <f t="shared" si="7"/>
        <v>0</v>
      </c>
      <c r="AR45" s="77">
        <f>COUNT(N45,R45,Y45,AF45,K45,D45)+'Oct 2020'!AS45</f>
        <v>0</v>
      </c>
      <c r="AS45" s="64">
        <f t="shared" si="8"/>
        <v>0</v>
      </c>
      <c r="AT45" s="64">
        <f>COUNTIF(D45:AG45,"jdf")+'Oct 2020'!AU45</f>
        <v>0</v>
      </c>
      <c r="AU45" s="183">
        <f t="shared" si="9"/>
        <v>0</v>
      </c>
      <c r="AV45" s="106">
        <f ca="1">jaunesNum(D45:AG45)</f>
        <v>1</v>
      </c>
      <c r="AW45" s="108">
        <f>COUNTIF(D45:AG45,"RF")+'Oct 2020'!AX45</f>
        <v>0</v>
      </c>
      <c r="AX45" s="146">
        <f t="shared" ca="1" si="10"/>
        <v>1</v>
      </c>
      <c r="AY45" s="88">
        <f>IF(COUNTIF(C45:AG45,"CA")&gt;=5,"1",IF(COUNTIF(C45:AG45,"CA")&lt;=4,"0"))+'Oct 2020'!AZ45</f>
        <v>0</v>
      </c>
      <c r="AZ45" s="80">
        <f t="shared" si="11"/>
        <v>0</v>
      </c>
      <c r="BA45" s="80">
        <f>COUNTIF(C45:AG45,"FR")+'Oct 2020'!BB45</f>
        <v>0</v>
      </c>
      <c r="BB45" s="186">
        <f t="shared" si="12"/>
        <v>0</v>
      </c>
    </row>
    <row r="46" spans="1:54" s="5" customFormat="1" ht="2.25" customHeight="1" x14ac:dyDescent="0.25">
      <c r="A46" s="15"/>
      <c r="B46" s="126"/>
      <c r="C46" s="133"/>
      <c r="D46" s="107"/>
      <c r="E46" s="39"/>
      <c r="F46" s="39"/>
      <c r="G46" s="39"/>
      <c r="H46" s="39"/>
      <c r="I46" s="39"/>
      <c r="J46" s="39"/>
      <c r="K46" s="39"/>
      <c r="L46" s="39"/>
      <c r="M46" s="39"/>
      <c r="N46" s="107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11"/>
      <c r="AI46" s="164">
        <f>COUNTIF(D46:AG46,"RTT")+'Oct 2020'!AJ46</f>
        <v>0</v>
      </c>
      <c r="AJ46" s="183"/>
      <c r="AK46" s="88">
        <f>COUNTIF(D46:AG46,"CA")+'Oct 2020'!AL46</f>
        <v>0</v>
      </c>
      <c r="AL46" s="186"/>
      <c r="AM46" s="362"/>
      <c r="AN46" s="88">
        <f>COUNTIF(D46:AG46,"CA")+'Avril 2020'!AN46</f>
        <v>0</v>
      </c>
      <c r="AO46" s="80">
        <f t="shared" si="6"/>
        <v>0</v>
      </c>
      <c r="AP46" s="80">
        <f>COUNTIF(C46:AG46,"HS")+'Oct 2020'!AQ46</f>
        <v>0</v>
      </c>
      <c r="AQ46" s="186">
        <f t="shared" si="7"/>
        <v>0</v>
      </c>
      <c r="AR46" s="77">
        <f>COUNT(N46,R46,Y46,AF46,K46,D46)+'Oct 2020'!AS46</f>
        <v>0</v>
      </c>
      <c r="AS46" s="64">
        <f t="shared" si="8"/>
        <v>0</v>
      </c>
      <c r="AT46" s="64">
        <f>COUNTIF(D46:AG46,"jdf")+'Oct 2020'!AU46</f>
        <v>0</v>
      </c>
      <c r="AU46" s="183">
        <f t="shared" si="9"/>
        <v>0</v>
      </c>
      <c r="AV46" s="181"/>
      <c r="AW46" s="108">
        <f>COUNTIF(D46:AG46,"RF")+'Oct 2020'!AX46</f>
        <v>0</v>
      </c>
      <c r="AX46" s="147"/>
      <c r="AY46" s="88">
        <f>IF(COUNTIF(C46:AG46,"CA")&gt;=5,"1",IF(COUNTIF(C46:AG46,"CA")&lt;=4,"0"))+'Oct 2020'!AZ46</f>
        <v>0</v>
      </c>
      <c r="AZ46" s="80">
        <f t="shared" si="11"/>
        <v>0</v>
      </c>
      <c r="BA46" s="80">
        <f>COUNTIF(C46:AG46,"FR")+'Oct 2020'!BB46</f>
        <v>0</v>
      </c>
      <c r="BB46" s="186">
        <f t="shared" si="12"/>
        <v>0</v>
      </c>
    </row>
    <row r="47" spans="1:54" ht="12" customHeight="1" x14ac:dyDescent="0.25">
      <c r="A47" s="287" t="s">
        <v>50</v>
      </c>
      <c r="B47" s="127">
        <v>25</v>
      </c>
      <c r="C47" s="140"/>
      <c r="D47" s="107" t="s">
        <v>55</v>
      </c>
      <c r="E47" s="39">
        <v>25</v>
      </c>
      <c r="F47" s="39">
        <v>25</v>
      </c>
      <c r="G47" s="39">
        <v>25</v>
      </c>
      <c r="H47" s="39">
        <v>25</v>
      </c>
      <c r="I47" s="39">
        <v>25</v>
      </c>
      <c r="J47" s="39" t="s">
        <v>55</v>
      </c>
      <c r="K47" s="39" t="s">
        <v>55</v>
      </c>
      <c r="L47" s="39">
        <v>25</v>
      </c>
      <c r="M47" s="39">
        <v>25</v>
      </c>
      <c r="N47" s="107" t="s">
        <v>64</v>
      </c>
      <c r="O47" s="39">
        <v>25</v>
      </c>
      <c r="P47" s="39">
        <v>25</v>
      </c>
      <c r="Q47" s="39" t="s">
        <v>55</v>
      </c>
      <c r="R47" s="39" t="s">
        <v>55</v>
      </c>
      <c r="S47" s="39">
        <v>25</v>
      </c>
      <c r="T47" s="39">
        <v>25</v>
      </c>
      <c r="U47" s="39">
        <v>25</v>
      </c>
      <c r="V47" s="39">
        <v>25</v>
      </c>
      <c r="W47" s="39">
        <v>25</v>
      </c>
      <c r="X47" s="39" t="s">
        <v>55</v>
      </c>
      <c r="Y47" s="39" t="s">
        <v>55</v>
      </c>
      <c r="Z47" s="39">
        <v>25</v>
      </c>
      <c r="AA47" s="39">
        <v>25</v>
      </c>
      <c r="AB47" s="39">
        <v>25</v>
      </c>
      <c r="AC47" s="39">
        <v>25</v>
      </c>
      <c r="AD47" s="39">
        <v>25</v>
      </c>
      <c r="AE47" s="39" t="s">
        <v>55</v>
      </c>
      <c r="AF47" s="39" t="s">
        <v>55</v>
      </c>
      <c r="AG47" s="39">
        <v>25</v>
      </c>
      <c r="AH47" s="111"/>
      <c r="AI47" s="164">
        <f>COUNTIF(D47:AG47,"RTT")+'Oct 2020'!AJ47</f>
        <v>0</v>
      </c>
      <c r="AJ47" s="183">
        <f>0 -(AI47)</f>
        <v>0</v>
      </c>
      <c r="AK47" s="88">
        <f>COUNTIF(D47:AG47,"CA")+'Oct 2020'!AL47</f>
        <v>0</v>
      </c>
      <c r="AL47" s="186">
        <f t="shared" si="5"/>
        <v>25</v>
      </c>
      <c r="AM47" s="362"/>
      <c r="AN47" s="88">
        <f>COUNTIF(D47:AG47,"CA")+'Avril 2020'!AN47</f>
        <v>0</v>
      </c>
      <c r="AO47" s="80">
        <f t="shared" si="6"/>
        <v>0</v>
      </c>
      <c r="AP47" s="80">
        <f>COUNTIF(C47:AG47,"HS")+'Oct 2020'!AQ47</f>
        <v>0</v>
      </c>
      <c r="AQ47" s="186">
        <f t="shared" si="7"/>
        <v>0</v>
      </c>
      <c r="AR47" s="77">
        <f>COUNT(N47,R47,Y47,AF47,K47,D47)+'Oct 2020'!AS47</f>
        <v>0</v>
      </c>
      <c r="AS47" s="64">
        <f t="shared" si="8"/>
        <v>0</v>
      </c>
      <c r="AT47" s="64">
        <f>COUNTIF(D47:AG47,"jdf")+'Oct 2020'!AU47</f>
        <v>0</v>
      </c>
      <c r="AU47" s="183">
        <f t="shared" si="9"/>
        <v>0</v>
      </c>
      <c r="AV47" s="181">
        <f ca="1">jaunesNum($N$4)+'Oct 2020'!AW47</f>
        <v>8</v>
      </c>
      <c r="AW47" s="108">
        <f>COUNTIF(D47:AG47,"RF")+'Oct 2020'!AX47</f>
        <v>8</v>
      </c>
      <c r="AX47" s="146">
        <f t="shared" ca="1" si="10"/>
        <v>0</v>
      </c>
      <c r="AY47" s="88">
        <f>IF(COUNTIF(C47:AG47,"CA")&gt;=5,"1",IF(COUNTIF(C47:AG47,"CA")&lt;=4,"0"))+'Oct 2020'!AZ47</f>
        <v>0</v>
      </c>
      <c r="AZ47" s="80">
        <f t="shared" si="11"/>
        <v>0</v>
      </c>
      <c r="BA47" s="80">
        <f>COUNTIF(C47:AG47,"FR")+'Oct 2020'!BB47</f>
        <v>0</v>
      </c>
      <c r="BB47" s="186">
        <f t="shared" si="12"/>
        <v>0</v>
      </c>
    </row>
    <row r="48" spans="1:54" ht="12" customHeight="1" x14ac:dyDescent="0.25">
      <c r="A48" s="288"/>
      <c r="B48" s="127">
        <v>26</v>
      </c>
      <c r="C48" s="141"/>
      <c r="D48" s="107" t="s">
        <v>55</v>
      </c>
      <c r="E48" s="39">
        <v>26</v>
      </c>
      <c r="F48" s="39">
        <v>26</v>
      </c>
      <c r="G48" s="39">
        <v>26</v>
      </c>
      <c r="H48" s="39">
        <v>26</v>
      </c>
      <c r="I48" s="39">
        <v>26</v>
      </c>
      <c r="J48" s="39" t="s">
        <v>55</v>
      </c>
      <c r="K48" s="39" t="s">
        <v>55</v>
      </c>
      <c r="L48" s="39">
        <v>26</v>
      </c>
      <c r="M48" s="39">
        <v>26</v>
      </c>
      <c r="N48" s="107" t="s">
        <v>64</v>
      </c>
      <c r="O48" s="39">
        <v>26</v>
      </c>
      <c r="P48" s="39">
        <v>26</v>
      </c>
      <c r="Q48" s="39" t="s">
        <v>55</v>
      </c>
      <c r="R48" s="39" t="s">
        <v>55</v>
      </c>
      <c r="S48" s="39">
        <v>26</v>
      </c>
      <c r="T48" s="39">
        <v>26</v>
      </c>
      <c r="U48" s="39">
        <v>26</v>
      </c>
      <c r="V48" s="39">
        <v>26</v>
      </c>
      <c r="W48" s="39">
        <v>26</v>
      </c>
      <c r="X48" s="39" t="s">
        <v>55</v>
      </c>
      <c r="Y48" s="39" t="s">
        <v>55</v>
      </c>
      <c r="Z48" s="39">
        <v>26</v>
      </c>
      <c r="AA48" s="39">
        <v>26</v>
      </c>
      <c r="AB48" s="39">
        <v>26</v>
      </c>
      <c r="AC48" s="39">
        <v>26</v>
      </c>
      <c r="AD48" s="39">
        <v>26</v>
      </c>
      <c r="AE48" s="39" t="s">
        <v>55</v>
      </c>
      <c r="AF48" s="39" t="s">
        <v>55</v>
      </c>
      <c r="AG48" s="39">
        <v>26</v>
      </c>
      <c r="AH48" s="111"/>
      <c r="AI48" s="164">
        <f>COUNTIF(D48:AG48,"RTT")+'Oct 2020'!AJ48</f>
        <v>0</v>
      </c>
      <c r="AJ48" s="183">
        <f>0 -(AI48)</f>
        <v>0</v>
      </c>
      <c r="AK48" s="88">
        <f>COUNTIF(D48:AG48,"CA")+'Oct 2020'!AL48</f>
        <v>0</v>
      </c>
      <c r="AL48" s="186">
        <f t="shared" si="5"/>
        <v>25</v>
      </c>
      <c r="AM48" s="362"/>
      <c r="AN48" s="88">
        <f>COUNTIF(D48:AG48,"CA")+'Avril 2020'!AN48</f>
        <v>0</v>
      </c>
      <c r="AO48" s="80">
        <f t="shared" si="6"/>
        <v>0</v>
      </c>
      <c r="AP48" s="80">
        <f>COUNTIF(C48:AG48,"HS")+'Oct 2020'!AQ48</f>
        <v>0</v>
      </c>
      <c r="AQ48" s="186">
        <f t="shared" si="7"/>
        <v>0</v>
      </c>
      <c r="AR48" s="77">
        <f>COUNT(N48,R48,Y48,AF48,K48,D48)+'Oct 2020'!AS48</f>
        <v>0</v>
      </c>
      <c r="AS48" s="64">
        <f t="shared" si="8"/>
        <v>0</v>
      </c>
      <c r="AT48" s="64">
        <f>COUNTIF(D48:AG48,"jdf")+'Oct 2020'!AU48</f>
        <v>0</v>
      </c>
      <c r="AU48" s="183">
        <f t="shared" si="9"/>
        <v>0</v>
      </c>
      <c r="AV48" s="181">
        <f ca="1">jaunesNum($N$4)+'Oct 2020'!AW48</f>
        <v>8</v>
      </c>
      <c r="AW48" s="108">
        <f>COUNTIF(D48:AG48,"RF")+'Oct 2020'!AX48</f>
        <v>8</v>
      </c>
      <c r="AX48" s="146">
        <f t="shared" ca="1" si="10"/>
        <v>0</v>
      </c>
      <c r="AY48" s="88">
        <f>IF(COUNTIF(C48:AG48,"CA")&gt;=5,"1",IF(COUNTIF(C48:AG48,"CA")&lt;=4,"0"))+'Oct 2020'!AZ48</f>
        <v>0</v>
      </c>
      <c r="AZ48" s="80">
        <f t="shared" si="11"/>
        <v>0</v>
      </c>
      <c r="BA48" s="80">
        <f>COUNTIF(C48:AG48,"FR")+'Oct 2020'!BB48</f>
        <v>0</v>
      </c>
      <c r="BB48" s="186">
        <f t="shared" si="12"/>
        <v>0</v>
      </c>
    </row>
    <row r="49" spans="1:54" ht="12" customHeight="1" x14ac:dyDescent="0.25">
      <c r="A49" s="288"/>
      <c r="B49" s="127">
        <v>27</v>
      </c>
      <c r="C49" s="138"/>
      <c r="D49" s="107" t="str">
        <f t="shared" ref="D49:AG49" si="36">IF(OR(WEEKDAY(D3,2)=6,WEEKDAY(D3,2)=7,WEEKDAY(D3,2)=3),"RH","")</f>
        <v>RH</v>
      </c>
      <c r="E49" s="39" t="str">
        <f t="shared" si="36"/>
        <v/>
      </c>
      <c r="F49" s="39" t="str">
        <f t="shared" si="36"/>
        <v/>
      </c>
      <c r="G49" s="39" t="str">
        <f t="shared" si="36"/>
        <v>RH</v>
      </c>
      <c r="H49" s="39" t="str">
        <f t="shared" si="36"/>
        <v/>
      </c>
      <c r="I49" s="39" t="str">
        <f t="shared" si="36"/>
        <v/>
      </c>
      <c r="J49" s="39" t="str">
        <f t="shared" si="36"/>
        <v>RH</v>
      </c>
      <c r="K49" s="39" t="str">
        <f t="shared" si="36"/>
        <v>RH</v>
      </c>
      <c r="L49" s="39" t="str">
        <f t="shared" si="36"/>
        <v/>
      </c>
      <c r="M49" s="39" t="str">
        <f t="shared" si="36"/>
        <v/>
      </c>
      <c r="N49" s="107" t="str">
        <f t="shared" si="36"/>
        <v>RH</v>
      </c>
      <c r="O49" s="39" t="str">
        <f t="shared" si="36"/>
        <v/>
      </c>
      <c r="P49" s="39" t="str">
        <f t="shared" si="36"/>
        <v/>
      </c>
      <c r="Q49" s="39" t="str">
        <f t="shared" si="36"/>
        <v>RH</v>
      </c>
      <c r="R49" s="39" t="str">
        <f t="shared" si="36"/>
        <v>RH</v>
      </c>
      <c r="S49" s="39" t="str">
        <f t="shared" si="36"/>
        <v/>
      </c>
      <c r="T49" s="39" t="str">
        <f t="shared" si="36"/>
        <v/>
      </c>
      <c r="U49" s="39" t="str">
        <f t="shared" si="36"/>
        <v>RH</v>
      </c>
      <c r="V49" s="39" t="str">
        <f t="shared" si="36"/>
        <v/>
      </c>
      <c r="W49" s="39" t="str">
        <f t="shared" si="36"/>
        <v/>
      </c>
      <c r="X49" s="39" t="str">
        <f t="shared" si="36"/>
        <v>RH</v>
      </c>
      <c r="Y49" s="39" t="str">
        <f t="shared" si="36"/>
        <v>RH</v>
      </c>
      <c r="Z49" s="39" t="str">
        <f t="shared" si="36"/>
        <v/>
      </c>
      <c r="AA49" s="39" t="str">
        <f t="shared" si="36"/>
        <v/>
      </c>
      <c r="AB49" s="39" t="str">
        <f t="shared" si="36"/>
        <v>RH</v>
      </c>
      <c r="AC49" s="39" t="str">
        <f t="shared" si="36"/>
        <v/>
      </c>
      <c r="AD49" s="39" t="str">
        <f t="shared" si="36"/>
        <v/>
      </c>
      <c r="AE49" s="39" t="str">
        <f t="shared" si="36"/>
        <v>RH</v>
      </c>
      <c r="AF49" s="39" t="str">
        <f t="shared" si="36"/>
        <v>RH</v>
      </c>
      <c r="AG49" s="39" t="str">
        <f t="shared" si="36"/>
        <v/>
      </c>
      <c r="AH49" s="111"/>
      <c r="AI49" s="164">
        <f>COUNTIF(D49:AG49,"RTT")+'Oct 2020'!AJ49</f>
        <v>0</v>
      </c>
      <c r="AJ49" s="183">
        <f t="shared" si="4"/>
        <v>15</v>
      </c>
      <c r="AK49" s="88">
        <f>COUNTIF(D49:AG49,"CA")+'Oct 2020'!AL49</f>
        <v>0</v>
      </c>
      <c r="AL49" s="186">
        <f t="shared" si="5"/>
        <v>25</v>
      </c>
      <c r="AM49" s="362"/>
      <c r="AN49" s="88">
        <f>COUNTIF(D49:AG49,"CA")+'Avril 2020'!AN49</f>
        <v>0</v>
      </c>
      <c r="AO49" s="80">
        <f t="shared" si="6"/>
        <v>0</v>
      </c>
      <c r="AP49" s="80">
        <f>COUNTIF(C49:AG49,"HS")+'Oct 2020'!AQ49</f>
        <v>0</v>
      </c>
      <c r="AQ49" s="186">
        <f t="shared" si="7"/>
        <v>0</v>
      </c>
      <c r="AR49" s="77">
        <f>COUNT(N49,R49,Y49,AF49,K49,D49)+'Oct 2020'!AS49</f>
        <v>0</v>
      </c>
      <c r="AS49" s="64">
        <f t="shared" si="8"/>
        <v>0</v>
      </c>
      <c r="AT49" s="64">
        <f>COUNTIF(D49:AG49,"jdf")+'Oct 2020'!AU49</f>
        <v>0</v>
      </c>
      <c r="AU49" s="183">
        <f t="shared" si="9"/>
        <v>0</v>
      </c>
      <c r="AV49" s="106">
        <f ca="1">jaunesNum(D49:AG49)</f>
        <v>0</v>
      </c>
      <c r="AW49" s="108">
        <f>COUNTIF(D49:AG49,"RF")+'Oct 2020'!AX49</f>
        <v>0</v>
      </c>
      <c r="AX49" s="146">
        <f t="shared" ca="1" si="10"/>
        <v>0</v>
      </c>
      <c r="AY49" s="88">
        <f>IF(COUNTIF(C49:AG49,"CA")&gt;=5,"1",IF(COUNTIF(C49:AG49,"CA")&lt;=4,"0"))+'Oct 2020'!AZ49</f>
        <v>0</v>
      </c>
      <c r="AZ49" s="80">
        <f t="shared" si="11"/>
        <v>0</v>
      </c>
      <c r="BA49" s="80">
        <f>COUNTIF(C49:AG49,"FR")+'Oct 2020'!BB49</f>
        <v>0</v>
      </c>
      <c r="BB49" s="186">
        <f t="shared" si="12"/>
        <v>0</v>
      </c>
    </row>
    <row r="50" spans="1:54" ht="12" customHeight="1" thickBot="1" x14ac:dyDescent="0.3">
      <c r="A50" s="288"/>
      <c r="B50" s="127"/>
      <c r="C50" s="138"/>
      <c r="D50" s="107" t="str">
        <f t="shared" ref="D50:AG50" si="37">IF(OR(WEEKDAY(D3,2)=6,WEEKDAY(D3,2)=7,WEEKDAY(D3,2)=4),"RH","")</f>
        <v>RH</v>
      </c>
      <c r="E50" s="39" t="str">
        <f t="shared" si="37"/>
        <v/>
      </c>
      <c r="F50" s="39" t="str">
        <f t="shared" si="37"/>
        <v/>
      </c>
      <c r="G50" s="39" t="str">
        <f t="shared" si="37"/>
        <v/>
      </c>
      <c r="H50" s="39" t="str">
        <f t="shared" si="37"/>
        <v>RH</v>
      </c>
      <c r="I50" s="39" t="str">
        <f t="shared" si="37"/>
        <v/>
      </c>
      <c r="J50" s="39" t="str">
        <f t="shared" si="37"/>
        <v>RH</v>
      </c>
      <c r="K50" s="39" t="str">
        <f t="shared" si="37"/>
        <v>RH</v>
      </c>
      <c r="L50" s="39" t="str">
        <f t="shared" si="37"/>
        <v/>
      </c>
      <c r="M50" s="39" t="str">
        <f t="shared" si="37"/>
        <v/>
      </c>
      <c r="N50" s="107" t="str">
        <f t="shared" si="37"/>
        <v/>
      </c>
      <c r="O50" s="39" t="str">
        <f t="shared" si="37"/>
        <v>RH</v>
      </c>
      <c r="P50" s="39" t="str">
        <f t="shared" si="37"/>
        <v/>
      </c>
      <c r="Q50" s="39" t="str">
        <f t="shared" si="37"/>
        <v>RH</v>
      </c>
      <c r="R50" s="39" t="str">
        <f t="shared" si="37"/>
        <v>RH</v>
      </c>
      <c r="S50" s="39" t="str">
        <f t="shared" si="37"/>
        <v/>
      </c>
      <c r="T50" s="39" t="str">
        <f t="shared" si="37"/>
        <v/>
      </c>
      <c r="U50" s="39" t="str">
        <f t="shared" si="37"/>
        <v/>
      </c>
      <c r="V50" s="39" t="str">
        <f t="shared" si="37"/>
        <v>RH</v>
      </c>
      <c r="W50" s="39" t="str">
        <f t="shared" si="37"/>
        <v/>
      </c>
      <c r="X50" s="39" t="str">
        <f t="shared" si="37"/>
        <v>RH</v>
      </c>
      <c r="Y50" s="39" t="str">
        <f t="shared" si="37"/>
        <v>RH</v>
      </c>
      <c r="Z50" s="39" t="str">
        <f t="shared" si="37"/>
        <v/>
      </c>
      <c r="AA50" s="39" t="str">
        <f t="shared" si="37"/>
        <v/>
      </c>
      <c r="AB50" s="39" t="str">
        <f t="shared" si="37"/>
        <v/>
      </c>
      <c r="AC50" s="39" t="str">
        <f t="shared" si="37"/>
        <v>RH</v>
      </c>
      <c r="AD50" s="39" t="str">
        <f t="shared" si="37"/>
        <v/>
      </c>
      <c r="AE50" s="39" t="str">
        <f t="shared" si="37"/>
        <v>RH</v>
      </c>
      <c r="AF50" s="39" t="str">
        <f t="shared" si="37"/>
        <v>RH</v>
      </c>
      <c r="AG50" s="39" t="str">
        <f t="shared" si="37"/>
        <v/>
      </c>
      <c r="AH50" s="111"/>
      <c r="AI50" s="164">
        <f>COUNTIF(D50:AG50,"RTT")+'Oct 2020'!AJ50</f>
        <v>0</v>
      </c>
      <c r="AJ50" s="184">
        <f t="shared" si="4"/>
        <v>15</v>
      </c>
      <c r="AK50" s="88">
        <f>COUNTIF(D50:AG50,"CA")+'Oct 2020'!AL50</f>
        <v>0</v>
      </c>
      <c r="AL50" s="187">
        <f t="shared" si="5"/>
        <v>25</v>
      </c>
      <c r="AM50" s="363"/>
      <c r="AN50" s="82">
        <f>COUNTIF(D50:AG50,"CA")+'Avril 2020'!AN50</f>
        <v>0</v>
      </c>
      <c r="AO50" s="84">
        <f t="shared" si="6"/>
        <v>0</v>
      </c>
      <c r="AP50" s="84">
        <f>COUNTIF(C50:AG50,"HS")+'Oct 2020'!AQ50</f>
        <v>0</v>
      </c>
      <c r="AQ50" s="188">
        <f t="shared" si="7"/>
        <v>0</v>
      </c>
      <c r="AR50" s="67">
        <f>COUNT(N50,R50,Y50,AF50,K50,D50)+'Oct 2020'!AS50</f>
        <v>0</v>
      </c>
      <c r="AS50" s="68">
        <f t="shared" si="8"/>
        <v>0</v>
      </c>
      <c r="AT50" s="68">
        <f>COUNTIF(D50:AG50,"jdf")+'Oct 2020'!AU50</f>
        <v>0</v>
      </c>
      <c r="AU50" s="202">
        <f t="shared" si="9"/>
        <v>0</v>
      </c>
      <c r="AV50" s="106">
        <f ca="1">jaunesNum(D50:AG50)</f>
        <v>0</v>
      </c>
      <c r="AW50" s="151">
        <f>COUNTIF(D50:AG50,"RF")+'Oct 2020'!AX50</f>
        <v>0</v>
      </c>
      <c r="AX50" s="153">
        <f t="shared" ca="1" si="10"/>
        <v>0</v>
      </c>
      <c r="AY50" s="82">
        <f>IF(COUNTIF(C50:AG50,"CA")&gt;=5,"1",IF(COUNTIF(C50:AG50,"CA")&lt;=4,"0"))+'Oct 2020'!AZ50</f>
        <v>0</v>
      </c>
      <c r="AZ50" s="84">
        <f t="shared" si="11"/>
        <v>0</v>
      </c>
      <c r="BA50" s="84">
        <f>COUNTIF(C50:AG50,"FR")+'Oct 2020'!BB50</f>
        <v>0</v>
      </c>
      <c r="BB50" s="188">
        <f t="shared" si="12"/>
        <v>0</v>
      </c>
    </row>
    <row r="51" spans="1:54" ht="17.25" customHeight="1" thickBot="1" x14ac:dyDescent="0.3">
      <c r="A51" s="264" t="s">
        <v>0</v>
      </c>
      <c r="B51" s="364"/>
      <c r="C51" s="142"/>
      <c r="D51" s="56">
        <f>COUNT(D5:D50)</f>
        <v>0</v>
      </c>
      <c r="E51" s="56">
        <f t="shared" ref="E51:AG51" si="38">COUNT(E5:E50)</f>
        <v>14</v>
      </c>
      <c r="F51" s="56">
        <f t="shared" si="38"/>
        <v>14</v>
      </c>
      <c r="G51" s="56">
        <f t="shared" si="38"/>
        <v>14</v>
      </c>
      <c r="H51" s="56">
        <f t="shared" si="38"/>
        <v>14</v>
      </c>
      <c r="I51" s="56">
        <f t="shared" si="38"/>
        <v>14</v>
      </c>
      <c r="J51" s="56">
        <f t="shared" si="38"/>
        <v>0</v>
      </c>
      <c r="K51" s="56">
        <f t="shared" si="38"/>
        <v>0</v>
      </c>
      <c r="L51" s="56">
        <f t="shared" si="38"/>
        <v>14</v>
      </c>
      <c r="M51" s="56">
        <f t="shared" si="38"/>
        <v>14</v>
      </c>
      <c r="N51" s="56">
        <f t="shared" si="38"/>
        <v>0</v>
      </c>
      <c r="O51" s="56">
        <f t="shared" si="38"/>
        <v>14</v>
      </c>
      <c r="P51" s="56">
        <f t="shared" si="38"/>
        <v>14</v>
      </c>
      <c r="Q51" s="56">
        <f t="shared" si="38"/>
        <v>0</v>
      </c>
      <c r="R51" s="56">
        <f t="shared" si="38"/>
        <v>0</v>
      </c>
      <c r="S51" s="56">
        <f t="shared" si="38"/>
        <v>14</v>
      </c>
      <c r="T51" s="56">
        <f t="shared" si="38"/>
        <v>14</v>
      </c>
      <c r="U51" s="56">
        <f t="shared" si="38"/>
        <v>14</v>
      </c>
      <c r="V51" s="56">
        <f t="shared" si="38"/>
        <v>14</v>
      </c>
      <c r="W51" s="56">
        <f t="shared" si="38"/>
        <v>14</v>
      </c>
      <c r="X51" s="56">
        <f t="shared" si="38"/>
        <v>0</v>
      </c>
      <c r="Y51" s="56">
        <f t="shared" si="38"/>
        <v>0</v>
      </c>
      <c r="Z51" s="56">
        <f t="shared" si="38"/>
        <v>14</v>
      </c>
      <c r="AA51" s="56">
        <f t="shared" si="38"/>
        <v>14</v>
      </c>
      <c r="AB51" s="56">
        <f t="shared" si="38"/>
        <v>14</v>
      </c>
      <c r="AC51" s="56">
        <f t="shared" si="38"/>
        <v>14</v>
      </c>
      <c r="AD51" s="56">
        <f t="shared" si="38"/>
        <v>14</v>
      </c>
      <c r="AE51" s="56">
        <f t="shared" si="38"/>
        <v>0</v>
      </c>
      <c r="AF51" s="56">
        <f t="shared" si="38"/>
        <v>0</v>
      </c>
      <c r="AG51" s="56">
        <f t="shared" si="38"/>
        <v>14</v>
      </c>
      <c r="AH51" s="112"/>
      <c r="AI51" s="365">
        <f>SUM(AJ5:AJ50)</f>
        <v>525</v>
      </c>
      <c r="AJ51" s="366"/>
      <c r="AK51" s="256">
        <f>SUM(AL5:AL50)</f>
        <v>1000</v>
      </c>
      <c r="AL51" s="257"/>
      <c r="AM51" s="154"/>
      <c r="AN51" s="148"/>
      <c r="AO51" s="175"/>
      <c r="AP51" s="314">
        <f>SUM(AQ5:AQ50)</f>
        <v>0</v>
      </c>
      <c r="AQ51" s="315"/>
      <c r="AR51" s="258"/>
      <c r="AS51" s="259"/>
      <c r="AT51" s="258">
        <f>SUM(AU5:AU50)</f>
        <v>0</v>
      </c>
      <c r="AU51" s="259"/>
      <c r="AV51" s="144"/>
      <c r="AW51" s="316">
        <f ca="1">SUM(AX5:AX50)</f>
        <v>2</v>
      </c>
      <c r="AX51" s="317"/>
      <c r="AY51" s="148"/>
      <c r="AZ51" s="156"/>
      <c r="BA51" s="368">
        <f>SUM(BB5:BB50)</f>
        <v>0</v>
      </c>
      <c r="BB51" s="315"/>
    </row>
    <row r="52" spans="1:54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I52" s="305" t="s">
        <v>72</v>
      </c>
      <c r="AJ52" s="306"/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7"/>
      <c r="AZ52" s="307"/>
      <c r="BA52" s="306"/>
      <c r="BB52" s="308"/>
    </row>
    <row r="53" spans="1:54" ht="21.75" thickBot="1" x14ac:dyDescent="0.4">
      <c r="A53" s="99">
        <v>1</v>
      </c>
      <c r="B53" s="254" t="str">
        <f>RecherchePostesManquants(D5:D50,26)</f>
        <v>1, 2, 3, 4, 5, 6, 7, 8, 9, 10, 11, 12, 13, 14, 15, 16, 17, 18, 19, 20, 21, 22, 23, 24, 25, 26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309">
        <f ca="1">SUM(AL5:AL50,AQ5:AQ50,AU5:AU50,AX5:AX50,BB5:BB50,AJ5:AJ50)</f>
        <v>1527</v>
      </c>
      <c r="AJ53" s="310"/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1"/>
    </row>
    <row r="54" spans="1:54" ht="15.75" thickBot="1" x14ac:dyDescent="0.3">
      <c r="A54" s="168">
        <v>2</v>
      </c>
      <c r="B54" s="244" t="str">
        <f>RecherchePostesManquants(E5:E50,26)</f>
        <v>9, 10, 11, 12, 13, 14, 15, 16, 17, 18, 19, 24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  <c r="Y54" t="s">
        <v>89</v>
      </c>
    </row>
    <row r="55" spans="1:54" ht="15" customHeight="1" x14ac:dyDescent="0.25">
      <c r="A55" s="16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I55" s="318" t="s">
        <v>77</v>
      </c>
      <c r="AJ55" s="319"/>
      <c r="AK55" s="319"/>
      <c r="AL55" s="319"/>
      <c r="AM55" s="319"/>
      <c r="AN55" s="319"/>
      <c r="AO55" s="320"/>
      <c r="AP55" s="342" t="s">
        <v>73</v>
      </c>
      <c r="AQ55" s="343"/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4"/>
    </row>
    <row r="56" spans="1:54" ht="15.75" thickBot="1" x14ac:dyDescent="0.3">
      <c r="A56" s="168">
        <v>4</v>
      </c>
      <c r="B56" s="244" t="str">
        <f>RecherchePostesManquants(G5:G50,26)</f>
        <v>9, 10, 11, 12, 13, 14, 15, 16, 17, 18, 19, 24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I56" s="321"/>
      <c r="AJ56" s="322"/>
      <c r="AK56" s="322"/>
      <c r="AL56" s="322"/>
      <c r="AM56" s="322"/>
      <c r="AN56" s="322"/>
      <c r="AO56" s="323"/>
      <c r="AP56" s="336">
        <v>10</v>
      </c>
      <c r="AQ56" s="337"/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8"/>
    </row>
    <row r="57" spans="1:54" ht="31.5" customHeight="1" x14ac:dyDescent="0.25">
      <c r="A57" s="168">
        <v>5</v>
      </c>
      <c r="B57" s="244" t="str">
        <f>RecherchePostesManquants(H5:H50,26)</f>
        <v>9, 10, 11, 12, 13, 14, 15, 16, 17, 18, 19, 24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I57" s="330">
        <f>COUNTIF(D5:AF50,"27")</f>
        <v>0</v>
      </c>
      <c r="AJ57" s="331"/>
      <c r="AK57" s="331"/>
      <c r="AL57" s="331"/>
      <c r="AM57" s="331"/>
      <c r="AN57" s="331"/>
      <c r="AO57" s="332"/>
      <c r="AP57" s="336" t="s">
        <v>74</v>
      </c>
      <c r="AQ57" s="337"/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8"/>
    </row>
    <row r="58" spans="1:54" ht="15.75" thickBot="1" x14ac:dyDescent="0.3">
      <c r="A58" s="168">
        <v>6</v>
      </c>
      <c r="B58" s="244" t="str">
        <f>RecherchePostesManquants(I5:I50,26)</f>
        <v>9, 10, 11, 12, 13, 14, 15, 16, 17, 18, 19, 24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I58" s="333"/>
      <c r="AJ58" s="334"/>
      <c r="AK58" s="334"/>
      <c r="AL58" s="334"/>
      <c r="AM58" s="334"/>
      <c r="AN58" s="334"/>
      <c r="AO58" s="335"/>
      <c r="AP58" s="339">
        <v>2</v>
      </c>
      <c r="AQ58" s="340"/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1"/>
    </row>
    <row r="59" spans="1:54" ht="15.75" thickBot="1" x14ac:dyDescent="0.3">
      <c r="A59" s="100">
        <v>7</v>
      </c>
      <c r="B59" s="244" t="str">
        <f>RecherchePostesManquants(J5:J50,26)</f>
        <v>1, 2, 3, 4, 5, 6, 7, 8, 9, 10, 11, 12, 13, 14, 15, 16, 17, 18, 19, 20, 21, 22, 23, 24, 25, 26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I59" s="324" t="s">
        <v>78</v>
      </c>
      <c r="AJ59" s="325"/>
      <c r="AK59" s="325"/>
      <c r="AL59" s="325"/>
      <c r="AM59" s="325"/>
      <c r="AN59" s="325"/>
      <c r="AO59" s="326"/>
      <c r="AP59" s="345" t="s">
        <v>75</v>
      </c>
      <c r="AQ59" s="346"/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7"/>
    </row>
    <row r="60" spans="1:54" ht="19.5" thickBot="1" x14ac:dyDescent="0.35">
      <c r="A60" s="100">
        <v>8</v>
      </c>
      <c r="B60" s="244" t="str">
        <f>RecherchePostesManquants(K5:K50,26)</f>
        <v>1, 2, 3, 4, 5, 6, 7, 8, 9, 10, 11, 12, 13, 14, 15, 16, 17, 18, 19, 20, 21, 22, 23, 24, 25, 26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I60" s="327"/>
      <c r="AJ60" s="328"/>
      <c r="AK60" s="328"/>
      <c r="AL60" s="328"/>
      <c r="AM60" s="328"/>
      <c r="AN60" s="328"/>
      <c r="AO60" s="329"/>
      <c r="AP60" s="302">
        <f>IF(AP58&gt;AP56,-(AP58-AP56)/AP58,(AP56-AP58)/AP56)</f>
        <v>0.8</v>
      </c>
      <c r="AQ60" s="303"/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4"/>
    </row>
    <row r="61" spans="1:54" x14ac:dyDescent="0.25">
      <c r="A61" s="168">
        <v>9</v>
      </c>
      <c r="B61" s="244" t="str">
        <f>RecherchePostesManquants(L5:L50,26)</f>
        <v>9, 10, 11, 12, 13, 14, 15, 16, 17, 18, 19, 24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4" x14ac:dyDescent="0.25">
      <c r="A62" s="16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4" x14ac:dyDescent="0.25">
      <c r="A63" s="100">
        <v>11</v>
      </c>
      <c r="B63" s="244" t="str">
        <f>RecherchePostesManquants(N5:N50,26)</f>
        <v>1, 2, 3, 4, 5, 6, 7, 8, 9, 10, 11, 12, 13, 14, 15, 16, 17, 18, 19, 20, 21, 22, 23, 24, 25, 26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4" x14ac:dyDescent="0.25">
      <c r="A64" s="168">
        <v>12</v>
      </c>
      <c r="B64" s="244" t="str">
        <f>RecherchePostesManquants(O5:O50,26)</f>
        <v>9, 10, 11, 12, 13, 14, 15, 16, 17, 18, 19, 24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6" x14ac:dyDescent="0.25">
      <c r="A65" s="168">
        <v>13</v>
      </c>
      <c r="B65" s="244" t="str">
        <f>RecherchePostesManquants(P5:P50,26)</f>
        <v>9, 10, 11, 12, 13, 14, 15, 16, 17, 18, 19, 24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6" x14ac:dyDescent="0.25">
      <c r="A66" s="100">
        <v>14</v>
      </c>
      <c r="B66" s="244" t="str">
        <f>RecherchePostesManquants(Q5:Q50,26)</f>
        <v>1, 2, 3, 4, 5, 6, 7, 8, 9, 10, 11, 12, 13, 14, 15, 16, 17, 18, 19, 20, 21, 22, 23, 24, 25, 26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6" x14ac:dyDescent="0.25">
      <c r="A67" s="100">
        <v>15</v>
      </c>
      <c r="B67" s="244" t="str">
        <f>RecherchePostesManquants(R5:R50,26)</f>
        <v>1, 2, 3, 4, 5, 6, 7, 8, 9, 10, 11, 12, 13, 14, 15, 16, 17, 18, 19, 20, 21, 22, 23, 24, 25, 26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I67" s="1"/>
      <c r="AJ67" s="1"/>
    </row>
    <row r="68" spans="1:36" x14ac:dyDescent="0.25">
      <c r="A68" s="168">
        <v>16</v>
      </c>
      <c r="B68" s="244" t="str">
        <f>RecherchePostesManquants(S5:S50,26)</f>
        <v>9, 10, 11, 12, 13, 14, 15, 16, 17, 18, 19, 24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I68" s="1"/>
      <c r="AJ68" s="1"/>
    </row>
    <row r="69" spans="1:36" x14ac:dyDescent="0.25">
      <c r="A69" s="16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I69" s="1"/>
      <c r="AJ69" s="1"/>
    </row>
    <row r="70" spans="1:36" x14ac:dyDescent="0.25">
      <c r="A70" s="168">
        <v>18</v>
      </c>
      <c r="B70" s="244" t="str">
        <f>RecherchePostesManquants(U5:U50,26)</f>
        <v>9, 10, 11, 12, 13, 14, 15, 16, 17, 18, 19, 24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I70" s="1"/>
      <c r="AJ70" s="1"/>
    </row>
    <row r="71" spans="1:36" x14ac:dyDescent="0.25">
      <c r="A71" s="168">
        <v>19</v>
      </c>
      <c r="B71" s="244" t="str">
        <f>RecherchePostesManquants(V5:V50,26)</f>
        <v>9, 10, 11, 12, 13, 14, 15, 16, 17, 18, 19, 24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I71" s="1"/>
      <c r="AJ71" s="1"/>
    </row>
    <row r="72" spans="1:36" x14ac:dyDescent="0.25">
      <c r="A72" s="168">
        <v>20</v>
      </c>
      <c r="B72" s="244" t="str">
        <f>RecherchePostesManquants(W5:W50,26)</f>
        <v>9, 10, 11, 12, 13, 14, 15, 16, 17, 18, 19, 24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I72" s="1"/>
      <c r="AJ72" s="1"/>
    </row>
    <row r="73" spans="1:36" x14ac:dyDescent="0.25">
      <c r="A73" s="100">
        <v>21</v>
      </c>
      <c r="B73" s="244" t="str">
        <f>RecherchePostesManquants(X5:X50,26)</f>
        <v>1, 2, 3, 4, 5, 6, 7, 8, 9, 10, 11, 12, 13, 14, 15, 16, 17, 18, 19, 20, 21, 22, 23, 24, 25, 26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I73" s="1"/>
      <c r="AJ73" s="1"/>
    </row>
    <row r="74" spans="1:36" x14ac:dyDescent="0.25">
      <c r="A74" s="100">
        <v>22</v>
      </c>
      <c r="B74" s="244" t="str">
        <f>RecherchePostesManquants(Y5:Y50,26)</f>
        <v>1, 2, 3, 4, 5, 6, 7, 8, 9, 10, 11, 12, 13, 14, 15, 16, 17, 18, 19, 20, 21, 22, 23, 24, 25, 26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I74" s="1"/>
      <c r="AJ74" s="1"/>
    </row>
    <row r="75" spans="1:36" x14ac:dyDescent="0.25">
      <c r="A75" s="168">
        <v>23</v>
      </c>
      <c r="B75" s="244" t="str">
        <f>RecherchePostesManquants(Z5:Z50,26)</f>
        <v>9, 10, 11, 12, 13, 14, 15, 16, 17, 18, 19, 24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I75" s="1"/>
      <c r="AJ75" s="1"/>
    </row>
    <row r="76" spans="1:36" x14ac:dyDescent="0.25">
      <c r="A76" s="168">
        <v>24</v>
      </c>
      <c r="B76" s="244" t="str">
        <f>RecherchePostesManquants(AA5:AA50,26)</f>
        <v>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I76" s="1"/>
      <c r="AJ76" s="1"/>
    </row>
    <row r="77" spans="1:36" x14ac:dyDescent="0.25">
      <c r="A77" s="168">
        <v>25</v>
      </c>
      <c r="B77" s="244" t="str">
        <f>RecherchePostesManquants(AB5:AB50,26)</f>
        <v>9, 10, 11, 12, 13, 14, 15, 16, 17, 18, 19, 24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I77" s="1"/>
      <c r="AJ77" s="1"/>
    </row>
    <row r="78" spans="1:36" x14ac:dyDescent="0.25">
      <c r="A78" s="168">
        <v>26</v>
      </c>
      <c r="B78" s="244" t="str">
        <f>RecherchePostesManquants(AC5:AC50,26)</f>
        <v>9, 10, 11, 12, 13, 14, 15, 16, 17, 18, 19, 24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I78" s="1"/>
      <c r="AJ78" s="1"/>
    </row>
    <row r="79" spans="1:36" x14ac:dyDescent="0.25">
      <c r="A79" s="168">
        <v>27</v>
      </c>
      <c r="B79" s="244" t="str">
        <f>RecherchePostesManquants(AD5:AD50,26)</f>
        <v>9, 10, 11, 12, 13, 14, 15, 16, 17, 18, 19, 24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I79" s="1"/>
      <c r="AJ79" s="1"/>
    </row>
    <row r="80" spans="1:36" x14ac:dyDescent="0.25">
      <c r="A80" s="100">
        <v>28</v>
      </c>
      <c r="B80" s="244" t="str">
        <f>RecherchePostesManquants(AE5:AE50,26)</f>
        <v>1, 2, 3, 4, 5, 6, 7, 8, 9, 10, 11, 12, 13, 14, 15, 16, 17, 18, 19, 20, 21, 22, 23, 24, 25, 26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I80" s="1"/>
      <c r="AJ80" s="1"/>
    </row>
    <row r="81" spans="1:36" x14ac:dyDescent="0.25">
      <c r="A81" s="100">
        <v>29</v>
      </c>
      <c r="B81" s="244" t="str">
        <f>RecherchePostesManquants(AF5:AF50,26)</f>
        <v>1, 2, 3, 4, 5, 6, 7, 8, 9, 10, 11, 12, 13, 14, 15, 16, 17, 18, 19, 20, 21, 22, 23, 24, 25, 26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I81" s="1"/>
      <c r="AJ81" s="1"/>
    </row>
    <row r="82" spans="1:36" x14ac:dyDescent="0.25">
      <c r="A82" s="168">
        <v>30</v>
      </c>
      <c r="B82" s="244" t="str">
        <f>RecherchePostesManquants(AG5:AG50,26)</f>
        <v>9, 10, 11, 12, 13, 14, 15, 16, 17, 18, 19, 24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I82" s="1"/>
      <c r="AJ82" s="1"/>
    </row>
    <row r="83" spans="1:36" x14ac:dyDescent="0.25">
      <c r="A83" s="7"/>
      <c r="AI83" s="1"/>
      <c r="AJ83" s="1"/>
    </row>
    <row r="84" spans="1:36" x14ac:dyDescent="0.25">
      <c r="A84" s="7"/>
      <c r="AI84" s="1"/>
      <c r="AJ84" s="1"/>
    </row>
    <row r="85" spans="1:36" x14ac:dyDescent="0.25">
      <c r="A85" s="7"/>
      <c r="AI85" s="1"/>
      <c r="AJ85" s="1"/>
    </row>
    <row r="86" spans="1:36" x14ac:dyDescent="0.25">
      <c r="A86" s="7"/>
      <c r="AI86" s="1"/>
      <c r="AJ86" s="1"/>
    </row>
    <row r="87" spans="1:36" x14ac:dyDescent="0.25">
      <c r="A87" s="7"/>
      <c r="AI87" s="1"/>
      <c r="AJ87" s="1"/>
    </row>
    <row r="88" spans="1:36" x14ac:dyDescent="0.25">
      <c r="A88" s="7"/>
      <c r="AI88" s="1"/>
      <c r="AJ88" s="1"/>
    </row>
    <row r="89" spans="1:36" x14ac:dyDescent="0.25">
      <c r="A89" s="7"/>
      <c r="AI89" s="1"/>
      <c r="AJ89" s="1"/>
    </row>
  </sheetData>
  <autoFilter ref="C2:C89"/>
  <mergeCells count="76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I57:AO58"/>
    <mergeCell ref="AP57:BB57"/>
    <mergeCell ref="B58:U58"/>
    <mergeCell ref="AP58:BB58"/>
    <mergeCell ref="B59:U59"/>
    <mergeCell ref="AI59:AO60"/>
    <mergeCell ref="AP59:BB59"/>
    <mergeCell ref="B60:U60"/>
    <mergeCell ref="AP60:BB60"/>
    <mergeCell ref="B54:U54"/>
    <mergeCell ref="B55:U55"/>
    <mergeCell ref="AI55:AO56"/>
    <mergeCell ref="AP55:BB55"/>
    <mergeCell ref="B56:U56"/>
    <mergeCell ref="AP56:BB56"/>
    <mergeCell ref="AW51:AX51"/>
    <mergeCell ref="BA51:BB51"/>
    <mergeCell ref="B52:U52"/>
    <mergeCell ref="AI52:BB52"/>
    <mergeCell ref="B53:U53"/>
    <mergeCell ref="AI53:BB53"/>
    <mergeCell ref="A51:B51"/>
    <mergeCell ref="AI51:AJ51"/>
    <mergeCell ref="AK51:AL51"/>
    <mergeCell ref="AP51:AQ51"/>
    <mergeCell ref="AR51:AS51"/>
    <mergeCell ref="AT51:AU51"/>
    <mergeCell ref="AV4:AX4"/>
    <mergeCell ref="AY4:BB4"/>
    <mergeCell ref="AM5:AM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A1:C1"/>
    <mergeCell ref="AM1:AM3"/>
    <mergeCell ref="AN1:BB1"/>
    <mergeCell ref="A2:A3"/>
    <mergeCell ref="B2:B3"/>
    <mergeCell ref="C2:C3"/>
    <mergeCell ref="AI3:AJ3"/>
    <mergeCell ref="AK3:AL3"/>
    <mergeCell ref="AN3:AQ3"/>
    <mergeCell ref="AR3:AU3"/>
    <mergeCell ref="AV3:AX3"/>
    <mergeCell ref="AY3:BB3"/>
    <mergeCell ref="AI4:AL4"/>
    <mergeCell ref="AN4:AQ4"/>
    <mergeCell ref="AR4:AU4"/>
  </mergeCells>
  <conditionalFormatting sqref="C2:AD3 C51 C4 E4:I4 L4:P4">
    <cfRule type="expression" dxfId="672" priority="285">
      <formula>WEEKDAY(E$2,2)=2</formula>
    </cfRule>
  </conditionalFormatting>
  <conditionalFormatting sqref="D2:AE3 E4:I4 L4:P4">
    <cfRule type="expression" dxfId="671" priority="286">
      <formula>WEEKDAY(E$2,2)=7</formula>
    </cfRule>
  </conditionalFormatting>
  <conditionalFormatting sqref="D2:AF3 E4:I4 L4:P4">
    <cfRule type="containsText" dxfId="670" priority="288" operator="containsText" text="CF">
      <formula>NOT(ISERROR(SEARCH("CF",#REF!)))</formula>
    </cfRule>
    <cfRule type="containsText" dxfId="669" priority="289" operator="containsText" text="RC">
      <formula>NOT(ISERROR(SEARCH("RC",#REF!)))</formula>
    </cfRule>
    <cfRule type="containsText" dxfId="668" priority="290" operator="containsText" text="RTT">
      <formula>NOT(ISERROR(SEARCH("RTT",#REF!)))</formula>
    </cfRule>
    <cfRule type="containsText" dxfId="667" priority="291" operator="containsText" text="RF">
      <formula>NOT(ISERROR(SEARCH("RF",#REF!)))</formula>
    </cfRule>
    <cfRule type="containsText" dxfId="666" priority="292" operator="containsText" text="FR">
      <formula>NOT(ISERROR(SEARCH("FR",#REF!)))</formula>
    </cfRule>
    <cfRule type="containsText" dxfId="665" priority="293" operator="containsText" text="HS">
      <formula>NOT(ISERROR(SEARCH("HS",#REF!)))</formula>
    </cfRule>
    <cfRule type="containsText" dxfId="664" priority="294" operator="containsText" text="CA">
      <formula>NOT(ISERROR(SEARCH("CA",#REF!)))</formula>
    </cfRule>
    <cfRule type="containsText" dxfId="663" priority="295" operator="containsText" text="RH">
      <formula>NOT(ISERROR(SEARCH("RH",#REF!)))</formula>
    </cfRule>
  </conditionalFormatting>
  <conditionalFormatting sqref="D2:AF3 E4:I4 L4:P4">
    <cfRule type="containsText" dxfId="662" priority="287" operator="containsText" text="JDF">
      <formula>NOT(ISERROR(SEARCH("JDF",#REF!)))</formula>
    </cfRule>
  </conditionalFormatting>
  <conditionalFormatting sqref="D52:AG81 D83:AG89 V82:AG82">
    <cfRule type="containsText" dxfId="661" priority="296" operator="containsText" text="CF">
      <formula>NOT(ISERROR(SEARCH("CF",#REF!)))</formula>
    </cfRule>
    <cfRule type="containsText" dxfId="660" priority="297" operator="containsText" text="RC">
      <formula>NOT(ISERROR(SEARCH("RC",#REF!)))</formula>
    </cfRule>
    <cfRule type="containsText" dxfId="659" priority="298" operator="containsText" text="RTT">
      <formula>NOT(ISERROR(SEARCH("RTT",#REF!)))</formula>
    </cfRule>
    <cfRule type="containsText" dxfId="658" priority="299" operator="containsText" text="RF">
      <formula>NOT(ISERROR(SEARCH("RF",#REF!)))</formula>
    </cfRule>
    <cfRule type="containsText" dxfId="657" priority="300" operator="containsText" text="FR">
      <formula>NOT(ISERROR(SEARCH("FR",#REF!)))</formula>
    </cfRule>
    <cfRule type="containsText" dxfId="656" priority="301" operator="containsText" text="HS">
      <formula>NOT(ISERROR(SEARCH("HS",#REF!)))</formula>
    </cfRule>
    <cfRule type="containsText" dxfId="655" priority="302" operator="containsText" text="CA">
      <formula>NOT(ISERROR(SEARCH("CA",#REF!)))</formula>
    </cfRule>
    <cfRule type="containsText" dxfId="654" priority="303" operator="containsText" text="RH">
      <formula>NOT(ISERROR(SEARCH("RH",#REF!)))</formula>
    </cfRule>
  </conditionalFormatting>
  <conditionalFormatting sqref="D52:AG81 D83:AG89 V82:AG82">
    <cfRule type="containsText" dxfId="653" priority="304" operator="containsText" text="JDF">
      <formula>NOT(ISERROR(SEARCH("JDF",#REF!)))</formula>
    </cfRule>
  </conditionalFormatting>
  <conditionalFormatting sqref="D2 H2 J2 L2 N2 P2 R2 T2 V2 X2 Z2 AB2 AD2 AF2 F2">
    <cfRule type="duplicateValues" dxfId="652" priority="323"/>
  </conditionalFormatting>
  <conditionalFormatting sqref="AE2:AF3">
    <cfRule type="expression" dxfId="651" priority="324">
      <formula>WEEKDAY(#REF!,2)=2</formula>
    </cfRule>
  </conditionalFormatting>
  <conditionalFormatting sqref="AF2:AF3">
    <cfRule type="expression" dxfId="650" priority="325">
      <formula>WEEKDAY(#REF!,2)=7</formula>
    </cfRule>
  </conditionalFormatting>
  <conditionalFormatting sqref="E5:AH5 D6:AH50">
    <cfRule type="cellIs" dxfId="649" priority="265" operator="equal">
      <formula>27</formula>
    </cfRule>
    <cfRule type="containsText" dxfId="648" priority="266" operator="containsText" text="JSR">
      <formula>NOT(ISERROR(SEARCH("JSR",D5)))</formula>
    </cfRule>
    <cfRule type="containsText" dxfId="647" priority="267" operator="containsText" text="JS">
      <formula>NOT(ISERROR(SEARCH("JS",D5)))</formula>
    </cfRule>
    <cfRule type="containsText" dxfId="646" priority="268" operator="containsText" text="RTP">
      <formula>NOT(ISERROR(SEARCH("RTP",D5)))</formula>
    </cfRule>
    <cfRule type="containsText" dxfId="645" priority="269" operator="containsText" text="RTJ">
      <formula>NOT(ISERROR(SEARCH("RTJ",D5)))</formula>
    </cfRule>
    <cfRule type="containsText" dxfId="644" priority="270" operator="containsText" text="RTT">
      <formula>NOT(ISERROR(SEARCH("RTT",D5)))</formula>
    </cfRule>
    <cfRule type="containsText" dxfId="643" priority="271" operator="containsText" text="RF">
      <formula>NOT(ISERROR(SEARCH("RF",D5)))</formula>
    </cfRule>
    <cfRule type="containsText" dxfId="642" priority="272" operator="containsText" text="RC">
      <formula>NOT(ISERROR(SEARCH("RC",D5)))</formula>
    </cfRule>
    <cfRule type="containsText" dxfId="641" priority="273" operator="containsText" text="NM">
      <formula>NOT(ISERROR(SEARCH("NM",D5)))</formula>
    </cfRule>
    <cfRule type="containsText" dxfId="640" priority="274" operator="containsText" text="JDF">
      <formula>NOT(ISERROR(SEARCH("JDF",D5)))</formula>
    </cfRule>
    <cfRule type="containsText" dxfId="639" priority="275" operator="containsText" text="HSM">
      <formula>NOT(ISERROR(SEARCH("HSM",D5)))</formula>
    </cfRule>
    <cfRule type="containsText" dxfId="638" priority="276" operator="containsText" text="HS">
      <formula>NOT(ISERROR(SEARCH("HS",D5)))</formula>
    </cfRule>
    <cfRule type="containsText" dxfId="637" priority="277" operator="containsText" text="FR">
      <formula>NOT(ISERROR(SEARCH("FR",D5)))</formula>
    </cfRule>
    <cfRule type="containsText" dxfId="636" priority="278" operator="containsText" text="CFS">
      <formula>NOT(ISERROR(SEARCH("CFS",D5)))</formula>
    </cfRule>
    <cfRule type="containsText" dxfId="635" priority="279" operator="containsText" text="CFJ">
      <formula>NOT(ISERROR(SEARCH("CFJ",D5)))</formula>
    </cfRule>
    <cfRule type="containsText" dxfId="634" priority="280" operator="containsText" text="CAR">
      <formula>NOT(ISERROR(SEARCH("CAR",D5)))</formula>
    </cfRule>
    <cfRule type="containsText" dxfId="633" priority="281" operator="containsText" text="CAM">
      <formula>NOT(ISERROR(SEARCH("CAM",D5)))</formula>
    </cfRule>
    <cfRule type="containsText" dxfId="632" priority="282" operator="containsText" text="CA">
      <formula>NOT(ISERROR(SEARCH("CA",D5)))</formula>
    </cfRule>
    <cfRule type="containsText" dxfId="631" priority="283" operator="containsText" text="AAS">
      <formula>NOT(ISERROR(SEARCH("AAS",D5)))</formula>
    </cfRule>
    <cfRule type="containsText" dxfId="630" priority="284" operator="containsText" text="RH">
      <formula>NOT(ISERROR(SEARCH("RH",D5)))</formula>
    </cfRule>
  </conditionalFormatting>
  <conditionalFormatting sqref="D90:AG1048571">
    <cfRule type="containsText" dxfId="629" priority="305" operator="containsText" text="CF">
      <formula>NOT(ISERROR(SEARCH("CF",#REF!)))</formula>
    </cfRule>
    <cfRule type="containsText" dxfId="628" priority="306" operator="containsText" text="RC">
      <formula>NOT(ISERROR(SEARCH("RC",#REF!)))</formula>
    </cfRule>
    <cfRule type="containsText" dxfId="627" priority="307" operator="containsText" text="RTT">
      <formula>NOT(ISERROR(SEARCH("RTT",#REF!)))</formula>
    </cfRule>
    <cfRule type="containsText" dxfId="626" priority="308" operator="containsText" text="RF">
      <formula>NOT(ISERROR(SEARCH("RF",#REF!)))</formula>
    </cfRule>
    <cfRule type="containsText" dxfId="625" priority="309" operator="containsText" text="FR">
      <formula>NOT(ISERROR(SEARCH("FR",#REF!)))</formula>
    </cfRule>
    <cfRule type="containsText" dxfId="624" priority="310" operator="containsText" text="HS">
      <formula>NOT(ISERROR(SEARCH("HS",#REF!)))</formula>
    </cfRule>
    <cfRule type="containsText" dxfId="623" priority="311" operator="containsText" text="CA">
      <formula>NOT(ISERROR(SEARCH("CA",#REF!)))</formula>
    </cfRule>
    <cfRule type="containsText" dxfId="622" priority="312" operator="containsText" text="RH">
      <formula>NOT(ISERROR(SEARCH("RH",#REF!)))</formula>
    </cfRule>
  </conditionalFormatting>
  <conditionalFormatting sqref="D90:AG1048571">
    <cfRule type="containsText" dxfId="621" priority="313" operator="containsText" text="JDF">
      <formula>NOT(ISERROR(SEARCH("JDF",#REF!)))</formula>
    </cfRule>
  </conditionalFormatting>
  <conditionalFormatting sqref="D1048572:AG1048576">
    <cfRule type="containsText" dxfId="620" priority="314" operator="containsText" text="CF">
      <formula>NOT(ISERROR(SEARCH("CF",#REF!)))</formula>
    </cfRule>
    <cfRule type="containsText" dxfId="619" priority="315" operator="containsText" text="RC">
      <formula>NOT(ISERROR(SEARCH("RC",#REF!)))</formula>
    </cfRule>
    <cfRule type="containsText" dxfId="618" priority="316" operator="containsText" text="RTT">
      <formula>NOT(ISERROR(SEARCH("RTT",#REF!)))</formula>
    </cfRule>
    <cfRule type="containsText" dxfId="617" priority="317" operator="containsText" text="RF">
      <formula>NOT(ISERROR(SEARCH("RF",#REF!)))</formula>
    </cfRule>
    <cfRule type="containsText" dxfId="616" priority="318" operator="containsText" text="FR">
      <formula>NOT(ISERROR(SEARCH("FR",#REF!)))</formula>
    </cfRule>
    <cfRule type="containsText" dxfId="615" priority="319" operator="containsText" text="HS">
      <formula>NOT(ISERROR(SEARCH("HS",#REF!)))</formula>
    </cfRule>
    <cfRule type="containsText" dxfId="614" priority="320" operator="containsText" text="CA">
      <formula>NOT(ISERROR(SEARCH("CA",#REF!)))</formula>
    </cfRule>
    <cfRule type="containsText" dxfId="613" priority="321" operator="containsText" text="RH">
      <formula>NOT(ISERROR(SEARCH("RH",#REF!)))</formula>
    </cfRule>
  </conditionalFormatting>
  <conditionalFormatting sqref="D1048572:AG1048576">
    <cfRule type="containsText" dxfId="612" priority="322" operator="containsText" text="JDF">
      <formula>NOT(ISERROR(SEARCH("JDF",#REF!)))</formula>
    </cfRule>
  </conditionalFormatting>
  <conditionalFormatting sqref="AP51">
    <cfRule type="cellIs" dxfId="611" priority="216" operator="equal">
      <formula>27</formula>
    </cfRule>
    <cfRule type="containsText" dxfId="610" priority="217" operator="containsText" text="JSR">
      <formula>NOT(ISERROR(SEARCH("JSR",AP51)))</formula>
    </cfRule>
    <cfRule type="containsText" dxfId="609" priority="218" operator="containsText" text="JS">
      <formula>NOT(ISERROR(SEARCH("JS",AP51)))</formula>
    </cfRule>
    <cfRule type="containsText" dxfId="608" priority="219" operator="containsText" text="RTP">
      <formula>NOT(ISERROR(SEARCH("RTP",AP51)))</formula>
    </cfRule>
    <cfRule type="containsText" dxfId="607" priority="220" operator="containsText" text="RTJ">
      <formula>NOT(ISERROR(SEARCH("RTJ",AP51)))</formula>
    </cfRule>
    <cfRule type="containsText" dxfId="606" priority="221" operator="containsText" text="RTT">
      <formula>NOT(ISERROR(SEARCH("RTT",AP51)))</formula>
    </cfRule>
    <cfRule type="containsText" dxfId="605" priority="222" operator="containsText" text="RF">
      <formula>NOT(ISERROR(SEARCH("RF",AP51)))</formula>
    </cfRule>
    <cfRule type="containsText" dxfId="604" priority="223" operator="containsText" text="RC">
      <formula>NOT(ISERROR(SEARCH("RC",AP51)))</formula>
    </cfRule>
    <cfRule type="containsText" dxfId="603" priority="224" operator="containsText" text="NM">
      <formula>NOT(ISERROR(SEARCH("NM",AP51)))</formula>
    </cfRule>
    <cfRule type="containsText" dxfId="602" priority="225" operator="containsText" text="JDF">
      <formula>NOT(ISERROR(SEARCH("JDF",AP51)))</formula>
    </cfRule>
    <cfRule type="containsText" dxfId="601" priority="226" operator="containsText" text="HSM">
      <formula>NOT(ISERROR(SEARCH("HSM",AP51)))</formula>
    </cfRule>
    <cfRule type="containsText" dxfId="600" priority="227" operator="containsText" text="HS">
      <formula>NOT(ISERROR(SEARCH("HS",AP51)))</formula>
    </cfRule>
    <cfRule type="containsText" dxfId="599" priority="228" operator="containsText" text="FR">
      <formula>NOT(ISERROR(SEARCH("FR",AP51)))</formula>
    </cfRule>
    <cfRule type="containsText" dxfId="598" priority="229" operator="containsText" text="CFS">
      <formula>NOT(ISERROR(SEARCH("CFS",AP51)))</formula>
    </cfRule>
    <cfRule type="containsText" dxfId="597" priority="230" operator="containsText" text="CFJ">
      <formula>NOT(ISERROR(SEARCH("CFJ",AP51)))</formula>
    </cfRule>
    <cfRule type="containsText" dxfId="596" priority="231" operator="containsText" text="CAR">
      <formula>NOT(ISERROR(SEARCH("CAR",AP51)))</formula>
    </cfRule>
    <cfRule type="containsText" dxfId="595" priority="232" operator="containsText" text="CAM">
      <formula>NOT(ISERROR(SEARCH("CAM",AP51)))</formula>
    </cfRule>
    <cfRule type="containsText" dxfId="594" priority="233" operator="containsText" text="CA">
      <formula>NOT(ISERROR(SEARCH("CA",AP51)))</formula>
    </cfRule>
    <cfRule type="containsText" dxfId="593" priority="234" operator="containsText" text="AAS">
      <formula>NOT(ISERROR(SEARCH("AAS",AP51)))</formula>
    </cfRule>
    <cfRule type="containsText" dxfId="592" priority="235" operator="containsText" text="RH">
      <formula>NOT(ISERROR(SEARCH("RH",AP51)))</formula>
    </cfRule>
  </conditionalFormatting>
  <conditionalFormatting sqref="AH53">
    <cfRule type="expression" dxfId="591" priority="327">
      <formula>WEEKDAY(#REF!,2)=2</formula>
    </cfRule>
  </conditionalFormatting>
  <conditionalFormatting sqref="AP55:AP60">
    <cfRule type="containsText" dxfId="590" priority="256" operator="containsText" text="JDF">
      <formula>NOT(ISERROR(SEARCH("JDF",#REF!)))</formula>
    </cfRule>
  </conditionalFormatting>
  <conditionalFormatting sqref="AP55:AP60">
    <cfRule type="containsText" dxfId="589" priority="257" operator="containsText" text="CF">
      <formula>NOT(ISERROR(SEARCH("CF",#REF!)))</formula>
    </cfRule>
    <cfRule type="containsText" dxfId="588" priority="258" operator="containsText" text="RC">
      <formula>NOT(ISERROR(SEARCH("RC",#REF!)))</formula>
    </cfRule>
    <cfRule type="containsText" dxfId="587" priority="259" operator="containsText" text="RTT">
      <formula>NOT(ISERROR(SEARCH("RTT",#REF!)))</formula>
    </cfRule>
    <cfRule type="containsText" dxfId="586" priority="260" operator="containsText" text="RF">
      <formula>NOT(ISERROR(SEARCH("RF",#REF!)))</formula>
    </cfRule>
    <cfRule type="containsText" dxfId="585" priority="261" operator="containsText" text="FR">
      <formula>NOT(ISERROR(SEARCH("FR",#REF!)))</formula>
    </cfRule>
    <cfRule type="containsText" dxfId="584" priority="262" operator="containsText" text="HS">
      <formula>NOT(ISERROR(SEARCH("HS",#REF!)))</formula>
    </cfRule>
    <cfRule type="containsText" dxfId="583" priority="263" operator="containsText" text="CA">
      <formula>NOT(ISERROR(SEARCH("CA",#REF!)))</formula>
    </cfRule>
    <cfRule type="containsText" dxfId="582" priority="264" operator="containsText" text="RH">
      <formula>NOT(ISERROR(SEARCH("RH",#REF!)))</formula>
    </cfRule>
  </conditionalFormatting>
  <conditionalFormatting sqref="AK51 AL5:AN5 AL6:AL50 AN6:AN50">
    <cfRule type="cellIs" dxfId="581" priority="236" operator="equal">
      <formula>27</formula>
    </cfRule>
    <cfRule type="containsText" dxfId="580" priority="237" operator="containsText" text="JSR">
      <formula>NOT(ISERROR(SEARCH("JSR",AK5)))</formula>
    </cfRule>
    <cfRule type="containsText" dxfId="579" priority="238" operator="containsText" text="JS">
      <formula>NOT(ISERROR(SEARCH("JS",AK5)))</formula>
    </cfRule>
    <cfRule type="containsText" dxfId="578" priority="239" operator="containsText" text="RTP">
      <formula>NOT(ISERROR(SEARCH("RTP",AK5)))</formula>
    </cfRule>
    <cfRule type="containsText" dxfId="577" priority="240" operator="containsText" text="RTJ">
      <formula>NOT(ISERROR(SEARCH("RTJ",AK5)))</formula>
    </cfRule>
    <cfRule type="containsText" dxfId="576" priority="241" operator="containsText" text="RTT">
      <formula>NOT(ISERROR(SEARCH("RTT",AK5)))</formula>
    </cfRule>
    <cfRule type="containsText" dxfId="575" priority="242" operator="containsText" text="RF">
      <formula>NOT(ISERROR(SEARCH("RF",AK5)))</formula>
    </cfRule>
    <cfRule type="containsText" dxfId="574" priority="243" operator="containsText" text="RC">
      <formula>NOT(ISERROR(SEARCH("RC",AK5)))</formula>
    </cfRule>
    <cfRule type="containsText" dxfId="573" priority="244" operator="containsText" text="NM">
      <formula>NOT(ISERROR(SEARCH("NM",AK5)))</formula>
    </cfRule>
    <cfRule type="containsText" dxfId="572" priority="245" operator="containsText" text="JDF">
      <formula>NOT(ISERROR(SEARCH("JDF",AK5)))</formula>
    </cfRule>
    <cfRule type="containsText" dxfId="571" priority="246" operator="containsText" text="HSM">
      <formula>NOT(ISERROR(SEARCH("HSM",AK5)))</formula>
    </cfRule>
    <cfRule type="containsText" dxfId="570" priority="247" operator="containsText" text="HS">
      <formula>NOT(ISERROR(SEARCH("HS",AK5)))</formula>
    </cfRule>
    <cfRule type="containsText" dxfId="569" priority="248" operator="containsText" text="FR">
      <formula>NOT(ISERROR(SEARCH("FR",AK5)))</formula>
    </cfRule>
    <cfRule type="containsText" dxfId="568" priority="249" operator="containsText" text="CFS">
      <formula>NOT(ISERROR(SEARCH("CFS",AK5)))</formula>
    </cfRule>
    <cfRule type="containsText" dxfId="567" priority="250" operator="containsText" text="CFJ">
      <formula>NOT(ISERROR(SEARCH("CFJ",AK5)))</formula>
    </cfRule>
    <cfRule type="containsText" dxfId="566" priority="251" operator="containsText" text="CAR">
      <formula>NOT(ISERROR(SEARCH("CAR",AK5)))</formula>
    </cfRule>
    <cfRule type="containsText" dxfId="565" priority="252" operator="containsText" text="CAM">
      <formula>NOT(ISERROR(SEARCH("CAM",AK5)))</formula>
    </cfRule>
    <cfRule type="containsText" dxfId="564" priority="253" operator="containsText" text="CA">
      <formula>NOT(ISERROR(SEARCH("CA",AK5)))</formula>
    </cfRule>
    <cfRule type="containsText" dxfId="563" priority="254" operator="containsText" text="AAS">
      <formula>NOT(ISERROR(SEARCH("AAS",AK5)))</formula>
    </cfRule>
    <cfRule type="containsText" dxfId="562" priority="255" operator="containsText" text="RH">
      <formula>NOT(ISERROR(SEARCH("RH",AK5)))</formula>
    </cfRule>
  </conditionalFormatting>
  <conditionalFormatting sqref="BA51">
    <cfRule type="cellIs" dxfId="561" priority="196" operator="equal">
      <formula>27</formula>
    </cfRule>
    <cfRule type="containsText" dxfId="560" priority="197" operator="containsText" text="JSR">
      <formula>NOT(ISERROR(SEARCH("JSR",BA51)))</formula>
    </cfRule>
    <cfRule type="containsText" dxfId="559" priority="198" operator="containsText" text="JS">
      <formula>NOT(ISERROR(SEARCH("JS",BA51)))</formula>
    </cfRule>
    <cfRule type="containsText" dxfId="558" priority="199" operator="containsText" text="RTP">
      <formula>NOT(ISERROR(SEARCH("RTP",BA51)))</formula>
    </cfRule>
    <cfRule type="containsText" dxfId="557" priority="200" operator="containsText" text="RTJ">
      <formula>NOT(ISERROR(SEARCH("RTJ",BA51)))</formula>
    </cfRule>
    <cfRule type="containsText" dxfId="556" priority="201" operator="containsText" text="RTT">
      <formula>NOT(ISERROR(SEARCH("RTT",BA51)))</formula>
    </cfRule>
    <cfRule type="containsText" dxfId="555" priority="202" operator="containsText" text="RF">
      <formula>NOT(ISERROR(SEARCH("RF",BA51)))</formula>
    </cfRule>
    <cfRule type="containsText" dxfId="554" priority="203" operator="containsText" text="RC">
      <formula>NOT(ISERROR(SEARCH("RC",BA51)))</formula>
    </cfRule>
    <cfRule type="containsText" dxfId="553" priority="204" operator="containsText" text="NM">
      <formula>NOT(ISERROR(SEARCH("NM",BA51)))</formula>
    </cfRule>
    <cfRule type="containsText" dxfId="552" priority="205" operator="containsText" text="JDF">
      <formula>NOT(ISERROR(SEARCH("JDF",BA51)))</formula>
    </cfRule>
    <cfRule type="containsText" dxfId="551" priority="206" operator="containsText" text="HSM">
      <formula>NOT(ISERROR(SEARCH("HSM",BA51)))</formula>
    </cfRule>
    <cfRule type="containsText" dxfId="550" priority="207" operator="containsText" text="HS">
      <formula>NOT(ISERROR(SEARCH("HS",BA51)))</formula>
    </cfRule>
    <cfRule type="containsText" dxfId="549" priority="208" operator="containsText" text="FR">
      <formula>NOT(ISERROR(SEARCH("FR",BA51)))</formula>
    </cfRule>
    <cfRule type="containsText" dxfId="548" priority="209" operator="containsText" text="CFS">
      <formula>NOT(ISERROR(SEARCH("CFS",BA51)))</formula>
    </cfRule>
    <cfRule type="containsText" dxfId="547" priority="210" operator="containsText" text="CFJ">
      <formula>NOT(ISERROR(SEARCH("CFJ",BA51)))</formula>
    </cfRule>
    <cfRule type="containsText" dxfId="546" priority="211" operator="containsText" text="CAR">
      <formula>NOT(ISERROR(SEARCH("CAR",BA51)))</formula>
    </cfRule>
    <cfRule type="containsText" dxfId="545" priority="212" operator="containsText" text="CAM">
      <formula>NOT(ISERROR(SEARCH("CAM",BA51)))</formula>
    </cfRule>
    <cfRule type="containsText" dxfId="544" priority="213" operator="containsText" text="CA">
      <formula>NOT(ISERROR(SEARCH("CA",BA51)))</formula>
    </cfRule>
    <cfRule type="containsText" dxfId="543" priority="214" operator="containsText" text="AAS">
      <formula>NOT(ISERROR(SEARCH("AAS",BA51)))</formula>
    </cfRule>
    <cfRule type="containsText" dxfId="542" priority="215" operator="containsText" text="RH">
      <formula>NOT(ISERROR(SEARCH("RH",BA51)))</formula>
    </cfRule>
  </conditionalFormatting>
  <conditionalFormatting sqref="C5:C28 C30:C50">
    <cfRule type="expression" dxfId="541" priority="195">
      <formula>WEEKDAY(E$1,2)=2</formula>
    </cfRule>
  </conditionalFormatting>
  <conditionalFormatting sqref="C48">
    <cfRule type="expression" dxfId="540" priority="194">
      <formula>WEEKDAY(E$1,2)=2</formula>
    </cfRule>
  </conditionalFormatting>
  <conditionalFormatting sqref="C50">
    <cfRule type="expression" dxfId="539" priority="193">
      <formula>WEEKDAY(E$1,2)=2</formula>
    </cfRule>
  </conditionalFormatting>
  <conditionalFormatting sqref="C47">
    <cfRule type="expression" dxfId="538" priority="192">
      <formula>WEEKDAY(E$1,2)=2</formula>
    </cfRule>
  </conditionalFormatting>
  <conditionalFormatting sqref="C49">
    <cfRule type="expression" dxfId="537" priority="191">
      <formula>WEEKDAY(E$1,2)=2</formula>
    </cfRule>
  </conditionalFormatting>
  <conditionalFormatting sqref="C48">
    <cfRule type="expression" dxfId="536" priority="190">
      <formula>WEEKDAY(E$1,2)=2</formula>
    </cfRule>
  </conditionalFormatting>
  <conditionalFormatting sqref="C49">
    <cfRule type="expression" dxfId="535" priority="189">
      <formula>WEEKDAY(E$1,2)=2</formula>
    </cfRule>
  </conditionalFormatting>
  <conditionalFormatting sqref="C29">
    <cfRule type="expression" dxfId="534" priority="188">
      <formula>WEEKDAY(E$1,2)=2</formula>
    </cfRule>
  </conditionalFormatting>
  <conditionalFormatting sqref="AG2:AH3">
    <cfRule type="containsText" dxfId="533" priority="177" operator="containsText" text="CF">
      <formula>NOT(ISERROR(SEARCH("CF",#REF!)))</formula>
    </cfRule>
    <cfRule type="containsText" dxfId="532" priority="178" operator="containsText" text="RC">
      <formula>NOT(ISERROR(SEARCH("RC",#REF!)))</formula>
    </cfRule>
    <cfRule type="containsText" dxfId="531" priority="179" operator="containsText" text="RTT">
      <formula>NOT(ISERROR(SEARCH("RTT",#REF!)))</formula>
    </cfRule>
    <cfRule type="containsText" dxfId="530" priority="180" operator="containsText" text="RF">
      <formula>NOT(ISERROR(SEARCH("RF",#REF!)))</formula>
    </cfRule>
    <cfRule type="containsText" dxfId="529" priority="181" operator="containsText" text="FR">
      <formula>NOT(ISERROR(SEARCH("FR",#REF!)))</formula>
    </cfRule>
    <cfRule type="containsText" dxfId="528" priority="182" operator="containsText" text="HS">
      <formula>NOT(ISERROR(SEARCH("HS",#REF!)))</formula>
    </cfRule>
    <cfRule type="containsText" dxfId="527" priority="183" operator="containsText" text="CA">
      <formula>NOT(ISERROR(SEARCH("CA",#REF!)))</formula>
    </cfRule>
    <cfRule type="containsText" dxfId="526" priority="184" operator="containsText" text="RH">
      <formula>NOT(ISERROR(SEARCH("RH",#REF!)))</formula>
    </cfRule>
  </conditionalFormatting>
  <conditionalFormatting sqref="AG2:AH3">
    <cfRule type="containsText" dxfId="525" priority="176" operator="containsText" text="JDF">
      <formula>NOT(ISERROR(SEARCH("JDF",#REF!)))</formula>
    </cfRule>
  </conditionalFormatting>
  <conditionalFormatting sqref="AG2:AH3">
    <cfRule type="expression" dxfId="524" priority="186">
      <formula>WEEKDAY(#REF!,2)=2</formula>
    </cfRule>
  </conditionalFormatting>
  <conditionalFormatting sqref="AH2:AH3">
    <cfRule type="expression" dxfId="523" priority="187">
      <formula>WEEKDAY(#REF!,2)=7</formula>
    </cfRule>
  </conditionalFormatting>
  <conditionalFormatting sqref="AJ5:AJ50">
    <cfRule type="cellIs" dxfId="522" priority="154" operator="lessThan">
      <formula>0</formula>
    </cfRule>
  </conditionalFormatting>
  <conditionalFormatting sqref="AL5">
    <cfRule type="cellIs" dxfId="521" priority="153" operator="lessThan">
      <formula>0</formula>
    </cfRule>
  </conditionalFormatting>
  <conditionalFormatting sqref="AL6:AL50">
    <cfRule type="cellIs" dxfId="520" priority="152" operator="lessThan">
      <formula>0</formula>
    </cfRule>
  </conditionalFormatting>
  <conditionalFormatting sqref="AG2:AG3">
    <cfRule type="expression" dxfId="519" priority="10505">
      <formula>WEEKDAY(#REF!,2)=7</formula>
    </cfRule>
  </conditionalFormatting>
  <conditionalFormatting sqref="AH2">
    <cfRule type="duplicateValues" dxfId="518" priority="10524"/>
  </conditionalFormatting>
  <conditionalFormatting sqref="D82:U82">
    <cfRule type="containsText" dxfId="517" priority="143" operator="containsText" text="CF">
      <formula>NOT(ISERROR(SEARCH("CF",#REF!)))</formula>
    </cfRule>
    <cfRule type="containsText" dxfId="516" priority="144" operator="containsText" text="RC">
      <formula>NOT(ISERROR(SEARCH("RC",#REF!)))</formula>
    </cfRule>
    <cfRule type="containsText" dxfId="515" priority="145" operator="containsText" text="RTT">
      <formula>NOT(ISERROR(SEARCH("RTT",#REF!)))</formula>
    </cfRule>
    <cfRule type="containsText" dxfId="514" priority="146" operator="containsText" text="RF">
      <formula>NOT(ISERROR(SEARCH("RF",#REF!)))</formula>
    </cfRule>
    <cfRule type="containsText" dxfId="513" priority="147" operator="containsText" text="FR">
      <formula>NOT(ISERROR(SEARCH("FR",#REF!)))</formula>
    </cfRule>
    <cfRule type="containsText" dxfId="512" priority="148" operator="containsText" text="HS">
      <formula>NOT(ISERROR(SEARCH("HS",#REF!)))</formula>
    </cfRule>
    <cfRule type="containsText" dxfId="511" priority="149" operator="containsText" text="CA">
      <formula>NOT(ISERROR(SEARCH("CA",#REF!)))</formula>
    </cfRule>
    <cfRule type="containsText" dxfId="510" priority="150" operator="containsText" text="RH">
      <formula>NOT(ISERROR(SEARCH("RH",#REF!)))</formula>
    </cfRule>
  </conditionalFormatting>
  <conditionalFormatting sqref="D82:U82">
    <cfRule type="containsText" dxfId="509" priority="151" operator="containsText" text="JDF">
      <formula>NOT(ISERROR(SEARCH("JDF",#REF!)))</formula>
    </cfRule>
  </conditionalFormatting>
  <conditionalFormatting sqref="D5">
    <cfRule type="cellIs" dxfId="508" priority="123" operator="equal">
      <formula>27</formula>
    </cfRule>
    <cfRule type="containsText" dxfId="507" priority="124" operator="containsText" text="JSR">
      <formula>NOT(ISERROR(SEARCH("JSR",D5)))</formula>
    </cfRule>
    <cfRule type="containsText" dxfId="506" priority="125" operator="containsText" text="JS">
      <formula>NOT(ISERROR(SEARCH("JS",D5)))</formula>
    </cfRule>
    <cfRule type="containsText" dxfId="505" priority="126" operator="containsText" text="RTP">
      <formula>NOT(ISERROR(SEARCH("RTP",D5)))</formula>
    </cfRule>
    <cfRule type="containsText" dxfId="504" priority="127" operator="containsText" text="RTJ">
      <formula>NOT(ISERROR(SEARCH("RTJ",D5)))</formula>
    </cfRule>
    <cfRule type="containsText" dxfId="503" priority="128" operator="containsText" text="RTT">
      <formula>NOT(ISERROR(SEARCH("RTT",D5)))</formula>
    </cfRule>
    <cfRule type="containsText" dxfId="502" priority="129" operator="containsText" text="RF">
      <formula>NOT(ISERROR(SEARCH("RF",D5)))</formula>
    </cfRule>
    <cfRule type="containsText" dxfId="501" priority="130" operator="containsText" text="RC">
      <formula>NOT(ISERROR(SEARCH("RC",D5)))</formula>
    </cfRule>
    <cfRule type="containsText" dxfId="500" priority="131" operator="containsText" text="NM">
      <formula>NOT(ISERROR(SEARCH("NM",D5)))</formula>
    </cfRule>
    <cfRule type="containsText" dxfId="499" priority="132" operator="containsText" text="JDF">
      <formula>NOT(ISERROR(SEARCH("JDF",D5)))</formula>
    </cfRule>
    <cfRule type="containsText" dxfId="498" priority="133" operator="containsText" text="HSM">
      <formula>NOT(ISERROR(SEARCH("HSM",D5)))</formula>
    </cfRule>
    <cfRule type="containsText" dxfId="497" priority="134" operator="containsText" text="HS">
      <formula>NOT(ISERROR(SEARCH("HS",D5)))</formula>
    </cfRule>
    <cfRule type="containsText" dxfId="496" priority="135" operator="containsText" text="FR">
      <formula>NOT(ISERROR(SEARCH("FR",D5)))</formula>
    </cfRule>
    <cfRule type="containsText" dxfId="495" priority="136" operator="containsText" text="CFS">
      <formula>NOT(ISERROR(SEARCH("CFS",D5)))</formula>
    </cfRule>
    <cfRule type="containsText" dxfId="494" priority="137" operator="containsText" text="CFJ">
      <formula>NOT(ISERROR(SEARCH("CFJ",D5)))</formula>
    </cfRule>
    <cfRule type="containsText" dxfId="493" priority="138" operator="containsText" text="CAR">
      <formula>NOT(ISERROR(SEARCH("CAR",D5)))</formula>
    </cfRule>
    <cfRule type="containsText" dxfId="492" priority="139" operator="containsText" text="CAM">
      <formula>NOT(ISERROR(SEARCH("CAM",D5)))</formula>
    </cfRule>
    <cfRule type="containsText" dxfId="491" priority="140" operator="containsText" text="CA">
      <formula>NOT(ISERROR(SEARCH("CA",D5)))</formula>
    </cfRule>
    <cfRule type="containsText" dxfId="490" priority="141" operator="containsText" text="AAS">
      <formula>NOT(ISERROR(SEARCH("AAS",D5)))</formula>
    </cfRule>
    <cfRule type="containsText" dxfId="489" priority="142" operator="containsText" text="RH">
      <formula>NOT(ISERROR(SEARCH("RH",D5)))</formula>
    </cfRule>
  </conditionalFormatting>
  <conditionalFormatting sqref="AP5:AP50">
    <cfRule type="cellIs" dxfId="488" priority="103" operator="equal">
      <formula>27</formula>
    </cfRule>
    <cfRule type="containsText" dxfId="487" priority="104" operator="containsText" text="JSR">
      <formula>NOT(ISERROR(SEARCH("JSR",AP5)))</formula>
    </cfRule>
    <cfRule type="containsText" dxfId="486" priority="105" operator="containsText" text="JS">
      <formula>NOT(ISERROR(SEARCH("JS",AP5)))</formula>
    </cfRule>
    <cfRule type="containsText" dxfId="485" priority="106" operator="containsText" text="RTP">
      <formula>NOT(ISERROR(SEARCH("RTP",AP5)))</formula>
    </cfRule>
    <cfRule type="containsText" dxfId="484" priority="107" operator="containsText" text="RTJ">
      <formula>NOT(ISERROR(SEARCH("RTJ",AP5)))</formula>
    </cfRule>
    <cfRule type="containsText" dxfId="483" priority="108" operator="containsText" text="RTT">
      <formula>NOT(ISERROR(SEARCH("RTT",AP5)))</formula>
    </cfRule>
    <cfRule type="containsText" dxfId="482" priority="109" operator="containsText" text="RF">
      <formula>NOT(ISERROR(SEARCH("RF",AP5)))</formula>
    </cfRule>
    <cfRule type="containsText" dxfId="481" priority="110" operator="containsText" text="RC">
      <formula>NOT(ISERROR(SEARCH("RC",AP5)))</formula>
    </cfRule>
    <cfRule type="containsText" dxfId="480" priority="111" operator="containsText" text="NM">
      <formula>NOT(ISERROR(SEARCH("NM",AP5)))</formula>
    </cfRule>
    <cfRule type="containsText" dxfId="479" priority="112" operator="containsText" text="JDF">
      <formula>NOT(ISERROR(SEARCH("JDF",AP5)))</formula>
    </cfRule>
    <cfRule type="containsText" dxfId="478" priority="113" operator="containsText" text="HSM">
      <formula>NOT(ISERROR(SEARCH("HSM",AP5)))</formula>
    </cfRule>
    <cfRule type="containsText" dxfId="477" priority="114" operator="containsText" text="HS">
      <formula>NOT(ISERROR(SEARCH("HS",AP5)))</formula>
    </cfRule>
    <cfRule type="containsText" dxfId="476" priority="115" operator="containsText" text="FR">
      <formula>NOT(ISERROR(SEARCH("FR",AP5)))</formula>
    </cfRule>
    <cfRule type="containsText" dxfId="475" priority="116" operator="containsText" text="CFS">
      <formula>NOT(ISERROR(SEARCH("CFS",AP5)))</formula>
    </cfRule>
    <cfRule type="containsText" dxfId="474" priority="117" operator="containsText" text="CFJ">
      <formula>NOT(ISERROR(SEARCH("CFJ",AP5)))</formula>
    </cfRule>
    <cfRule type="containsText" dxfId="473" priority="118" operator="containsText" text="CAR">
      <formula>NOT(ISERROR(SEARCH("CAR",AP5)))</formula>
    </cfRule>
    <cfRule type="containsText" dxfId="472" priority="119" operator="containsText" text="CAM">
      <formula>NOT(ISERROR(SEARCH("CAM",AP5)))</formula>
    </cfRule>
    <cfRule type="containsText" dxfId="471" priority="120" operator="containsText" text="CA">
      <formula>NOT(ISERROR(SEARCH("CA",AP5)))</formula>
    </cfRule>
    <cfRule type="containsText" dxfId="470" priority="121" operator="containsText" text="AAS">
      <formula>NOT(ISERROR(SEARCH("AAS",AP5)))</formula>
    </cfRule>
    <cfRule type="containsText" dxfId="469" priority="122" operator="containsText" text="RH">
      <formula>NOT(ISERROR(SEARCH("RH",AP5)))</formula>
    </cfRule>
  </conditionalFormatting>
  <conditionalFormatting sqref="AQ5:AQ50">
    <cfRule type="cellIs" dxfId="468" priority="83" operator="equal">
      <formula>27</formula>
    </cfRule>
    <cfRule type="containsText" dxfId="467" priority="84" operator="containsText" text="JSR">
      <formula>NOT(ISERROR(SEARCH("JSR",AQ5)))</formula>
    </cfRule>
    <cfRule type="containsText" dxfId="466" priority="85" operator="containsText" text="JS">
      <formula>NOT(ISERROR(SEARCH("JS",AQ5)))</formula>
    </cfRule>
    <cfRule type="containsText" dxfId="465" priority="86" operator="containsText" text="RTP">
      <formula>NOT(ISERROR(SEARCH("RTP",AQ5)))</formula>
    </cfRule>
    <cfRule type="containsText" dxfId="464" priority="87" operator="containsText" text="RTJ">
      <formula>NOT(ISERROR(SEARCH("RTJ",AQ5)))</formula>
    </cfRule>
    <cfRule type="containsText" dxfId="463" priority="88" operator="containsText" text="RTT">
      <formula>NOT(ISERROR(SEARCH("RTT",AQ5)))</formula>
    </cfRule>
    <cfRule type="containsText" dxfId="462" priority="89" operator="containsText" text="RF">
      <formula>NOT(ISERROR(SEARCH("RF",AQ5)))</formula>
    </cfRule>
    <cfRule type="containsText" dxfId="461" priority="90" operator="containsText" text="RC">
      <formula>NOT(ISERROR(SEARCH("RC",AQ5)))</formula>
    </cfRule>
    <cfRule type="containsText" dxfId="460" priority="91" operator="containsText" text="NM">
      <formula>NOT(ISERROR(SEARCH("NM",AQ5)))</formula>
    </cfRule>
    <cfRule type="containsText" dxfId="459" priority="92" operator="containsText" text="JDF">
      <formula>NOT(ISERROR(SEARCH("JDF",AQ5)))</formula>
    </cfRule>
    <cfRule type="containsText" dxfId="458" priority="93" operator="containsText" text="HSM">
      <formula>NOT(ISERROR(SEARCH("HSM",AQ5)))</formula>
    </cfRule>
    <cfRule type="containsText" dxfId="457" priority="94" operator="containsText" text="HS">
      <formula>NOT(ISERROR(SEARCH("HS",AQ5)))</formula>
    </cfRule>
    <cfRule type="containsText" dxfId="456" priority="95" operator="containsText" text="FR">
      <formula>NOT(ISERROR(SEARCH("FR",AQ5)))</formula>
    </cfRule>
    <cfRule type="containsText" dxfId="455" priority="96" operator="containsText" text="CFS">
      <formula>NOT(ISERROR(SEARCH("CFS",AQ5)))</formula>
    </cfRule>
    <cfRule type="containsText" dxfId="454" priority="97" operator="containsText" text="CFJ">
      <formula>NOT(ISERROR(SEARCH("CFJ",AQ5)))</formula>
    </cfRule>
    <cfRule type="containsText" dxfId="453" priority="98" operator="containsText" text="CAR">
      <formula>NOT(ISERROR(SEARCH("CAR",AQ5)))</formula>
    </cfRule>
    <cfRule type="containsText" dxfId="452" priority="99" operator="containsText" text="CAM">
      <formula>NOT(ISERROR(SEARCH("CAM",AQ5)))</formula>
    </cfRule>
    <cfRule type="containsText" dxfId="451" priority="100" operator="containsText" text="CA">
      <formula>NOT(ISERROR(SEARCH("CA",AQ5)))</formula>
    </cfRule>
    <cfRule type="containsText" dxfId="450" priority="101" operator="containsText" text="AAS">
      <formula>NOT(ISERROR(SEARCH("AAS",AQ5)))</formula>
    </cfRule>
    <cfRule type="containsText" dxfId="449" priority="102" operator="containsText" text="RH">
      <formula>NOT(ISERROR(SEARCH("RH",AQ5)))</formula>
    </cfRule>
  </conditionalFormatting>
  <conditionalFormatting sqref="AO5">
    <cfRule type="cellIs" dxfId="448" priority="63" operator="equal">
      <formula>27</formula>
    </cfRule>
    <cfRule type="containsText" dxfId="447" priority="64" operator="containsText" text="JSR">
      <formula>NOT(ISERROR(SEARCH("JSR",AO5)))</formula>
    </cfRule>
    <cfRule type="containsText" dxfId="446" priority="65" operator="containsText" text="JS">
      <formula>NOT(ISERROR(SEARCH("JS",AO5)))</formula>
    </cfRule>
    <cfRule type="containsText" dxfId="445" priority="66" operator="containsText" text="RTP">
      <formula>NOT(ISERROR(SEARCH("RTP",AO5)))</formula>
    </cfRule>
    <cfRule type="containsText" dxfId="444" priority="67" operator="containsText" text="RTJ">
      <formula>NOT(ISERROR(SEARCH("RTJ",AO5)))</formula>
    </cfRule>
    <cfRule type="containsText" dxfId="443" priority="68" operator="containsText" text="RTT">
      <formula>NOT(ISERROR(SEARCH("RTT",AO5)))</formula>
    </cfRule>
    <cfRule type="containsText" dxfId="442" priority="69" operator="containsText" text="RF">
      <formula>NOT(ISERROR(SEARCH("RF",AO5)))</formula>
    </cfRule>
    <cfRule type="containsText" dxfId="441" priority="70" operator="containsText" text="RC">
      <formula>NOT(ISERROR(SEARCH("RC",AO5)))</formula>
    </cfRule>
    <cfRule type="containsText" dxfId="440" priority="71" operator="containsText" text="NM">
      <formula>NOT(ISERROR(SEARCH("NM",AO5)))</formula>
    </cfRule>
    <cfRule type="containsText" dxfId="439" priority="72" operator="containsText" text="JDF">
      <formula>NOT(ISERROR(SEARCH("JDF",AO5)))</formula>
    </cfRule>
    <cfRule type="containsText" dxfId="438" priority="73" operator="containsText" text="HSM">
      <formula>NOT(ISERROR(SEARCH("HSM",AO5)))</formula>
    </cfRule>
    <cfRule type="containsText" dxfId="437" priority="74" operator="containsText" text="HS">
      <formula>NOT(ISERROR(SEARCH("HS",AO5)))</formula>
    </cfRule>
    <cfRule type="containsText" dxfId="436" priority="75" operator="containsText" text="FR">
      <formula>NOT(ISERROR(SEARCH("FR",AO5)))</formula>
    </cfRule>
    <cfRule type="containsText" dxfId="435" priority="76" operator="containsText" text="CFS">
      <formula>NOT(ISERROR(SEARCH("CFS",AO5)))</formula>
    </cfRule>
    <cfRule type="containsText" dxfId="434" priority="77" operator="containsText" text="CFJ">
      <formula>NOT(ISERROR(SEARCH("CFJ",AO5)))</formula>
    </cfRule>
    <cfRule type="containsText" dxfId="433" priority="78" operator="containsText" text="CAR">
      <formula>NOT(ISERROR(SEARCH("CAR",AO5)))</formula>
    </cfRule>
    <cfRule type="containsText" dxfId="432" priority="79" operator="containsText" text="CAM">
      <formula>NOT(ISERROR(SEARCH("CAM",AO5)))</formula>
    </cfRule>
    <cfRule type="containsText" dxfId="431" priority="80" operator="containsText" text="CA">
      <formula>NOT(ISERROR(SEARCH("CA",AO5)))</formula>
    </cfRule>
    <cfRule type="containsText" dxfId="430" priority="81" operator="containsText" text="AAS">
      <formula>NOT(ISERROR(SEARCH("AAS",AO5)))</formula>
    </cfRule>
    <cfRule type="containsText" dxfId="429" priority="82" operator="containsText" text="RH">
      <formula>NOT(ISERROR(SEARCH("RH",AO5)))</formula>
    </cfRule>
  </conditionalFormatting>
  <conditionalFormatting sqref="AO6">
    <cfRule type="cellIs" dxfId="428" priority="23" operator="equal">
      <formula>27</formula>
    </cfRule>
    <cfRule type="containsText" dxfId="427" priority="24" operator="containsText" text="JSR">
      <formula>NOT(ISERROR(SEARCH("JSR",AO6)))</formula>
    </cfRule>
    <cfRule type="containsText" dxfId="426" priority="25" operator="containsText" text="JS">
      <formula>NOT(ISERROR(SEARCH("JS",AO6)))</formula>
    </cfRule>
    <cfRule type="containsText" dxfId="425" priority="26" operator="containsText" text="RTP">
      <formula>NOT(ISERROR(SEARCH("RTP",AO6)))</formula>
    </cfRule>
    <cfRule type="containsText" dxfId="424" priority="27" operator="containsText" text="RTJ">
      <formula>NOT(ISERROR(SEARCH("RTJ",AO6)))</formula>
    </cfRule>
    <cfRule type="containsText" dxfId="423" priority="28" operator="containsText" text="RTT">
      <formula>NOT(ISERROR(SEARCH("RTT",AO6)))</formula>
    </cfRule>
    <cfRule type="containsText" dxfId="422" priority="29" operator="containsText" text="RF">
      <formula>NOT(ISERROR(SEARCH("RF",AO6)))</formula>
    </cfRule>
    <cfRule type="containsText" dxfId="421" priority="30" operator="containsText" text="RC">
      <formula>NOT(ISERROR(SEARCH("RC",AO6)))</formula>
    </cfRule>
    <cfRule type="containsText" dxfId="420" priority="31" operator="containsText" text="NM">
      <formula>NOT(ISERROR(SEARCH("NM",AO6)))</formula>
    </cfRule>
    <cfRule type="containsText" dxfId="419" priority="32" operator="containsText" text="JDF">
      <formula>NOT(ISERROR(SEARCH("JDF",AO6)))</formula>
    </cfRule>
    <cfRule type="containsText" dxfId="418" priority="33" operator="containsText" text="HSM">
      <formula>NOT(ISERROR(SEARCH("HSM",AO6)))</formula>
    </cfRule>
    <cfRule type="containsText" dxfId="417" priority="34" operator="containsText" text="HS">
      <formula>NOT(ISERROR(SEARCH("HS",AO6)))</formula>
    </cfRule>
    <cfRule type="containsText" dxfId="416" priority="35" operator="containsText" text="FR">
      <formula>NOT(ISERROR(SEARCH("FR",AO6)))</formula>
    </cfRule>
    <cfRule type="containsText" dxfId="415" priority="36" operator="containsText" text="CFS">
      <formula>NOT(ISERROR(SEARCH("CFS",AO6)))</formula>
    </cfRule>
    <cfRule type="containsText" dxfId="414" priority="37" operator="containsText" text="CFJ">
      <formula>NOT(ISERROR(SEARCH("CFJ",AO6)))</formula>
    </cfRule>
    <cfRule type="containsText" dxfId="413" priority="38" operator="containsText" text="CAR">
      <formula>NOT(ISERROR(SEARCH("CAR",AO6)))</formula>
    </cfRule>
    <cfRule type="containsText" dxfId="412" priority="39" operator="containsText" text="CAM">
      <formula>NOT(ISERROR(SEARCH("CAM",AO6)))</formula>
    </cfRule>
    <cfRule type="containsText" dxfId="411" priority="40" operator="containsText" text="CA">
      <formula>NOT(ISERROR(SEARCH("CA",AO6)))</formula>
    </cfRule>
    <cfRule type="containsText" dxfId="410" priority="41" operator="containsText" text="AAS">
      <formula>NOT(ISERROR(SEARCH("AAS",AO6)))</formula>
    </cfRule>
    <cfRule type="containsText" dxfId="409" priority="42" operator="containsText" text="RH">
      <formula>NOT(ISERROR(SEARCH("RH",AO6)))</formula>
    </cfRule>
  </conditionalFormatting>
  <conditionalFormatting sqref="AO7:AO50">
    <cfRule type="cellIs" dxfId="408" priority="3" operator="equal">
      <formula>27</formula>
    </cfRule>
    <cfRule type="containsText" dxfId="407" priority="4" operator="containsText" text="JSR">
      <formula>NOT(ISERROR(SEARCH("JSR",AO7)))</formula>
    </cfRule>
    <cfRule type="containsText" dxfId="406" priority="5" operator="containsText" text="JS">
      <formula>NOT(ISERROR(SEARCH("JS",AO7)))</formula>
    </cfRule>
    <cfRule type="containsText" dxfId="405" priority="6" operator="containsText" text="RTP">
      <formula>NOT(ISERROR(SEARCH("RTP",AO7)))</formula>
    </cfRule>
    <cfRule type="containsText" dxfId="404" priority="7" operator="containsText" text="RTJ">
      <formula>NOT(ISERROR(SEARCH("RTJ",AO7)))</formula>
    </cfRule>
    <cfRule type="containsText" dxfId="403" priority="8" operator="containsText" text="RTT">
      <formula>NOT(ISERROR(SEARCH("RTT",AO7)))</formula>
    </cfRule>
    <cfRule type="containsText" dxfId="402" priority="9" operator="containsText" text="RF">
      <formula>NOT(ISERROR(SEARCH("RF",AO7)))</formula>
    </cfRule>
    <cfRule type="containsText" dxfId="401" priority="10" operator="containsText" text="RC">
      <formula>NOT(ISERROR(SEARCH("RC",AO7)))</formula>
    </cfRule>
    <cfRule type="containsText" dxfId="400" priority="11" operator="containsText" text="NM">
      <formula>NOT(ISERROR(SEARCH("NM",AO7)))</formula>
    </cfRule>
    <cfRule type="containsText" dxfId="399" priority="12" operator="containsText" text="JDF">
      <formula>NOT(ISERROR(SEARCH("JDF",AO7)))</formula>
    </cfRule>
    <cfRule type="containsText" dxfId="398" priority="13" operator="containsText" text="HSM">
      <formula>NOT(ISERROR(SEARCH("HSM",AO7)))</formula>
    </cfRule>
    <cfRule type="containsText" dxfId="397" priority="14" operator="containsText" text="HS">
      <formula>NOT(ISERROR(SEARCH("HS",AO7)))</formula>
    </cfRule>
    <cfRule type="containsText" dxfId="396" priority="15" operator="containsText" text="FR">
      <formula>NOT(ISERROR(SEARCH("FR",AO7)))</formula>
    </cfRule>
    <cfRule type="containsText" dxfId="395" priority="16" operator="containsText" text="CFS">
      <formula>NOT(ISERROR(SEARCH("CFS",AO7)))</formula>
    </cfRule>
    <cfRule type="containsText" dxfId="394" priority="17" operator="containsText" text="CFJ">
      <formula>NOT(ISERROR(SEARCH("CFJ",AO7)))</formula>
    </cfRule>
    <cfRule type="containsText" dxfId="393" priority="18" operator="containsText" text="CAR">
      <formula>NOT(ISERROR(SEARCH("CAR",AO7)))</formula>
    </cfRule>
    <cfRule type="containsText" dxfId="392" priority="19" operator="containsText" text="CAM">
      <formula>NOT(ISERROR(SEARCH("CAM",AO7)))</formula>
    </cfRule>
    <cfRule type="containsText" dxfId="391" priority="20" operator="containsText" text="CA">
      <formula>NOT(ISERROR(SEARCH("CA",AO7)))</formula>
    </cfRule>
    <cfRule type="containsText" dxfId="390" priority="21" operator="containsText" text="AAS">
      <formula>NOT(ISERROR(SEARCH("AAS",AO7)))</formula>
    </cfRule>
    <cfRule type="containsText" dxfId="389" priority="22" operator="containsText" text="RH">
      <formula>NOT(ISERROR(SEARCH("RH",AO7)))</formula>
    </cfRule>
  </conditionalFormatting>
  <conditionalFormatting sqref="AU5:AU50">
    <cfRule type="cellIs" dxfId="388" priority="2" operator="lessThan">
      <formula>0</formula>
    </cfRule>
  </conditionalFormatting>
  <conditionalFormatting sqref="BB5:BB50">
    <cfRule type="cellIs" dxfId="387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AAI89"/>
  <sheetViews>
    <sheetView zoomScale="80" zoomScaleNormal="80" workbookViewId="0">
      <selection activeCell="C22" sqref="C22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26.710937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8" width="5.140625" style="1" customWidth="1"/>
    <col min="9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4.85546875" style="1" customWidth="1"/>
    <col min="16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4.85546875" style="1" customWidth="1"/>
    <col min="23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4.28515625" style="1" customWidth="1"/>
    <col min="30" max="30" width="3.42578125" style="1" customWidth="1"/>
    <col min="31" max="33" width="4.42578125" customWidth="1"/>
    <col min="34" max="34" width="5.42578125" customWidth="1"/>
    <col min="35" max="35" width="2" style="6" customWidth="1"/>
    <col min="36" max="36" width="7.42578125" customWidth="1"/>
    <col min="37" max="37" width="11.42578125" customWidth="1"/>
    <col min="38" max="38" width="7.42578125" customWidth="1"/>
    <col min="39" max="39" width="9.5703125" customWidth="1"/>
    <col min="40" max="40" width="2.140625" customWidth="1"/>
    <col min="41" max="41" width="19.7109375" customWidth="1"/>
    <col min="42" max="42" width="9.28515625" customWidth="1"/>
    <col min="43" max="43" width="8.140625" customWidth="1"/>
    <col min="44" max="44" width="8.7109375" customWidth="1"/>
    <col min="45" max="45" width="24.5703125" customWidth="1"/>
    <col min="46" max="51" width="7.42578125" customWidth="1"/>
    <col min="52" max="52" width="15.85546875" customWidth="1"/>
    <col min="53" max="53" width="10" customWidth="1"/>
    <col min="54" max="63" width="7.42578125" customWidth="1"/>
  </cols>
  <sheetData>
    <row r="1" spans="1:711" ht="32.25" customHeight="1" thickBot="1" x14ac:dyDescent="0.3">
      <c r="A1" s="246" t="s">
        <v>76</v>
      </c>
      <c r="B1" s="247"/>
      <c r="C1" s="248"/>
      <c r="AJ1" s="113" t="s">
        <v>84</v>
      </c>
      <c r="AK1" s="93"/>
      <c r="AL1" s="93"/>
      <c r="AM1" s="95"/>
      <c r="AN1" s="299"/>
      <c r="AO1" s="260" t="s">
        <v>85</v>
      </c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1"/>
      <c r="BC1" s="262"/>
    </row>
    <row r="2" spans="1:711" ht="15" customHeight="1" thickBot="1" x14ac:dyDescent="0.3">
      <c r="A2" s="266"/>
      <c r="B2" s="268"/>
      <c r="C2" s="270">
        <v>44166</v>
      </c>
      <c r="D2" s="53">
        <f>C2</f>
        <v>44166</v>
      </c>
      <c r="E2" s="54">
        <f>D2+1</f>
        <v>44167</v>
      </c>
      <c r="F2" s="54">
        <f t="shared" ref="F2:AH2" si="0">E2+1</f>
        <v>44168</v>
      </c>
      <c r="G2" s="54">
        <f t="shared" si="0"/>
        <v>44169</v>
      </c>
      <c r="H2" s="54">
        <f t="shared" si="0"/>
        <v>44170</v>
      </c>
      <c r="I2" s="54">
        <f t="shared" si="0"/>
        <v>44171</v>
      </c>
      <c r="J2" s="54">
        <f t="shared" si="0"/>
        <v>44172</v>
      </c>
      <c r="K2" s="54">
        <f t="shared" si="0"/>
        <v>44173</v>
      </c>
      <c r="L2" s="54">
        <f t="shared" si="0"/>
        <v>44174</v>
      </c>
      <c r="M2" s="54">
        <f t="shared" si="0"/>
        <v>44175</v>
      </c>
      <c r="N2" s="54">
        <f t="shared" si="0"/>
        <v>44176</v>
      </c>
      <c r="O2" s="54">
        <f t="shared" si="0"/>
        <v>44177</v>
      </c>
      <c r="P2" s="54">
        <f t="shared" si="0"/>
        <v>44178</v>
      </c>
      <c r="Q2" s="54">
        <f t="shared" si="0"/>
        <v>44179</v>
      </c>
      <c r="R2" s="54">
        <f t="shared" si="0"/>
        <v>44180</v>
      </c>
      <c r="S2" s="54">
        <f t="shared" si="0"/>
        <v>44181</v>
      </c>
      <c r="T2" s="54">
        <f t="shared" si="0"/>
        <v>44182</v>
      </c>
      <c r="U2" s="54">
        <f t="shared" si="0"/>
        <v>44183</v>
      </c>
      <c r="V2" s="54">
        <f t="shared" si="0"/>
        <v>44184</v>
      </c>
      <c r="W2" s="54">
        <f t="shared" si="0"/>
        <v>44185</v>
      </c>
      <c r="X2" s="54">
        <f t="shared" si="0"/>
        <v>44186</v>
      </c>
      <c r="Y2" s="54">
        <f t="shared" si="0"/>
        <v>44187</v>
      </c>
      <c r="Z2" s="54">
        <f t="shared" si="0"/>
        <v>44188</v>
      </c>
      <c r="AA2" s="54">
        <f t="shared" si="0"/>
        <v>44189</v>
      </c>
      <c r="AB2" s="97">
        <f t="shared" si="0"/>
        <v>44190</v>
      </c>
      <c r="AC2" s="54">
        <f t="shared" si="0"/>
        <v>44191</v>
      </c>
      <c r="AD2" s="54">
        <f t="shared" si="0"/>
        <v>44192</v>
      </c>
      <c r="AE2" s="54">
        <f t="shared" si="0"/>
        <v>44193</v>
      </c>
      <c r="AF2" s="54">
        <f t="shared" si="0"/>
        <v>44194</v>
      </c>
      <c r="AG2" s="54">
        <f t="shared" si="0"/>
        <v>44195</v>
      </c>
      <c r="AH2" s="157">
        <f t="shared" si="0"/>
        <v>44196</v>
      </c>
      <c r="AI2" s="114"/>
      <c r="AJ2" s="66" t="s">
        <v>54</v>
      </c>
      <c r="AK2" s="70" t="s">
        <v>69</v>
      </c>
      <c r="AL2" s="71" t="s">
        <v>56</v>
      </c>
      <c r="AM2" s="72" t="s">
        <v>57</v>
      </c>
      <c r="AN2" s="300"/>
      <c r="AO2" s="96" t="s">
        <v>91</v>
      </c>
      <c r="AP2" s="90" t="s">
        <v>81</v>
      </c>
      <c r="AQ2" s="90" t="s">
        <v>58</v>
      </c>
      <c r="AR2" s="91" t="s">
        <v>59</v>
      </c>
      <c r="AS2" s="66" t="s">
        <v>93</v>
      </c>
      <c r="AT2" s="92" t="s">
        <v>82</v>
      </c>
      <c r="AU2" s="92" t="s">
        <v>60</v>
      </c>
      <c r="AV2" s="73" t="s">
        <v>61</v>
      </c>
      <c r="AW2" s="92" t="s">
        <v>83</v>
      </c>
      <c r="AX2" s="74" t="s">
        <v>62</v>
      </c>
      <c r="AY2" s="70" t="s">
        <v>63</v>
      </c>
      <c r="AZ2" s="71" t="s">
        <v>80</v>
      </c>
      <c r="BA2" s="197" t="s">
        <v>79</v>
      </c>
      <c r="BB2" s="81" t="s">
        <v>65</v>
      </c>
      <c r="BC2" s="72" t="s">
        <v>66</v>
      </c>
      <c r="AAH2" s="69"/>
      <c r="AAI2">
        <v>1</v>
      </c>
    </row>
    <row r="3" spans="1:711" ht="11.25" customHeight="1" thickBot="1" x14ac:dyDescent="0.3">
      <c r="A3" s="267"/>
      <c r="B3" s="269"/>
      <c r="C3" s="271"/>
      <c r="D3" s="117">
        <f>C2</f>
        <v>44166</v>
      </c>
      <c r="E3" s="52">
        <f>C2+1</f>
        <v>44167</v>
      </c>
      <c r="F3" s="52">
        <f>E2+1</f>
        <v>44168</v>
      </c>
      <c r="G3" s="62">
        <f>F2+1</f>
        <v>44169</v>
      </c>
      <c r="H3" s="62">
        <f>G2+1</f>
        <v>44170</v>
      </c>
      <c r="I3" s="52">
        <f t="shared" ref="I3:AH3" si="1">H2+1</f>
        <v>44171</v>
      </c>
      <c r="J3" s="52">
        <f t="shared" si="1"/>
        <v>44172</v>
      </c>
      <c r="K3" s="52">
        <f t="shared" si="1"/>
        <v>44173</v>
      </c>
      <c r="L3" s="52">
        <f t="shared" si="1"/>
        <v>44174</v>
      </c>
      <c r="M3" s="52">
        <f t="shared" si="1"/>
        <v>44175</v>
      </c>
      <c r="N3" s="52">
        <f t="shared" si="1"/>
        <v>44176</v>
      </c>
      <c r="O3" s="52">
        <f t="shared" si="1"/>
        <v>44177</v>
      </c>
      <c r="P3" s="52">
        <f t="shared" si="1"/>
        <v>44178</v>
      </c>
      <c r="Q3" s="52">
        <f t="shared" si="1"/>
        <v>44179</v>
      </c>
      <c r="R3" s="52">
        <f t="shared" si="1"/>
        <v>44180</v>
      </c>
      <c r="S3" s="52">
        <f t="shared" si="1"/>
        <v>44181</v>
      </c>
      <c r="T3" s="52">
        <f t="shared" si="1"/>
        <v>44182</v>
      </c>
      <c r="U3" s="52">
        <f t="shared" si="1"/>
        <v>44183</v>
      </c>
      <c r="V3" s="52">
        <f t="shared" si="1"/>
        <v>44184</v>
      </c>
      <c r="W3" s="52">
        <f t="shared" si="1"/>
        <v>44185</v>
      </c>
      <c r="X3" s="52">
        <f t="shared" si="1"/>
        <v>44186</v>
      </c>
      <c r="Y3" s="52">
        <f t="shared" si="1"/>
        <v>44187</v>
      </c>
      <c r="Z3" s="52">
        <f t="shared" si="1"/>
        <v>44188</v>
      </c>
      <c r="AA3" s="52">
        <f t="shared" si="1"/>
        <v>44189</v>
      </c>
      <c r="AB3" s="98">
        <f t="shared" si="1"/>
        <v>44190</v>
      </c>
      <c r="AC3" s="52">
        <f t="shared" si="1"/>
        <v>44191</v>
      </c>
      <c r="AD3" s="52">
        <f t="shared" si="1"/>
        <v>44192</v>
      </c>
      <c r="AE3" s="52">
        <f t="shared" si="1"/>
        <v>44193</v>
      </c>
      <c r="AF3" s="62">
        <f t="shared" si="1"/>
        <v>44194</v>
      </c>
      <c r="AG3" s="52">
        <f t="shared" si="1"/>
        <v>44195</v>
      </c>
      <c r="AH3" s="158">
        <f t="shared" si="1"/>
        <v>44196</v>
      </c>
      <c r="AI3" s="115"/>
      <c r="AJ3" s="359" t="s">
        <v>68</v>
      </c>
      <c r="AK3" s="360"/>
      <c r="AL3" s="289" t="s">
        <v>53</v>
      </c>
      <c r="AM3" s="290"/>
      <c r="AN3" s="301"/>
      <c r="AO3" s="292" t="s">
        <v>70</v>
      </c>
      <c r="AP3" s="292"/>
      <c r="AQ3" s="292"/>
      <c r="AR3" s="292"/>
      <c r="AS3" s="296" t="s">
        <v>71</v>
      </c>
      <c r="AT3" s="297"/>
      <c r="AU3" s="297"/>
      <c r="AV3" s="298"/>
      <c r="AW3" s="296" t="s">
        <v>64</v>
      </c>
      <c r="AX3" s="297"/>
      <c r="AY3" s="298"/>
      <c r="AZ3" s="289" t="s">
        <v>67</v>
      </c>
      <c r="BA3" s="291"/>
      <c r="BB3" s="291"/>
      <c r="BC3" s="290"/>
    </row>
    <row r="4" spans="1:711" s="163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166"/>
      <c r="AC4" s="4"/>
      <c r="AD4" s="171"/>
      <c r="AE4" s="161"/>
      <c r="AF4" s="161"/>
      <c r="AG4" s="161"/>
      <c r="AH4" s="161"/>
      <c r="AI4" s="4"/>
      <c r="AJ4" s="356" t="s">
        <v>86</v>
      </c>
      <c r="AK4" s="357"/>
      <c r="AL4" s="357"/>
      <c r="AM4" s="358"/>
      <c r="AN4" s="162"/>
      <c r="AO4" s="356" t="s">
        <v>86</v>
      </c>
      <c r="AP4" s="357"/>
      <c r="AQ4" s="357"/>
      <c r="AR4" s="358"/>
      <c r="AS4" s="356" t="s">
        <v>86</v>
      </c>
      <c r="AT4" s="357"/>
      <c r="AU4" s="357"/>
      <c r="AV4" s="358"/>
      <c r="AW4" s="356" t="s">
        <v>86</v>
      </c>
      <c r="AX4" s="357"/>
      <c r="AY4" s="358"/>
      <c r="AZ4" s="356" t="s">
        <v>86</v>
      </c>
      <c r="BA4" s="357"/>
      <c r="BB4" s="357"/>
      <c r="BC4" s="358"/>
    </row>
    <row r="5" spans="1:711" ht="12" customHeight="1" x14ac:dyDescent="0.25">
      <c r="A5" s="25" t="s">
        <v>52</v>
      </c>
      <c r="B5" s="119">
        <v>1</v>
      </c>
      <c r="C5" s="128"/>
      <c r="D5" s="129">
        <v>1</v>
      </c>
      <c r="E5" s="129">
        <v>1</v>
      </c>
      <c r="F5" s="129">
        <v>1</v>
      </c>
      <c r="G5" s="129">
        <v>1</v>
      </c>
      <c r="H5" s="129" t="s">
        <v>55</v>
      </c>
      <c r="I5" s="129" t="s">
        <v>55</v>
      </c>
      <c r="J5" s="129">
        <v>1</v>
      </c>
      <c r="K5" s="129">
        <v>1</v>
      </c>
      <c r="L5" s="129">
        <v>1</v>
      </c>
      <c r="M5" s="129">
        <v>1</v>
      </c>
      <c r="N5" s="129">
        <v>1</v>
      </c>
      <c r="O5" s="129" t="s">
        <v>55</v>
      </c>
      <c r="P5" s="129" t="s">
        <v>55</v>
      </c>
      <c r="Q5" s="129">
        <v>1</v>
      </c>
      <c r="R5" s="129">
        <v>1</v>
      </c>
      <c r="S5" s="129">
        <v>1</v>
      </c>
      <c r="T5" s="129">
        <v>1</v>
      </c>
      <c r="U5" s="129">
        <v>1</v>
      </c>
      <c r="V5" s="129" t="s">
        <v>55</v>
      </c>
      <c r="W5" s="129" t="s">
        <v>55</v>
      </c>
      <c r="X5" s="129">
        <v>1</v>
      </c>
      <c r="Y5" s="129">
        <v>1</v>
      </c>
      <c r="Z5" s="129">
        <v>1</v>
      </c>
      <c r="AA5" s="129">
        <v>1</v>
      </c>
      <c r="AB5" s="165" t="s">
        <v>64</v>
      </c>
      <c r="AC5" s="129" t="s">
        <v>55</v>
      </c>
      <c r="AD5" s="129" t="s">
        <v>55</v>
      </c>
      <c r="AE5" s="129">
        <v>1</v>
      </c>
      <c r="AF5" s="129">
        <v>1</v>
      </c>
      <c r="AG5" s="129">
        <v>1</v>
      </c>
      <c r="AH5" s="129">
        <v>1</v>
      </c>
      <c r="AI5" s="111"/>
      <c r="AJ5" s="164">
        <f>COUNTIF(D5:AH5,"RTT")+'Nov 2020'!AI5</f>
        <v>0</v>
      </c>
      <c r="AK5" s="182">
        <f>15 -(AJ5)</f>
        <v>15</v>
      </c>
      <c r="AL5" s="71">
        <f>COUNTIF(D5:AH5,"CA")+'Nov 2020'!AK5</f>
        <v>0</v>
      </c>
      <c r="AM5" s="185">
        <f>25 -(AL5)</f>
        <v>25</v>
      </c>
      <c r="AN5" s="361"/>
      <c r="AO5" s="71">
        <f>COUNTIF(D5:AH5,"CA")+'Avril 2020'!AK5</f>
        <v>0</v>
      </c>
      <c r="AP5" s="81">
        <f>(AO5&gt;5)*2+(AND(AO5&gt;2,AO5&lt;6)*1)</f>
        <v>0</v>
      </c>
      <c r="AQ5" s="81">
        <f>COUNTIF(D5:AH5,"HS")+'Nov 2020'!AP5</f>
        <v>0</v>
      </c>
      <c r="AR5" s="185">
        <f>AP5-AQ5</f>
        <v>0</v>
      </c>
      <c r="AS5" s="75">
        <f>COUNT(P5,W5,AB5,AD5,I5)+'Nov 2020'!AR5</f>
        <v>0</v>
      </c>
      <c r="AT5" s="76">
        <f>(AS5&gt;=20)*2</f>
        <v>0</v>
      </c>
      <c r="AU5" s="76">
        <f>COUNTIF(D5:AH5,"jdf")+'Nov 2020'!AT5</f>
        <v>0</v>
      </c>
      <c r="AV5" s="201">
        <f>AT5-AU5</f>
        <v>0</v>
      </c>
      <c r="AW5" s="176">
        <f ca="1">jaunesNum($AB$4)+'Nov 2020'!AV5</f>
        <v>9</v>
      </c>
      <c r="AX5" s="108">
        <f>COUNTIF(D5:AH5,"RF")+'Nov 2020'!AW5</f>
        <v>9</v>
      </c>
      <c r="AY5" s="189">
        <f ca="1">AW5-(AX5)</f>
        <v>0</v>
      </c>
      <c r="AZ5" s="71">
        <f>IF(COUNTIF(D5:AH5,"CA")&gt;=5,"1",IF(COUNTIF(D5:AH5,"CA")&lt;=4,"0"))+'Nov 2020'!AY5</f>
        <v>0</v>
      </c>
      <c r="BA5" s="81">
        <f>(AZ5&gt;=3)*1</f>
        <v>0</v>
      </c>
      <c r="BB5" s="81">
        <f>COUNTIF(D5:AH5,"FR")+'Nov 2020'!BA5</f>
        <v>0</v>
      </c>
      <c r="BC5" s="185">
        <f>BA5-BB5</f>
        <v>0</v>
      </c>
    </row>
    <row r="6" spans="1:711" ht="12" customHeight="1" x14ac:dyDescent="0.25">
      <c r="A6" s="26" t="s">
        <v>34</v>
      </c>
      <c r="B6" s="120">
        <v>2</v>
      </c>
      <c r="C6" s="131"/>
      <c r="D6" s="39">
        <v>2</v>
      </c>
      <c r="E6" s="39">
        <v>2</v>
      </c>
      <c r="F6" s="39">
        <v>2</v>
      </c>
      <c r="G6" s="39">
        <v>2</v>
      </c>
      <c r="H6" s="39" t="s">
        <v>55</v>
      </c>
      <c r="I6" s="39" t="s">
        <v>55</v>
      </c>
      <c r="J6" s="39">
        <v>2</v>
      </c>
      <c r="K6" s="39">
        <v>2</v>
      </c>
      <c r="L6" s="39">
        <v>2</v>
      </c>
      <c r="M6" s="39">
        <v>2</v>
      </c>
      <c r="N6" s="39">
        <v>2</v>
      </c>
      <c r="O6" s="39" t="s">
        <v>55</v>
      </c>
      <c r="P6" s="39" t="s">
        <v>55</v>
      </c>
      <c r="Q6" s="39">
        <v>2</v>
      </c>
      <c r="R6" s="39">
        <v>2</v>
      </c>
      <c r="S6" s="39">
        <v>2</v>
      </c>
      <c r="T6" s="39">
        <v>2</v>
      </c>
      <c r="U6" s="39">
        <v>2</v>
      </c>
      <c r="V6" s="39" t="s">
        <v>55</v>
      </c>
      <c r="W6" s="39" t="s">
        <v>55</v>
      </c>
      <c r="X6" s="39">
        <v>2</v>
      </c>
      <c r="Y6" s="39">
        <v>2</v>
      </c>
      <c r="Z6" s="39">
        <v>2</v>
      </c>
      <c r="AA6" s="39">
        <v>2</v>
      </c>
      <c r="AB6" s="107" t="s">
        <v>64</v>
      </c>
      <c r="AC6" s="39" t="s">
        <v>55</v>
      </c>
      <c r="AD6" s="39" t="s">
        <v>55</v>
      </c>
      <c r="AE6" s="39">
        <v>2</v>
      </c>
      <c r="AF6" s="39">
        <v>2</v>
      </c>
      <c r="AG6" s="39">
        <v>2</v>
      </c>
      <c r="AH6" s="39">
        <v>2</v>
      </c>
      <c r="AI6" s="111"/>
      <c r="AJ6" s="164">
        <f>COUNTIF(D6:AH6,"RTT")+'Nov 2020'!AI6</f>
        <v>0</v>
      </c>
      <c r="AK6" s="183">
        <f>15 -(AJ6)</f>
        <v>15</v>
      </c>
      <c r="AL6" s="88">
        <f>COUNTIF(D6:AH6,"CA")+'Nov 2020'!AK6</f>
        <v>0</v>
      </c>
      <c r="AM6" s="186">
        <f>25 -(AL6)</f>
        <v>25</v>
      </c>
      <c r="AN6" s="362"/>
      <c r="AO6" s="88">
        <f>COUNTIF(D6:AH6,"CA")+'Avril 2020'!AK6</f>
        <v>0</v>
      </c>
      <c r="AP6" s="80">
        <f>(AO6&gt;5)*2+(AND(AO6&gt;2,AO6&lt;6)*1)</f>
        <v>0</v>
      </c>
      <c r="AQ6" s="80">
        <f>COUNTIF(D6:AH6,"HS")+'Nov 2020'!AP6</f>
        <v>0</v>
      </c>
      <c r="AR6" s="186">
        <f>AP6-AQ6</f>
        <v>0</v>
      </c>
      <c r="AS6" s="77">
        <f>COUNT(P6,W6,AB6,AD6,I6)+'Nov 2020'!AR6</f>
        <v>0</v>
      </c>
      <c r="AT6" s="64">
        <f>(AS6&gt;=20)*1</f>
        <v>0</v>
      </c>
      <c r="AU6" s="64">
        <f>COUNTIF(D6:AH6,"jdf")+'Nov 2020'!AT6</f>
        <v>0</v>
      </c>
      <c r="AV6" s="183">
        <f>AT6-AU6</f>
        <v>0</v>
      </c>
      <c r="AW6" s="181">
        <f ca="1">jaunesNum($AB$4)+'Nov 2020'!AV6</f>
        <v>9</v>
      </c>
      <c r="AX6" s="108">
        <f>COUNTIF(D6:AH6,"RF")+'Nov 2020'!AW6</f>
        <v>9</v>
      </c>
      <c r="AY6" s="190">
        <f ca="1">AW6-(AX6)</f>
        <v>0</v>
      </c>
      <c r="AZ6" s="88">
        <f>IF(COUNTIF(D6:AH6,"CA")&gt;=5,"1",IF(COUNTIF(D6:AH6,"CA")&lt;=4,"0"))+'Nov 2020'!AY6</f>
        <v>0</v>
      </c>
      <c r="BA6" s="80">
        <f>(AZ6&gt;=3)*1</f>
        <v>0</v>
      </c>
      <c r="BB6" s="80">
        <f>COUNTIF(D6:AH6,"FR")+'Nov 2020'!BA6</f>
        <v>0</v>
      </c>
      <c r="BC6" s="186">
        <f>BA6-BB6</f>
        <v>0</v>
      </c>
    </row>
    <row r="7" spans="1:711" ht="14.25" customHeight="1" x14ac:dyDescent="0.25">
      <c r="A7" s="27"/>
      <c r="B7" s="42"/>
      <c r="C7" s="133"/>
      <c r="D7" s="39" t="str">
        <f t="shared" ref="D7:AA7" si="2">IF(OR(WEEKDAY(D3,2)=6,WEEKDAY(D3,2)=7),"RH","")</f>
        <v/>
      </c>
      <c r="E7" s="39" t="str">
        <f t="shared" si="2"/>
        <v/>
      </c>
      <c r="F7" s="39" t="str">
        <f t="shared" si="2"/>
        <v/>
      </c>
      <c r="G7" s="39" t="str">
        <f t="shared" si="2"/>
        <v/>
      </c>
      <c r="H7" s="39" t="str">
        <f t="shared" si="2"/>
        <v>RH</v>
      </c>
      <c r="I7" s="39" t="str">
        <f t="shared" si="2"/>
        <v>RH</v>
      </c>
      <c r="J7" s="39" t="str">
        <f t="shared" si="2"/>
        <v/>
      </c>
      <c r="K7" s="39" t="str">
        <f t="shared" si="2"/>
        <v/>
      </c>
      <c r="L7" s="39" t="str">
        <f t="shared" si="2"/>
        <v/>
      </c>
      <c r="M7" s="39" t="str">
        <f t="shared" si="2"/>
        <v/>
      </c>
      <c r="N7" s="39" t="str">
        <f t="shared" si="2"/>
        <v/>
      </c>
      <c r="O7" s="39" t="str">
        <f t="shared" si="2"/>
        <v>RH</v>
      </c>
      <c r="P7" s="39" t="str">
        <f t="shared" si="2"/>
        <v>RH</v>
      </c>
      <c r="Q7" s="39" t="str">
        <f t="shared" si="2"/>
        <v/>
      </c>
      <c r="R7" s="39" t="str">
        <f t="shared" si="2"/>
        <v/>
      </c>
      <c r="S7" s="39" t="str">
        <f t="shared" si="2"/>
        <v/>
      </c>
      <c r="T7" s="39" t="str">
        <f t="shared" si="2"/>
        <v/>
      </c>
      <c r="U7" s="39" t="str">
        <f t="shared" si="2"/>
        <v/>
      </c>
      <c r="V7" s="39" t="str">
        <f t="shared" si="2"/>
        <v>RH</v>
      </c>
      <c r="W7" s="39" t="str">
        <f t="shared" si="2"/>
        <v>RH</v>
      </c>
      <c r="X7" s="39" t="str">
        <f t="shared" si="2"/>
        <v/>
      </c>
      <c r="Y7" s="39" t="str">
        <f t="shared" si="2"/>
        <v/>
      </c>
      <c r="Z7" s="39" t="str">
        <f t="shared" si="2"/>
        <v/>
      </c>
      <c r="AA7" s="39" t="str">
        <f t="shared" si="2"/>
        <v/>
      </c>
      <c r="AB7" s="107" t="s">
        <v>64</v>
      </c>
      <c r="AC7" s="39" t="str">
        <f t="shared" ref="AC7:AH7" si="3">IF(OR(WEEKDAY(AC3,2)=6,WEEKDAY(AC3,2)=7),"RH","")</f>
        <v>RH</v>
      </c>
      <c r="AD7" s="39" t="str">
        <f t="shared" si="3"/>
        <v>RH</v>
      </c>
      <c r="AE7" s="39" t="str">
        <f t="shared" si="3"/>
        <v/>
      </c>
      <c r="AF7" s="39" t="str">
        <f t="shared" si="3"/>
        <v/>
      </c>
      <c r="AG7" s="39" t="str">
        <f t="shared" si="3"/>
        <v/>
      </c>
      <c r="AH7" s="39" t="str">
        <f t="shared" si="3"/>
        <v/>
      </c>
      <c r="AI7" s="111"/>
      <c r="AJ7" s="164">
        <f>COUNTIF(D7:AH7,"RTT")+'Nov 2020'!AI7</f>
        <v>0</v>
      </c>
      <c r="AK7" s="183">
        <f t="shared" ref="AK7:AK50" si="4">15 -(AJ7)</f>
        <v>15</v>
      </c>
      <c r="AL7" s="88">
        <f>COUNTIF(D7:AH7,"CA")+'Nov 2020'!AK7</f>
        <v>0</v>
      </c>
      <c r="AM7" s="186">
        <f t="shared" ref="AM7:AM50" si="5">25 -(AL7)</f>
        <v>25</v>
      </c>
      <c r="AN7" s="362"/>
      <c r="AO7" s="88">
        <f>COUNTIF(D7:AH7,"CA")+'Avril 2020'!AK7</f>
        <v>0</v>
      </c>
      <c r="AP7" s="80">
        <f t="shared" ref="AP7:AP50" si="6">(AO7&gt;5)*2+(AND(AO7&gt;2,AO7&lt;6)*1)</f>
        <v>0</v>
      </c>
      <c r="AQ7" s="80">
        <f>COUNTIF(D7:AH7,"HS")+'Nov 2020'!AP7</f>
        <v>0</v>
      </c>
      <c r="AR7" s="186">
        <f t="shared" ref="AR7:AR50" si="7">AP7-AQ7</f>
        <v>0</v>
      </c>
      <c r="AS7" s="77">
        <f>COUNT(P7,W7,AB7,AD7,I7)+'Nov 2020'!AR7</f>
        <v>0</v>
      </c>
      <c r="AT7" s="64">
        <f t="shared" ref="AT7:AT50" si="8">(AS7&gt;=20)*1</f>
        <v>0</v>
      </c>
      <c r="AU7" s="64">
        <f>COUNTIF(D7:AH7,"jdf")+'Nov 2020'!AT7</f>
        <v>0</v>
      </c>
      <c r="AV7" s="183">
        <f t="shared" ref="AV7:AV50" si="9">AT7-AU7</f>
        <v>0</v>
      </c>
      <c r="AW7" s="181">
        <f ca="1">jaunesNum($AB$4)+'Nov 2020'!AV7</f>
        <v>9</v>
      </c>
      <c r="AX7" s="108">
        <f>COUNTIF(D7:AH7,"RF")+'Nov 2020'!AW7</f>
        <v>9</v>
      </c>
      <c r="AY7" s="190">
        <f ca="1">AW7-(AX7)</f>
        <v>0</v>
      </c>
      <c r="AZ7" s="88">
        <f>IF(COUNTIF(D7:AH7,"CA")&gt;=5,"1",IF(COUNTIF(D7:AH7,"CA")&lt;=4,"0"))+'Nov 2020'!AY7</f>
        <v>0</v>
      </c>
      <c r="BA7" s="80">
        <f t="shared" ref="BA7:BA50" si="10">(AZ7&gt;=3)*1</f>
        <v>0</v>
      </c>
      <c r="BB7" s="80">
        <f>COUNTIF(D7:AH7,"FR")+'Nov 2020'!BA7</f>
        <v>0</v>
      </c>
      <c r="BC7" s="186">
        <f t="shared" ref="BC7:BC50" si="11">BA7-BB7</f>
        <v>0</v>
      </c>
    </row>
    <row r="8" spans="1:711" ht="12" customHeight="1" x14ac:dyDescent="0.25">
      <c r="A8" s="28" t="s">
        <v>35</v>
      </c>
      <c r="B8" s="43">
        <v>3</v>
      </c>
      <c r="C8" s="133"/>
      <c r="D8" s="39">
        <v>3</v>
      </c>
      <c r="E8" s="39">
        <v>3</v>
      </c>
      <c r="F8" s="39">
        <v>3</v>
      </c>
      <c r="G8" s="39">
        <v>3</v>
      </c>
      <c r="H8" s="39" t="str">
        <f>IF(OR(WEEKDAY(H4,2)=6,WEEKDAY(H4,2)=7),"RH","")</f>
        <v>RH</v>
      </c>
      <c r="I8" s="39" t="s">
        <v>55</v>
      </c>
      <c r="J8" s="39">
        <v>3</v>
      </c>
      <c r="K8" s="39">
        <v>3</v>
      </c>
      <c r="L8" s="39">
        <v>3</v>
      </c>
      <c r="M8" s="39">
        <v>3</v>
      </c>
      <c r="N8" s="39">
        <v>3</v>
      </c>
      <c r="O8" s="39" t="str">
        <f>IF(OR(WEEKDAY(O4,2)=6,WEEKDAY(O4,2)=7),"RH","")</f>
        <v>RH</v>
      </c>
      <c r="P8" s="39" t="s">
        <v>55</v>
      </c>
      <c r="Q8" s="39">
        <v>3</v>
      </c>
      <c r="R8" s="39">
        <v>3</v>
      </c>
      <c r="S8" s="39">
        <v>3</v>
      </c>
      <c r="T8" s="39">
        <v>3</v>
      </c>
      <c r="U8" s="39">
        <v>3</v>
      </c>
      <c r="V8" s="39" t="str">
        <f>IF(OR(WEEKDAY(V4,2)=6,WEEKDAY(V4,2)=7),"RH","")</f>
        <v>RH</v>
      </c>
      <c r="W8" s="39" t="s">
        <v>55</v>
      </c>
      <c r="X8" s="39">
        <v>3</v>
      </c>
      <c r="Y8" s="39">
        <v>3</v>
      </c>
      <c r="Z8" s="39">
        <v>3</v>
      </c>
      <c r="AA8" s="39">
        <v>3</v>
      </c>
      <c r="AB8" s="107" t="s">
        <v>64</v>
      </c>
      <c r="AC8" s="39" t="str">
        <f>IF(OR(WEEKDAY(AC4,2)=6,WEEKDAY(AC4,2)=7),"RH","")</f>
        <v>RH</v>
      </c>
      <c r="AD8" s="39" t="s">
        <v>55</v>
      </c>
      <c r="AE8" s="39">
        <v>3</v>
      </c>
      <c r="AF8" s="39">
        <v>3</v>
      </c>
      <c r="AG8" s="39">
        <v>3</v>
      </c>
      <c r="AH8" s="39">
        <v>3</v>
      </c>
      <c r="AI8" s="111"/>
      <c r="AJ8" s="164">
        <f>COUNTIF(D8:AH8,"RTT")+'Nov 2020'!AI8</f>
        <v>0</v>
      </c>
      <c r="AK8" s="183">
        <f t="shared" si="4"/>
        <v>15</v>
      </c>
      <c r="AL8" s="88">
        <f>COUNTIF(D8:AH8,"CA")+'Nov 2020'!AK8</f>
        <v>0</v>
      </c>
      <c r="AM8" s="186">
        <f t="shared" si="5"/>
        <v>25</v>
      </c>
      <c r="AN8" s="362"/>
      <c r="AO8" s="88">
        <f>COUNTIF(D8:AH8,"CA")+'Avril 2020'!AK8</f>
        <v>0</v>
      </c>
      <c r="AP8" s="80">
        <f t="shared" si="6"/>
        <v>0</v>
      </c>
      <c r="AQ8" s="80">
        <f>COUNTIF(D8:AH8,"HS")+'Nov 2020'!AP8</f>
        <v>0</v>
      </c>
      <c r="AR8" s="186">
        <f t="shared" si="7"/>
        <v>0</v>
      </c>
      <c r="AS8" s="77">
        <f>COUNT(P8,W8,AB8,AD8,I8)+'Nov 2020'!AR8</f>
        <v>0</v>
      </c>
      <c r="AT8" s="64">
        <f t="shared" si="8"/>
        <v>0</v>
      </c>
      <c r="AU8" s="64">
        <f>COUNTIF(D8:AH8,"jdf")+'Nov 2020'!AT8</f>
        <v>0</v>
      </c>
      <c r="AV8" s="183">
        <f t="shared" si="9"/>
        <v>0</v>
      </c>
      <c r="AW8" s="181">
        <f ca="1">jaunesNum($AB$4)+'Nov 2020'!AV8</f>
        <v>9</v>
      </c>
      <c r="AX8" s="108">
        <f>COUNTIF(D8:AH8,"RF")+'Nov 2020'!AW8</f>
        <v>9</v>
      </c>
      <c r="AY8" s="190">
        <f t="shared" ref="AY8:AY50" ca="1" si="12">AW8-(AX8)</f>
        <v>0</v>
      </c>
      <c r="AZ8" s="88">
        <f>IF(COUNTIF(D8:AH8,"CA")&gt;=5,"1",IF(COUNTIF(D8:AH8,"CA")&lt;=4,"0"))+'Nov 2020'!AY8</f>
        <v>0</v>
      </c>
      <c r="BA8" s="80">
        <f t="shared" si="10"/>
        <v>0</v>
      </c>
      <c r="BB8" s="80">
        <f>COUNTIF(D8:AH8,"FR")+'Nov 2020'!BA8</f>
        <v>0</v>
      </c>
      <c r="BC8" s="186">
        <f t="shared" si="11"/>
        <v>0</v>
      </c>
    </row>
    <row r="9" spans="1:711" ht="12" customHeight="1" thickBot="1" x14ac:dyDescent="0.3">
      <c r="A9" s="29" t="s">
        <v>51</v>
      </c>
      <c r="B9" s="43">
        <v>4</v>
      </c>
      <c r="C9" s="133"/>
      <c r="D9" s="39">
        <v>4</v>
      </c>
      <c r="E9" s="39">
        <v>4</v>
      </c>
      <c r="F9" s="39">
        <v>4</v>
      </c>
      <c r="G9" s="39">
        <v>4</v>
      </c>
      <c r="H9" s="39" t="s">
        <v>55</v>
      </c>
      <c r="I9" s="39" t="s">
        <v>55</v>
      </c>
      <c r="J9" s="39">
        <v>4</v>
      </c>
      <c r="K9" s="39">
        <v>4</v>
      </c>
      <c r="L9" s="39">
        <v>4</v>
      </c>
      <c r="M9" s="39">
        <v>4</v>
      </c>
      <c r="N9" s="39">
        <v>4</v>
      </c>
      <c r="O9" s="39" t="s">
        <v>55</v>
      </c>
      <c r="P9" s="39" t="s">
        <v>55</v>
      </c>
      <c r="Q9" s="39">
        <v>4</v>
      </c>
      <c r="R9" s="39">
        <v>4</v>
      </c>
      <c r="S9" s="39">
        <v>4</v>
      </c>
      <c r="T9" s="39">
        <v>4</v>
      </c>
      <c r="U9" s="39">
        <v>4</v>
      </c>
      <c r="V9" s="39" t="s">
        <v>55</v>
      </c>
      <c r="W9" s="39" t="s">
        <v>55</v>
      </c>
      <c r="X9" s="39">
        <v>4</v>
      </c>
      <c r="Y9" s="39">
        <v>4</v>
      </c>
      <c r="Z9" s="39">
        <v>4</v>
      </c>
      <c r="AA9" s="39">
        <v>4</v>
      </c>
      <c r="AB9" s="107" t="s">
        <v>64</v>
      </c>
      <c r="AC9" s="39" t="s">
        <v>55</v>
      </c>
      <c r="AD9" s="39" t="s">
        <v>55</v>
      </c>
      <c r="AE9" s="39">
        <v>4</v>
      </c>
      <c r="AF9" s="39">
        <v>4</v>
      </c>
      <c r="AG9" s="39">
        <v>4</v>
      </c>
      <c r="AH9" s="39">
        <v>4</v>
      </c>
      <c r="AI9" s="111"/>
      <c r="AJ9" s="164">
        <f>COUNTIF(D9:AH9,"RTT")+'Nov 2020'!AI9</f>
        <v>0</v>
      </c>
      <c r="AK9" s="183">
        <f t="shared" si="4"/>
        <v>15</v>
      </c>
      <c r="AL9" s="88">
        <f>COUNTIF(D9:AH9,"CA")+'Nov 2020'!AK9</f>
        <v>0</v>
      </c>
      <c r="AM9" s="186">
        <f t="shared" si="5"/>
        <v>25</v>
      </c>
      <c r="AN9" s="362"/>
      <c r="AO9" s="88">
        <f>COUNTIF(D9:AH9,"CA")+'Avril 2020'!AK9</f>
        <v>0</v>
      </c>
      <c r="AP9" s="80">
        <f t="shared" si="6"/>
        <v>0</v>
      </c>
      <c r="AQ9" s="80">
        <f>COUNTIF(D9:AH9,"HS")+'Nov 2020'!AP9</f>
        <v>0</v>
      </c>
      <c r="AR9" s="186">
        <f t="shared" si="7"/>
        <v>0</v>
      </c>
      <c r="AS9" s="77">
        <f>COUNT(P9,W9,AB9,AD9,I9)+'Nov 2020'!AR9</f>
        <v>0</v>
      </c>
      <c r="AT9" s="64">
        <f t="shared" si="8"/>
        <v>0</v>
      </c>
      <c r="AU9" s="64">
        <f>COUNTIF(D9:AH9,"jdf")+'Nov 2020'!AT9</f>
        <v>0</v>
      </c>
      <c r="AV9" s="183">
        <f t="shared" si="9"/>
        <v>0</v>
      </c>
      <c r="AW9" s="181">
        <f ca="1">jaunesNum($AB$4)+'Nov 2020'!AV9</f>
        <v>9</v>
      </c>
      <c r="AX9" s="108">
        <f>COUNTIF(D9:AH9,"RF")+'Nov 2020'!AW9</f>
        <v>9</v>
      </c>
      <c r="AY9" s="190">
        <f t="shared" ca="1" si="12"/>
        <v>0</v>
      </c>
      <c r="AZ9" s="88">
        <f>IF(COUNTIF(D9:AH9,"CA")&gt;=5,"1",IF(COUNTIF(D9:AH9,"CA")&lt;=4,"0"))+'Nov 2020'!AY9</f>
        <v>0</v>
      </c>
      <c r="BA9" s="80">
        <f t="shared" si="10"/>
        <v>0</v>
      </c>
      <c r="BB9" s="80">
        <f>COUNTIF(D9:AH9,"FR")+'Nov 2020'!BA9</f>
        <v>0</v>
      </c>
      <c r="BC9" s="186">
        <f t="shared" si="11"/>
        <v>0</v>
      </c>
    </row>
    <row r="10" spans="1:711" ht="2.25" customHeight="1" thickBot="1" x14ac:dyDescent="0.3">
      <c r="A10" s="12"/>
      <c r="B10" s="42"/>
      <c r="C10" s="134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107"/>
      <c r="AC10" s="39"/>
      <c r="AD10" s="39"/>
      <c r="AE10" s="39"/>
      <c r="AF10" s="39"/>
      <c r="AG10" s="39"/>
      <c r="AH10" s="39"/>
      <c r="AI10" s="111"/>
      <c r="AJ10" s="164">
        <f>COUNTIF(D10:AH10,"RTT")+'Nov 2020'!AI10</f>
        <v>0</v>
      </c>
      <c r="AK10" s="183"/>
      <c r="AL10" s="88">
        <f>COUNTIF(D10:AH10,"CA")+'Nov 2020'!AK10</f>
        <v>0</v>
      </c>
      <c r="AM10" s="186"/>
      <c r="AN10" s="362"/>
      <c r="AO10" s="88">
        <f>COUNTIF(D10:AH10,"CA")+'Avril 2020'!AK10</f>
        <v>0</v>
      </c>
      <c r="AP10" s="80">
        <f t="shared" si="6"/>
        <v>0</v>
      </c>
      <c r="AQ10" s="80">
        <f>COUNTIF(D10:AH10,"HS")+'Nov 2020'!AP10</f>
        <v>0</v>
      </c>
      <c r="AR10" s="186">
        <f t="shared" si="7"/>
        <v>0</v>
      </c>
      <c r="AS10" s="77">
        <f>COUNT(P10,W10,AB10,AD10,I10)+'Nov 2020'!AR10</f>
        <v>0</v>
      </c>
      <c r="AT10" s="64">
        <f t="shared" si="8"/>
        <v>0</v>
      </c>
      <c r="AU10" s="64">
        <f>COUNTIF(D10:AH10,"jdf")+'Nov 2020'!AT10</f>
        <v>0</v>
      </c>
      <c r="AV10" s="183">
        <f t="shared" si="9"/>
        <v>0</v>
      </c>
      <c r="AW10" s="181">
        <f ca="1">jaunesNum($AB$4)+'Nov 2020'!AV10</f>
        <v>8</v>
      </c>
      <c r="AX10" s="108">
        <f>COUNTIF(D10:AH10,"RF")+'Nov 2020'!AW10</f>
        <v>2</v>
      </c>
      <c r="AY10" s="191"/>
      <c r="AZ10" s="88">
        <f>IF(COUNTIF(D10:AH10,"CA")&gt;=5,"1",IF(COUNTIF(D10:AH10,"CA")&lt;=4,"0"))+'Nov 2020'!AY10</f>
        <v>0</v>
      </c>
      <c r="BA10" s="80">
        <f t="shared" si="10"/>
        <v>0</v>
      </c>
      <c r="BB10" s="80">
        <f>COUNTIF(D10:AH10,"FR")+'Nov 2020'!BA10</f>
        <v>0</v>
      </c>
      <c r="BC10" s="186">
        <f t="shared" si="11"/>
        <v>0</v>
      </c>
    </row>
    <row r="11" spans="1:711" s="1" customFormat="1" ht="12" customHeight="1" thickBot="1" x14ac:dyDescent="0.3">
      <c r="A11" s="30" t="s">
        <v>36</v>
      </c>
      <c r="B11" s="121">
        <v>5</v>
      </c>
      <c r="C11" s="135"/>
      <c r="D11" s="39">
        <v>5</v>
      </c>
      <c r="E11" s="39">
        <v>5</v>
      </c>
      <c r="F11" s="39">
        <v>5</v>
      </c>
      <c r="G11" s="39">
        <v>5</v>
      </c>
      <c r="H11" s="39" t="s">
        <v>55</v>
      </c>
      <c r="I11" s="39" t="s">
        <v>55</v>
      </c>
      <c r="J11" s="39">
        <v>5</v>
      </c>
      <c r="K11" s="39">
        <v>5</v>
      </c>
      <c r="L11" s="39">
        <v>5</v>
      </c>
      <c r="M11" s="39">
        <v>5</v>
      </c>
      <c r="N11" s="39">
        <v>5</v>
      </c>
      <c r="O11" s="39" t="s">
        <v>55</v>
      </c>
      <c r="P11" s="39" t="s">
        <v>55</v>
      </c>
      <c r="Q11" s="39">
        <v>5</v>
      </c>
      <c r="R11" s="39">
        <v>5</v>
      </c>
      <c r="S11" s="39">
        <v>5</v>
      </c>
      <c r="T11" s="39">
        <v>5</v>
      </c>
      <c r="U11" s="39">
        <v>5</v>
      </c>
      <c r="V11" s="39" t="s">
        <v>55</v>
      </c>
      <c r="W11" s="39" t="s">
        <v>55</v>
      </c>
      <c r="X11" s="39">
        <v>5</v>
      </c>
      <c r="Y11" s="39">
        <v>5</v>
      </c>
      <c r="Z11" s="39">
        <v>5</v>
      </c>
      <c r="AA11" s="39">
        <v>5</v>
      </c>
      <c r="AB11" s="107" t="s">
        <v>64</v>
      </c>
      <c r="AC11" s="39" t="s">
        <v>55</v>
      </c>
      <c r="AD11" s="39" t="s">
        <v>55</v>
      </c>
      <c r="AE11" s="39">
        <v>5</v>
      </c>
      <c r="AF11" s="39">
        <v>5</v>
      </c>
      <c r="AG11" s="39">
        <v>5</v>
      </c>
      <c r="AH11" s="39">
        <v>5</v>
      </c>
      <c r="AI11" s="111"/>
      <c r="AJ11" s="164">
        <f>COUNTIF(D11:AH11,"RTT")+'Nov 2020'!AI11</f>
        <v>0</v>
      </c>
      <c r="AK11" s="183">
        <f t="shared" si="4"/>
        <v>15</v>
      </c>
      <c r="AL11" s="88">
        <f>COUNTIF(D11:AH11,"CA")+'Nov 2020'!AK11</f>
        <v>0</v>
      </c>
      <c r="AM11" s="186">
        <f t="shared" si="5"/>
        <v>25</v>
      </c>
      <c r="AN11" s="362"/>
      <c r="AO11" s="88">
        <f>COUNTIF(D11:AH11,"CA")+'Avril 2020'!AK11</f>
        <v>0</v>
      </c>
      <c r="AP11" s="80">
        <f t="shared" si="6"/>
        <v>0</v>
      </c>
      <c r="AQ11" s="80">
        <f>COUNTIF(D11:AH11,"HS")+'Nov 2020'!AP11</f>
        <v>0</v>
      </c>
      <c r="AR11" s="186">
        <f t="shared" si="7"/>
        <v>0</v>
      </c>
      <c r="AS11" s="77">
        <f>COUNT(P11,W11,AB11,AD11,I11)+'Nov 2020'!AR11</f>
        <v>0</v>
      </c>
      <c r="AT11" s="64">
        <f t="shared" si="8"/>
        <v>0</v>
      </c>
      <c r="AU11" s="64">
        <f>COUNTIF(D11:AH11,"jdf")+'Nov 2020'!AT11</f>
        <v>0</v>
      </c>
      <c r="AV11" s="183">
        <f t="shared" si="9"/>
        <v>0</v>
      </c>
      <c r="AW11" s="181">
        <f ca="1">jaunesNum($AB$4)+'Nov 2020'!AV11</f>
        <v>9</v>
      </c>
      <c r="AX11" s="108">
        <f>COUNTIF(D11:AH11,"RF")+'Nov 2020'!AW11</f>
        <v>9</v>
      </c>
      <c r="AY11" s="190">
        <f t="shared" ca="1" si="12"/>
        <v>0</v>
      </c>
      <c r="AZ11" s="88">
        <f>IF(COUNTIF(D11:AH11,"CA")&gt;=5,"1",IF(COUNTIF(D11:AH11,"CA")&lt;=4,"0"))+'Nov 2020'!AY11</f>
        <v>0</v>
      </c>
      <c r="BA11" s="80">
        <f t="shared" si="10"/>
        <v>0</v>
      </c>
      <c r="BB11" s="80">
        <f>COUNTIF(D11:AH11,"FR")+'Nov 2020'!BA11</f>
        <v>0</v>
      </c>
      <c r="BC11" s="186">
        <f t="shared" si="11"/>
        <v>0</v>
      </c>
    </row>
    <row r="12" spans="1:711" s="5" customFormat="1" ht="12" customHeight="1" x14ac:dyDescent="0.25">
      <c r="A12" s="31" t="s">
        <v>37</v>
      </c>
      <c r="B12" s="43">
        <v>6</v>
      </c>
      <c r="C12" s="136"/>
      <c r="D12" s="39">
        <v>6</v>
      </c>
      <c r="E12" s="39">
        <v>6</v>
      </c>
      <c r="F12" s="39">
        <v>6</v>
      </c>
      <c r="G12" s="39">
        <v>6</v>
      </c>
      <c r="H12" s="39" t="s">
        <v>55</v>
      </c>
      <c r="I12" s="39" t="s">
        <v>55</v>
      </c>
      <c r="J12" s="39">
        <v>6</v>
      </c>
      <c r="K12" s="39">
        <v>6</v>
      </c>
      <c r="L12" s="39">
        <v>6</v>
      </c>
      <c r="M12" s="39">
        <v>6</v>
      </c>
      <c r="N12" s="39">
        <v>6</v>
      </c>
      <c r="O12" s="39" t="s">
        <v>55</v>
      </c>
      <c r="P12" s="39" t="s">
        <v>55</v>
      </c>
      <c r="Q12" s="39">
        <v>6</v>
      </c>
      <c r="R12" s="39">
        <v>6</v>
      </c>
      <c r="S12" s="39">
        <v>6</v>
      </c>
      <c r="T12" s="39">
        <v>6</v>
      </c>
      <c r="U12" s="39">
        <v>6</v>
      </c>
      <c r="V12" s="39" t="s">
        <v>55</v>
      </c>
      <c r="W12" s="39" t="s">
        <v>55</v>
      </c>
      <c r="X12" s="39">
        <v>6</v>
      </c>
      <c r="Y12" s="39">
        <v>6</v>
      </c>
      <c r="Z12" s="39">
        <v>6</v>
      </c>
      <c r="AA12" s="39">
        <v>6</v>
      </c>
      <c r="AB12" s="107" t="s">
        <v>64</v>
      </c>
      <c r="AC12" s="39" t="s">
        <v>55</v>
      </c>
      <c r="AD12" s="39" t="s">
        <v>55</v>
      </c>
      <c r="AE12" s="39">
        <v>6</v>
      </c>
      <c r="AF12" s="39">
        <v>6</v>
      </c>
      <c r="AG12" s="39">
        <v>6</v>
      </c>
      <c r="AH12" s="39">
        <v>6</v>
      </c>
      <c r="AI12" s="111"/>
      <c r="AJ12" s="164">
        <f>COUNTIF(D12:AH12,"RTT")+'Nov 2020'!AI12</f>
        <v>0</v>
      </c>
      <c r="AK12" s="183">
        <f t="shared" si="4"/>
        <v>15</v>
      </c>
      <c r="AL12" s="88">
        <f>COUNTIF(D12:AH12,"CA")+'Nov 2020'!AK12</f>
        <v>0</v>
      </c>
      <c r="AM12" s="186">
        <f t="shared" si="5"/>
        <v>25</v>
      </c>
      <c r="AN12" s="362"/>
      <c r="AO12" s="88">
        <f>COUNTIF(D12:AH12,"CA")+'Avril 2020'!AK12</f>
        <v>0</v>
      </c>
      <c r="AP12" s="80">
        <f t="shared" si="6"/>
        <v>0</v>
      </c>
      <c r="AQ12" s="80">
        <f>COUNTIF(D12:AH12,"HS")+'Nov 2020'!AP12</f>
        <v>0</v>
      </c>
      <c r="AR12" s="186">
        <f t="shared" si="7"/>
        <v>0</v>
      </c>
      <c r="AS12" s="77">
        <f>COUNT(P12,W12,AB12,AD12,I12)+'Nov 2020'!AR12</f>
        <v>0</v>
      </c>
      <c r="AT12" s="64">
        <f t="shared" si="8"/>
        <v>0</v>
      </c>
      <c r="AU12" s="64">
        <f>COUNTIF(D12:AH12,"jdf")+'Nov 2020'!AT12</f>
        <v>0</v>
      </c>
      <c r="AV12" s="183">
        <f t="shared" si="9"/>
        <v>0</v>
      </c>
      <c r="AW12" s="181">
        <f ca="1">jaunesNum($AB$4)+'Nov 2020'!AV12</f>
        <v>9</v>
      </c>
      <c r="AX12" s="108">
        <f>COUNTIF(D12:AH12,"RF")+'Nov 2020'!AW12</f>
        <v>9</v>
      </c>
      <c r="AY12" s="190">
        <f t="shared" ca="1" si="12"/>
        <v>0</v>
      </c>
      <c r="AZ12" s="88">
        <f>IF(COUNTIF(D12:AH12,"CA")&gt;=5,"1",IF(COUNTIF(D12:AH12,"CA")&lt;=4,"0"))+'Nov 2020'!AY12</f>
        <v>0</v>
      </c>
      <c r="BA12" s="80">
        <f t="shared" si="10"/>
        <v>0</v>
      </c>
      <c r="BB12" s="80">
        <f>COUNTIF(D12:AH12,"FR")+'Nov 2020'!BA12</f>
        <v>0</v>
      </c>
      <c r="BC12" s="186">
        <f t="shared" si="11"/>
        <v>0</v>
      </c>
    </row>
    <row r="13" spans="1:711" ht="12" customHeight="1" thickBot="1" x14ac:dyDescent="0.3">
      <c r="A13" s="32" t="s">
        <v>38</v>
      </c>
      <c r="B13" s="120">
        <v>7</v>
      </c>
      <c r="C13" s="137"/>
      <c r="D13" s="39">
        <v>7</v>
      </c>
      <c r="E13" s="39">
        <v>7</v>
      </c>
      <c r="F13" s="39">
        <v>7</v>
      </c>
      <c r="G13" s="39">
        <v>7</v>
      </c>
      <c r="H13" s="39" t="s">
        <v>55</v>
      </c>
      <c r="I13" s="39" t="s">
        <v>55</v>
      </c>
      <c r="J13" s="39">
        <v>7</v>
      </c>
      <c r="K13" s="39">
        <v>7</v>
      </c>
      <c r="L13" s="39">
        <v>7</v>
      </c>
      <c r="M13" s="39">
        <v>7</v>
      </c>
      <c r="N13" s="39">
        <v>7</v>
      </c>
      <c r="O13" s="39" t="s">
        <v>55</v>
      </c>
      <c r="P13" s="39" t="s">
        <v>55</v>
      </c>
      <c r="Q13" s="39">
        <v>7</v>
      </c>
      <c r="R13" s="39">
        <v>7</v>
      </c>
      <c r="S13" s="39">
        <v>7</v>
      </c>
      <c r="T13" s="39">
        <v>7</v>
      </c>
      <c r="U13" s="39">
        <v>7</v>
      </c>
      <c r="V13" s="39" t="s">
        <v>55</v>
      </c>
      <c r="W13" s="39" t="s">
        <v>55</v>
      </c>
      <c r="X13" s="39">
        <v>7</v>
      </c>
      <c r="Y13" s="39">
        <v>7</v>
      </c>
      <c r="Z13" s="39">
        <v>7</v>
      </c>
      <c r="AA13" s="39">
        <v>7</v>
      </c>
      <c r="AB13" s="107" t="s">
        <v>64</v>
      </c>
      <c r="AC13" s="39" t="s">
        <v>55</v>
      </c>
      <c r="AD13" s="39" t="s">
        <v>55</v>
      </c>
      <c r="AE13" s="39">
        <v>7</v>
      </c>
      <c r="AF13" s="39">
        <v>7</v>
      </c>
      <c r="AG13" s="39">
        <v>7</v>
      </c>
      <c r="AH13" s="39">
        <v>7</v>
      </c>
      <c r="AI13" s="111"/>
      <c r="AJ13" s="164">
        <f>COUNTIF(D13:AH13,"RTT")+'Nov 2020'!AI13</f>
        <v>0</v>
      </c>
      <c r="AK13" s="183">
        <f t="shared" si="4"/>
        <v>15</v>
      </c>
      <c r="AL13" s="88">
        <f>COUNTIF(D13:AH13,"CA")+'Nov 2020'!AK13</f>
        <v>0</v>
      </c>
      <c r="AM13" s="186">
        <f t="shared" si="5"/>
        <v>25</v>
      </c>
      <c r="AN13" s="362"/>
      <c r="AO13" s="88">
        <f>COUNTIF(D13:AH13,"CA")+'Avril 2020'!AK13</f>
        <v>0</v>
      </c>
      <c r="AP13" s="80">
        <f t="shared" si="6"/>
        <v>0</v>
      </c>
      <c r="AQ13" s="80">
        <f>COUNTIF(D13:AH13,"HS")+'Nov 2020'!AP13</f>
        <v>0</v>
      </c>
      <c r="AR13" s="186">
        <f t="shared" si="7"/>
        <v>0</v>
      </c>
      <c r="AS13" s="77">
        <f>COUNT(P13,W13,AB13,AD13,I13)+'Nov 2020'!AR13</f>
        <v>0</v>
      </c>
      <c r="AT13" s="64">
        <f t="shared" si="8"/>
        <v>0</v>
      </c>
      <c r="AU13" s="64">
        <f>COUNTIF(D13:AH13,"jdf")+'Nov 2020'!AT13</f>
        <v>0</v>
      </c>
      <c r="AV13" s="183">
        <f t="shared" si="9"/>
        <v>0</v>
      </c>
      <c r="AW13" s="181">
        <f ca="1">jaunesNum($AB$4)+'Nov 2020'!AV13</f>
        <v>9</v>
      </c>
      <c r="AX13" s="108">
        <f>COUNTIF(D13:AH13,"RF")+'Nov 2020'!AW13</f>
        <v>9</v>
      </c>
      <c r="AY13" s="190">
        <f t="shared" ca="1" si="12"/>
        <v>0</v>
      </c>
      <c r="AZ13" s="88">
        <f>IF(COUNTIF(D13:AH13,"CA")&gt;=5,"1",IF(COUNTIF(D13:AH13,"CA")&lt;=4,"0"))+'Nov 2020'!AY13</f>
        <v>0</v>
      </c>
      <c r="BA13" s="80">
        <f t="shared" si="10"/>
        <v>0</v>
      </c>
      <c r="BB13" s="80">
        <f>COUNTIF(D13:AH13,"FR")+'Nov 2020'!BA13</f>
        <v>0</v>
      </c>
      <c r="BC13" s="186">
        <f t="shared" si="11"/>
        <v>0</v>
      </c>
    </row>
    <row r="14" spans="1:711" ht="1.5" customHeight="1" thickBot="1" x14ac:dyDescent="0.3">
      <c r="A14" s="13"/>
      <c r="B14" s="46"/>
      <c r="C14" s="138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107"/>
      <c r="AC14" s="39"/>
      <c r="AD14" s="39"/>
      <c r="AE14" s="39"/>
      <c r="AF14" s="39"/>
      <c r="AG14" s="39"/>
      <c r="AH14" s="39"/>
      <c r="AI14" s="111"/>
      <c r="AJ14" s="164">
        <f>COUNTIF(D14:AH14,"RTT")+'Nov 2020'!AI14</f>
        <v>0</v>
      </c>
      <c r="AK14" s="183"/>
      <c r="AL14" s="88">
        <f>COUNTIF(D14:AH14,"CA")+'Nov 2020'!AK14</f>
        <v>0</v>
      </c>
      <c r="AM14" s="186"/>
      <c r="AN14" s="362"/>
      <c r="AO14" s="88">
        <f>COUNTIF(D14:AH14,"CA")+'Avril 2020'!AK14</f>
        <v>0</v>
      </c>
      <c r="AP14" s="80">
        <f t="shared" si="6"/>
        <v>0</v>
      </c>
      <c r="AQ14" s="80">
        <f>COUNTIF(D14:AH14,"HS")+'Nov 2020'!AP14</f>
        <v>0</v>
      </c>
      <c r="AR14" s="186">
        <f t="shared" si="7"/>
        <v>0</v>
      </c>
      <c r="AS14" s="77">
        <f>COUNT(P14,W14,AB14,AD14,I14)+'Nov 2020'!AR14</f>
        <v>0</v>
      </c>
      <c r="AT14" s="64">
        <f t="shared" si="8"/>
        <v>0</v>
      </c>
      <c r="AU14" s="64">
        <f>COUNTIF(D14:AH14,"jdf")+'Nov 2020'!AT14</f>
        <v>0</v>
      </c>
      <c r="AV14" s="183">
        <f t="shared" si="9"/>
        <v>0</v>
      </c>
      <c r="AW14" s="181">
        <f ca="1">jaunesNum($AB$4)+'Nov 2020'!AV14</f>
        <v>8</v>
      </c>
      <c r="AX14" s="108">
        <f>COUNTIF(D14:AH14,"RF")+'Nov 2020'!AW14</f>
        <v>1</v>
      </c>
      <c r="AY14" s="191"/>
      <c r="AZ14" s="88">
        <f>IF(COUNTIF(D14:AH14,"CA")&gt;=5,"1",IF(COUNTIF(D14:AH14,"CA")&lt;=4,"0"))+'Nov 2020'!AY14</f>
        <v>0</v>
      </c>
      <c r="BA14" s="80">
        <f t="shared" si="10"/>
        <v>0</v>
      </c>
      <c r="BB14" s="80">
        <f>COUNTIF(D14:AH14,"FR")+'Nov 2020'!BA14</f>
        <v>0</v>
      </c>
      <c r="BC14" s="186">
        <f t="shared" si="11"/>
        <v>0</v>
      </c>
    </row>
    <row r="15" spans="1:711" ht="12" customHeight="1" thickBot="1" x14ac:dyDescent="0.3">
      <c r="A15" s="33" t="s">
        <v>39</v>
      </c>
      <c r="B15" s="122">
        <v>8</v>
      </c>
      <c r="C15" s="133"/>
      <c r="D15" s="39">
        <v>8</v>
      </c>
      <c r="E15" s="39">
        <v>8</v>
      </c>
      <c r="F15" s="39">
        <v>8</v>
      </c>
      <c r="G15" s="39">
        <v>8</v>
      </c>
      <c r="H15" s="39" t="s">
        <v>55</v>
      </c>
      <c r="I15" s="39" t="s">
        <v>55</v>
      </c>
      <c r="J15" s="39">
        <v>8</v>
      </c>
      <c r="K15" s="39">
        <v>8</v>
      </c>
      <c r="L15" s="39">
        <v>8</v>
      </c>
      <c r="M15" s="39">
        <v>8</v>
      </c>
      <c r="N15" s="39">
        <v>8</v>
      </c>
      <c r="O15" s="39" t="s">
        <v>55</v>
      </c>
      <c r="P15" s="39" t="s">
        <v>55</v>
      </c>
      <c r="Q15" s="39">
        <v>8</v>
      </c>
      <c r="R15" s="39">
        <v>8</v>
      </c>
      <c r="S15" s="39">
        <v>8</v>
      </c>
      <c r="T15" s="39">
        <v>8</v>
      </c>
      <c r="U15" s="39">
        <v>8</v>
      </c>
      <c r="V15" s="39" t="s">
        <v>55</v>
      </c>
      <c r="W15" s="39" t="s">
        <v>55</v>
      </c>
      <c r="X15" s="39">
        <v>8</v>
      </c>
      <c r="Y15" s="39">
        <v>8</v>
      </c>
      <c r="Z15" s="39">
        <v>8</v>
      </c>
      <c r="AA15" s="39">
        <v>8</v>
      </c>
      <c r="AB15" s="107" t="s">
        <v>64</v>
      </c>
      <c r="AC15" s="39" t="s">
        <v>55</v>
      </c>
      <c r="AD15" s="39" t="s">
        <v>55</v>
      </c>
      <c r="AE15" s="39">
        <v>8</v>
      </c>
      <c r="AF15" s="39">
        <v>8</v>
      </c>
      <c r="AG15" s="39">
        <v>8</v>
      </c>
      <c r="AH15" s="39">
        <v>8</v>
      </c>
      <c r="AI15" s="111"/>
      <c r="AJ15" s="164">
        <f>COUNTIF(D15:AH15,"RTT")+'Nov 2020'!AI15</f>
        <v>0</v>
      </c>
      <c r="AK15" s="183">
        <f t="shared" si="4"/>
        <v>15</v>
      </c>
      <c r="AL15" s="88">
        <f>COUNTIF(D15:AH15,"CA")+'Nov 2020'!AK15</f>
        <v>0</v>
      </c>
      <c r="AM15" s="186">
        <f t="shared" si="5"/>
        <v>25</v>
      </c>
      <c r="AN15" s="362"/>
      <c r="AO15" s="88">
        <f>COUNTIF(D15:AH15,"CA")+'Avril 2020'!AK15</f>
        <v>0</v>
      </c>
      <c r="AP15" s="80">
        <f t="shared" si="6"/>
        <v>0</v>
      </c>
      <c r="AQ15" s="80">
        <f>COUNTIF(D15:AH15,"HS")+'Nov 2020'!AP15</f>
        <v>0</v>
      </c>
      <c r="AR15" s="186">
        <f t="shared" si="7"/>
        <v>0</v>
      </c>
      <c r="AS15" s="77">
        <f>COUNT(P15,W15,AB15,AD15,I15)+'Nov 2020'!AR15</f>
        <v>0</v>
      </c>
      <c r="AT15" s="64">
        <f t="shared" si="8"/>
        <v>0</v>
      </c>
      <c r="AU15" s="64">
        <f>COUNTIF(D15:AH15,"jdf")+'Nov 2020'!AT15</f>
        <v>0</v>
      </c>
      <c r="AV15" s="183">
        <f t="shared" si="9"/>
        <v>0</v>
      </c>
      <c r="AW15" s="181">
        <f ca="1">jaunesNum($AB$4)+'Nov 2020'!AV15</f>
        <v>9</v>
      </c>
      <c r="AX15" s="108">
        <f>COUNTIF(D15:AH15,"RF")+'Nov 2020'!AW15</f>
        <v>9</v>
      </c>
      <c r="AY15" s="190">
        <f t="shared" ca="1" si="12"/>
        <v>0</v>
      </c>
      <c r="AZ15" s="88">
        <f>IF(COUNTIF(D15:AH15,"CA")&gt;=5,"1",IF(COUNTIF(D15:AH15,"CA")&lt;=4,"0"))+'Nov 2020'!AY15</f>
        <v>0</v>
      </c>
      <c r="BA15" s="80">
        <f t="shared" si="10"/>
        <v>0</v>
      </c>
      <c r="BB15" s="80">
        <f>COUNTIF(D15:AH15,"FR")+'Nov 2020'!BA15</f>
        <v>0</v>
      </c>
      <c r="BC15" s="186">
        <f t="shared" si="11"/>
        <v>0</v>
      </c>
    </row>
    <row r="16" spans="1:711" ht="12" customHeight="1" x14ac:dyDescent="0.25">
      <c r="A16" s="272" t="s">
        <v>40</v>
      </c>
      <c r="B16" s="122">
        <v>9</v>
      </c>
      <c r="C16" s="137"/>
      <c r="D16" s="39" t="str">
        <f t="shared" ref="D16:AH16" si="13">IF(OR(WEEKDAY(D3,2)=6,WEEKDAY(D3,2)=7,WEEKDAY(D3,2)=2),"RH","")</f>
        <v>RH</v>
      </c>
      <c r="E16" s="39" t="str">
        <f t="shared" si="13"/>
        <v/>
      </c>
      <c r="F16" s="39" t="str">
        <f t="shared" si="13"/>
        <v/>
      </c>
      <c r="G16" s="39" t="str">
        <f t="shared" si="13"/>
        <v/>
      </c>
      <c r="H16" s="39" t="str">
        <f t="shared" si="13"/>
        <v>RH</v>
      </c>
      <c r="I16" s="39" t="str">
        <f t="shared" si="13"/>
        <v>RH</v>
      </c>
      <c r="J16" s="39" t="str">
        <f t="shared" si="13"/>
        <v/>
      </c>
      <c r="K16" s="39" t="str">
        <f t="shared" si="13"/>
        <v>RH</v>
      </c>
      <c r="L16" s="39" t="str">
        <f t="shared" si="13"/>
        <v/>
      </c>
      <c r="M16" s="39" t="str">
        <f t="shared" si="13"/>
        <v/>
      </c>
      <c r="N16" s="39" t="str">
        <f t="shared" si="13"/>
        <v/>
      </c>
      <c r="O16" s="39" t="str">
        <f t="shared" si="13"/>
        <v>RH</v>
      </c>
      <c r="P16" s="39" t="str">
        <f t="shared" si="13"/>
        <v>RH</v>
      </c>
      <c r="Q16" s="39" t="str">
        <f t="shared" si="13"/>
        <v/>
      </c>
      <c r="R16" s="39" t="str">
        <f t="shared" si="13"/>
        <v>RH</v>
      </c>
      <c r="S16" s="39" t="str">
        <f t="shared" si="13"/>
        <v/>
      </c>
      <c r="T16" s="39" t="str">
        <f t="shared" si="13"/>
        <v/>
      </c>
      <c r="U16" s="39" t="str">
        <f t="shared" si="13"/>
        <v/>
      </c>
      <c r="V16" s="39" t="str">
        <f t="shared" si="13"/>
        <v>RH</v>
      </c>
      <c r="W16" s="39" t="str">
        <f t="shared" si="13"/>
        <v>RH</v>
      </c>
      <c r="X16" s="39" t="str">
        <f t="shared" si="13"/>
        <v/>
      </c>
      <c r="Y16" s="39" t="str">
        <f t="shared" si="13"/>
        <v>RH</v>
      </c>
      <c r="Z16" s="39" t="str">
        <f t="shared" si="13"/>
        <v/>
      </c>
      <c r="AA16" s="39" t="str">
        <f t="shared" si="13"/>
        <v/>
      </c>
      <c r="AB16" s="107" t="str">
        <f t="shared" si="13"/>
        <v/>
      </c>
      <c r="AC16" s="39" t="str">
        <f t="shared" si="13"/>
        <v>RH</v>
      </c>
      <c r="AD16" s="39" t="str">
        <f t="shared" si="13"/>
        <v>RH</v>
      </c>
      <c r="AE16" s="39" t="str">
        <f t="shared" si="13"/>
        <v/>
      </c>
      <c r="AF16" s="39" t="str">
        <f t="shared" si="13"/>
        <v>RH</v>
      </c>
      <c r="AG16" s="39" t="str">
        <f t="shared" si="13"/>
        <v/>
      </c>
      <c r="AH16" s="132" t="str">
        <f t="shared" si="13"/>
        <v/>
      </c>
      <c r="AI16" s="111"/>
      <c r="AJ16" s="164">
        <f>COUNTIF(D16:AH16,"RTT")+'Nov 2020'!AI16</f>
        <v>0</v>
      </c>
      <c r="AK16" s="183">
        <f t="shared" si="4"/>
        <v>15</v>
      </c>
      <c r="AL16" s="88">
        <f>COUNTIF(D16:AH16,"CA")+'Nov 2020'!AK16</f>
        <v>0</v>
      </c>
      <c r="AM16" s="186">
        <f t="shared" si="5"/>
        <v>25</v>
      </c>
      <c r="AN16" s="362"/>
      <c r="AO16" s="88">
        <f>COUNTIF(D16:AH16,"CA")+'Avril 2020'!AK16</f>
        <v>0</v>
      </c>
      <c r="AP16" s="80">
        <f t="shared" si="6"/>
        <v>0</v>
      </c>
      <c r="AQ16" s="80">
        <f>COUNTIF(D16:AH16,"HS")+'Nov 2020'!AP16</f>
        <v>0</v>
      </c>
      <c r="AR16" s="186">
        <f t="shared" si="7"/>
        <v>0</v>
      </c>
      <c r="AS16" s="77">
        <f>COUNT(P16,W16,AB16,AD16,I16)+'Nov 2020'!AR16</f>
        <v>0</v>
      </c>
      <c r="AT16" s="64">
        <f t="shared" si="8"/>
        <v>0</v>
      </c>
      <c r="AU16" s="64">
        <f>COUNTIF(D16:AH16,"jdf")+'Nov 2020'!AT16</f>
        <v>0</v>
      </c>
      <c r="AV16" s="183">
        <f t="shared" si="9"/>
        <v>0</v>
      </c>
      <c r="AW16" s="106">
        <f ca="1">jaunesNum(D16:AH16)</f>
        <v>0</v>
      </c>
      <c r="AX16" s="108">
        <f>COUNTIF(D16:AH16,"RF")+'Nov 2020'!AW16</f>
        <v>0</v>
      </c>
      <c r="AY16" s="190">
        <f t="shared" ca="1" si="12"/>
        <v>0</v>
      </c>
      <c r="AZ16" s="88">
        <f>IF(COUNTIF(D16:AH16,"CA")&gt;=5,"1",IF(COUNTIF(D16:AH16,"CA")&lt;=4,"0"))+'Nov 2020'!AY16</f>
        <v>0</v>
      </c>
      <c r="BA16" s="80">
        <f t="shared" si="10"/>
        <v>0</v>
      </c>
      <c r="BB16" s="80">
        <f>COUNTIF(D16:AH16,"FR")+'Nov 2020'!BA16</f>
        <v>0</v>
      </c>
      <c r="BC16" s="186">
        <f t="shared" si="11"/>
        <v>0</v>
      </c>
    </row>
    <row r="17" spans="1:55" ht="12" customHeight="1" x14ac:dyDescent="0.25">
      <c r="A17" s="273"/>
      <c r="B17" s="122">
        <v>10</v>
      </c>
      <c r="C17" s="133"/>
      <c r="D17" s="39" t="str">
        <f t="shared" ref="D17:AH17" si="14">IF(OR(WEEKDAY(D3,2)=6,WEEKDAY(D3,2)=7),"RH","")</f>
        <v/>
      </c>
      <c r="E17" s="39" t="str">
        <f t="shared" si="14"/>
        <v/>
      </c>
      <c r="F17" s="39" t="str">
        <f t="shared" si="14"/>
        <v/>
      </c>
      <c r="G17" s="39" t="str">
        <f t="shared" si="14"/>
        <v/>
      </c>
      <c r="H17" s="39" t="str">
        <f t="shared" si="14"/>
        <v>RH</v>
      </c>
      <c r="I17" s="39" t="str">
        <f t="shared" si="14"/>
        <v>RH</v>
      </c>
      <c r="J17" s="39" t="str">
        <f t="shared" si="14"/>
        <v/>
      </c>
      <c r="K17" s="39" t="str">
        <f t="shared" si="14"/>
        <v/>
      </c>
      <c r="L17" s="39" t="str">
        <f t="shared" si="14"/>
        <v/>
      </c>
      <c r="M17" s="39" t="str">
        <f t="shared" si="14"/>
        <v/>
      </c>
      <c r="N17" s="39" t="str">
        <f t="shared" si="14"/>
        <v/>
      </c>
      <c r="O17" s="39" t="str">
        <f t="shared" si="14"/>
        <v>RH</v>
      </c>
      <c r="P17" s="39" t="str">
        <f t="shared" si="14"/>
        <v>RH</v>
      </c>
      <c r="Q17" s="39" t="str">
        <f t="shared" si="14"/>
        <v/>
      </c>
      <c r="R17" s="39" t="str">
        <f t="shared" si="14"/>
        <v/>
      </c>
      <c r="S17" s="39" t="str">
        <f t="shared" si="14"/>
        <v/>
      </c>
      <c r="T17" s="39" t="str">
        <f t="shared" si="14"/>
        <v/>
      </c>
      <c r="U17" s="39" t="str">
        <f t="shared" si="14"/>
        <v/>
      </c>
      <c r="V17" s="39" t="str">
        <f t="shared" si="14"/>
        <v>RH</v>
      </c>
      <c r="W17" s="39" t="str">
        <f t="shared" si="14"/>
        <v>RH</v>
      </c>
      <c r="X17" s="39" t="str">
        <f t="shared" si="14"/>
        <v/>
      </c>
      <c r="Y17" s="39" t="str">
        <f t="shared" si="14"/>
        <v/>
      </c>
      <c r="Z17" s="39" t="str">
        <f t="shared" si="14"/>
        <v/>
      </c>
      <c r="AA17" s="39" t="str">
        <f t="shared" si="14"/>
        <v/>
      </c>
      <c r="AB17" s="107" t="s">
        <v>64</v>
      </c>
      <c r="AC17" s="39" t="str">
        <f t="shared" si="14"/>
        <v>RH</v>
      </c>
      <c r="AD17" s="39" t="str">
        <f t="shared" si="14"/>
        <v>RH</v>
      </c>
      <c r="AE17" s="39" t="str">
        <f t="shared" si="14"/>
        <v/>
      </c>
      <c r="AF17" s="39" t="str">
        <f t="shared" si="14"/>
        <v/>
      </c>
      <c r="AG17" s="39" t="str">
        <f t="shared" si="14"/>
        <v/>
      </c>
      <c r="AH17" s="132" t="str">
        <f t="shared" si="14"/>
        <v/>
      </c>
      <c r="AI17" s="111"/>
      <c r="AJ17" s="164">
        <f>COUNTIF(D17:AH17,"RTT")+'Nov 2020'!AI17</f>
        <v>0</v>
      </c>
      <c r="AK17" s="183">
        <f t="shared" si="4"/>
        <v>15</v>
      </c>
      <c r="AL17" s="88">
        <f>COUNTIF(D17:AH17,"CA")+'Nov 2020'!AK17</f>
        <v>0</v>
      </c>
      <c r="AM17" s="186">
        <f t="shared" si="5"/>
        <v>25</v>
      </c>
      <c r="AN17" s="362"/>
      <c r="AO17" s="88">
        <f>COUNTIF(D17:AH17,"CA")+'Avril 2020'!AK17</f>
        <v>0</v>
      </c>
      <c r="AP17" s="80">
        <f t="shared" si="6"/>
        <v>0</v>
      </c>
      <c r="AQ17" s="80">
        <f>COUNTIF(D17:AH17,"HS")+'Nov 2020'!AP17</f>
        <v>0</v>
      </c>
      <c r="AR17" s="186">
        <f t="shared" si="7"/>
        <v>0</v>
      </c>
      <c r="AS17" s="77">
        <f>COUNT(P17,W17,AB17,AD17,I17)+'Nov 2020'!AR17</f>
        <v>0</v>
      </c>
      <c r="AT17" s="64">
        <f t="shared" si="8"/>
        <v>0</v>
      </c>
      <c r="AU17" s="64">
        <f>COUNTIF(D17:AH17,"jdf")+'Nov 2020'!AT17</f>
        <v>0</v>
      </c>
      <c r="AV17" s="183">
        <f t="shared" si="9"/>
        <v>0</v>
      </c>
      <c r="AW17" s="181">
        <f ca="1">jaunesNum($AB$4)+'Nov 2020'!AV17</f>
        <v>9</v>
      </c>
      <c r="AX17" s="108">
        <f>COUNTIF(D17:AH17,"RF")+'Nov 2020'!AW17</f>
        <v>9</v>
      </c>
      <c r="AY17" s="190">
        <f t="shared" ca="1" si="12"/>
        <v>0</v>
      </c>
      <c r="AZ17" s="88">
        <f>IF(COUNTIF(D17:AH17,"CA")&gt;=5,"1",IF(COUNTIF(D17:AH17,"CA")&lt;=4,"0"))+'Nov 2020'!AY17</f>
        <v>0</v>
      </c>
      <c r="BA17" s="80">
        <f t="shared" si="10"/>
        <v>0</v>
      </c>
      <c r="BB17" s="80">
        <f>COUNTIF(D17:AH17,"FR")+'Nov 2020'!BA17</f>
        <v>0</v>
      </c>
      <c r="BC17" s="186">
        <f t="shared" si="11"/>
        <v>0</v>
      </c>
    </row>
    <row r="18" spans="1:55" ht="12" customHeight="1" x14ac:dyDescent="0.25">
      <c r="A18" s="273"/>
      <c r="B18" s="122">
        <v>11</v>
      </c>
      <c r="C18" s="133"/>
      <c r="D18" s="39" t="str">
        <f t="shared" ref="D18:AH18" si="15">IF(OR(WEEKDAY(D3,2)=6,WEEKDAY(D3,2)=7,WEEKDAY(D3,2)=1),"RH","")</f>
        <v/>
      </c>
      <c r="E18" s="39" t="str">
        <f t="shared" si="15"/>
        <v/>
      </c>
      <c r="F18" s="39" t="str">
        <f t="shared" si="15"/>
        <v/>
      </c>
      <c r="G18" s="39" t="str">
        <f t="shared" si="15"/>
        <v/>
      </c>
      <c r="H18" s="39" t="str">
        <f t="shared" si="15"/>
        <v>RH</v>
      </c>
      <c r="I18" s="39" t="str">
        <f t="shared" si="15"/>
        <v>RH</v>
      </c>
      <c r="J18" s="39" t="str">
        <f t="shared" si="15"/>
        <v>RH</v>
      </c>
      <c r="K18" s="39" t="str">
        <f t="shared" si="15"/>
        <v/>
      </c>
      <c r="L18" s="39" t="str">
        <f t="shared" si="15"/>
        <v/>
      </c>
      <c r="M18" s="39" t="str">
        <f t="shared" si="15"/>
        <v/>
      </c>
      <c r="N18" s="39" t="str">
        <f t="shared" si="15"/>
        <v/>
      </c>
      <c r="O18" s="39" t="str">
        <f t="shared" si="15"/>
        <v>RH</v>
      </c>
      <c r="P18" s="39" t="str">
        <f t="shared" si="15"/>
        <v>RH</v>
      </c>
      <c r="Q18" s="39" t="str">
        <f t="shared" si="15"/>
        <v>RH</v>
      </c>
      <c r="R18" s="39" t="str">
        <f t="shared" si="15"/>
        <v/>
      </c>
      <c r="S18" s="39" t="str">
        <f t="shared" si="15"/>
        <v/>
      </c>
      <c r="T18" s="39" t="str">
        <f t="shared" si="15"/>
        <v/>
      </c>
      <c r="U18" s="39" t="str">
        <f t="shared" si="15"/>
        <v/>
      </c>
      <c r="V18" s="39" t="str">
        <f t="shared" si="15"/>
        <v>RH</v>
      </c>
      <c r="W18" s="39" t="str">
        <f t="shared" si="15"/>
        <v>RH</v>
      </c>
      <c r="X18" s="39" t="str">
        <f t="shared" si="15"/>
        <v>RH</v>
      </c>
      <c r="Y18" s="39" t="str">
        <f t="shared" si="15"/>
        <v/>
      </c>
      <c r="Z18" s="39" t="str">
        <f t="shared" si="15"/>
        <v/>
      </c>
      <c r="AA18" s="39" t="str">
        <f t="shared" si="15"/>
        <v/>
      </c>
      <c r="AB18" s="107" t="str">
        <f t="shared" si="15"/>
        <v/>
      </c>
      <c r="AC18" s="39" t="str">
        <f t="shared" si="15"/>
        <v>RH</v>
      </c>
      <c r="AD18" s="39" t="str">
        <f t="shared" si="15"/>
        <v>RH</v>
      </c>
      <c r="AE18" s="39" t="str">
        <f t="shared" si="15"/>
        <v>RH</v>
      </c>
      <c r="AF18" s="39" t="str">
        <f t="shared" si="15"/>
        <v/>
      </c>
      <c r="AG18" s="39" t="str">
        <f t="shared" si="15"/>
        <v/>
      </c>
      <c r="AH18" s="132" t="str">
        <f t="shared" si="15"/>
        <v/>
      </c>
      <c r="AI18" s="111"/>
      <c r="AJ18" s="164">
        <f>COUNTIF(D18:AH18,"RTT")+'Nov 2020'!AI18</f>
        <v>0</v>
      </c>
      <c r="AK18" s="183">
        <f t="shared" si="4"/>
        <v>15</v>
      </c>
      <c r="AL18" s="88">
        <f>COUNTIF(D18:AH18,"CA")+'Nov 2020'!AK18</f>
        <v>0</v>
      </c>
      <c r="AM18" s="186">
        <f t="shared" si="5"/>
        <v>25</v>
      </c>
      <c r="AN18" s="362"/>
      <c r="AO18" s="88">
        <f>COUNTIF(D18:AH18,"CA")+'Avril 2020'!AK18</f>
        <v>0</v>
      </c>
      <c r="AP18" s="80">
        <f t="shared" si="6"/>
        <v>0</v>
      </c>
      <c r="AQ18" s="80">
        <f>COUNTIF(D18:AH18,"HS")+'Nov 2020'!AP18</f>
        <v>0</v>
      </c>
      <c r="AR18" s="186">
        <f t="shared" si="7"/>
        <v>0</v>
      </c>
      <c r="AS18" s="77">
        <f>COUNT(P18,W18,AB18,AD18,I18)+'Nov 2020'!AR18</f>
        <v>0</v>
      </c>
      <c r="AT18" s="64">
        <f t="shared" si="8"/>
        <v>0</v>
      </c>
      <c r="AU18" s="64">
        <f>COUNTIF(D18:AH18,"jdf")+'Nov 2020'!AT18</f>
        <v>0</v>
      </c>
      <c r="AV18" s="183">
        <f t="shared" si="9"/>
        <v>0</v>
      </c>
      <c r="AW18" s="106">
        <f ca="1">jaunesNum(D18:AH18)</f>
        <v>0</v>
      </c>
      <c r="AX18" s="108">
        <f>COUNTIF(D18:AH18,"RF")+'Nov 2020'!AW18</f>
        <v>0</v>
      </c>
      <c r="AY18" s="190">
        <f t="shared" ca="1" si="12"/>
        <v>0</v>
      </c>
      <c r="AZ18" s="88">
        <f>IF(COUNTIF(D18:AH18,"CA")&gt;=5,"1",IF(COUNTIF(D18:AH18,"CA")&lt;=4,"0"))+'Nov 2020'!AY18</f>
        <v>0</v>
      </c>
      <c r="BA18" s="80">
        <f t="shared" si="10"/>
        <v>0</v>
      </c>
      <c r="BB18" s="80">
        <f>COUNTIF(D18:AH18,"FR")+'Nov 2020'!BA18</f>
        <v>0</v>
      </c>
      <c r="BC18" s="186">
        <f t="shared" si="11"/>
        <v>0</v>
      </c>
    </row>
    <row r="19" spans="1:55" ht="12" customHeight="1" x14ac:dyDescent="0.25">
      <c r="A19" s="274" t="s">
        <v>41</v>
      </c>
      <c r="B19" s="122"/>
      <c r="C19" s="133"/>
      <c r="D19" s="39" t="str">
        <f t="shared" ref="D19:AH19" si="16">IF(OR(WEEKDAY(D3,2)=6,WEEKDAY(D3,2)=7,WEEKDAY(D3,2)=1),"RH","")</f>
        <v/>
      </c>
      <c r="E19" s="39" t="str">
        <f t="shared" si="16"/>
        <v/>
      </c>
      <c r="F19" s="39" t="str">
        <f t="shared" si="16"/>
        <v/>
      </c>
      <c r="G19" s="39" t="str">
        <f t="shared" si="16"/>
        <v/>
      </c>
      <c r="H19" s="39" t="str">
        <f t="shared" si="16"/>
        <v>RH</v>
      </c>
      <c r="I19" s="39" t="str">
        <f t="shared" si="16"/>
        <v>RH</v>
      </c>
      <c r="J19" s="39" t="str">
        <f t="shared" si="16"/>
        <v>RH</v>
      </c>
      <c r="K19" s="39" t="str">
        <f t="shared" si="16"/>
        <v/>
      </c>
      <c r="L19" s="39" t="str">
        <f t="shared" si="16"/>
        <v/>
      </c>
      <c r="M19" s="39" t="str">
        <f t="shared" si="16"/>
        <v/>
      </c>
      <c r="N19" s="39" t="str">
        <f t="shared" si="16"/>
        <v/>
      </c>
      <c r="O19" s="39" t="str">
        <f t="shared" si="16"/>
        <v>RH</v>
      </c>
      <c r="P19" s="39" t="str">
        <f t="shared" si="16"/>
        <v>RH</v>
      </c>
      <c r="Q19" s="39" t="str">
        <f t="shared" si="16"/>
        <v>RH</v>
      </c>
      <c r="R19" s="39" t="str">
        <f t="shared" si="16"/>
        <v/>
      </c>
      <c r="S19" s="39" t="str">
        <f t="shared" si="16"/>
        <v/>
      </c>
      <c r="T19" s="39" t="str">
        <f t="shared" si="16"/>
        <v/>
      </c>
      <c r="U19" s="39" t="str">
        <f t="shared" si="16"/>
        <v/>
      </c>
      <c r="V19" s="39" t="str">
        <f t="shared" si="16"/>
        <v>RH</v>
      </c>
      <c r="W19" s="39" t="str">
        <f t="shared" si="16"/>
        <v>RH</v>
      </c>
      <c r="X19" s="39" t="str">
        <f t="shared" si="16"/>
        <v>RH</v>
      </c>
      <c r="Y19" s="39" t="str">
        <f t="shared" si="16"/>
        <v/>
      </c>
      <c r="Z19" s="39" t="str">
        <f t="shared" si="16"/>
        <v/>
      </c>
      <c r="AA19" s="39" t="str">
        <f t="shared" si="16"/>
        <v/>
      </c>
      <c r="AB19" s="107" t="str">
        <f t="shared" si="16"/>
        <v/>
      </c>
      <c r="AC19" s="39" t="str">
        <f t="shared" si="16"/>
        <v>RH</v>
      </c>
      <c r="AD19" s="39" t="str">
        <f t="shared" si="16"/>
        <v>RH</v>
      </c>
      <c r="AE19" s="39" t="str">
        <f t="shared" si="16"/>
        <v>RH</v>
      </c>
      <c r="AF19" s="39" t="str">
        <f t="shared" si="16"/>
        <v/>
      </c>
      <c r="AG19" s="39" t="str">
        <f t="shared" si="16"/>
        <v/>
      </c>
      <c r="AH19" s="132" t="str">
        <f t="shared" si="16"/>
        <v/>
      </c>
      <c r="AI19" s="111"/>
      <c r="AJ19" s="164">
        <f>COUNTIF(D19:AH19,"RTT")+'Nov 2020'!AI19</f>
        <v>0</v>
      </c>
      <c r="AK19" s="183">
        <f t="shared" si="4"/>
        <v>15</v>
      </c>
      <c r="AL19" s="88">
        <f>COUNTIF(D19:AH19,"CA")+'Nov 2020'!AK19</f>
        <v>0</v>
      </c>
      <c r="AM19" s="186">
        <f t="shared" si="5"/>
        <v>25</v>
      </c>
      <c r="AN19" s="362"/>
      <c r="AO19" s="88">
        <f>COUNTIF(D19:AH19,"CA")+'Avril 2020'!AK19</f>
        <v>0</v>
      </c>
      <c r="AP19" s="80">
        <f t="shared" si="6"/>
        <v>0</v>
      </c>
      <c r="AQ19" s="80">
        <f>COUNTIF(D19:AH19,"HS")+'Nov 2020'!AP19</f>
        <v>0</v>
      </c>
      <c r="AR19" s="186">
        <f t="shared" si="7"/>
        <v>0</v>
      </c>
      <c r="AS19" s="77">
        <f>COUNT(P19,W19,AB19,AD19,I19)+'Nov 2020'!AR19</f>
        <v>0</v>
      </c>
      <c r="AT19" s="64">
        <f t="shared" si="8"/>
        <v>0</v>
      </c>
      <c r="AU19" s="64">
        <f>COUNTIF(D19:AH19,"jdf")+'Nov 2020'!AT19</f>
        <v>0</v>
      </c>
      <c r="AV19" s="183">
        <f t="shared" si="9"/>
        <v>0</v>
      </c>
      <c r="AW19" s="106">
        <f ca="1">jaunesNum(D19:AH19)</f>
        <v>0</v>
      </c>
      <c r="AX19" s="108">
        <f>COUNTIF(D19:AH19,"RF")+'Nov 2020'!AW19</f>
        <v>0</v>
      </c>
      <c r="AY19" s="190">
        <f t="shared" ca="1" si="12"/>
        <v>0</v>
      </c>
      <c r="AZ19" s="88">
        <f>IF(COUNTIF(D19:AH19,"CA")&gt;=5,"1",IF(COUNTIF(D19:AH19,"CA")&lt;=4,"0"))+'Nov 2020'!AY19</f>
        <v>0</v>
      </c>
      <c r="BA19" s="80">
        <f t="shared" si="10"/>
        <v>0</v>
      </c>
      <c r="BB19" s="80">
        <f>COUNTIF(D19:AH19,"FR")+'Nov 2020'!BA19</f>
        <v>0</v>
      </c>
      <c r="BC19" s="186">
        <f t="shared" si="11"/>
        <v>0</v>
      </c>
    </row>
    <row r="20" spans="1:55" ht="12" customHeight="1" x14ac:dyDescent="0.25">
      <c r="A20" s="275"/>
      <c r="B20" s="122"/>
      <c r="C20" s="137"/>
      <c r="D20" s="39"/>
      <c r="E20" s="39" t="s">
        <v>87</v>
      </c>
      <c r="F20" s="39" t="str">
        <f t="shared" ref="F20:AH20" si="17">IF(OR(WEEKDAY(F3,2)=6,WEEKDAY(F3,2)=7,WEEKDAY(F3,2)=3),"RH","")</f>
        <v/>
      </c>
      <c r="G20" s="39" t="str">
        <f t="shared" si="17"/>
        <v/>
      </c>
      <c r="H20" s="39" t="str">
        <f t="shared" si="17"/>
        <v>RH</v>
      </c>
      <c r="I20" s="39" t="str">
        <f t="shared" si="17"/>
        <v>RH</v>
      </c>
      <c r="J20" s="39" t="str">
        <f t="shared" si="17"/>
        <v/>
      </c>
      <c r="K20" s="39" t="str">
        <f t="shared" si="17"/>
        <v/>
      </c>
      <c r="L20" s="39" t="s">
        <v>87</v>
      </c>
      <c r="M20" s="39" t="str">
        <f t="shared" si="17"/>
        <v/>
      </c>
      <c r="N20" s="39" t="str">
        <f t="shared" si="17"/>
        <v/>
      </c>
      <c r="O20" s="39" t="str">
        <f t="shared" si="17"/>
        <v>RH</v>
      </c>
      <c r="P20" s="39" t="str">
        <f t="shared" si="17"/>
        <v>RH</v>
      </c>
      <c r="Q20" s="39" t="str">
        <f t="shared" si="17"/>
        <v/>
      </c>
      <c r="R20" s="39" t="str">
        <f t="shared" si="17"/>
        <v/>
      </c>
      <c r="S20" s="39" t="s">
        <v>87</v>
      </c>
      <c r="T20" s="39" t="str">
        <f t="shared" si="17"/>
        <v/>
      </c>
      <c r="U20" s="39" t="str">
        <f t="shared" si="17"/>
        <v/>
      </c>
      <c r="V20" s="39" t="str">
        <f t="shared" si="17"/>
        <v>RH</v>
      </c>
      <c r="W20" s="39" t="str">
        <f t="shared" si="17"/>
        <v>RH</v>
      </c>
      <c r="X20" s="39" t="str">
        <f t="shared" si="17"/>
        <v/>
      </c>
      <c r="Y20" s="39" t="str">
        <f t="shared" si="17"/>
        <v/>
      </c>
      <c r="Z20" s="39" t="s">
        <v>87</v>
      </c>
      <c r="AA20" s="39" t="str">
        <f t="shared" si="17"/>
        <v/>
      </c>
      <c r="AB20" s="107" t="s">
        <v>64</v>
      </c>
      <c r="AC20" s="39" t="str">
        <f t="shared" si="17"/>
        <v>RH</v>
      </c>
      <c r="AD20" s="39" t="str">
        <f t="shared" si="17"/>
        <v>RH</v>
      </c>
      <c r="AE20" s="39" t="str">
        <f t="shared" si="17"/>
        <v/>
      </c>
      <c r="AF20" s="39" t="str">
        <f t="shared" si="17"/>
        <v/>
      </c>
      <c r="AG20" s="39" t="s">
        <v>87</v>
      </c>
      <c r="AH20" s="132" t="str">
        <f t="shared" si="17"/>
        <v/>
      </c>
      <c r="AI20" s="111"/>
      <c r="AJ20" s="164">
        <f>COUNTIF(D20:AH20,"RTT")+'Nov 2020'!AI20</f>
        <v>0</v>
      </c>
      <c r="AK20" s="183">
        <f t="shared" si="4"/>
        <v>15</v>
      </c>
      <c r="AL20" s="88">
        <f>COUNTIF(D20:AH20,"CA")+'Nov 2020'!AK20</f>
        <v>0</v>
      </c>
      <c r="AM20" s="186">
        <f t="shared" si="5"/>
        <v>25</v>
      </c>
      <c r="AN20" s="362"/>
      <c r="AO20" s="88">
        <f>COUNTIF(D20:AH20,"CA")+'Avril 2020'!AK20</f>
        <v>0</v>
      </c>
      <c r="AP20" s="80">
        <f t="shared" si="6"/>
        <v>0</v>
      </c>
      <c r="AQ20" s="80">
        <f>COUNTIF(D20:AH20,"HS")+'Nov 2020'!AP20</f>
        <v>0</v>
      </c>
      <c r="AR20" s="186">
        <f t="shared" si="7"/>
        <v>0</v>
      </c>
      <c r="AS20" s="77">
        <f>COUNT(P20,W20,AB20,AD20,I20)+'Nov 2020'!AR20</f>
        <v>0</v>
      </c>
      <c r="AT20" s="64">
        <f t="shared" si="8"/>
        <v>0</v>
      </c>
      <c r="AU20" s="64">
        <f>COUNTIF(D20:AH20,"jdf")+'Nov 2020'!AT20</f>
        <v>0</v>
      </c>
      <c r="AV20" s="183">
        <f t="shared" si="9"/>
        <v>0</v>
      </c>
      <c r="AW20" s="181">
        <f ca="1">jaunesNum($AB$4)+'Nov 2020'!AV20</f>
        <v>9</v>
      </c>
      <c r="AX20" s="108">
        <f>COUNTIF(D20:AH20,"RF")+'Nov 2020'!AW20</f>
        <v>9</v>
      </c>
      <c r="AY20" s="190">
        <f t="shared" ca="1" si="12"/>
        <v>0</v>
      </c>
      <c r="AZ20" s="88">
        <f>IF(COUNTIF(D20:AH20,"CA")&gt;=5,"1",IF(COUNTIF(D20:AH20,"CA")&lt;=4,"0"))+'Nov 2020'!AY20</f>
        <v>0</v>
      </c>
      <c r="BA20" s="80">
        <f t="shared" si="10"/>
        <v>0</v>
      </c>
      <c r="BB20" s="80">
        <f>COUNTIF(D20:AH20,"FR")+'Nov 2020'!BA20</f>
        <v>0</v>
      </c>
      <c r="BC20" s="186">
        <f t="shared" si="11"/>
        <v>0</v>
      </c>
    </row>
    <row r="21" spans="1:55" ht="12" customHeight="1" x14ac:dyDescent="0.25">
      <c r="A21" s="276" t="s">
        <v>42</v>
      </c>
      <c r="B21" s="122"/>
      <c r="C21" s="133"/>
      <c r="D21" s="39" t="str">
        <f t="shared" ref="D21:AH21" si="18">IF(OR(WEEKDAY(D3,2)=6,WEEKDAY(D3,2)=7,WEEKDAY(D3,2)=1),"RH","")</f>
        <v/>
      </c>
      <c r="E21" s="39" t="str">
        <f t="shared" si="18"/>
        <v/>
      </c>
      <c r="F21" s="39" t="str">
        <f t="shared" si="18"/>
        <v/>
      </c>
      <c r="G21" s="39" t="str">
        <f t="shared" si="18"/>
        <v/>
      </c>
      <c r="H21" s="39" t="str">
        <f t="shared" si="18"/>
        <v>RH</v>
      </c>
      <c r="I21" s="39" t="str">
        <f t="shared" si="18"/>
        <v>RH</v>
      </c>
      <c r="J21" s="39" t="str">
        <f t="shared" si="18"/>
        <v>RH</v>
      </c>
      <c r="K21" s="39" t="str">
        <f t="shared" si="18"/>
        <v/>
      </c>
      <c r="L21" s="39" t="str">
        <f t="shared" si="18"/>
        <v/>
      </c>
      <c r="M21" s="39" t="str">
        <f t="shared" si="18"/>
        <v/>
      </c>
      <c r="N21" s="39" t="str">
        <f t="shared" si="18"/>
        <v/>
      </c>
      <c r="O21" s="39" t="str">
        <f t="shared" si="18"/>
        <v>RH</v>
      </c>
      <c r="P21" s="39" t="str">
        <f t="shared" si="18"/>
        <v>RH</v>
      </c>
      <c r="Q21" s="39" t="str">
        <f t="shared" si="18"/>
        <v>RH</v>
      </c>
      <c r="R21" s="39" t="str">
        <f t="shared" si="18"/>
        <v/>
      </c>
      <c r="S21" s="39" t="str">
        <f t="shared" si="18"/>
        <v/>
      </c>
      <c r="T21" s="39" t="str">
        <f t="shared" si="18"/>
        <v/>
      </c>
      <c r="U21" s="39" t="str">
        <f t="shared" si="18"/>
        <v/>
      </c>
      <c r="V21" s="39" t="str">
        <f t="shared" si="18"/>
        <v>RH</v>
      </c>
      <c r="W21" s="39" t="str">
        <f t="shared" si="18"/>
        <v>RH</v>
      </c>
      <c r="X21" s="39" t="str">
        <f t="shared" si="18"/>
        <v>RH</v>
      </c>
      <c r="Y21" s="39" t="str">
        <f t="shared" si="18"/>
        <v/>
      </c>
      <c r="Z21" s="39" t="str">
        <f t="shared" si="18"/>
        <v/>
      </c>
      <c r="AA21" s="39" t="str">
        <f t="shared" si="18"/>
        <v/>
      </c>
      <c r="AB21" s="107" t="str">
        <f t="shared" si="18"/>
        <v/>
      </c>
      <c r="AC21" s="39" t="str">
        <f t="shared" si="18"/>
        <v>RH</v>
      </c>
      <c r="AD21" s="39" t="str">
        <f t="shared" si="18"/>
        <v>RH</v>
      </c>
      <c r="AE21" s="39" t="str">
        <f t="shared" si="18"/>
        <v>RH</v>
      </c>
      <c r="AF21" s="39" t="str">
        <f t="shared" si="18"/>
        <v/>
      </c>
      <c r="AG21" s="39" t="str">
        <f t="shared" si="18"/>
        <v/>
      </c>
      <c r="AH21" s="132" t="str">
        <f t="shared" si="18"/>
        <v/>
      </c>
      <c r="AI21" s="111"/>
      <c r="AJ21" s="164">
        <f>COUNTIF(D21:AH21,"RTT")+'Nov 2020'!AI21</f>
        <v>0</v>
      </c>
      <c r="AK21" s="183">
        <f t="shared" si="4"/>
        <v>15</v>
      </c>
      <c r="AL21" s="88">
        <f>COUNTIF(D21:AH21,"CA")+'Nov 2020'!AK21</f>
        <v>0</v>
      </c>
      <c r="AM21" s="186">
        <f t="shared" si="5"/>
        <v>25</v>
      </c>
      <c r="AN21" s="362"/>
      <c r="AO21" s="88">
        <f>COUNTIF(D21:AH21,"CA")+'Avril 2020'!AK21</f>
        <v>0</v>
      </c>
      <c r="AP21" s="80">
        <f t="shared" si="6"/>
        <v>0</v>
      </c>
      <c r="AQ21" s="80">
        <f>COUNTIF(D21:AH21,"HS")+'Nov 2020'!AP21</f>
        <v>0</v>
      </c>
      <c r="AR21" s="186">
        <f t="shared" si="7"/>
        <v>0</v>
      </c>
      <c r="AS21" s="77">
        <f>COUNT(P21,W21,AB21,AD21,I21)+'Nov 2020'!AR21</f>
        <v>0</v>
      </c>
      <c r="AT21" s="64">
        <f t="shared" si="8"/>
        <v>0</v>
      </c>
      <c r="AU21" s="64">
        <f>COUNTIF(D21:AH21,"jdf")+'Nov 2020'!AT21</f>
        <v>0</v>
      </c>
      <c r="AV21" s="183">
        <f t="shared" si="9"/>
        <v>0</v>
      </c>
      <c r="AW21" s="106">
        <f t="shared" ref="AW21:AW38" ca="1" si="19">jaunesNum(D21:AH21)</f>
        <v>0</v>
      </c>
      <c r="AX21" s="108">
        <f>COUNTIF(D21:AH21,"RF")+'Nov 2020'!AW21</f>
        <v>0</v>
      </c>
      <c r="AY21" s="190">
        <f t="shared" ca="1" si="12"/>
        <v>0</v>
      </c>
      <c r="AZ21" s="88">
        <f>IF(COUNTIF(D21:AH21,"CA")&gt;=5,"1",IF(COUNTIF(D21:AH21,"CA")&lt;=4,"0"))+'Nov 2020'!AY21</f>
        <v>0</v>
      </c>
      <c r="BA21" s="80">
        <f t="shared" si="10"/>
        <v>0</v>
      </c>
      <c r="BB21" s="80">
        <f>COUNTIF(D21:AH21,"FR")+'Nov 2020'!BA21</f>
        <v>0</v>
      </c>
      <c r="BC21" s="186">
        <f t="shared" si="11"/>
        <v>0</v>
      </c>
    </row>
    <row r="22" spans="1:55" ht="12" customHeight="1" x14ac:dyDescent="0.25">
      <c r="A22" s="273"/>
      <c r="B22" s="122">
        <v>12</v>
      </c>
      <c r="C22" s="133"/>
      <c r="D22" s="39" t="str">
        <f t="shared" ref="D22:AH22" si="20">IF(OR(WEEKDAY(D3,2)=6,WEEKDAY(D3,2)=7,WEEKDAY(D3,2)=5),"RH","")</f>
        <v/>
      </c>
      <c r="E22" s="39" t="str">
        <f t="shared" si="20"/>
        <v/>
      </c>
      <c r="F22" s="39" t="str">
        <f t="shared" si="20"/>
        <v/>
      </c>
      <c r="G22" s="39" t="str">
        <f t="shared" si="20"/>
        <v>RH</v>
      </c>
      <c r="H22" s="39" t="str">
        <f t="shared" si="20"/>
        <v>RH</v>
      </c>
      <c r="I22" s="39" t="str">
        <f t="shared" si="20"/>
        <v>RH</v>
      </c>
      <c r="J22" s="39" t="str">
        <f t="shared" si="20"/>
        <v/>
      </c>
      <c r="K22" s="39" t="str">
        <f t="shared" si="20"/>
        <v/>
      </c>
      <c r="L22" s="39" t="str">
        <f t="shared" si="20"/>
        <v/>
      </c>
      <c r="M22" s="39" t="str">
        <f t="shared" si="20"/>
        <v/>
      </c>
      <c r="N22" s="39" t="str">
        <f t="shared" si="20"/>
        <v>RH</v>
      </c>
      <c r="O22" s="39" t="str">
        <f t="shared" si="20"/>
        <v>RH</v>
      </c>
      <c r="P22" s="39" t="str">
        <f t="shared" si="20"/>
        <v>RH</v>
      </c>
      <c r="Q22" s="39" t="str">
        <f t="shared" si="20"/>
        <v/>
      </c>
      <c r="R22" s="39" t="str">
        <f t="shared" si="20"/>
        <v/>
      </c>
      <c r="S22" s="39" t="str">
        <f t="shared" si="20"/>
        <v/>
      </c>
      <c r="T22" s="39" t="str">
        <f t="shared" si="20"/>
        <v/>
      </c>
      <c r="U22" s="39" t="str">
        <f t="shared" si="20"/>
        <v>RH</v>
      </c>
      <c r="V22" s="39" t="str">
        <f t="shared" si="20"/>
        <v>RH</v>
      </c>
      <c r="W22" s="39" t="str">
        <f t="shared" si="20"/>
        <v>RH</v>
      </c>
      <c r="X22" s="39" t="str">
        <f t="shared" si="20"/>
        <v/>
      </c>
      <c r="Y22" s="39" t="str">
        <f t="shared" si="20"/>
        <v/>
      </c>
      <c r="Z22" s="39" t="str">
        <f t="shared" si="20"/>
        <v/>
      </c>
      <c r="AA22" s="39" t="str">
        <f t="shared" si="20"/>
        <v/>
      </c>
      <c r="AB22" s="107" t="str">
        <f t="shared" si="20"/>
        <v>RH</v>
      </c>
      <c r="AC22" s="39" t="str">
        <f t="shared" si="20"/>
        <v>RH</v>
      </c>
      <c r="AD22" s="39" t="str">
        <f t="shared" si="20"/>
        <v>RH</v>
      </c>
      <c r="AE22" s="39" t="str">
        <f t="shared" si="20"/>
        <v/>
      </c>
      <c r="AF22" s="39" t="str">
        <f t="shared" si="20"/>
        <v/>
      </c>
      <c r="AG22" s="39" t="str">
        <f t="shared" si="20"/>
        <v/>
      </c>
      <c r="AH22" s="132" t="str">
        <f t="shared" si="20"/>
        <v/>
      </c>
      <c r="AI22" s="111"/>
      <c r="AJ22" s="164">
        <f>COUNTIF(D22:AH22,"RTT")+'Nov 2020'!AI22</f>
        <v>0</v>
      </c>
      <c r="AK22" s="183">
        <f t="shared" si="4"/>
        <v>15</v>
      </c>
      <c r="AL22" s="88">
        <f>COUNTIF(D22:AH22,"CA")+'Nov 2020'!AK22</f>
        <v>0</v>
      </c>
      <c r="AM22" s="186">
        <f t="shared" si="5"/>
        <v>25</v>
      </c>
      <c r="AN22" s="362"/>
      <c r="AO22" s="88">
        <f>COUNTIF(D22:AH22,"CA")+'Avril 2020'!AK22</f>
        <v>0</v>
      </c>
      <c r="AP22" s="80">
        <f t="shared" si="6"/>
        <v>0</v>
      </c>
      <c r="AQ22" s="80">
        <f>COUNTIF(D22:AH22,"HS")+'Nov 2020'!AP22</f>
        <v>0</v>
      </c>
      <c r="AR22" s="186">
        <f t="shared" si="7"/>
        <v>0</v>
      </c>
      <c r="AS22" s="77">
        <f>COUNT(P22,W22,AB22,AD22,I22)+'Nov 2020'!AR22</f>
        <v>0</v>
      </c>
      <c r="AT22" s="64">
        <f t="shared" si="8"/>
        <v>0</v>
      </c>
      <c r="AU22" s="64">
        <f>COUNTIF(D22:AH22,"jdf")+'Nov 2020'!AT22</f>
        <v>0</v>
      </c>
      <c r="AV22" s="183">
        <f t="shared" si="9"/>
        <v>0</v>
      </c>
      <c r="AW22" s="106">
        <f t="shared" ca="1" si="19"/>
        <v>0</v>
      </c>
      <c r="AX22" s="108">
        <f>COUNTIF(D22:AH22,"RF")+'Nov 2020'!AW22</f>
        <v>0</v>
      </c>
      <c r="AY22" s="190">
        <f t="shared" ca="1" si="12"/>
        <v>0</v>
      </c>
      <c r="AZ22" s="88">
        <f>IF(COUNTIF(D22:AH22,"CA")&gt;=5,"1",IF(COUNTIF(D22:AH22,"CA")&lt;=4,"0"))+'Nov 2020'!AY22</f>
        <v>0</v>
      </c>
      <c r="BA22" s="80">
        <f t="shared" si="10"/>
        <v>0</v>
      </c>
      <c r="BB22" s="80">
        <f>COUNTIF(D22:AH22,"FR")+'Nov 2020'!BA22</f>
        <v>0</v>
      </c>
      <c r="BC22" s="186">
        <f t="shared" si="11"/>
        <v>0</v>
      </c>
    </row>
    <row r="23" spans="1:55" ht="12" customHeight="1" x14ac:dyDescent="0.25">
      <c r="A23" s="273"/>
      <c r="B23" s="122"/>
      <c r="C23" s="133"/>
      <c r="D23" s="39" t="str">
        <f t="shared" ref="D23:AH23" si="21">IF(OR(WEEKDAY(D3,2)=6,WEEKDAY(D3,2)=7,WEEKDAY(D3,2)=1),"RH","")</f>
        <v/>
      </c>
      <c r="E23" s="39" t="str">
        <f t="shared" si="21"/>
        <v/>
      </c>
      <c r="F23" s="39" t="str">
        <f t="shared" si="21"/>
        <v/>
      </c>
      <c r="G23" s="39" t="str">
        <f t="shared" si="21"/>
        <v/>
      </c>
      <c r="H23" s="39" t="str">
        <f t="shared" si="21"/>
        <v>RH</v>
      </c>
      <c r="I23" s="39" t="str">
        <f t="shared" si="21"/>
        <v>RH</v>
      </c>
      <c r="J23" s="39" t="str">
        <f t="shared" si="21"/>
        <v>RH</v>
      </c>
      <c r="K23" s="39" t="str">
        <f t="shared" si="21"/>
        <v/>
      </c>
      <c r="L23" s="39" t="str">
        <f t="shared" si="21"/>
        <v/>
      </c>
      <c r="M23" s="39" t="str">
        <f t="shared" si="21"/>
        <v/>
      </c>
      <c r="N23" s="39" t="str">
        <f t="shared" si="21"/>
        <v/>
      </c>
      <c r="O23" s="39" t="str">
        <f t="shared" si="21"/>
        <v>RH</v>
      </c>
      <c r="P23" s="39" t="str">
        <f t="shared" si="21"/>
        <v>RH</v>
      </c>
      <c r="Q23" s="39" t="str">
        <f t="shared" si="21"/>
        <v>RH</v>
      </c>
      <c r="R23" s="39" t="str">
        <f t="shared" si="21"/>
        <v/>
      </c>
      <c r="S23" s="39" t="str">
        <f t="shared" si="21"/>
        <v/>
      </c>
      <c r="T23" s="39" t="str">
        <f t="shared" si="21"/>
        <v/>
      </c>
      <c r="U23" s="39" t="str">
        <f t="shared" si="21"/>
        <v/>
      </c>
      <c r="V23" s="39" t="str">
        <f t="shared" si="21"/>
        <v>RH</v>
      </c>
      <c r="W23" s="39" t="str">
        <f t="shared" si="21"/>
        <v>RH</v>
      </c>
      <c r="X23" s="39" t="str">
        <f t="shared" si="21"/>
        <v>RH</v>
      </c>
      <c r="Y23" s="39" t="str">
        <f t="shared" si="21"/>
        <v/>
      </c>
      <c r="Z23" s="39" t="str">
        <f t="shared" si="21"/>
        <v/>
      </c>
      <c r="AA23" s="39" t="str">
        <f t="shared" si="21"/>
        <v/>
      </c>
      <c r="AB23" s="107" t="str">
        <f t="shared" si="21"/>
        <v/>
      </c>
      <c r="AC23" s="39" t="str">
        <f t="shared" si="21"/>
        <v>RH</v>
      </c>
      <c r="AD23" s="39" t="str">
        <f t="shared" si="21"/>
        <v>RH</v>
      </c>
      <c r="AE23" s="39" t="str">
        <f t="shared" si="21"/>
        <v>RH</v>
      </c>
      <c r="AF23" s="39" t="str">
        <f t="shared" si="21"/>
        <v/>
      </c>
      <c r="AG23" s="39" t="str">
        <f t="shared" si="21"/>
        <v/>
      </c>
      <c r="AH23" s="132" t="str">
        <f t="shared" si="21"/>
        <v/>
      </c>
      <c r="AI23" s="111"/>
      <c r="AJ23" s="164">
        <f>COUNTIF(D23:AH23,"RTT")+'Nov 2020'!AI23</f>
        <v>0</v>
      </c>
      <c r="AK23" s="183">
        <f t="shared" si="4"/>
        <v>15</v>
      </c>
      <c r="AL23" s="88">
        <f>COUNTIF(D23:AH23,"CA")+'Nov 2020'!AK23</f>
        <v>0</v>
      </c>
      <c r="AM23" s="186">
        <f t="shared" si="5"/>
        <v>25</v>
      </c>
      <c r="AN23" s="362"/>
      <c r="AO23" s="88">
        <f>COUNTIF(D23:AH23,"CA")+'Avril 2020'!AK23</f>
        <v>0</v>
      </c>
      <c r="AP23" s="80">
        <f t="shared" si="6"/>
        <v>0</v>
      </c>
      <c r="AQ23" s="80">
        <f>COUNTIF(D23:AH23,"HS")+'Nov 2020'!AP23</f>
        <v>0</v>
      </c>
      <c r="AR23" s="186">
        <f t="shared" si="7"/>
        <v>0</v>
      </c>
      <c r="AS23" s="77">
        <f>COUNT(P23,W23,AB23,AD23,I23)+'Nov 2020'!AR23</f>
        <v>0</v>
      </c>
      <c r="AT23" s="64">
        <f t="shared" si="8"/>
        <v>0</v>
      </c>
      <c r="AU23" s="64">
        <f>COUNTIF(D23:AH23,"jdf")+'Nov 2020'!AT23</f>
        <v>0</v>
      </c>
      <c r="AV23" s="183">
        <f t="shared" si="9"/>
        <v>0</v>
      </c>
      <c r="AW23" s="106">
        <f t="shared" ca="1" si="19"/>
        <v>0</v>
      </c>
      <c r="AX23" s="108">
        <f>COUNTIF(D23:AH23,"RF")+'Nov 2020'!AW23</f>
        <v>0</v>
      </c>
      <c r="AY23" s="190">
        <f t="shared" ca="1" si="12"/>
        <v>0</v>
      </c>
      <c r="AZ23" s="88">
        <f>IF(COUNTIF(D23:AH23,"CA")&gt;=5,"1",IF(COUNTIF(D23:AH23,"CA")&lt;=4,"0"))+'Nov 2020'!AY23</f>
        <v>0</v>
      </c>
      <c r="BA23" s="80">
        <f t="shared" si="10"/>
        <v>0</v>
      </c>
      <c r="BB23" s="80">
        <f>COUNTIF(D23:AH23,"FR")+'Nov 2020'!BA23</f>
        <v>0</v>
      </c>
      <c r="BC23" s="186">
        <f t="shared" si="11"/>
        <v>0</v>
      </c>
    </row>
    <row r="24" spans="1:55" s="6" customFormat="1" ht="12" customHeight="1" thickBot="1" x14ac:dyDescent="0.3">
      <c r="A24" s="277"/>
      <c r="B24" s="122"/>
      <c r="C24" s="133"/>
      <c r="D24" s="39" t="str">
        <f t="shared" ref="D24:AH24" si="22">IF(OR(WEEKDAY(D3,2)=6,WEEKDAY(D3,2)=7,WEEKDAY(D3,2)=2),"RH","")</f>
        <v>RH</v>
      </c>
      <c r="E24" s="39" t="str">
        <f t="shared" si="22"/>
        <v/>
      </c>
      <c r="F24" s="39" t="str">
        <f t="shared" si="22"/>
        <v/>
      </c>
      <c r="G24" s="39" t="str">
        <f t="shared" si="22"/>
        <v/>
      </c>
      <c r="H24" s="39" t="str">
        <f t="shared" si="22"/>
        <v>RH</v>
      </c>
      <c r="I24" s="39" t="str">
        <f t="shared" si="22"/>
        <v>RH</v>
      </c>
      <c r="J24" s="39" t="str">
        <f t="shared" si="22"/>
        <v/>
      </c>
      <c r="K24" s="39" t="str">
        <f t="shared" si="22"/>
        <v>RH</v>
      </c>
      <c r="L24" s="39" t="str">
        <f t="shared" si="22"/>
        <v/>
      </c>
      <c r="M24" s="39" t="str">
        <f t="shared" si="22"/>
        <v/>
      </c>
      <c r="N24" s="39" t="str">
        <f t="shared" si="22"/>
        <v/>
      </c>
      <c r="O24" s="39" t="str">
        <f t="shared" si="22"/>
        <v>RH</v>
      </c>
      <c r="P24" s="39" t="str">
        <f t="shared" si="22"/>
        <v>RH</v>
      </c>
      <c r="Q24" s="39" t="str">
        <f t="shared" si="22"/>
        <v/>
      </c>
      <c r="R24" s="39" t="str">
        <f t="shared" si="22"/>
        <v>RH</v>
      </c>
      <c r="S24" s="39" t="str">
        <f t="shared" si="22"/>
        <v/>
      </c>
      <c r="T24" s="39" t="str">
        <f t="shared" si="22"/>
        <v/>
      </c>
      <c r="U24" s="39" t="str">
        <f t="shared" si="22"/>
        <v/>
      </c>
      <c r="V24" s="39" t="str">
        <f t="shared" si="22"/>
        <v>RH</v>
      </c>
      <c r="W24" s="39" t="str">
        <f t="shared" si="22"/>
        <v>RH</v>
      </c>
      <c r="X24" s="39" t="str">
        <f t="shared" si="22"/>
        <v/>
      </c>
      <c r="Y24" s="39" t="str">
        <f t="shared" si="22"/>
        <v>RH</v>
      </c>
      <c r="Z24" s="39" t="str">
        <f t="shared" si="22"/>
        <v/>
      </c>
      <c r="AA24" s="39" t="str">
        <f t="shared" si="22"/>
        <v/>
      </c>
      <c r="AB24" s="107" t="str">
        <f t="shared" si="22"/>
        <v/>
      </c>
      <c r="AC24" s="39" t="str">
        <f t="shared" si="22"/>
        <v>RH</v>
      </c>
      <c r="AD24" s="39" t="str">
        <f t="shared" si="22"/>
        <v>RH</v>
      </c>
      <c r="AE24" s="39" t="str">
        <f t="shared" si="22"/>
        <v/>
      </c>
      <c r="AF24" s="39" t="str">
        <f t="shared" si="22"/>
        <v>RH</v>
      </c>
      <c r="AG24" s="39" t="str">
        <f t="shared" si="22"/>
        <v/>
      </c>
      <c r="AH24" s="132" t="str">
        <f t="shared" si="22"/>
        <v/>
      </c>
      <c r="AI24" s="111"/>
      <c r="AJ24" s="164">
        <f>COUNTIF(D24:AH24,"RTT")+'Nov 2020'!AI24</f>
        <v>0</v>
      </c>
      <c r="AK24" s="183">
        <f>0 -(AJ24)</f>
        <v>0</v>
      </c>
      <c r="AL24" s="88">
        <f>COUNTIF(D24:AH24,"CA")+'Nov 2020'!AK24</f>
        <v>0</v>
      </c>
      <c r="AM24" s="186">
        <f t="shared" si="5"/>
        <v>25</v>
      </c>
      <c r="AN24" s="362"/>
      <c r="AO24" s="88">
        <f>COUNTIF(D24:AH24,"CA")+'Avril 2020'!AK24</f>
        <v>0</v>
      </c>
      <c r="AP24" s="80">
        <f t="shared" si="6"/>
        <v>0</v>
      </c>
      <c r="AQ24" s="80">
        <f>COUNTIF(D24:AH24,"HS")+'Nov 2020'!AP24</f>
        <v>0</v>
      </c>
      <c r="AR24" s="186">
        <f t="shared" si="7"/>
        <v>0</v>
      </c>
      <c r="AS24" s="77">
        <f>COUNT(P24,W24,AB24,AD24,I24)+'Nov 2020'!AR24</f>
        <v>0</v>
      </c>
      <c r="AT24" s="64">
        <f t="shared" si="8"/>
        <v>0</v>
      </c>
      <c r="AU24" s="64">
        <f>COUNTIF(D24:AH24,"jdf")+'Nov 2020'!AT24</f>
        <v>0</v>
      </c>
      <c r="AV24" s="183">
        <f t="shared" si="9"/>
        <v>0</v>
      </c>
      <c r="AW24" s="106">
        <f t="shared" ca="1" si="19"/>
        <v>0</v>
      </c>
      <c r="AX24" s="108">
        <f>COUNTIF(D24:AH24,"RF")+'Nov 2020'!AW24</f>
        <v>0</v>
      </c>
      <c r="AY24" s="190">
        <f t="shared" ca="1" si="12"/>
        <v>0</v>
      </c>
      <c r="AZ24" s="88">
        <f>IF(COUNTIF(D24:AH24,"CA")&gt;=5,"1",IF(COUNTIF(D24:AH24,"CA")&lt;=4,"0"))+'Nov 2020'!AY24</f>
        <v>0</v>
      </c>
      <c r="BA24" s="80">
        <f t="shared" si="10"/>
        <v>0</v>
      </c>
      <c r="BB24" s="80">
        <f>COUNTIF(D24:AH24,"FR")+'Nov 2020'!BA24</f>
        <v>0</v>
      </c>
      <c r="BC24" s="186">
        <f t="shared" si="11"/>
        <v>0</v>
      </c>
    </row>
    <row r="25" spans="1:55" ht="2.25" customHeight="1" thickBot="1" x14ac:dyDescent="0.3">
      <c r="A25" s="14"/>
      <c r="B25" s="122"/>
      <c r="C25" s="133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107"/>
      <c r="AC25" s="39"/>
      <c r="AD25" s="39"/>
      <c r="AE25" s="39"/>
      <c r="AF25" s="39"/>
      <c r="AG25" s="39"/>
      <c r="AH25" s="132"/>
      <c r="AI25" s="111"/>
      <c r="AJ25" s="164">
        <f>COUNTIF(D25:AH25,"RTT")+'Nov 2020'!AI25</f>
        <v>0</v>
      </c>
      <c r="AK25" s="183"/>
      <c r="AL25" s="88">
        <f>COUNTIF(D25:AH25,"CA")+'Nov 2020'!AK25</f>
        <v>0</v>
      </c>
      <c r="AM25" s="186"/>
      <c r="AN25" s="362"/>
      <c r="AO25" s="88">
        <f>COUNTIF(D25:AH25,"CA")+'Avril 2020'!AK25</f>
        <v>0</v>
      </c>
      <c r="AP25" s="80">
        <f t="shared" si="6"/>
        <v>0</v>
      </c>
      <c r="AQ25" s="80">
        <f>COUNTIF(D25:AH25,"HS")+'Nov 2020'!AP25</f>
        <v>0</v>
      </c>
      <c r="AR25" s="186">
        <f t="shared" si="7"/>
        <v>0</v>
      </c>
      <c r="AS25" s="77">
        <f>COUNT(P25,W25,AB25,AD25,I25)+'Nov 2020'!AR25</f>
        <v>0</v>
      </c>
      <c r="AT25" s="64">
        <f t="shared" si="8"/>
        <v>0</v>
      </c>
      <c r="AU25" s="64">
        <f>COUNTIF(D25:AH25,"jdf")+'Nov 2020'!AT25</f>
        <v>0</v>
      </c>
      <c r="AV25" s="183">
        <f t="shared" si="9"/>
        <v>0</v>
      </c>
      <c r="AW25" s="106">
        <f t="shared" ca="1" si="19"/>
        <v>1</v>
      </c>
      <c r="AX25" s="108">
        <f>COUNTIF(D25:AH25,"RF")+'Nov 2020'!AW25</f>
        <v>0</v>
      </c>
      <c r="AY25" s="191"/>
      <c r="AZ25" s="88">
        <f>IF(COUNTIF(D25:AH25,"CA")&gt;=5,"1",IF(COUNTIF(D25:AH25,"CA")&lt;=4,"0"))+'Nov 2020'!AY25</f>
        <v>0</v>
      </c>
      <c r="BA25" s="80">
        <f t="shared" si="10"/>
        <v>0</v>
      </c>
      <c r="BB25" s="80">
        <f>COUNTIF(D25:AH25,"FR")+'Nov 2020'!BA25</f>
        <v>0</v>
      </c>
      <c r="BC25" s="186">
        <f t="shared" si="11"/>
        <v>0</v>
      </c>
    </row>
    <row r="26" spans="1:55" ht="12" customHeight="1" x14ac:dyDescent="0.25">
      <c r="A26" s="278" t="s">
        <v>43</v>
      </c>
      <c r="B26" s="123">
        <v>13</v>
      </c>
      <c r="C26" s="137"/>
      <c r="D26" s="39" t="str">
        <f t="shared" ref="D26:AH26" si="23">IF(OR(WEEKDAY(D3,2)=6,WEEKDAY(D3,2)=7,WEEKDAY(D3,2)=3),"RH","")</f>
        <v/>
      </c>
      <c r="E26" s="39" t="str">
        <f t="shared" si="23"/>
        <v>RH</v>
      </c>
      <c r="F26" s="39" t="str">
        <f t="shared" si="23"/>
        <v/>
      </c>
      <c r="G26" s="39" t="str">
        <f t="shared" si="23"/>
        <v/>
      </c>
      <c r="H26" s="39" t="str">
        <f t="shared" si="23"/>
        <v>RH</v>
      </c>
      <c r="I26" s="39" t="str">
        <f t="shared" si="23"/>
        <v>RH</v>
      </c>
      <c r="J26" s="39" t="str">
        <f t="shared" si="23"/>
        <v/>
      </c>
      <c r="K26" s="39" t="str">
        <f t="shared" si="23"/>
        <v/>
      </c>
      <c r="L26" s="39" t="str">
        <f t="shared" si="23"/>
        <v>RH</v>
      </c>
      <c r="M26" s="39" t="str">
        <f t="shared" si="23"/>
        <v/>
      </c>
      <c r="N26" s="39" t="str">
        <f t="shared" si="23"/>
        <v/>
      </c>
      <c r="O26" s="39" t="str">
        <f t="shared" si="23"/>
        <v>RH</v>
      </c>
      <c r="P26" s="39" t="str">
        <f t="shared" si="23"/>
        <v>RH</v>
      </c>
      <c r="Q26" s="39" t="str">
        <f t="shared" si="23"/>
        <v/>
      </c>
      <c r="R26" s="39" t="str">
        <f t="shared" si="23"/>
        <v/>
      </c>
      <c r="S26" s="39" t="str">
        <f t="shared" si="23"/>
        <v>RH</v>
      </c>
      <c r="T26" s="39" t="str">
        <f t="shared" si="23"/>
        <v/>
      </c>
      <c r="U26" s="39" t="str">
        <f t="shared" si="23"/>
        <v/>
      </c>
      <c r="V26" s="39" t="str">
        <f t="shared" si="23"/>
        <v>RH</v>
      </c>
      <c r="W26" s="39" t="str">
        <f t="shared" si="23"/>
        <v>RH</v>
      </c>
      <c r="X26" s="39" t="str">
        <f t="shared" si="23"/>
        <v/>
      </c>
      <c r="Y26" s="39" t="str">
        <f t="shared" si="23"/>
        <v/>
      </c>
      <c r="Z26" s="39" t="str">
        <f t="shared" si="23"/>
        <v>RH</v>
      </c>
      <c r="AA26" s="39" t="str">
        <f t="shared" si="23"/>
        <v/>
      </c>
      <c r="AB26" s="107" t="str">
        <f t="shared" si="23"/>
        <v/>
      </c>
      <c r="AC26" s="39" t="str">
        <f t="shared" si="23"/>
        <v>RH</v>
      </c>
      <c r="AD26" s="39" t="str">
        <f t="shared" si="23"/>
        <v>RH</v>
      </c>
      <c r="AE26" s="39" t="str">
        <f t="shared" si="23"/>
        <v/>
      </c>
      <c r="AF26" s="39" t="str">
        <f t="shared" si="23"/>
        <v/>
      </c>
      <c r="AG26" s="39" t="str">
        <f t="shared" si="23"/>
        <v>RH</v>
      </c>
      <c r="AH26" s="132" t="str">
        <f t="shared" si="23"/>
        <v/>
      </c>
      <c r="AI26" s="111"/>
      <c r="AJ26" s="164">
        <f>COUNTIF(D26:AH26,"RTT")+'Nov 2020'!AI26</f>
        <v>0</v>
      </c>
      <c r="AK26" s="183">
        <f>0 -(AJ26)</f>
        <v>0</v>
      </c>
      <c r="AL26" s="88">
        <f>COUNTIF(D26:AH26,"CA")+'Nov 2020'!AK26</f>
        <v>0</v>
      </c>
      <c r="AM26" s="186">
        <f t="shared" si="5"/>
        <v>25</v>
      </c>
      <c r="AN26" s="362"/>
      <c r="AO26" s="88">
        <f>COUNTIF(D26:AH26,"CA")+'Avril 2020'!AK26</f>
        <v>0</v>
      </c>
      <c r="AP26" s="80">
        <f t="shared" si="6"/>
        <v>0</v>
      </c>
      <c r="AQ26" s="80">
        <f>COUNTIF(D26:AH26,"HS")+'Nov 2020'!AP26</f>
        <v>0</v>
      </c>
      <c r="AR26" s="186">
        <f t="shared" si="7"/>
        <v>0</v>
      </c>
      <c r="AS26" s="77">
        <f>COUNT(P26,W26,AB26,AD26,I26)+'Nov 2020'!AR26</f>
        <v>0</v>
      </c>
      <c r="AT26" s="64">
        <f t="shared" si="8"/>
        <v>0</v>
      </c>
      <c r="AU26" s="64">
        <f>COUNTIF(D26:AH26,"jdf")+'Nov 2020'!AT26</f>
        <v>0</v>
      </c>
      <c r="AV26" s="183">
        <f t="shared" si="9"/>
        <v>0</v>
      </c>
      <c r="AW26" s="106">
        <f t="shared" ca="1" si="19"/>
        <v>0</v>
      </c>
      <c r="AX26" s="108">
        <f>COUNTIF(D26:AH26,"RF")+'Nov 2020'!AW26</f>
        <v>0</v>
      </c>
      <c r="AY26" s="190">
        <f t="shared" ca="1" si="12"/>
        <v>0</v>
      </c>
      <c r="AZ26" s="88">
        <f>IF(COUNTIF(D26:AH26,"CA")&gt;=5,"1",IF(COUNTIF(D26:AH26,"CA")&lt;=4,"0"))+'Nov 2020'!AY26</f>
        <v>0</v>
      </c>
      <c r="BA26" s="80">
        <f t="shared" si="10"/>
        <v>0</v>
      </c>
      <c r="BB26" s="80">
        <f>COUNTIF(D26:AH26,"FR")+'Nov 2020'!BA26</f>
        <v>0</v>
      </c>
      <c r="BC26" s="186">
        <f t="shared" si="11"/>
        <v>0</v>
      </c>
    </row>
    <row r="27" spans="1:55" ht="12" customHeight="1" x14ac:dyDescent="0.25">
      <c r="A27" s="279"/>
      <c r="B27" s="123"/>
      <c r="C27" s="133"/>
      <c r="D27" s="39" t="str">
        <f>IF(OR(WEEKDAY(D3,2)=6,WEEKDAY(D3,2)=7,WEEKDAY(D3,2)=3),"RH","")</f>
        <v/>
      </c>
      <c r="E27" s="39" t="str">
        <f t="shared" ref="E27:AH27" si="24">IF(OR(WEEKDAY(E3,2)=6,WEEKDAY(E3,2)=7,WEEKDAY(E3,2)=3),"RH","")</f>
        <v>RH</v>
      </c>
      <c r="F27" s="39" t="str">
        <f t="shared" si="24"/>
        <v/>
      </c>
      <c r="G27" s="39" t="str">
        <f t="shared" si="24"/>
        <v/>
      </c>
      <c r="H27" s="39" t="str">
        <f t="shared" si="24"/>
        <v>RH</v>
      </c>
      <c r="I27" s="39" t="str">
        <f t="shared" si="24"/>
        <v>RH</v>
      </c>
      <c r="J27" s="39" t="str">
        <f t="shared" si="24"/>
        <v/>
      </c>
      <c r="K27" s="39" t="str">
        <f t="shared" si="24"/>
        <v/>
      </c>
      <c r="L27" s="39" t="str">
        <f t="shared" si="24"/>
        <v>RH</v>
      </c>
      <c r="M27" s="39" t="str">
        <f t="shared" si="24"/>
        <v/>
      </c>
      <c r="N27" s="39" t="str">
        <f t="shared" si="24"/>
        <v/>
      </c>
      <c r="O27" s="39" t="str">
        <f t="shared" si="24"/>
        <v>RH</v>
      </c>
      <c r="P27" s="39" t="str">
        <f t="shared" si="24"/>
        <v>RH</v>
      </c>
      <c r="Q27" s="39" t="str">
        <f t="shared" si="24"/>
        <v/>
      </c>
      <c r="R27" s="39" t="str">
        <f t="shared" si="24"/>
        <v/>
      </c>
      <c r="S27" s="39" t="str">
        <f t="shared" si="24"/>
        <v>RH</v>
      </c>
      <c r="T27" s="39" t="str">
        <f t="shared" si="24"/>
        <v/>
      </c>
      <c r="U27" s="39" t="str">
        <f t="shared" si="24"/>
        <v/>
      </c>
      <c r="V27" s="39" t="str">
        <f t="shared" si="24"/>
        <v>RH</v>
      </c>
      <c r="W27" s="39" t="str">
        <f t="shared" si="24"/>
        <v>RH</v>
      </c>
      <c r="X27" s="39" t="str">
        <f t="shared" si="24"/>
        <v/>
      </c>
      <c r="Y27" s="39" t="str">
        <f t="shared" si="24"/>
        <v/>
      </c>
      <c r="Z27" s="39" t="str">
        <f t="shared" si="24"/>
        <v>RH</v>
      </c>
      <c r="AA27" s="39" t="str">
        <f t="shared" si="24"/>
        <v/>
      </c>
      <c r="AB27" s="107" t="str">
        <f t="shared" si="24"/>
        <v/>
      </c>
      <c r="AC27" s="39" t="str">
        <f t="shared" si="24"/>
        <v>RH</v>
      </c>
      <c r="AD27" s="39" t="str">
        <f t="shared" si="24"/>
        <v>RH</v>
      </c>
      <c r="AE27" s="39" t="str">
        <f t="shared" si="24"/>
        <v/>
      </c>
      <c r="AF27" s="39" t="str">
        <f t="shared" si="24"/>
        <v/>
      </c>
      <c r="AG27" s="39" t="str">
        <f t="shared" si="24"/>
        <v>RH</v>
      </c>
      <c r="AH27" s="132" t="str">
        <f t="shared" si="24"/>
        <v/>
      </c>
      <c r="AI27" s="111"/>
      <c r="AJ27" s="164">
        <f>COUNTIF(D27:AH27,"RTT")+'Nov 2020'!AI27</f>
        <v>0</v>
      </c>
      <c r="AK27" s="183">
        <f t="shared" si="4"/>
        <v>15</v>
      </c>
      <c r="AL27" s="88">
        <f>COUNTIF(D27:AH27,"CA")+'Nov 2020'!AK27</f>
        <v>0</v>
      </c>
      <c r="AM27" s="186">
        <f t="shared" si="5"/>
        <v>25</v>
      </c>
      <c r="AN27" s="362"/>
      <c r="AO27" s="88">
        <f>COUNTIF(D27:AH27,"CA")+'Avril 2020'!AK27</f>
        <v>0</v>
      </c>
      <c r="AP27" s="80">
        <f t="shared" si="6"/>
        <v>0</v>
      </c>
      <c r="AQ27" s="80">
        <f>COUNTIF(D27:AH27,"HS")+'Nov 2020'!AP27</f>
        <v>0</v>
      </c>
      <c r="AR27" s="186">
        <f t="shared" si="7"/>
        <v>0</v>
      </c>
      <c r="AS27" s="77">
        <f>COUNT(P27,W27,AB27,AD27,I27)+'Nov 2020'!AR27</f>
        <v>0</v>
      </c>
      <c r="AT27" s="64">
        <f t="shared" si="8"/>
        <v>0</v>
      </c>
      <c r="AU27" s="64">
        <f>COUNTIF(D27:AH27,"jdf")+'Nov 2020'!AT27</f>
        <v>0</v>
      </c>
      <c r="AV27" s="183">
        <f t="shared" si="9"/>
        <v>0</v>
      </c>
      <c r="AW27" s="106">
        <f t="shared" ca="1" si="19"/>
        <v>0</v>
      </c>
      <c r="AX27" s="108">
        <f>COUNTIF(D27:AH27,"RF")+'Nov 2020'!AW27</f>
        <v>0</v>
      </c>
      <c r="AY27" s="190">
        <f t="shared" ca="1" si="12"/>
        <v>0</v>
      </c>
      <c r="AZ27" s="88">
        <f>IF(COUNTIF(D27:AH27,"CA")&gt;=5,"1",IF(COUNTIF(D27:AH27,"CA")&lt;=4,"0"))+'Nov 2020'!AY27</f>
        <v>0</v>
      </c>
      <c r="BA27" s="80">
        <f t="shared" si="10"/>
        <v>0</v>
      </c>
      <c r="BB27" s="80">
        <f>COUNTIF(D27:AH27,"FR")+'Nov 2020'!BA27</f>
        <v>0</v>
      </c>
      <c r="BC27" s="186">
        <f t="shared" si="11"/>
        <v>0</v>
      </c>
    </row>
    <row r="28" spans="1:55" ht="12" customHeight="1" x14ac:dyDescent="0.25">
      <c r="A28" s="279"/>
      <c r="B28" s="123"/>
      <c r="C28" s="137"/>
      <c r="D28" s="39" t="str">
        <f t="shared" ref="D28:AH28" si="25">IF(OR(WEEKDAY(D3,2)=6,WEEKDAY(D3,2)=7,WEEKDAY(D3,2)=4),"RH","")</f>
        <v/>
      </c>
      <c r="E28" s="39" t="str">
        <f t="shared" si="25"/>
        <v/>
      </c>
      <c r="F28" s="39" t="str">
        <f t="shared" si="25"/>
        <v>RH</v>
      </c>
      <c r="G28" s="39" t="str">
        <f t="shared" si="25"/>
        <v/>
      </c>
      <c r="H28" s="39" t="str">
        <f t="shared" si="25"/>
        <v>RH</v>
      </c>
      <c r="I28" s="39" t="str">
        <f t="shared" si="25"/>
        <v>RH</v>
      </c>
      <c r="J28" s="39" t="str">
        <f t="shared" si="25"/>
        <v/>
      </c>
      <c r="K28" s="39" t="str">
        <f t="shared" si="25"/>
        <v/>
      </c>
      <c r="L28" s="39" t="str">
        <f t="shared" si="25"/>
        <v/>
      </c>
      <c r="M28" s="39" t="str">
        <f t="shared" si="25"/>
        <v>RH</v>
      </c>
      <c r="N28" s="39" t="str">
        <f t="shared" si="25"/>
        <v/>
      </c>
      <c r="O28" s="39" t="str">
        <f t="shared" si="25"/>
        <v>RH</v>
      </c>
      <c r="P28" s="39" t="str">
        <f t="shared" si="25"/>
        <v>RH</v>
      </c>
      <c r="Q28" s="39" t="str">
        <f t="shared" si="25"/>
        <v/>
      </c>
      <c r="R28" s="39" t="str">
        <f t="shared" si="25"/>
        <v/>
      </c>
      <c r="S28" s="39" t="str">
        <f t="shared" si="25"/>
        <v/>
      </c>
      <c r="T28" s="39" t="str">
        <f t="shared" si="25"/>
        <v>RH</v>
      </c>
      <c r="U28" s="39" t="str">
        <f t="shared" si="25"/>
        <v/>
      </c>
      <c r="V28" s="39" t="str">
        <f t="shared" si="25"/>
        <v>RH</v>
      </c>
      <c r="W28" s="39" t="str">
        <f t="shared" si="25"/>
        <v>RH</v>
      </c>
      <c r="X28" s="39" t="str">
        <f t="shared" si="25"/>
        <v/>
      </c>
      <c r="Y28" s="39" t="str">
        <f t="shared" si="25"/>
        <v/>
      </c>
      <c r="Z28" s="39" t="str">
        <f t="shared" si="25"/>
        <v/>
      </c>
      <c r="AA28" s="39" t="str">
        <f t="shared" si="25"/>
        <v>RH</v>
      </c>
      <c r="AB28" s="107" t="str">
        <f t="shared" si="25"/>
        <v/>
      </c>
      <c r="AC28" s="39" t="str">
        <f t="shared" si="25"/>
        <v>RH</v>
      </c>
      <c r="AD28" s="39" t="str">
        <f t="shared" si="25"/>
        <v>RH</v>
      </c>
      <c r="AE28" s="39" t="str">
        <f t="shared" si="25"/>
        <v/>
      </c>
      <c r="AF28" s="39" t="str">
        <f t="shared" si="25"/>
        <v/>
      </c>
      <c r="AG28" s="39" t="str">
        <f t="shared" si="25"/>
        <v/>
      </c>
      <c r="AH28" s="132" t="str">
        <f t="shared" si="25"/>
        <v>RH</v>
      </c>
      <c r="AI28" s="111"/>
      <c r="AJ28" s="164">
        <f>COUNTIF(D28:AH28,"RTT")+'Nov 2020'!AI28</f>
        <v>0</v>
      </c>
      <c r="AK28" s="183">
        <f t="shared" si="4"/>
        <v>15</v>
      </c>
      <c r="AL28" s="88">
        <f>COUNTIF(D28:AH28,"CA")+'Nov 2020'!AK28</f>
        <v>0</v>
      </c>
      <c r="AM28" s="186">
        <f t="shared" si="5"/>
        <v>25</v>
      </c>
      <c r="AN28" s="362"/>
      <c r="AO28" s="88">
        <f>COUNTIF(D28:AH28,"CA")+'Avril 2020'!AK28</f>
        <v>0</v>
      </c>
      <c r="AP28" s="80">
        <f t="shared" si="6"/>
        <v>0</v>
      </c>
      <c r="AQ28" s="80">
        <f>COUNTIF(D28:AH28,"HS")+'Nov 2020'!AP28</f>
        <v>0</v>
      </c>
      <c r="AR28" s="186">
        <f t="shared" si="7"/>
        <v>0</v>
      </c>
      <c r="AS28" s="77">
        <f>COUNT(P28,W28,AB28,AD28,I28)+'Nov 2020'!AR28</f>
        <v>0</v>
      </c>
      <c r="AT28" s="64">
        <f t="shared" si="8"/>
        <v>0</v>
      </c>
      <c r="AU28" s="64">
        <f>COUNTIF(D28:AH28,"jdf")+'Nov 2020'!AT28</f>
        <v>0</v>
      </c>
      <c r="AV28" s="183">
        <f t="shared" si="9"/>
        <v>0</v>
      </c>
      <c r="AW28" s="106">
        <f t="shared" ca="1" si="19"/>
        <v>0</v>
      </c>
      <c r="AX28" s="108">
        <f>COUNTIF(D28:AH28,"RF")+'Nov 2020'!AW28</f>
        <v>0</v>
      </c>
      <c r="AY28" s="190">
        <f t="shared" ca="1" si="12"/>
        <v>0</v>
      </c>
      <c r="AZ28" s="88">
        <f>IF(COUNTIF(D28:AH28,"CA")&gt;=5,"1",IF(COUNTIF(D28:AH28,"CA")&lt;=4,"0"))+'Nov 2020'!AY28</f>
        <v>0</v>
      </c>
      <c r="BA28" s="80">
        <f t="shared" si="10"/>
        <v>0</v>
      </c>
      <c r="BB28" s="80">
        <f>COUNTIF(D28:AH28,"FR")+'Nov 2020'!BA28</f>
        <v>0</v>
      </c>
      <c r="BC28" s="186">
        <f t="shared" si="11"/>
        <v>0</v>
      </c>
    </row>
    <row r="29" spans="1:55" ht="12" customHeight="1" thickBot="1" x14ac:dyDescent="0.3">
      <c r="A29" s="280"/>
      <c r="B29" s="123"/>
      <c r="C29" s="137"/>
      <c r="D29" s="39" t="str">
        <f t="shared" ref="D29:AH29" si="26">IF(OR(WEEKDAY(D3,2)=6,WEEKDAY(D3,2)=7,WEEKDAY(D3,2)=5),"RH","")</f>
        <v/>
      </c>
      <c r="E29" s="39" t="str">
        <f t="shared" si="26"/>
        <v/>
      </c>
      <c r="F29" s="39" t="str">
        <f t="shared" si="26"/>
        <v/>
      </c>
      <c r="G29" s="39" t="str">
        <f t="shared" si="26"/>
        <v>RH</v>
      </c>
      <c r="H29" s="39" t="str">
        <f t="shared" si="26"/>
        <v>RH</v>
      </c>
      <c r="I29" s="39" t="str">
        <f t="shared" si="26"/>
        <v>RH</v>
      </c>
      <c r="J29" s="39" t="str">
        <f t="shared" si="26"/>
        <v/>
      </c>
      <c r="K29" s="39" t="str">
        <f t="shared" si="26"/>
        <v/>
      </c>
      <c r="L29" s="39" t="str">
        <f t="shared" si="26"/>
        <v/>
      </c>
      <c r="M29" s="39" t="str">
        <f t="shared" si="26"/>
        <v/>
      </c>
      <c r="N29" s="39" t="str">
        <f t="shared" si="26"/>
        <v>RH</v>
      </c>
      <c r="O29" s="39" t="str">
        <f t="shared" si="26"/>
        <v>RH</v>
      </c>
      <c r="P29" s="39" t="str">
        <f t="shared" si="26"/>
        <v>RH</v>
      </c>
      <c r="Q29" s="39" t="str">
        <f t="shared" si="26"/>
        <v/>
      </c>
      <c r="R29" s="39" t="str">
        <f t="shared" si="26"/>
        <v/>
      </c>
      <c r="S29" s="39" t="str">
        <f t="shared" si="26"/>
        <v/>
      </c>
      <c r="T29" s="39" t="str">
        <f t="shared" si="26"/>
        <v/>
      </c>
      <c r="U29" s="39" t="str">
        <f t="shared" si="26"/>
        <v>RH</v>
      </c>
      <c r="V29" s="39" t="str">
        <f t="shared" si="26"/>
        <v>RH</v>
      </c>
      <c r="W29" s="39" t="str">
        <f t="shared" si="26"/>
        <v>RH</v>
      </c>
      <c r="X29" s="39" t="str">
        <f t="shared" si="26"/>
        <v/>
      </c>
      <c r="Y29" s="39" t="str">
        <f t="shared" si="26"/>
        <v/>
      </c>
      <c r="Z29" s="39" t="str">
        <f t="shared" si="26"/>
        <v/>
      </c>
      <c r="AA29" s="39" t="str">
        <f t="shared" si="26"/>
        <v/>
      </c>
      <c r="AB29" s="107" t="str">
        <f t="shared" si="26"/>
        <v>RH</v>
      </c>
      <c r="AC29" s="39" t="str">
        <f t="shared" si="26"/>
        <v>RH</v>
      </c>
      <c r="AD29" s="39" t="str">
        <f t="shared" si="26"/>
        <v>RH</v>
      </c>
      <c r="AE29" s="39" t="str">
        <f t="shared" si="26"/>
        <v/>
      </c>
      <c r="AF29" s="39" t="str">
        <f t="shared" si="26"/>
        <v/>
      </c>
      <c r="AG29" s="39" t="str">
        <f t="shared" si="26"/>
        <v/>
      </c>
      <c r="AH29" s="132" t="str">
        <f t="shared" si="26"/>
        <v/>
      </c>
      <c r="AI29" s="111"/>
      <c r="AJ29" s="164">
        <f>COUNTIF(D29:AH29,"RTT")+'Nov 2020'!AI29</f>
        <v>0</v>
      </c>
      <c r="AK29" s="183">
        <f t="shared" si="4"/>
        <v>15</v>
      </c>
      <c r="AL29" s="88">
        <f>COUNTIF(D29:AH29,"CA")+'Nov 2020'!AK29</f>
        <v>0</v>
      </c>
      <c r="AM29" s="186">
        <f t="shared" si="5"/>
        <v>25</v>
      </c>
      <c r="AN29" s="362"/>
      <c r="AO29" s="88">
        <f>COUNTIF(D29:AH29,"CA")+'Avril 2020'!AK29</f>
        <v>0</v>
      </c>
      <c r="AP29" s="80">
        <f t="shared" si="6"/>
        <v>0</v>
      </c>
      <c r="AQ29" s="80">
        <f>COUNTIF(D29:AH29,"HS")+'Nov 2020'!AP29</f>
        <v>0</v>
      </c>
      <c r="AR29" s="186">
        <f t="shared" si="7"/>
        <v>0</v>
      </c>
      <c r="AS29" s="77">
        <f>COUNT(P29,W29,AB29,AD29,I29)+'Nov 2020'!AR29</f>
        <v>0</v>
      </c>
      <c r="AT29" s="64">
        <f t="shared" si="8"/>
        <v>0</v>
      </c>
      <c r="AU29" s="64">
        <f>COUNTIF(D29:AH29,"jdf")+'Nov 2020'!AT29</f>
        <v>0</v>
      </c>
      <c r="AV29" s="183">
        <f t="shared" si="9"/>
        <v>0</v>
      </c>
      <c r="AW29" s="106">
        <f t="shared" ca="1" si="19"/>
        <v>0</v>
      </c>
      <c r="AX29" s="108">
        <f>COUNTIF(D29:AH29,"RF")+'Nov 2020'!AW29</f>
        <v>0</v>
      </c>
      <c r="AY29" s="190">
        <f t="shared" ca="1" si="12"/>
        <v>0</v>
      </c>
      <c r="AZ29" s="88">
        <f>IF(COUNTIF(D29:AH29,"CA")&gt;=5,"1",IF(COUNTIF(D29:AH29,"CA")&lt;=4,"0"))+'Nov 2020'!AY29</f>
        <v>0</v>
      </c>
      <c r="BA29" s="80">
        <f t="shared" si="10"/>
        <v>0</v>
      </c>
      <c r="BB29" s="80">
        <f>COUNTIF(D29:AH29,"FR")+'Nov 2020'!BA29</f>
        <v>0</v>
      </c>
      <c r="BC29" s="186">
        <f t="shared" si="11"/>
        <v>0</v>
      </c>
    </row>
    <row r="30" spans="1:55" ht="12" customHeight="1" x14ac:dyDescent="0.25">
      <c r="A30" s="281" t="s">
        <v>44</v>
      </c>
      <c r="B30" s="123">
        <v>14</v>
      </c>
      <c r="C30" s="137"/>
      <c r="D30" s="39" t="str">
        <f t="shared" ref="D30:AH30" si="27">IF(OR(WEEKDAY(D3,2)=6,WEEKDAY(D3,2)=7,WEEKDAY(D3,2)=2),"RH","")</f>
        <v>RH</v>
      </c>
      <c r="E30" s="39" t="str">
        <f t="shared" si="27"/>
        <v/>
      </c>
      <c r="F30" s="39" t="str">
        <f t="shared" si="27"/>
        <v/>
      </c>
      <c r="G30" s="39" t="str">
        <f t="shared" si="27"/>
        <v/>
      </c>
      <c r="H30" s="39" t="str">
        <f t="shared" si="27"/>
        <v>RH</v>
      </c>
      <c r="I30" s="39" t="str">
        <f t="shared" si="27"/>
        <v>RH</v>
      </c>
      <c r="J30" s="39" t="str">
        <f t="shared" si="27"/>
        <v/>
      </c>
      <c r="K30" s="39" t="str">
        <f t="shared" si="27"/>
        <v>RH</v>
      </c>
      <c r="L30" s="39" t="str">
        <f t="shared" si="27"/>
        <v/>
      </c>
      <c r="M30" s="39" t="str">
        <f t="shared" si="27"/>
        <v/>
      </c>
      <c r="N30" s="39" t="str">
        <f t="shared" si="27"/>
        <v/>
      </c>
      <c r="O30" s="39" t="str">
        <f t="shared" si="27"/>
        <v>RH</v>
      </c>
      <c r="P30" s="39" t="str">
        <f t="shared" si="27"/>
        <v>RH</v>
      </c>
      <c r="Q30" s="39" t="str">
        <f t="shared" si="27"/>
        <v/>
      </c>
      <c r="R30" s="39" t="str">
        <f t="shared" si="27"/>
        <v>RH</v>
      </c>
      <c r="S30" s="39" t="str">
        <f t="shared" si="27"/>
        <v/>
      </c>
      <c r="T30" s="39" t="str">
        <f t="shared" si="27"/>
        <v/>
      </c>
      <c r="U30" s="39" t="str">
        <f t="shared" si="27"/>
        <v/>
      </c>
      <c r="V30" s="39" t="str">
        <f t="shared" si="27"/>
        <v>RH</v>
      </c>
      <c r="W30" s="39" t="str">
        <f t="shared" si="27"/>
        <v>RH</v>
      </c>
      <c r="X30" s="39" t="str">
        <f t="shared" si="27"/>
        <v/>
      </c>
      <c r="Y30" s="39" t="str">
        <f t="shared" si="27"/>
        <v>RH</v>
      </c>
      <c r="Z30" s="39" t="str">
        <f t="shared" si="27"/>
        <v/>
      </c>
      <c r="AA30" s="39" t="str">
        <f t="shared" si="27"/>
        <v/>
      </c>
      <c r="AB30" s="107" t="str">
        <f t="shared" si="27"/>
        <v/>
      </c>
      <c r="AC30" s="39" t="str">
        <f t="shared" si="27"/>
        <v>RH</v>
      </c>
      <c r="AD30" s="39" t="str">
        <f t="shared" si="27"/>
        <v>RH</v>
      </c>
      <c r="AE30" s="39" t="str">
        <f t="shared" si="27"/>
        <v/>
      </c>
      <c r="AF30" s="39" t="str">
        <f t="shared" si="27"/>
        <v>RH</v>
      </c>
      <c r="AG30" s="39" t="str">
        <f t="shared" si="27"/>
        <v/>
      </c>
      <c r="AH30" s="132" t="str">
        <f t="shared" si="27"/>
        <v/>
      </c>
      <c r="AI30" s="111"/>
      <c r="AJ30" s="164">
        <f>COUNTIF(D30:AH30,"RTT")+'Nov 2020'!AI30</f>
        <v>0</v>
      </c>
      <c r="AK30" s="183">
        <f t="shared" si="4"/>
        <v>15</v>
      </c>
      <c r="AL30" s="88">
        <f>COUNTIF(D30:AH30,"CA")+'Nov 2020'!AK30</f>
        <v>0</v>
      </c>
      <c r="AM30" s="186">
        <f t="shared" si="5"/>
        <v>25</v>
      </c>
      <c r="AN30" s="362"/>
      <c r="AO30" s="88">
        <f>COUNTIF(D30:AH30,"CA")+'Avril 2020'!AK30</f>
        <v>0</v>
      </c>
      <c r="AP30" s="80">
        <f t="shared" si="6"/>
        <v>0</v>
      </c>
      <c r="AQ30" s="80">
        <f>COUNTIF(D30:AH30,"HS")+'Nov 2020'!AP30</f>
        <v>0</v>
      </c>
      <c r="AR30" s="186">
        <f t="shared" si="7"/>
        <v>0</v>
      </c>
      <c r="AS30" s="77">
        <f>COUNT(P30,W30,AB30,AD30,I30)+'Nov 2020'!AR30</f>
        <v>0</v>
      </c>
      <c r="AT30" s="64">
        <f t="shared" si="8"/>
        <v>0</v>
      </c>
      <c r="AU30" s="64">
        <f>COUNTIF(D30:AH30,"jdf")+'Nov 2020'!AT30</f>
        <v>0</v>
      </c>
      <c r="AV30" s="183">
        <f t="shared" si="9"/>
        <v>0</v>
      </c>
      <c r="AW30" s="106">
        <f t="shared" ca="1" si="19"/>
        <v>0</v>
      </c>
      <c r="AX30" s="108">
        <f>COUNTIF(D30:AH30,"RF")+'Nov 2020'!AW30</f>
        <v>0</v>
      </c>
      <c r="AY30" s="190">
        <f t="shared" ca="1" si="12"/>
        <v>0</v>
      </c>
      <c r="AZ30" s="88">
        <f>IF(COUNTIF(D30:AH30,"CA")&gt;=5,"1",IF(COUNTIF(D30:AH30,"CA")&lt;=4,"0"))+'Nov 2020'!AY30</f>
        <v>0</v>
      </c>
      <c r="BA30" s="80">
        <f t="shared" si="10"/>
        <v>0</v>
      </c>
      <c r="BB30" s="80">
        <f>COUNTIF(D30:AH30,"FR")+'Nov 2020'!BA30</f>
        <v>0</v>
      </c>
      <c r="BC30" s="186">
        <f t="shared" si="11"/>
        <v>0</v>
      </c>
    </row>
    <row r="31" spans="1:55" ht="12" customHeight="1" x14ac:dyDescent="0.25">
      <c r="A31" s="281"/>
      <c r="B31" s="123">
        <v>15</v>
      </c>
      <c r="C31" s="133"/>
      <c r="D31" s="39" t="str">
        <f t="shared" ref="D31:AH31" si="28">IF(OR(WEEKDAY(D3,2)=6,WEEKDAY(D3,2)=7,WEEKDAY(D3,2)=5),"RH","")</f>
        <v/>
      </c>
      <c r="E31" s="39" t="str">
        <f t="shared" si="28"/>
        <v/>
      </c>
      <c r="F31" s="39" t="str">
        <f t="shared" si="28"/>
        <v/>
      </c>
      <c r="G31" s="39" t="str">
        <f t="shared" si="28"/>
        <v>RH</v>
      </c>
      <c r="H31" s="39" t="str">
        <f t="shared" si="28"/>
        <v>RH</v>
      </c>
      <c r="I31" s="39" t="str">
        <f t="shared" si="28"/>
        <v>RH</v>
      </c>
      <c r="J31" s="39" t="str">
        <f t="shared" si="28"/>
        <v/>
      </c>
      <c r="K31" s="39" t="str">
        <f t="shared" si="28"/>
        <v/>
      </c>
      <c r="L31" s="39" t="str">
        <f t="shared" si="28"/>
        <v/>
      </c>
      <c r="M31" s="39" t="str">
        <f t="shared" si="28"/>
        <v/>
      </c>
      <c r="N31" s="39" t="str">
        <f t="shared" si="28"/>
        <v>RH</v>
      </c>
      <c r="O31" s="39" t="str">
        <f t="shared" si="28"/>
        <v>RH</v>
      </c>
      <c r="P31" s="39" t="str">
        <f t="shared" si="28"/>
        <v>RH</v>
      </c>
      <c r="Q31" s="39" t="str">
        <f t="shared" si="28"/>
        <v/>
      </c>
      <c r="R31" s="39" t="str">
        <f t="shared" si="28"/>
        <v/>
      </c>
      <c r="S31" s="39" t="str">
        <f t="shared" si="28"/>
        <v/>
      </c>
      <c r="T31" s="39" t="str">
        <f t="shared" si="28"/>
        <v/>
      </c>
      <c r="U31" s="39" t="str">
        <f t="shared" si="28"/>
        <v>RH</v>
      </c>
      <c r="V31" s="39" t="str">
        <f t="shared" si="28"/>
        <v>RH</v>
      </c>
      <c r="W31" s="39" t="str">
        <f t="shared" si="28"/>
        <v>RH</v>
      </c>
      <c r="X31" s="39" t="str">
        <f t="shared" si="28"/>
        <v/>
      </c>
      <c r="Y31" s="39" t="str">
        <f t="shared" si="28"/>
        <v/>
      </c>
      <c r="Z31" s="39" t="str">
        <f t="shared" si="28"/>
        <v/>
      </c>
      <c r="AA31" s="39" t="str">
        <f t="shared" si="28"/>
        <v/>
      </c>
      <c r="AB31" s="107" t="str">
        <f t="shared" si="28"/>
        <v>RH</v>
      </c>
      <c r="AC31" s="39" t="str">
        <f t="shared" si="28"/>
        <v>RH</v>
      </c>
      <c r="AD31" s="39" t="str">
        <f t="shared" si="28"/>
        <v>RH</v>
      </c>
      <c r="AE31" s="39" t="str">
        <f t="shared" si="28"/>
        <v/>
      </c>
      <c r="AF31" s="39" t="str">
        <f t="shared" si="28"/>
        <v/>
      </c>
      <c r="AG31" s="39" t="str">
        <f t="shared" si="28"/>
        <v/>
      </c>
      <c r="AH31" s="132" t="str">
        <f t="shared" si="28"/>
        <v/>
      </c>
      <c r="AI31" s="111"/>
      <c r="AJ31" s="164">
        <f>COUNTIF(D31:AH31,"RTT")+'Nov 2020'!AI31</f>
        <v>0</v>
      </c>
      <c r="AK31" s="183">
        <f t="shared" si="4"/>
        <v>15</v>
      </c>
      <c r="AL31" s="88">
        <f>COUNTIF(D31:AH31,"CA")+'Nov 2020'!AK31</f>
        <v>0</v>
      </c>
      <c r="AM31" s="186">
        <f t="shared" si="5"/>
        <v>25</v>
      </c>
      <c r="AN31" s="362"/>
      <c r="AO31" s="88">
        <f>COUNTIF(D31:AH31,"CA")+'Avril 2020'!AK31</f>
        <v>0</v>
      </c>
      <c r="AP31" s="80">
        <f t="shared" si="6"/>
        <v>0</v>
      </c>
      <c r="AQ31" s="80">
        <f>COUNTIF(D31:AH31,"HS")+'Nov 2020'!AP31</f>
        <v>0</v>
      </c>
      <c r="AR31" s="186">
        <f t="shared" si="7"/>
        <v>0</v>
      </c>
      <c r="AS31" s="77">
        <f>COUNT(P31,W31,AB31,AD31,I31)+'Nov 2020'!AR31</f>
        <v>0</v>
      </c>
      <c r="AT31" s="64">
        <f t="shared" si="8"/>
        <v>0</v>
      </c>
      <c r="AU31" s="64">
        <f>COUNTIF(D31:AH31,"jdf")+'Nov 2020'!AT31</f>
        <v>0</v>
      </c>
      <c r="AV31" s="183">
        <f t="shared" si="9"/>
        <v>0</v>
      </c>
      <c r="AW31" s="106">
        <f t="shared" ca="1" si="19"/>
        <v>0</v>
      </c>
      <c r="AX31" s="108">
        <f>COUNTIF(D31:AH31,"RF")+'Nov 2020'!AW31</f>
        <v>0</v>
      </c>
      <c r="AY31" s="190">
        <f t="shared" ca="1" si="12"/>
        <v>0</v>
      </c>
      <c r="AZ31" s="88">
        <f>IF(COUNTIF(D31:AH31,"CA")&gt;=5,"1",IF(COUNTIF(D31:AH31,"CA")&lt;=4,"0"))+'Nov 2020'!AY31</f>
        <v>0</v>
      </c>
      <c r="BA31" s="80">
        <f t="shared" si="10"/>
        <v>0</v>
      </c>
      <c r="BB31" s="80">
        <f>COUNTIF(D31:AH31,"FR")+'Nov 2020'!BA31</f>
        <v>0</v>
      </c>
      <c r="BC31" s="186">
        <f t="shared" si="11"/>
        <v>0</v>
      </c>
    </row>
    <row r="32" spans="1:55" ht="12" customHeight="1" x14ac:dyDescent="0.25">
      <c r="A32" s="281"/>
      <c r="B32" s="123">
        <v>16</v>
      </c>
      <c r="C32" s="133"/>
      <c r="D32" s="39" t="str">
        <f t="shared" ref="D32:AH32" si="29">IF(OR(WEEKDAY(D3,2)=6,WEEKDAY(D3,2)=7,WEEKDAY(D3,2)=4),"RH","")</f>
        <v/>
      </c>
      <c r="E32" s="39" t="str">
        <f t="shared" si="29"/>
        <v/>
      </c>
      <c r="F32" s="39" t="str">
        <f t="shared" si="29"/>
        <v>RH</v>
      </c>
      <c r="G32" s="39" t="str">
        <f t="shared" si="29"/>
        <v/>
      </c>
      <c r="H32" s="39" t="str">
        <f t="shared" si="29"/>
        <v>RH</v>
      </c>
      <c r="I32" s="39" t="str">
        <f t="shared" si="29"/>
        <v>RH</v>
      </c>
      <c r="J32" s="39" t="str">
        <f t="shared" si="29"/>
        <v/>
      </c>
      <c r="K32" s="39" t="str">
        <f t="shared" si="29"/>
        <v/>
      </c>
      <c r="L32" s="39" t="str">
        <f t="shared" si="29"/>
        <v/>
      </c>
      <c r="M32" s="39" t="str">
        <f t="shared" si="29"/>
        <v>RH</v>
      </c>
      <c r="N32" s="39" t="str">
        <f t="shared" si="29"/>
        <v/>
      </c>
      <c r="O32" s="39" t="str">
        <f t="shared" si="29"/>
        <v>RH</v>
      </c>
      <c r="P32" s="39" t="str">
        <f t="shared" si="29"/>
        <v>RH</v>
      </c>
      <c r="Q32" s="39" t="str">
        <f t="shared" si="29"/>
        <v/>
      </c>
      <c r="R32" s="39" t="str">
        <f t="shared" si="29"/>
        <v/>
      </c>
      <c r="S32" s="39" t="str">
        <f t="shared" si="29"/>
        <v/>
      </c>
      <c r="T32" s="39" t="str">
        <f t="shared" si="29"/>
        <v>RH</v>
      </c>
      <c r="U32" s="39" t="str">
        <f t="shared" si="29"/>
        <v/>
      </c>
      <c r="V32" s="39" t="str">
        <f t="shared" si="29"/>
        <v>RH</v>
      </c>
      <c r="W32" s="39" t="str">
        <f t="shared" si="29"/>
        <v>RH</v>
      </c>
      <c r="X32" s="39" t="str">
        <f t="shared" si="29"/>
        <v/>
      </c>
      <c r="Y32" s="39" t="str">
        <f t="shared" si="29"/>
        <v/>
      </c>
      <c r="Z32" s="39" t="str">
        <f t="shared" si="29"/>
        <v/>
      </c>
      <c r="AA32" s="39" t="str">
        <f t="shared" si="29"/>
        <v>RH</v>
      </c>
      <c r="AB32" s="107" t="str">
        <f t="shared" si="29"/>
        <v/>
      </c>
      <c r="AC32" s="39" t="str">
        <f t="shared" si="29"/>
        <v>RH</v>
      </c>
      <c r="AD32" s="39" t="str">
        <f t="shared" si="29"/>
        <v>RH</v>
      </c>
      <c r="AE32" s="39" t="str">
        <f t="shared" si="29"/>
        <v/>
      </c>
      <c r="AF32" s="39" t="str">
        <f t="shared" si="29"/>
        <v/>
      </c>
      <c r="AG32" s="39" t="str">
        <f t="shared" si="29"/>
        <v/>
      </c>
      <c r="AH32" s="132" t="str">
        <f t="shared" si="29"/>
        <v>RH</v>
      </c>
      <c r="AI32" s="111"/>
      <c r="AJ32" s="164">
        <f>COUNTIF(D32:AH32,"RTT")+'Nov 2020'!AI32</f>
        <v>0</v>
      </c>
      <c r="AK32" s="183">
        <f t="shared" si="4"/>
        <v>15</v>
      </c>
      <c r="AL32" s="88">
        <f>COUNTIF(D32:AH32,"CA")+'Nov 2020'!AK32</f>
        <v>0</v>
      </c>
      <c r="AM32" s="186">
        <f t="shared" si="5"/>
        <v>25</v>
      </c>
      <c r="AN32" s="362"/>
      <c r="AO32" s="88">
        <f>COUNTIF(D32:AH32,"CA")+'Avril 2020'!AK32</f>
        <v>0</v>
      </c>
      <c r="AP32" s="80">
        <f t="shared" si="6"/>
        <v>0</v>
      </c>
      <c r="AQ32" s="80">
        <f>COUNTIF(D32:AH32,"HS")+'Nov 2020'!AP32</f>
        <v>0</v>
      </c>
      <c r="AR32" s="186">
        <f t="shared" si="7"/>
        <v>0</v>
      </c>
      <c r="AS32" s="77">
        <f>COUNT(P32,W32,AB32,AD32,I32)+'Nov 2020'!AR32</f>
        <v>0</v>
      </c>
      <c r="AT32" s="64">
        <f t="shared" si="8"/>
        <v>0</v>
      </c>
      <c r="AU32" s="64">
        <f>COUNTIF(D32:AH32,"jdf")+'Nov 2020'!AT32</f>
        <v>0</v>
      </c>
      <c r="AV32" s="183">
        <f t="shared" si="9"/>
        <v>0</v>
      </c>
      <c r="AW32" s="106">
        <f t="shared" ca="1" si="19"/>
        <v>0</v>
      </c>
      <c r="AX32" s="108">
        <f>COUNTIF(D32:AH32,"RF")+'Nov 2020'!AW32</f>
        <v>0</v>
      </c>
      <c r="AY32" s="190">
        <f t="shared" ca="1" si="12"/>
        <v>0</v>
      </c>
      <c r="AZ32" s="88">
        <f>IF(COUNTIF(D32:AH32,"CA")&gt;=5,"1",IF(COUNTIF(D32:AH32,"CA")&lt;=4,"0"))+'Nov 2020'!AY32</f>
        <v>0</v>
      </c>
      <c r="BA32" s="80">
        <f t="shared" si="10"/>
        <v>0</v>
      </c>
      <c r="BB32" s="80">
        <f>COUNTIF(D32:AH32,"FR")+'Nov 2020'!BA32</f>
        <v>0</v>
      </c>
      <c r="BC32" s="186">
        <f t="shared" si="11"/>
        <v>0</v>
      </c>
    </row>
    <row r="33" spans="1:55" s="6" customFormat="1" ht="12" customHeight="1" thickBot="1" x14ac:dyDescent="0.3">
      <c r="A33" s="282"/>
      <c r="B33" s="123">
        <v>17</v>
      </c>
      <c r="C33" s="133"/>
      <c r="D33" s="39" t="str">
        <f t="shared" ref="D33:AH33" si="30">IF(OR(WEEKDAY(D3,2)=6,WEEKDAY(D3,2)=7,WEEKDAY(D3,2)=2),"RH","")</f>
        <v>RH</v>
      </c>
      <c r="E33" s="39" t="str">
        <f t="shared" si="30"/>
        <v/>
      </c>
      <c r="F33" s="39" t="str">
        <f t="shared" si="30"/>
        <v/>
      </c>
      <c r="G33" s="39" t="str">
        <f t="shared" si="30"/>
        <v/>
      </c>
      <c r="H33" s="39" t="str">
        <f t="shared" si="30"/>
        <v>RH</v>
      </c>
      <c r="I33" s="39" t="str">
        <f t="shared" si="30"/>
        <v>RH</v>
      </c>
      <c r="J33" s="39" t="str">
        <f t="shared" si="30"/>
        <v/>
      </c>
      <c r="K33" s="39" t="str">
        <f t="shared" si="30"/>
        <v>RH</v>
      </c>
      <c r="L33" s="39" t="str">
        <f t="shared" si="30"/>
        <v/>
      </c>
      <c r="M33" s="39" t="str">
        <f t="shared" si="30"/>
        <v/>
      </c>
      <c r="N33" s="39" t="str">
        <f t="shared" si="30"/>
        <v/>
      </c>
      <c r="O33" s="39" t="str">
        <f t="shared" si="30"/>
        <v>RH</v>
      </c>
      <c r="P33" s="39" t="str">
        <f t="shared" si="30"/>
        <v>RH</v>
      </c>
      <c r="Q33" s="39" t="str">
        <f t="shared" si="30"/>
        <v/>
      </c>
      <c r="R33" s="39" t="str">
        <f t="shared" si="30"/>
        <v>RH</v>
      </c>
      <c r="S33" s="39" t="str">
        <f t="shared" si="30"/>
        <v/>
      </c>
      <c r="T33" s="39" t="str">
        <f t="shared" si="30"/>
        <v/>
      </c>
      <c r="U33" s="39" t="str">
        <f t="shared" si="30"/>
        <v/>
      </c>
      <c r="V33" s="39" t="str">
        <f t="shared" si="30"/>
        <v>RH</v>
      </c>
      <c r="W33" s="39" t="str">
        <f t="shared" si="30"/>
        <v>RH</v>
      </c>
      <c r="X33" s="39" t="str">
        <f t="shared" si="30"/>
        <v/>
      </c>
      <c r="Y33" s="39" t="str">
        <f t="shared" si="30"/>
        <v>RH</v>
      </c>
      <c r="Z33" s="39" t="str">
        <f t="shared" si="30"/>
        <v/>
      </c>
      <c r="AA33" s="39" t="str">
        <f t="shared" si="30"/>
        <v/>
      </c>
      <c r="AB33" s="107" t="str">
        <f t="shared" si="30"/>
        <v/>
      </c>
      <c r="AC33" s="39" t="str">
        <f t="shared" si="30"/>
        <v>RH</v>
      </c>
      <c r="AD33" s="39" t="str">
        <f t="shared" si="30"/>
        <v>RH</v>
      </c>
      <c r="AE33" s="39" t="str">
        <f t="shared" si="30"/>
        <v/>
      </c>
      <c r="AF33" s="39" t="str">
        <f t="shared" si="30"/>
        <v>RH</v>
      </c>
      <c r="AG33" s="39" t="str">
        <f t="shared" si="30"/>
        <v/>
      </c>
      <c r="AH33" s="132" t="str">
        <f t="shared" si="30"/>
        <v/>
      </c>
      <c r="AI33" s="111"/>
      <c r="AJ33" s="164">
        <f>COUNTIF(D33:AH33,"RTT")+'Nov 2020'!AI33</f>
        <v>0</v>
      </c>
      <c r="AK33" s="183">
        <f t="shared" si="4"/>
        <v>15</v>
      </c>
      <c r="AL33" s="88">
        <f>COUNTIF(D33:AH33,"CA")+'Nov 2020'!AK33</f>
        <v>0</v>
      </c>
      <c r="AM33" s="186">
        <f t="shared" si="5"/>
        <v>25</v>
      </c>
      <c r="AN33" s="362"/>
      <c r="AO33" s="88">
        <f>COUNTIF(D33:AH33,"CA")+'Avril 2020'!AK33</f>
        <v>0</v>
      </c>
      <c r="AP33" s="80">
        <f t="shared" si="6"/>
        <v>0</v>
      </c>
      <c r="AQ33" s="80">
        <f>COUNTIF(D33:AH33,"HS")+'Nov 2020'!AP33</f>
        <v>0</v>
      </c>
      <c r="AR33" s="186">
        <f t="shared" si="7"/>
        <v>0</v>
      </c>
      <c r="AS33" s="77">
        <f>COUNT(P33,W33,AB33,AD33,I33)+'Nov 2020'!AR33</f>
        <v>0</v>
      </c>
      <c r="AT33" s="64">
        <f t="shared" si="8"/>
        <v>0</v>
      </c>
      <c r="AU33" s="64">
        <f>COUNTIF(D33:AH33,"jdf")+'Nov 2020'!AT33</f>
        <v>0</v>
      </c>
      <c r="AV33" s="183">
        <f t="shared" si="9"/>
        <v>0</v>
      </c>
      <c r="AW33" s="106">
        <f t="shared" ca="1" si="19"/>
        <v>0</v>
      </c>
      <c r="AX33" s="108">
        <f>COUNTIF(D33:AH33,"RF")+'Nov 2020'!AW33</f>
        <v>0</v>
      </c>
      <c r="AY33" s="190">
        <f t="shared" ca="1" si="12"/>
        <v>0</v>
      </c>
      <c r="AZ33" s="88">
        <f>IF(COUNTIF(D33:AH33,"CA")&gt;=5,"1",IF(COUNTIF(D33:AH33,"CA")&lt;=4,"0"))+'Nov 2020'!AY33</f>
        <v>0</v>
      </c>
      <c r="BA33" s="80">
        <f t="shared" si="10"/>
        <v>0</v>
      </c>
      <c r="BB33" s="80">
        <f>COUNTIF(D33:AH33,"FR")+'Nov 2020'!BA33</f>
        <v>0</v>
      </c>
      <c r="BC33" s="186">
        <f t="shared" si="11"/>
        <v>0</v>
      </c>
    </row>
    <row r="34" spans="1:55" ht="1.5" customHeight="1" x14ac:dyDescent="0.25">
      <c r="A34" s="34"/>
      <c r="B34" s="123"/>
      <c r="C34" s="133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107"/>
      <c r="AC34" s="39"/>
      <c r="AD34" s="39"/>
      <c r="AE34" s="39"/>
      <c r="AF34" s="39"/>
      <c r="AG34" s="39"/>
      <c r="AH34" s="132"/>
      <c r="AI34" s="111"/>
      <c r="AJ34" s="164">
        <f>COUNTIF(D34:AH34,"RTT")+'Nov 2020'!AI34</f>
        <v>0</v>
      </c>
      <c r="AK34" s="183"/>
      <c r="AL34" s="88">
        <f>COUNTIF(D34:AH34,"CA")+'Nov 2020'!AK34</f>
        <v>0</v>
      </c>
      <c r="AM34" s="186"/>
      <c r="AN34" s="362"/>
      <c r="AO34" s="88">
        <f>COUNTIF(D34:AH34,"CA")+'Avril 2020'!AK34</f>
        <v>0</v>
      </c>
      <c r="AP34" s="80">
        <f t="shared" si="6"/>
        <v>0</v>
      </c>
      <c r="AQ34" s="80">
        <f>COUNTIF(D34:AH34,"HS")+'Nov 2020'!AP34</f>
        <v>0</v>
      </c>
      <c r="AR34" s="186">
        <f t="shared" si="7"/>
        <v>0</v>
      </c>
      <c r="AS34" s="77">
        <f>COUNT(P34,W34,AB34,AD34,I34)+'Nov 2020'!AR34</f>
        <v>0</v>
      </c>
      <c r="AT34" s="64">
        <f t="shared" si="8"/>
        <v>0</v>
      </c>
      <c r="AU34" s="64">
        <f>COUNTIF(D34:AH34,"jdf")+'Nov 2020'!AT34</f>
        <v>0</v>
      </c>
      <c r="AV34" s="183">
        <f t="shared" si="9"/>
        <v>0</v>
      </c>
      <c r="AW34" s="106">
        <f t="shared" ca="1" si="19"/>
        <v>1</v>
      </c>
      <c r="AX34" s="108">
        <f>COUNTIF(D34:AH34,"RF")+'Nov 2020'!AW34</f>
        <v>0</v>
      </c>
      <c r="AY34" s="191"/>
      <c r="AZ34" s="88">
        <f>IF(COUNTIF(D34:AH34,"CA")&gt;=5,"1",IF(COUNTIF(D34:AH34,"CA")&lt;=4,"0"))+'Nov 2020'!AY34</f>
        <v>0</v>
      </c>
      <c r="BA34" s="80">
        <f t="shared" si="10"/>
        <v>0</v>
      </c>
      <c r="BB34" s="80">
        <f>COUNTIF(D34:AH34,"FR")+'Nov 2020'!BA34</f>
        <v>0</v>
      </c>
      <c r="BC34" s="186">
        <f t="shared" si="11"/>
        <v>0</v>
      </c>
    </row>
    <row r="35" spans="1:55" ht="12" customHeight="1" x14ac:dyDescent="0.25">
      <c r="A35" s="283" t="s">
        <v>45</v>
      </c>
      <c r="B35" s="120">
        <v>18</v>
      </c>
      <c r="C35" s="133"/>
      <c r="D35" s="39" t="str">
        <f>IF(OR(WEEKDAY(D3,2)=6,WEEKDAY(D3,2)=7,WEEKDAY(D3,2)=3),"RH","")</f>
        <v/>
      </c>
      <c r="E35" s="39" t="str">
        <f t="shared" ref="E35:AH35" si="31">IF(OR(WEEKDAY(E3,2)=6,WEEKDAY(E3,2)=7,WEEKDAY(E3,2)=3),"RH","")</f>
        <v>RH</v>
      </c>
      <c r="F35" s="39" t="str">
        <f t="shared" si="31"/>
        <v/>
      </c>
      <c r="G35" s="39" t="str">
        <f t="shared" si="31"/>
        <v/>
      </c>
      <c r="H35" s="39" t="str">
        <f t="shared" si="31"/>
        <v>RH</v>
      </c>
      <c r="I35" s="39" t="str">
        <f t="shared" si="31"/>
        <v>RH</v>
      </c>
      <c r="J35" s="39" t="str">
        <f t="shared" si="31"/>
        <v/>
      </c>
      <c r="K35" s="39" t="str">
        <f t="shared" si="31"/>
        <v/>
      </c>
      <c r="L35" s="39" t="str">
        <f t="shared" si="31"/>
        <v>RH</v>
      </c>
      <c r="M35" s="39" t="str">
        <f t="shared" si="31"/>
        <v/>
      </c>
      <c r="N35" s="39" t="str">
        <f t="shared" si="31"/>
        <v/>
      </c>
      <c r="O35" s="39" t="str">
        <f t="shared" si="31"/>
        <v>RH</v>
      </c>
      <c r="P35" s="39" t="str">
        <f t="shared" si="31"/>
        <v>RH</v>
      </c>
      <c r="Q35" s="39" t="str">
        <f t="shared" si="31"/>
        <v/>
      </c>
      <c r="R35" s="39" t="str">
        <f t="shared" si="31"/>
        <v/>
      </c>
      <c r="S35" s="39" t="str">
        <f t="shared" si="31"/>
        <v>RH</v>
      </c>
      <c r="T35" s="39" t="str">
        <f t="shared" si="31"/>
        <v/>
      </c>
      <c r="U35" s="39" t="str">
        <f t="shared" si="31"/>
        <v/>
      </c>
      <c r="V35" s="39" t="str">
        <f t="shared" si="31"/>
        <v>RH</v>
      </c>
      <c r="W35" s="39" t="str">
        <f t="shared" si="31"/>
        <v>RH</v>
      </c>
      <c r="X35" s="39" t="str">
        <f t="shared" si="31"/>
        <v/>
      </c>
      <c r="Y35" s="39" t="str">
        <f t="shared" si="31"/>
        <v/>
      </c>
      <c r="Z35" s="39" t="str">
        <f t="shared" si="31"/>
        <v>RH</v>
      </c>
      <c r="AA35" s="39" t="str">
        <f t="shared" si="31"/>
        <v/>
      </c>
      <c r="AB35" s="107" t="str">
        <f t="shared" si="31"/>
        <v/>
      </c>
      <c r="AC35" s="39" t="str">
        <f t="shared" si="31"/>
        <v>RH</v>
      </c>
      <c r="AD35" s="39" t="str">
        <f t="shared" si="31"/>
        <v>RH</v>
      </c>
      <c r="AE35" s="39"/>
      <c r="AF35" s="39" t="str">
        <f t="shared" si="31"/>
        <v/>
      </c>
      <c r="AG35" s="39" t="str">
        <f t="shared" si="31"/>
        <v>RH</v>
      </c>
      <c r="AH35" s="132" t="str">
        <f t="shared" si="31"/>
        <v/>
      </c>
      <c r="AI35" s="111"/>
      <c r="AJ35" s="164">
        <f>COUNTIF(D35:AH35,"RTT")+'Nov 2020'!AI35</f>
        <v>0</v>
      </c>
      <c r="AK35" s="183">
        <f>0 -(AJ35)</f>
        <v>0</v>
      </c>
      <c r="AL35" s="88">
        <f>COUNTIF(D35:AH35,"CA")+'Nov 2020'!AK35</f>
        <v>0</v>
      </c>
      <c r="AM35" s="186">
        <f t="shared" si="5"/>
        <v>25</v>
      </c>
      <c r="AN35" s="362"/>
      <c r="AO35" s="88">
        <f>COUNTIF(D35:AH35,"CA")+'Avril 2020'!AK35</f>
        <v>0</v>
      </c>
      <c r="AP35" s="80">
        <f t="shared" si="6"/>
        <v>0</v>
      </c>
      <c r="AQ35" s="80">
        <f>COUNTIF(D35:AH35,"HS")+'Nov 2020'!AP35</f>
        <v>0</v>
      </c>
      <c r="AR35" s="186">
        <f t="shared" si="7"/>
        <v>0</v>
      </c>
      <c r="AS35" s="77">
        <f>COUNT(P35,W35,AB35,AD35,I35)+'Nov 2020'!AR35</f>
        <v>0</v>
      </c>
      <c r="AT35" s="64">
        <f t="shared" si="8"/>
        <v>0</v>
      </c>
      <c r="AU35" s="64">
        <f>COUNTIF(D35:AH35,"jdf")+'Nov 2020'!AT35</f>
        <v>0</v>
      </c>
      <c r="AV35" s="183">
        <f t="shared" si="9"/>
        <v>0</v>
      </c>
      <c r="AW35" s="106">
        <f t="shared" ca="1" si="19"/>
        <v>0</v>
      </c>
      <c r="AX35" s="108">
        <f>COUNTIF(D35:AH35,"RF")+'Nov 2020'!AW35</f>
        <v>0</v>
      </c>
      <c r="AY35" s="190">
        <f t="shared" ca="1" si="12"/>
        <v>0</v>
      </c>
      <c r="AZ35" s="88">
        <f>IF(COUNTIF(D35:AH35,"CA")&gt;=5,"1",IF(COUNTIF(D35:AH35,"CA")&lt;=4,"0"))+'Nov 2020'!AY35</f>
        <v>0</v>
      </c>
      <c r="BA35" s="80">
        <f t="shared" si="10"/>
        <v>0</v>
      </c>
      <c r="BB35" s="80">
        <f>COUNTIF(D35:AH35,"FR")+'Nov 2020'!BA35</f>
        <v>0</v>
      </c>
      <c r="BC35" s="186">
        <f t="shared" si="11"/>
        <v>0</v>
      </c>
    </row>
    <row r="36" spans="1:55" ht="12" customHeight="1" x14ac:dyDescent="0.25">
      <c r="A36" s="283"/>
      <c r="B36" s="124">
        <v>19</v>
      </c>
      <c r="C36" s="139"/>
      <c r="D36" s="39" t="str">
        <f t="shared" ref="D36:AH36" si="32">IF(OR(WEEKDAY(D3,2)=6,WEEKDAY(D3,2)=7,WEEKDAY(D3,2)=5),"RH","")</f>
        <v/>
      </c>
      <c r="E36" s="39" t="str">
        <f t="shared" si="32"/>
        <v/>
      </c>
      <c r="F36" s="39" t="str">
        <f t="shared" si="32"/>
        <v/>
      </c>
      <c r="G36" s="39" t="str">
        <f t="shared" si="32"/>
        <v>RH</v>
      </c>
      <c r="H36" s="39" t="str">
        <f t="shared" si="32"/>
        <v>RH</v>
      </c>
      <c r="I36" s="39" t="str">
        <f t="shared" si="32"/>
        <v>RH</v>
      </c>
      <c r="J36" s="39" t="str">
        <f t="shared" si="32"/>
        <v/>
      </c>
      <c r="K36" s="39" t="str">
        <f t="shared" si="32"/>
        <v/>
      </c>
      <c r="L36" s="39" t="str">
        <f t="shared" si="32"/>
        <v/>
      </c>
      <c r="M36" s="39" t="str">
        <f t="shared" si="32"/>
        <v/>
      </c>
      <c r="N36" s="39" t="str">
        <f t="shared" si="32"/>
        <v>RH</v>
      </c>
      <c r="O36" s="39" t="str">
        <f t="shared" si="32"/>
        <v>RH</v>
      </c>
      <c r="P36" s="39" t="str">
        <f t="shared" si="32"/>
        <v>RH</v>
      </c>
      <c r="Q36" s="39" t="str">
        <f t="shared" si="32"/>
        <v/>
      </c>
      <c r="R36" s="39" t="str">
        <f t="shared" si="32"/>
        <v/>
      </c>
      <c r="S36" s="39" t="str">
        <f t="shared" si="32"/>
        <v/>
      </c>
      <c r="T36" s="39" t="str">
        <f t="shared" si="32"/>
        <v/>
      </c>
      <c r="U36" s="39" t="str">
        <f t="shared" si="32"/>
        <v>RH</v>
      </c>
      <c r="V36" s="39" t="str">
        <f t="shared" si="32"/>
        <v>RH</v>
      </c>
      <c r="W36" s="39" t="str">
        <f t="shared" si="32"/>
        <v>RH</v>
      </c>
      <c r="X36" s="39" t="str">
        <f t="shared" si="32"/>
        <v/>
      </c>
      <c r="Y36" s="39" t="str">
        <f t="shared" si="32"/>
        <v/>
      </c>
      <c r="Z36" s="39" t="str">
        <f t="shared" si="32"/>
        <v/>
      </c>
      <c r="AA36" s="39" t="str">
        <f t="shared" si="32"/>
        <v/>
      </c>
      <c r="AB36" s="107" t="str">
        <f t="shared" si="32"/>
        <v>RH</v>
      </c>
      <c r="AC36" s="39" t="str">
        <f t="shared" si="32"/>
        <v>RH</v>
      </c>
      <c r="AD36" s="39" t="str">
        <f t="shared" si="32"/>
        <v>RH</v>
      </c>
      <c r="AE36" s="39" t="str">
        <f t="shared" si="32"/>
        <v/>
      </c>
      <c r="AF36" s="39" t="str">
        <f t="shared" si="32"/>
        <v/>
      </c>
      <c r="AG36" s="39" t="str">
        <f t="shared" si="32"/>
        <v/>
      </c>
      <c r="AH36" s="132" t="str">
        <f t="shared" si="32"/>
        <v/>
      </c>
      <c r="AI36" s="111"/>
      <c r="AJ36" s="164">
        <f>COUNTIF(D36:AH36,"RTT")+'Nov 2020'!AI36</f>
        <v>0</v>
      </c>
      <c r="AK36" s="183">
        <f t="shared" si="4"/>
        <v>15</v>
      </c>
      <c r="AL36" s="88">
        <f>COUNTIF(D36:AH36,"CA")+'Nov 2020'!AK36</f>
        <v>0</v>
      </c>
      <c r="AM36" s="186">
        <f t="shared" si="5"/>
        <v>25</v>
      </c>
      <c r="AN36" s="362"/>
      <c r="AO36" s="88">
        <f>COUNTIF(D36:AH36,"CA")+'Avril 2020'!AK36</f>
        <v>0</v>
      </c>
      <c r="AP36" s="80">
        <f t="shared" si="6"/>
        <v>0</v>
      </c>
      <c r="AQ36" s="80">
        <f>COUNTIF(D36:AH36,"HS")+'Nov 2020'!AP36</f>
        <v>0</v>
      </c>
      <c r="AR36" s="186">
        <f t="shared" si="7"/>
        <v>0</v>
      </c>
      <c r="AS36" s="77">
        <f>COUNT(P36,W36,AB36,AD36,I36)+'Nov 2020'!AR36</f>
        <v>0</v>
      </c>
      <c r="AT36" s="64">
        <f t="shared" si="8"/>
        <v>0</v>
      </c>
      <c r="AU36" s="64">
        <f>COUNTIF(D36:AH36,"jdf")+'Nov 2020'!AT36</f>
        <v>0</v>
      </c>
      <c r="AV36" s="183">
        <f t="shared" si="9"/>
        <v>0</v>
      </c>
      <c r="AW36" s="106">
        <f t="shared" ca="1" si="19"/>
        <v>0</v>
      </c>
      <c r="AX36" s="108">
        <f>COUNTIF(D36:AH36,"RF")+'Nov 2020'!AW36</f>
        <v>0</v>
      </c>
      <c r="AY36" s="190">
        <f t="shared" ca="1" si="12"/>
        <v>0</v>
      </c>
      <c r="AZ36" s="88">
        <f>IF(COUNTIF(D36:AH36,"CA")&gt;=5,"1",IF(COUNTIF(D36:AH36,"CA")&lt;=4,"0"))+'Nov 2020'!AY36</f>
        <v>0</v>
      </c>
      <c r="BA36" s="80">
        <f t="shared" si="10"/>
        <v>0</v>
      </c>
      <c r="BB36" s="80">
        <f>COUNTIF(D36:AH36,"FR")+'Nov 2020'!BA36</f>
        <v>0</v>
      </c>
      <c r="BC36" s="186">
        <f t="shared" si="11"/>
        <v>0</v>
      </c>
    </row>
    <row r="37" spans="1:55" s="6" customFormat="1" ht="12" customHeight="1" x14ac:dyDescent="0.25">
      <c r="A37" s="283"/>
      <c r="B37" s="124"/>
      <c r="C37" s="133"/>
      <c r="D37" s="39" t="str">
        <f t="shared" ref="D37:AH37" si="33">IF(OR(WEEKDAY(D3,2)=6,WEEKDAY(D3,2)=7,WEEKDAY(D3,2)=1),"RH","")</f>
        <v/>
      </c>
      <c r="E37" s="39" t="str">
        <f t="shared" si="33"/>
        <v/>
      </c>
      <c r="F37" s="39" t="str">
        <f t="shared" si="33"/>
        <v/>
      </c>
      <c r="G37" s="39" t="str">
        <f t="shared" si="33"/>
        <v/>
      </c>
      <c r="H37" s="39" t="str">
        <f t="shared" si="33"/>
        <v>RH</v>
      </c>
      <c r="I37" s="39" t="str">
        <f t="shared" si="33"/>
        <v>RH</v>
      </c>
      <c r="J37" s="39" t="str">
        <f t="shared" si="33"/>
        <v>RH</v>
      </c>
      <c r="K37" s="39" t="str">
        <f t="shared" si="33"/>
        <v/>
      </c>
      <c r="L37" s="39" t="str">
        <f t="shared" si="33"/>
        <v/>
      </c>
      <c r="M37" s="39" t="str">
        <f t="shared" si="33"/>
        <v/>
      </c>
      <c r="N37" s="39" t="str">
        <f t="shared" si="33"/>
        <v/>
      </c>
      <c r="O37" s="39" t="str">
        <f t="shared" si="33"/>
        <v>RH</v>
      </c>
      <c r="P37" s="39" t="str">
        <f t="shared" si="33"/>
        <v>RH</v>
      </c>
      <c r="Q37" s="39" t="str">
        <f t="shared" si="33"/>
        <v>RH</v>
      </c>
      <c r="R37" s="39" t="str">
        <f t="shared" si="33"/>
        <v/>
      </c>
      <c r="S37" s="39" t="str">
        <f t="shared" si="33"/>
        <v/>
      </c>
      <c r="T37" s="39" t="str">
        <f t="shared" si="33"/>
        <v/>
      </c>
      <c r="U37" s="39" t="str">
        <f t="shared" si="33"/>
        <v/>
      </c>
      <c r="V37" s="39" t="str">
        <f t="shared" si="33"/>
        <v>RH</v>
      </c>
      <c r="W37" s="39" t="str">
        <f t="shared" si="33"/>
        <v>RH</v>
      </c>
      <c r="X37" s="39" t="str">
        <f t="shared" si="33"/>
        <v>RH</v>
      </c>
      <c r="Y37" s="39" t="str">
        <f t="shared" si="33"/>
        <v/>
      </c>
      <c r="Z37" s="39" t="str">
        <f t="shared" si="33"/>
        <v/>
      </c>
      <c r="AA37" s="39" t="str">
        <f t="shared" si="33"/>
        <v/>
      </c>
      <c r="AB37" s="107" t="str">
        <f t="shared" si="33"/>
        <v/>
      </c>
      <c r="AC37" s="39" t="str">
        <f t="shared" si="33"/>
        <v>RH</v>
      </c>
      <c r="AD37" s="39" t="str">
        <f t="shared" si="33"/>
        <v>RH</v>
      </c>
      <c r="AE37" s="39" t="str">
        <f t="shared" si="33"/>
        <v>RH</v>
      </c>
      <c r="AF37" s="39" t="str">
        <f t="shared" si="33"/>
        <v/>
      </c>
      <c r="AG37" s="39" t="str">
        <f t="shared" si="33"/>
        <v/>
      </c>
      <c r="AH37" s="132" t="str">
        <f t="shared" si="33"/>
        <v/>
      </c>
      <c r="AI37" s="111"/>
      <c r="AJ37" s="164">
        <f>COUNTIF(D37:AH37,"RTT")+'Nov 2020'!AI37</f>
        <v>0</v>
      </c>
      <c r="AK37" s="183">
        <f t="shared" si="4"/>
        <v>15</v>
      </c>
      <c r="AL37" s="88">
        <f>COUNTIF(D37:AH37,"CA")+'Nov 2020'!AK37</f>
        <v>0</v>
      </c>
      <c r="AM37" s="186">
        <f t="shared" si="5"/>
        <v>25</v>
      </c>
      <c r="AN37" s="362"/>
      <c r="AO37" s="88">
        <f>COUNTIF(D37:AH37,"CA")+'Avril 2020'!AK37</f>
        <v>0</v>
      </c>
      <c r="AP37" s="80">
        <f t="shared" si="6"/>
        <v>0</v>
      </c>
      <c r="AQ37" s="80">
        <f>COUNTIF(D37:AH37,"HS")+'Nov 2020'!AP37</f>
        <v>0</v>
      </c>
      <c r="AR37" s="186">
        <f t="shared" si="7"/>
        <v>0</v>
      </c>
      <c r="AS37" s="77">
        <f>COUNT(P37,W37,AB37,AD37,I37)+'Nov 2020'!AR37</f>
        <v>0</v>
      </c>
      <c r="AT37" s="64">
        <f t="shared" si="8"/>
        <v>0</v>
      </c>
      <c r="AU37" s="64">
        <f>COUNTIF(D37:AH37,"jdf")+'Nov 2020'!AT37</f>
        <v>0</v>
      </c>
      <c r="AV37" s="183">
        <f t="shared" si="9"/>
        <v>0</v>
      </c>
      <c r="AW37" s="106">
        <f t="shared" ca="1" si="19"/>
        <v>0</v>
      </c>
      <c r="AX37" s="108">
        <f>COUNTIF(D37:AH37,"RF")+'Nov 2020'!AW37</f>
        <v>0</v>
      </c>
      <c r="AY37" s="190">
        <f t="shared" ca="1" si="12"/>
        <v>0</v>
      </c>
      <c r="AZ37" s="88">
        <f>IF(COUNTIF(D37:AH37,"CA")&gt;=5,"1",IF(COUNTIF(D37:AH37,"CA")&lt;=4,"0"))+'Nov 2020'!AY37</f>
        <v>0</v>
      </c>
      <c r="BA37" s="80">
        <f t="shared" si="10"/>
        <v>0</v>
      </c>
      <c r="BB37" s="80">
        <f>COUNTIF(D37:AH37,"FR")+'Nov 2020'!BA37</f>
        <v>0</v>
      </c>
      <c r="BC37" s="186">
        <f t="shared" si="11"/>
        <v>0</v>
      </c>
    </row>
    <row r="38" spans="1:55" s="6" customFormat="1" ht="12" customHeight="1" thickBot="1" x14ac:dyDescent="0.3">
      <c r="A38" s="284"/>
      <c r="B38" s="120"/>
      <c r="C38" s="133"/>
      <c r="D38" s="39" t="str">
        <f t="shared" ref="D38:AH38" si="34">IF(OR(WEEKDAY(D3,2)=6,WEEKDAY(D3,2)=7,WEEKDAY(D3,2)=1),"RH","")</f>
        <v/>
      </c>
      <c r="E38" s="39" t="str">
        <f t="shared" si="34"/>
        <v/>
      </c>
      <c r="F38" s="39" t="str">
        <f t="shared" si="34"/>
        <v/>
      </c>
      <c r="G38" s="39" t="str">
        <f t="shared" si="34"/>
        <v/>
      </c>
      <c r="H38" s="39" t="str">
        <f t="shared" si="34"/>
        <v>RH</v>
      </c>
      <c r="I38" s="39" t="str">
        <f t="shared" si="34"/>
        <v>RH</v>
      </c>
      <c r="J38" s="39" t="str">
        <f t="shared" si="34"/>
        <v>RH</v>
      </c>
      <c r="K38" s="39" t="str">
        <f t="shared" si="34"/>
        <v/>
      </c>
      <c r="L38" s="39" t="str">
        <f t="shared" si="34"/>
        <v/>
      </c>
      <c r="M38" s="39" t="str">
        <f t="shared" si="34"/>
        <v/>
      </c>
      <c r="N38" s="39" t="str">
        <f t="shared" si="34"/>
        <v/>
      </c>
      <c r="O38" s="39" t="str">
        <f t="shared" si="34"/>
        <v>RH</v>
      </c>
      <c r="P38" s="39" t="str">
        <f t="shared" si="34"/>
        <v>RH</v>
      </c>
      <c r="Q38" s="39" t="str">
        <f t="shared" si="34"/>
        <v>RH</v>
      </c>
      <c r="R38" s="39" t="str">
        <f t="shared" si="34"/>
        <v/>
      </c>
      <c r="S38" s="39" t="str">
        <f t="shared" si="34"/>
        <v/>
      </c>
      <c r="T38" s="39" t="str">
        <f t="shared" si="34"/>
        <v/>
      </c>
      <c r="U38" s="39" t="str">
        <f t="shared" si="34"/>
        <v/>
      </c>
      <c r="V38" s="39" t="str">
        <f t="shared" si="34"/>
        <v>RH</v>
      </c>
      <c r="W38" s="39" t="str">
        <f t="shared" si="34"/>
        <v>RH</v>
      </c>
      <c r="X38" s="39" t="str">
        <f t="shared" si="34"/>
        <v>RH</v>
      </c>
      <c r="Y38" s="39" t="str">
        <f t="shared" si="34"/>
        <v/>
      </c>
      <c r="Z38" s="39" t="str">
        <f t="shared" si="34"/>
        <v/>
      </c>
      <c r="AA38" s="39" t="str">
        <f t="shared" si="34"/>
        <v/>
      </c>
      <c r="AB38" s="107" t="str">
        <f t="shared" si="34"/>
        <v/>
      </c>
      <c r="AC38" s="39" t="str">
        <f t="shared" si="34"/>
        <v>RH</v>
      </c>
      <c r="AD38" s="39" t="str">
        <f t="shared" si="34"/>
        <v>RH</v>
      </c>
      <c r="AE38" s="39" t="str">
        <f t="shared" si="34"/>
        <v>RH</v>
      </c>
      <c r="AF38" s="39" t="str">
        <f t="shared" si="34"/>
        <v/>
      </c>
      <c r="AG38" s="39" t="str">
        <f t="shared" si="34"/>
        <v/>
      </c>
      <c r="AH38" s="132" t="str">
        <f t="shared" si="34"/>
        <v/>
      </c>
      <c r="AI38" s="111"/>
      <c r="AJ38" s="164">
        <f>COUNTIF(D38:AH38,"RTT")+'Nov 2020'!AI38</f>
        <v>0</v>
      </c>
      <c r="AK38" s="183">
        <f t="shared" si="4"/>
        <v>15</v>
      </c>
      <c r="AL38" s="88">
        <f>COUNTIF(D38:AH38,"CA")+'Nov 2020'!AK38</f>
        <v>0</v>
      </c>
      <c r="AM38" s="186">
        <f t="shared" si="5"/>
        <v>25</v>
      </c>
      <c r="AN38" s="362"/>
      <c r="AO38" s="88">
        <f>COUNTIF(D38:AH38,"CA")+'Avril 2020'!AK38</f>
        <v>0</v>
      </c>
      <c r="AP38" s="80">
        <f t="shared" si="6"/>
        <v>0</v>
      </c>
      <c r="AQ38" s="80">
        <f>COUNTIF(D38:AH38,"HS")+'Nov 2020'!AP38</f>
        <v>0</v>
      </c>
      <c r="AR38" s="186">
        <f t="shared" si="7"/>
        <v>0</v>
      </c>
      <c r="AS38" s="77">
        <f>COUNT(P38,W38,AB38,AD38,I38)+'Nov 2020'!AR38</f>
        <v>0</v>
      </c>
      <c r="AT38" s="64">
        <f t="shared" si="8"/>
        <v>0</v>
      </c>
      <c r="AU38" s="64">
        <f>COUNTIF(D38:AH38,"jdf")+'Nov 2020'!AT38</f>
        <v>0</v>
      </c>
      <c r="AV38" s="183">
        <f t="shared" si="9"/>
        <v>0</v>
      </c>
      <c r="AW38" s="106">
        <f t="shared" ca="1" si="19"/>
        <v>0</v>
      </c>
      <c r="AX38" s="108">
        <f>COUNTIF(D38:AH38,"RF")+'Nov 2020'!AW38</f>
        <v>0</v>
      </c>
      <c r="AY38" s="190">
        <f t="shared" ca="1" si="12"/>
        <v>0</v>
      </c>
      <c r="AZ38" s="88">
        <f>IF(COUNTIF(D38:AH38,"CA")&gt;=5,"1",IF(COUNTIF(D38:AH38,"CA")&lt;=4,"0"))+'Nov 2020'!AY38</f>
        <v>0</v>
      </c>
      <c r="BA38" s="80">
        <f t="shared" si="10"/>
        <v>0</v>
      </c>
      <c r="BB38" s="80">
        <f>COUNTIF(D38:AH38,"FR")+'Nov 2020'!BA38</f>
        <v>0</v>
      </c>
      <c r="BC38" s="186">
        <f t="shared" si="11"/>
        <v>0</v>
      </c>
    </row>
    <row r="39" spans="1:55" ht="2.25" customHeight="1" x14ac:dyDescent="0.25">
      <c r="A39" s="155"/>
      <c r="B39" s="120"/>
      <c r="C39" s="133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107"/>
      <c r="AC39" s="39"/>
      <c r="AD39" s="39"/>
      <c r="AE39" s="39"/>
      <c r="AF39" s="39"/>
      <c r="AG39" s="39"/>
      <c r="AH39" s="132"/>
      <c r="AI39" s="111"/>
      <c r="AJ39" s="164">
        <f>COUNTIF(D39:AH39,"RTT")+'Nov 2020'!AI39</f>
        <v>0</v>
      </c>
      <c r="AK39" s="183"/>
      <c r="AL39" s="88">
        <f>COUNTIF(D39:AH39,"CA")+'Nov 2020'!AK39</f>
        <v>0</v>
      </c>
      <c r="AM39" s="186"/>
      <c r="AN39" s="362"/>
      <c r="AO39" s="88">
        <f>COUNTIF(D39:AH39,"CA")+'Avril 2020'!AK39</f>
        <v>0</v>
      </c>
      <c r="AP39" s="80">
        <f t="shared" si="6"/>
        <v>0</v>
      </c>
      <c r="AQ39" s="80">
        <f>COUNTIF(D39:AH39,"HS")+'Nov 2020'!AP39</f>
        <v>0</v>
      </c>
      <c r="AR39" s="186">
        <f t="shared" si="7"/>
        <v>0</v>
      </c>
      <c r="AS39" s="77">
        <f>COUNT(P39,W39,AB39,AD39,I39)+'Nov 2020'!AR39</f>
        <v>0</v>
      </c>
      <c r="AT39" s="64">
        <f t="shared" si="8"/>
        <v>0</v>
      </c>
      <c r="AU39" s="64">
        <f>COUNTIF(D39:AH39,"jdf")+'Nov 2020'!AT39</f>
        <v>0</v>
      </c>
      <c r="AV39" s="183">
        <f t="shared" si="9"/>
        <v>0</v>
      </c>
      <c r="AW39" s="106"/>
      <c r="AX39" s="108">
        <f>COUNTIF(D39:AH39,"RF")+'Nov 2020'!AW39</f>
        <v>0</v>
      </c>
      <c r="AY39" s="191"/>
      <c r="AZ39" s="88">
        <f>IF(COUNTIF(D39:AH39,"CA")&gt;=5,"1",IF(COUNTIF(D39:AH39,"CA")&lt;=4,"0"))+'Nov 2020'!AY39</f>
        <v>0</v>
      </c>
      <c r="BA39" s="80">
        <f t="shared" si="10"/>
        <v>0</v>
      </c>
      <c r="BB39" s="80">
        <f>COUNTIF(D39:AH39,"FR")+'Nov 2020'!BA39</f>
        <v>0</v>
      </c>
      <c r="BC39" s="186">
        <f t="shared" si="11"/>
        <v>0</v>
      </c>
    </row>
    <row r="40" spans="1:55" ht="12" customHeight="1" thickBot="1" x14ac:dyDescent="0.3">
      <c r="A40" s="35" t="s">
        <v>46</v>
      </c>
      <c r="B40" s="43">
        <v>20</v>
      </c>
      <c r="C40" s="133"/>
      <c r="D40" s="39">
        <v>20</v>
      </c>
      <c r="E40" s="39">
        <v>20</v>
      </c>
      <c r="F40" s="39">
        <v>20</v>
      </c>
      <c r="G40" s="39">
        <v>20</v>
      </c>
      <c r="H40" s="39" t="s">
        <v>55</v>
      </c>
      <c r="I40" s="39" t="s">
        <v>55</v>
      </c>
      <c r="J40" s="39">
        <v>20</v>
      </c>
      <c r="K40" s="39">
        <v>20</v>
      </c>
      <c r="L40" s="39">
        <v>20</v>
      </c>
      <c r="M40" s="39">
        <v>20</v>
      </c>
      <c r="N40" s="39">
        <v>20</v>
      </c>
      <c r="O40" s="39" t="s">
        <v>55</v>
      </c>
      <c r="P40" s="39" t="s">
        <v>55</v>
      </c>
      <c r="Q40" s="39">
        <v>20</v>
      </c>
      <c r="R40" s="39">
        <v>20</v>
      </c>
      <c r="S40" s="39">
        <v>20</v>
      </c>
      <c r="T40" s="39">
        <v>20</v>
      </c>
      <c r="U40" s="39">
        <v>20</v>
      </c>
      <c r="V40" s="39" t="s">
        <v>55</v>
      </c>
      <c r="W40" s="39" t="s">
        <v>55</v>
      </c>
      <c r="X40" s="39">
        <v>20</v>
      </c>
      <c r="Y40" s="39">
        <v>20</v>
      </c>
      <c r="Z40" s="39">
        <v>20</v>
      </c>
      <c r="AA40" s="39">
        <v>20</v>
      </c>
      <c r="AB40" s="107" t="s">
        <v>64</v>
      </c>
      <c r="AC40" s="39" t="s">
        <v>55</v>
      </c>
      <c r="AD40" s="39" t="s">
        <v>55</v>
      </c>
      <c r="AE40" s="39">
        <v>20</v>
      </c>
      <c r="AF40" s="39">
        <v>20</v>
      </c>
      <c r="AG40" s="39">
        <v>20</v>
      </c>
      <c r="AH40" s="39">
        <v>20</v>
      </c>
      <c r="AI40" s="111"/>
      <c r="AJ40" s="164">
        <f>COUNTIF(D40:AH40,"RTT")+'Nov 2020'!AI40</f>
        <v>0</v>
      </c>
      <c r="AK40" s="183">
        <f t="shared" si="4"/>
        <v>15</v>
      </c>
      <c r="AL40" s="88">
        <f>COUNTIF(D40:AH40,"CA")+'Nov 2020'!AK40</f>
        <v>0</v>
      </c>
      <c r="AM40" s="186">
        <f t="shared" si="5"/>
        <v>25</v>
      </c>
      <c r="AN40" s="362"/>
      <c r="AO40" s="88">
        <f>COUNTIF(D40:AH40,"CA")+'Avril 2020'!AK40</f>
        <v>0</v>
      </c>
      <c r="AP40" s="80">
        <f t="shared" si="6"/>
        <v>0</v>
      </c>
      <c r="AQ40" s="80">
        <f>COUNTIF(D40:AH40,"HS")+'Nov 2020'!AP40</f>
        <v>0</v>
      </c>
      <c r="AR40" s="186">
        <f t="shared" si="7"/>
        <v>0</v>
      </c>
      <c r="AS40" s="77">
        <f>COUNT(P40,W40,AB40,AD40,I40)+'Nov 2020'!AR40</f>
        <v>0</v>
      </c>
      <c r="AT40" s="64">
        <f t="shared" si="8"/>
        <v>0</v>
      </c>
      <c r="AU40" s="64">
        <f>COUNTIF(D40:AH40,"jdf")+'Nov 2020'!AT40</f>
        <v>0</v>
      </c>
      <c r="AV40" s="183">
        <f t="shared" si="9"/>
        <v>0</v>
      </c>
      <c r="AW40" s="181">
        <f ca="1">jaunesNum($AB$4)+'Nov 2020'!AV40</f>
        <v>9</v>
      </c>
      <c r="AX40" s="108">
        <f>COUNTIF(D40:AH40,"RF")+'Nov 2020'!AW40</f>
        <v>9</v>
      </c>
      <c r="AY40" s="190">
        <f t="shared" ca="1" si="12"/>
        <v>0</v>
      </c>
      <c r="AZ40" s="88">
        <f>IF(COUNTIF(D40:AH40,"CA")&gt;=5,"1",IF(COUNTIF(D40:AH40,"CA")&lt;=4,"0"))+'Nov 2020'!AY40</f>
        <v>0</v>
      </c>
      <c r="BA40" s="80">
        <f t="shared" si="10"/>
        <v>0</v>
      </c>
      <c r="BB40" s="80">
        <f>COUNTIF(D40:AH40,"FR")+'Nov 2020'!BA40</f>
        <v>0</v>
      </c>
      <c r="BC40" s="186">
        <f t="shared" si="11"/>
        <v>0</v>
      </c>
    </row>
    <row r="41" spans="1:55" ht="12" customHeight="1" x14ac:dyDescent="0.25">
      <c r="A41" s="285" t="s">
        <v>47</v>
      </c>
      <c r="B41" s="120">
        <v>21</v>
      </c>
      <c r="C41" s="133"/>
      <c r="D41" s="39">
        <v>21</v>
      </c>
      <c r="E41" s="39">
        <v>21</v>
      </c>
      <c r="F41" s="39">
        <v>21</v>
      </c>
      <c r="G41" s="39">
        <v>21</v>
      </c>
      <c r="H41" s="39" t="s">
        <v>55</v>
      </c>
      <c r="I41" s="39" t="s">
        <v>55</v>
      </c>
      <c r="J41" s="39">
        <v>21</v>
      </c>
      <c r="K41" s="39">
        <v>21</v>
      </c>
      <c r="L41" s="39">
        <v>21</v>
      </c>
      <c r="M41" s="39">
        <v>21</v>
      </c>
      <c r="N41" s="39">
        <v>21</v>
      </c>
      <c r="O41" s="39" t="s">
        <v>55</v>
      </c>
      <c r="P41" s="39" t="s">
        <v>55</v>
      </c>
      <c r="Q41" s="39">
        <v>21</v>
      </c>
      <c r="R41" s="39">
        <v>21</v>
      </c>
      <c r="S41" s="39">
        <v>21</v>
      </c>
      <c r="T41" s="39">
        <v>21</v>
      </c>
      <c r="U41" s="39">
        <v>21</v>
      </c>
      <c r="V41" s="39" t="s">
        <v>55</v>
      </c>
      <c r="W41" s="39" t="s">
        <v>55</v>
      </c>
      <c r="X41" s="39">
        <v>21</v>
      </c>
      <c r="Y41" s="39">
        <v>21</v>
      </c>
      <c r="Z41" s="39">
        <v>21</v>
      </c>
      <c r="AA41" s="39">
        <v>21</v>
      </c>
      <c r="AB41" s="107" t="s">
        <v>64</v>
      </c>
      <c r="AC41" s="39" t="s">
        <v>55</v>
      </c>
      <c r="AD41" s="39" t="s">
        <v>55</v>
      </c>
      <c r="AE41" s="39">
        <v>21</v>
      </c>
      <c r="AF41" s="39">
        <v>21</v>
      </c>
      <c r="AG41" s="39">
        <v>21</v>
      </c>
      <c r="AH41" s="39">
        <v>21</v>
      </c>
      <c r="AI41" s="111"/>
      <c r="AJ41" s="164">
        <f>COUNTIF(D41:AH41,"RTT")+'Nov 2020'!AI41</f>
        <v>0</v>
      </c>
      <c r="AK41" s="183">
        <f t="shared" si="4"/>
        <v>15</v>
      </c>
      <c r="AL41" s="88">
        <f>COUNTIF(D41:AH41,"CA")+'Nov 2020'!AK41</f>
        <v>0</v>
      </c>
      <c r="AM41" s="186">
        <f t="shared" si="5"/>
        <v>25</v>
      </c>
      <c r="AN41" s="362"/>
      <c r="AO41" s="88">
        <f>COUNTIF(D41:AH41,"CA")+'Avril 2020'!AK41</f>
        <v>0</v>
      </c>
      <c r="AP41" s="80">
        <f t="shared" si="6"/>
        <v>0</v>
      </c>
      <c r="AQ41" s="80">
        <f>COUNTIF(D41:AH41,"HS")+'Nov 2020'!AP41</f>
        <v>0</v>
      </c>
      <c r="AR41" s="186">
        <f t="shared" si="7"/>
        <v>0</v>
      </c>
      <c r="AS41" s="77">
        <f>COUNT(P41,W41,AB41,AD41,I41)+'Nov 2020'!AR41</f>
        <v>0</v>
      </c>
      <c r="AT41" s="64">
        <f t="shared" si="8"/>
        <v>0</v>
      </c>
      <c r="AU41" s="64">
        <f>COUNTIF(D41:AH41,"jdf")+'Nov 2020'!AT41</f>
        <v>0</v>
      </c>
      <c r="AV41" s="183">
        <f t="shared" si="9"/>
        <v>0</v>
      </c>
      <c r="AW41" s="181">
        <f ca="1">jaunesNum($AB$4)+'Nov 2020'!AV41</f>
        <v>9</v>
      </c>
      <c r="AX41" s="108">
        <f>COUNTIF(D41:AH41,"RF")+'Nov 2020'!AW41</f>
        <v>9</v>
      </c>
      <c r="AY41" s="190">
        <f t="shared" ca="1" si="12"/>
        <v>0</v>
      </c>
      <c r="AZ41" s="88">
        <f>IF(COUNTIF(D41:AH41,"CA")&gt;=5,"1",IF(COUNTIF(D41:AH41,"CA")&lt;=4,"0"))+'Nov 2020'!AY41</f>
        <v>0</v>
      </c>
      <c r="BA41" s="80">
        <f t="shared" si="10"/>
        <v>0</v>
      </c>
      <c r="BB41" s="80">
        <f>COUNTIF(D41:AH41,"FR")+'Nov 2020'!BA41</f>
        <v>0</v>
      </c>
      <c r="BC41" s="186">
        <f t="shared" si="11"/>
        <v>0</v>
      </c>
    </row>
    <row r="42" spans="1:55" s="6" customFormat="1" ht="12" customHeight="1" x14ac:dyDescent="0.25">
      <c r="A42" s="286"/>
      <c r="B42" s="120">
        <v>22</v>
      </c>
      <c r="C42" s="133"/>
      <c r="D42" s="39">
        <v>22</v>
      </c>
      <c r="E42" s="39">
        <v>22</v>
      </c>
      <c r="F42" s="39">
        <v>22</v>
      </c>
      <c r="G42" s="39">
        <v>22</v>
      </c>
      <c r="H42" s="39" t="s">
        <v>55</v>
      </c>
      <c r="I42" s="39" t="s">
        <v>55</v>
      </c>
      <c r="J42" s="39">
        <v>22</v>
      </c>
      <c r="K42" s="39">
        <v>22</v>
      </c>
      <c r="L42" s="39">
        <v>22</v>
      </c>
      <c r="M42" s="39">
        <v>22</v>
      </c>
      <c r="N42" s="39">
        <v>22</v>
      </c>
      <c r="O42" s="39" t="s">
        <v>55</v>
      </c>
      <c r="P42" s="39" t="s">
        <v>55</v>
      </c>
      <c r="Q42" s="39">
        <v>22</v>
      </c>
      <c r="R42" s="39">
        <v>22</v>
      </c>
      <c r="S42" s="39">
        <v>22</v>
      </c>
      <c r="T42" s="39">
        <v>22</v>
      </c>
      <c r="U42" s="39">
        <v>22</v>
      </c>
      <c r="V42" s="39" t="s">
        <v>55</v>
      </c>
      <c r="W42" s="39" t="s">
        <v>55</v>
      </c>
      <c r="X42" s="39">
        <v>22</v>
      </c>
      <c r="Y42" s="39">
        <v>22</v>
      </c>
      <c r="Z42" s="39">
        <v>22</v>
      </c>
      <c r="AA42" s="39">
        <v>22</v>
      </c>
      <c r="AB42" s="107" t="s">
        <v>64</v>
      </c>
      <c r="AC42" s="39" t="s">
        <v>55</v>
      </c>
      <c r="AD42" s="39" t="s">
        <v>55</v>
      </c>
      <c r="AE42" s="39">
        <v>22</v>
      </c>
      <c r="AF42" s="39">
        <v>22</v>
      </c>
      <c r="AG42" s="39">
        <v>22</v>
      </c>
      <c r="AH42" s="39">
        <v>22</v>
      </c>
      <c r="AI42" s="111"/>
      <c r="AJ42" s="164">
        <f>COUNTIF(D42:AH42,"RTT")+'Nov 2020'!AI42</f>
        <v>0</v>
      </c>
      <c r="AK42" s="183">
        <f t="shared" si="4"/>
        <v>15</v>
      </c>
      <c r="AL42" s="88">
        <f>COUNTIF(D42:AH42,"CA")+'Nov 2020'!AK42</f>
        <v>0</v>
      </c>
      <c r="AM42" s="186">
        <f t="shared" si="5"/>
        <v>25</v>
      </c>
      <c r="AN42" s="362"/>
      <c r="AO42" s="88">
        <f>COUNTIF(D42:AH42,"CA")+'Avril 2020'!AK42</f>
        <v>0</v>
      </c>
      <c r="AP42" s="80">
        <f t="shared" si="6"/>
        <v>0</v>
      </c>
      <c r="AQ42" s="80">
        <f>COUNTIF(D42:AH42,"HS")+'Nov 2020'!AP42</f>
        <v>0</v>
      </c>
      <c r="AR42" s="186">
        <f t="shared" si="7"/>
        <v>0</v>
      </c>
      <c r="AS42" s="77">
        <f>COUNT(P42,W42,AB42,AD42,I42)+'Nov 2020'!AR42</f>
        <v>0</v>
      </c>
      <c r="AT42" s="64">
        <f t="shared" si="8"/>
        <v>0</v>
      </c>
      <c r="AU42" s="64">
        <f>COUNTIF(D42:AH42,"jdf")+'Nov 2020'!AT42</f>
        <v>0</v>
      </c>
      <c r="AV42" s="183">
        <f t="shared" si="9"/>
        <v>0</v>
      </c>
      <c r="AW42" s="181">
        <f ca="1">jaunesNum($AB$4)+'Nov 2020'!AV42</f>
        <v>9</v>
      </c>
      <c r="AX42" s="108">
        <f>COUNTIF(D42:AH42,"RF")+'Nov 2020'!AW42</f>
        <v>9</v>
      </c>
      <c r="AY42" s="190">
        <f t="shared" ca="1" si="12"/>
        <v>0</v>
      </c>
      <c r="AZ42" s="88">
        <f>IF(COUNTIF(D42:AH42,"CA")&gt;=5,"1",IF(COUNTIF(D42:AH42,"CA")&lt;=4,"0"))+'Nov 2020'!AY42</f>
        <v>0</v>
      </c>
      <c r="BA42" s="80">
        <f t="shared" si="10"/>
        <v>0</v>
      </c>
      <c r="BB42" s="80">
        <f>COUNTIF(D42:AH42,"FR")+'Nov 2020'!BA42</f>
        <v>0</v>
      </c>
      <c r="BC42" s="186">
        <f t="shared" si="11"/>
        <v>0</v>
      </c>
    </row>
    <row r="43" spans="1:55" ht="1.5" customHeight="1" x14ac:dyDescent="0.25">
      <c r="A43" s="14"/>
      <c r="B43" s="120"/>
      <c r="C43" s="133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107" t="s">
        <v>64</v>
      </c>
      <c r="AC43" s="39"/>
      <c r="AD43" s="39"/>
      <c r="AE43" s="39"/>
      <c r="AF43" s="39"/>
      <c r="AG43" s="39"/>
      <c r="AH43" s="39"/>
      <c r="AI43" s="111"/>
      <c r="AJ43" s="164">
        <f>COUNTIF(D43:AH43,"RTT")+'Nov 2020'!AI43</f>
        <v>0</v>
      </c>
      <c r="AK43" s="183">
        <f t="shared" si="4"/>
        <v>15</v>
      </c>
      <c r="AL43" s="88">
        <f>COUNTIF(D43:AH43,"CA")+'Nov 2020'!AK43</f>
        <v>0</v>
      </c>
      <c r="AM43" s="186">
        <f t="shared" si="5"/>
        <v>25</v>
      </c>
      <c r="AN43" s="362"/>
      <c r="AO43" s="88">
        <f>COUNTIF(D43:AH43,"CA")+'Avril 2020'!AK43</f>
        <v>0</v>
      </c>
      <c r="AP43" s="80">
        <f t="shared" si="6"/>
        <v>0</v>
      </c>
      <c r="AQ43" s="80">
        <f>COUNTIF(D43:AH43,"HS")+'Nov 2020'!AP43</f>
        <v>0</v>
      </c>
      <c r="AR43" s="186">
        <f t="shared" si="7"/>
        <v>0</v>
      </c>
      <c r="AS43" s="77">
        <f>COUNT(P43,W43,AB43,AD43,I43)+'Nov 2020'!AR43</f>
        <v>0</v>
      </c>
      <c r="AT43" s="64">
        <f t="shared" si="8"/>
        <v>0</v>
      </c>
      <c r="AU43" s="64">
        <f>COUNTIF(D43:AH43,"jdf")+'Nov 2020'!AT43</f>
        <v>0</v>
      </c>
      <c r="AV43" s="183">
        <f t="shared" si="9"/>
        <v>0</v>
      </c>
      <c r="AW43" s="181">
        <f ca="1">jaunesNum($AB$4)+'Nov 2020'!AV43</f>
        <v>8</v>
      </c>
      <c r="AX43" s="108">
        <f>COUNTIF(D43:AH43,"RF")+'Nov 2020'!AW43</f>
        <v>6</v>
      </c>
      <c r="AY43" s="191"/>
      <c r="AZ43" s="88">
        <f>IF(COUNTIF(D43:AH43,"CA")&gt;=5,"1",IF(COUNTIF(D43:AH43,"CA")&lt;=4,"0"))+'Nov 2020'!AY43</f>
        <v>0</v>
      </c>
      <c r="BA43" s="80">
        <f t="shared" si="10"/>
        <v>0</v>
      </c>
      <c r="BB43" s="80">
        <f>COUNTIF(D43:AH43,"FR")+'Nov 2020'!BA43</f>
        <v>0</v>
      </c>
      <c r="BC43" s="186">
        <f t="shared" si="11"/>
        <v>0</v>
      </c>
    </row>
    <row r="44" spans="1:55" ht="12" customHeight="1" x14ac:dyDescent="0.25">
      <c r="A44" s="36" t="s">
        <v>48</v>
      </c>
      <c r="B44" s="121">
        <v>23</v>
      </c>
      <c r="C44" s="133"/>
      <c r="D44" s="39">
        <v>23</v>
      </c>
      <c r="E44" s="39">
        <v>23</v>
      </c>
      <c r="F44" s="39">
        <v>23</v>
      </c>
      <c r="G44" s="39">
        <v>23</v>
      </c>
      <c r="H44" s="39" t="s">
        <v>55</v>
      </c>
      <c r="I44" s="39" t="s">
        <v>55</v>
      </c>
      <c r="J44" s="39">
        <v>23</v>
      </c>
      <c r="K44" s="39">
        <v>23</v>
      </c>
      <c r="L44" s="39">
        <v>23</v>
      </c>
      <c r="M44" s="39">
        <v>23</v>
      </c>
      <c r="N44" s="39">
        <v>23</v>
      </c>
      <c r="O44" s="39" t="s">
        <v>55</v>
      </c>
      <c r="P44" s="39" t="s">
        <v>55</v>
      </c>
      <c r="Q44" s="39">
        <v>23</v>
      </c>
      <c r="R44" s="39">
        <v>23</v>
      </c>
      <c r="S44" s="39">
        <v>23</v>
      </c>
      <c r="T44" s="39">
        <v>23</v>
      </c>
      <c r="U44" s="39">
        <v>23</v>
      </c>
      <c r="V44" s="39" t="s">
        <v>55</v>
      </c>
      <c r="W44" s="39" t="s">
        <v>55</v>
      </c>
      <c r="X44" s="39">
        <v>23</v>
      </c>
      <c r="Y44" s="39">
        <v>23</v>
      </c>
      <c r="Z44" s="39">
        <v>23</v>
      </c>
      <c r="AA44" s="39">
        <v>23</v>
      </c>
      <c r="AB44" s="107" t="s">
        <v>64</v>
      </c>
      <c r="AC44" s="39" t="s">
        <v>55</v>
      </c>
      <c r="AD44" s="39" t="s">
        <v>55</v>
      </c>
      <c r="AE44" s="39">
        <v>23</v>
      </c>
      <c r="AF44" s="39">
        <v>23</v>
      </c>
      <c r="AG44" s="39">
        <v>23</v>
      </c>
      <c r="AH44" s="39">
        <v>23</v>
      </c>
      <c r="AI44" s="111"/>
      <c r="AJ44" s="164">
        <f>COUNTIF(D44:AH44,"RTT")+'Nov 2020'!AI44</f>
        <v>0</v>
      </c>
      <c r="AK44" s="183">
        <f t="shared" si="4"/>
        <v>15</v>
      </c>
      <c r="AL44" s="88">
        <f>COUNTIF(D44:AH44,"CA")+'Nov 2020'!AK44</f>
        <v>0</v>
      </c>
      <c r="AM44" s="186">
        <f t="shared" si="5"/>
        <v>25</v>
      </c>
      <c r="AN44" s="362"/>
      <c r="AO44" s="88">
        <f>COUNTIF(D44:AH44,"CA")+'Avril 2020'!AK44</f>
        <v>0</v>
      </c>
      <c r="AP44" s="80">
        <f t="shared" si="6"/>
        <v>0</v>
      </c>
      <c r="AQ44" s="80">
        <f>COUNTIF(D44:AH44,"HS")+'Nov 2020'!AP44</f>
        <v>0</v>
      </c>
      <c r="AR44" s="186">
        <f t="shared" si="7"/>
        <v>0</v>
      </c>
      <c r="AS44" s="77">
        <f>COUNT(P44,W44,AB44,AD44,I44)+'Nov 2020'!AR44</f>
        <v>0</v>
      </c>
      <c r="AT44" s="64">
        <f t="shared" si="8"/>
        <v>0</v>
      </c>
      <c r="AU44" s="64">
        <f>COUNTIF(D44:AH44,"jdf")+'Nov 2020'!AT44</f>
        <v>0</v>
      </c>
      <c r="AV44" s="183">
        <f t="shared" si="9"/>
        <v>0</v>
      </c>
      <c r="AW44" s="181">
        <f ca="1">jaunesNum($AB$4)+'Nov 2020'!AV44</f>
        <v>9</v>
      </c>
      <c r="AX44" s="108">
        <f>COUNTIF(D44:AH44,"RF")+'Nov 2020'!AW44</f>
        <v>9</v>
      </c>
      <c r="AY44" s="190">
        <f t="shared" ca="1" si="12"/>
        <v>0</v>
      </c>
      <c r="AZ44" s="88">
        <f>IF(COUNTIF(D44:AH44,"CA")&gt;=5,"1",IF(COUNTIF(D44:AH44,"CA")&lt;=4,"0"))+'Nov 2020'!AY44</f>
        <v>0</v>
      </c>
      <c r="BA44" s="80">
        <f t="shared" si="10"/>
        <v>0</v>
      </c>
      <c r="BB44" s="80">
        <f>COUNTIF(D44:AH44,"FR")+'Nov 2020'!BA44</f>
        <v>0</v>
      </c>
      <c r="BC44" s="186">
        <f t="shared" si="11"/>
        <v>0</v>
      </c>
    </row>
    <row r="45" spans="1:55" s="6" customFormat="1" ht="12" customHeight="1" x14ac:dyDescent="0.25">
      <c r="A45" s="37" t="s">
        <v>49</v>
      </c>
      <c r="B45" s="125">
        <v>24</v>
      </c>
      <c r="C45" s="133"/>
      <c r="D45" s="39" t="str">
        <f t="shared" ref="D45:AA45" si="35">IF(OR(WEEKDAY(D3,2)=6,WEEKDAY(D3,2)=7),"RH","")</f>
        <v/>
      </c>
      <c r="E45" s="39" t="str">
        <f t="shared" si="35"/>
        <v/>
      </c>
      <c r="F45" s="39" t="str">
        <f t="shared" si="35"/>
        <v/>
      </c>
      <c r="G45" s="39" t="str">
        <f t="shared" si="35"/>
        <v/>
      </c>
      <c r="H45" s="39" t="str">
        <f t="shared" si="35"/>
        <v>RH</v>
      </c>
      <c r="I45" s="39" t="str">
        <f t="shared" si="35"/>
        <v>RH</v>
      </c>
      <c r="J45" s="39" t="str">
        <f t="shared" si="35"/>
        <v/>
      </c>
      <c r="K45" s="39" t="str">
        <f t="shared" si="35"/>
        <v/>
      </c>
      <c r="L45" s="39" t="str">
        <f t="shared" si="35"/>
        <v/>
      </c>
      <c r="M45" s="39" t="str">
        <f t="shared" si="35"/>
        <v/>
      </c>
      <c r="N45" s="39" t="str">
        <f t="shared" si="35"/>
        <v/>
      </c>
      <c r="O45" s="39" t="str">
        <f t="shared" si="35"/>
        <v>RH</v>
      </c>
      <c r="P45" s="39" t="str">
        <f t="shared" si="35"/>
        <v>RH</v>
      </c>
      <c r="Q45" s="39" t="str">
        <f t="shared" si="35"/>
        <v/>
      </c>
      <c r="R45" s="39" t="str">
        <f t="shared" si="35"/>
        <v/>
      </c>
      <c r="S45" s="39" t="str">
        <f t="shared" si="35"/>
        <v/>
      </c>
      <c r="T45" s="39" t="str">
        <f t="shared" si="35"/>
        <v/>
      </c>
      <c r="U45" s="39" t="str">
        <f t="shared" si="35"/>
        <v/>
      </c>
      <c r="V45" s="39" t="str">
        <f t="shared" si="35"/>
        <v>RH</v>
      </c>
      <c r="W45" s="39" t="str">
        <f t="shared" si="35"/>
        <v>RH</v>
      </c>
      <c r="X45" s="39" t="str">
        <f t="shared" si="35"/>
        <v/>
      </c>
      <c r="Y45" s="39" t="str">
        <f t="shared" si="35"/>
        <v/>
      </c>
      <c r="Z45" s="39" t="str">
        <f t="shared" si="35"/>
        <v/>
      </c>
      <c r="AA45" s="39" t="str">
        <f t="shared" si="35"/>
        <v/>
      </c>
      <c r="AB45" s="107"/>
      <c r="AC45" s="39" t="str">
        <f t="shared" ref="AC45:AH45" si="36">IF(OR(WEEKDAY(AC3,2)=6,WEEKDAY(AC3,2)=7),"RH","")</f>
        <v>RH</v>
      </c>
      <c r="AD45" s="39" t="str">
        <f t="shared" si="36"/>
        <v>RH</v>
      </c>
      <c r="AE45" s="39" t="str">
        <f t="shared" si="36"/>
        <v/>
      </c>
      <c r="AF45" s="39" t="str">
        <f t="shared" si="36"/>
        <v/>
      </c>
      <c r="AG45" s="39" t="str">
        <f t="shared" si="36"/>
        <v/>
      </c>
      <c r="AH45" s="39" t="str">
        <f t="shared" si="36"/>
        <v/>
      </c>
      <c r="AI45" s="111"/>
      <c r="AJ45" s="164">
        <f>COUNTIF(D45:AH45,"RTT")+'Nov 2020'!AI45</f>
        <v>0</v>
      </c>
      <c r="AK45" s="183">
        <f t="shared" si="4"/>
        <v>15</v>
      </c>
      <c r="AL45" s="88">
        <f>COUNTIF(D45:AH45,"CA")+'Nov 2020'!AK45</f>
        <v>0</v>
      </c>
      <c r="AM45" s="186">
        <f t="shared" si="5"/>
        <v>25</v>
      </c>
      <c r="AN45" s="362"/>
      <c r="AO45" s="88">
        <f>COUNTIF(D45:AH45,"CA")+'Avril 2020'!AK45</f>
        <v>0</v>
      </c>
      <c r="AP45" s="80">
        <f t="shared" si="6"/>
        <v>0</v>
      </c>
      <c r="AQ45" s="80">
        <f>COUNTIF(D45:AH45,"HS")+'Nov 2020'!AP45</f>
        <v>0</v>
      </c>
      <c r="AR45" s="186">
        <f t="shared" si="7"/>
        <v>0</v>
      </c>
      <c r="AS45" s="77">
        <f>COUNT(P45,W45,AB45,AD45,I45)+'Nov 2020'!AR45</f>
        <v>0</v>
      </c>
      <c r="AT45" s="64">
        <f t="shared" si="8"/>
        <v>0</v>
      </c>
      <c r="AU45" s="64">
        <f>COUNTIF(D45:AH45,"jdf")+'Nov 2020'!AT45</f>
        <v>0</v>
      </c>
      <c r="AV45" s="183">
        <f t="shared" si="9"/>
        <v>0</v>
      </c>
      <c r="AW45" s="106">
        <f ca="1">jaunesNum(D45:AH45)</f>
        <v>1</v>
      </c>
      <c r="AX45" s="108">
        <f>COUNTIF(D45:AH45,"RF")+'Nov 2020'!AW45</f>
        <v>0</v>
      </c>
      <c r="AY45" s="190">
        <f t="shared" ca="1" si="12"/>
        <v>1</v>
      </c>
      <c r="AZ45" s="88">
        <f>IF(COUNTIF(D45:AH45,"CA")&gt;=5,"1",IF(COUNTIF(D45:AH45,"CA")&lt;=4,"0"))+'Nov 2020'!AY45</f>
        <v>0</v>
      </c>
      <c r="BA45" s="80">
        <f t="shared" si="10"/>
        <v>0</v>
      </c>
      <c r="BB45" s="80">
        <f>COUNTIF(D45:AH45,"FR")+'Nov 2020'!BA45</f>
        <v>0</v>
      </c>
      <c r="BC45" s="186">
        <f t="shared" si="11"/>
        <v>0</v>
      </c>
    </row>
    <row r="46" spans="1:55" s="5" customFormat="1" ht="2.25" customHeight="1" x14ac:dyDescent="0.25">
      <c r="A46" s="15"/>
      <c r="B46" s="126"/>
      <c r="C46" s="133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107"/>
      <c r="AC46" s="39"/>
      <c r="AD46" s="39"/>
      <c r="AE46" s="39"/>
      <c r="AF46" s="39"/>
      <c r="AG46" s="39"/>
      <c r="AH46" s="39"/>
      <c r="AI46" s="111"/>
      <c r="AJ46" s="164">
        <f>COUNTIF(D46:AH46,"RTT")+'Nov 2020'!AI46</f>
        <v>0</v>
      </c>
      <c r="AK46" s="183"/>
      <c r="AL46" s="88">
        <f>COUNTIF(D46:AH46,"CA")+'Nov 2020'!AK46</f>
        <v>0</v>
      </c>
      <c r="AM46" s="186"/>
      <c r="AN46" s="362"/>
      <c r="AO46" s="88">
        <f>COUNTIF(D46:AH46,"CA")+'Avril 2020'!AK46</f>
        <v>0</v>
      </c>
      <c r="AP46" s="80">
        <f t="shared" si="6"/>
        <v>0</v>
      </c>
      <c r="AQ46" s="80">
        <f>COUNTIF(D46:AH46,"HS")+'Nov 2020'!AP46</f>
        <v>0</v>
      </c>
      <c r="AR46" s="186">
        <f t="shared" si="7"/>
        <v>0</v>
      </c>
      <c r="AS46" s="77">
        <f>COUNT(P46,W46,AB46,AD46,I46)+'Nov 2020'!AR46</f>
        <v>0</v>
      </c>
      <c r="AT46" s="64">
        <f t="shared" si="8"/>
        <v>0</v>
      </c>
      <c r="AU46" s="64">
        <f>COUNTIF(D46:AH46,"jdf")+'Nov 2020'!AT46</f>
        <v>0</v>
      </c>
      <c r="AV46" s="183">
        <f t="shared" si="9"/>
        <v>0</v>
      </c>
      <c r="AW46" s="181"/>
      <c r="AX46" s="108">
        <f>COUNTIF(D46:AH46,"RF")+'Nov 2020'!AW46</f>
        <v>0</v>
      </c>
      <c r="AY46" s="191"/>
      <c r="AZ46" s="88">
        <f>IF(COUNTIF(D46:AH46,"CA")&gt;=5,"1",IF(COUNTIF(D46:AH46,"CA")&lt;=4,"0"))+'Nov 2020'!AY46</f>
        <v>0</v>
      </c>
      <c r="BA46" s="80">
        <f t="shared" si="10"/>
        <v>0</v>
      </c>
      <c r="BB46" s="80">
        <f>COUNTIF(D46:AH46,"FR")+'Nov 2020'!BA46</f>
        <v>0</v>
      </c>
      <c r="BC46" s="186">
        <f t="shared" si="11"/>
        <v>0</v>
      </c>
    </row>
    <row r="47" spans="1:55" ht="12" customHeight="1" x14ac:dyDescent="0.25">
      <c r="A47" s="287" t="s">
        <v>50</v>
      </c>
      <c r="B47" s="127">
        <v>25</v>
      </c>
      <c r="C47" s="140"/>
      <c r="D47" s="39">
        <v>25</v>
      </c>
      <c r="E47" s="39">
        <v>25</v>
      </c>
      <c r="F47" s="39">
        <v>25</v>
      </c>
      <c r="G47" s="39">
        <v>25</v>
      </c>
      <c r="H47" s="39" t="s">
        <v>55</v>
      </c>
      <c r="I47" s="39" t="s">
        <v>55</v>
      </c>
      <c r="J47" s="39">
        <v>25</v>
      </c>
      <c r="K47" s="39">
        <v>25</v>
      </c>
      <c r="L47" s="39">
        <v>25</v>
      </c>
      <c r="M47" s="39">
        <v>25</v>
      </c>
      <c r="N47" s="39">
        <v>25</v>
      </c>
      <c r="O47" s="39" t="s">
        <v>55</v>
      </c>
      <c r="P47" s="39" t="s">
        <v>55</v>
      </c>
      <c r="Q47" s="39">
        <v>25</v>
      </c>
      <c r="R47" s="39">
        <v>25</v>
      </c>
      <c r="S47" s="39">
        <v>25</v>
      </c>
      <c r="T47" s="39">
        <v>25</v>
      </c>
      <c r="U47" s="39">
        <v>25</v>
      </c>
      <c r="V47" s="39" t="s">
        <v>55</v>
      </c>
      <c r="W47" s="39" t="s">
        <v>55</v>
      </c>
      <c r="X47" s="39">
        <v>25</v>
      </c>
      <c r="Y47" s="39">
        <v>25</v>
      </c>
      <c r="Z47" s="39">
        <v>25</v>
      </c>
      <c r="AA47" s="39">
        <v>25</v>
      </c>
      <c r="AB47" s="107" t="s">
        <v>64</v>
      </c>
      <c r="AC47" s="39" t="s">
        <v>55</v>
      </c>
      <c r="AD47" s="39" t="s">
        <v>55</v>
      </c>
      <c r="AE47" s="39">
        <v>25</v>
      </c>
      <c r="AF47" s="39">
        <v>25</v>
      </c>
      <c r="AG47" s="39">
        <v>25</v>
      </c>
      <c r="AH47" s="39">
        <v>25</v>
      </c>
      <c r="AI47" s="111"/>
      <c r="AJ47" s="164">
        <f>COUNTIF(D47:AH47,"RTT")+'Nov 2020'!AI47</f>
        <v>0</v>
      </c>
      <c r="AK47" s="183">
        <f>0 -(AJ47)</f>
        <v>0</v>
      </c>
      <c r="AL47" s="88">
        <f>COUNTIF(D47:AH47,"CA")+'Nov 2020'!AK47</f>
        <v>0</v>
      </c>
      <c r="AM47" s="186">
        <f t="shared" si="5"/>
        <v>25</v>
      </c>
      <c r="AN47" s="362"/>
      <c r="AO47" s="88">
        <f>COUNTIF(D47:AH47,"CA")+'Avril 2020'!AK47</f>
        <v>0</v>
      </c>
      <c r="AP47" s="80">
        <f t="shared" si="6"/>
        <v>0</v>
      </c>
      <c r="AQ47" s="80">
        <f>COUNTIF(D47:AH47,"HS")+'Nov 2020'!AP47</f>
        <v>0</v>
      </c>
      <c r="AR47" s="186">
        <f t="shared" si="7"/>
        <v>0</v>
      </c>
      <c r="AS47" s="77">
        <f>COUNT(P47,W47,AB47,AD47,I47)+'Nov 2020'!AR47</f>
        <v>0</v>
      </c>
      <c r="AT47" s="64">
        <f t="shared" si="8"/>
        <v>0</v>
      </c>
      <c r="AU47" s="64">
        <f>COUNTIF(D47:AH47,"jdf")+'Nov 2020'!AT47</f>
        <v>0</v>
      </c>
      <c r="AV47" s="183">
        <f t="shared" si="9"/>
        <v>0</v>
      </c>
      <c r="AW47" s="181">
        <f ca="1">jaunesNum($AB$4)+'Nov 2020'!AV47</f>
        <v>9</v>
      </c>
      <c r="AX47" s="108">
        <f>COUNTIF(D47:AH47,"RF")+'Nov 2020'!AW47</f>
        <v>9</v>
      </c>
      <c r="AY47" s="190">
        <f t="shared" ca="1" si="12"/>
        <v>0</v>
      </c>
      <c r="AZ47" s="88">
        <f>IF(COUNTIF(D47:AH47,"CA")&gt;=5,"1",IF(COUNTIF(D47:AH47,"CA")&lt;=4,"0"))+'Nov 2020'!AY47</f>
        <v>0</v>
      </c>
      <c r="BA47" s="80">
        <f t="shared" si="10"/>
        <v>0</v>
      </c>
      <c r="BB47" s="80">
        <f>COUNTIF(D47:AH47,"FR")+'Nov 2020'!BA47</f>
        <v>0</v>
      </c>
      <c r="BC47" s="186">
        <f t="shared" si="11"/>
        <v>0</v>
      </c>
    </row>
    <row r="48" spans="1:55" ht="12" customHeight="1" x14ac:dyDescent="0.25">
      <c r="A48" s="288"/>
      <c r="B48" s="127">
        <v>26</v>
      </c>
      <c r="C48" s="141"/>
      <c r="D48" s="39">
        <v>26</v>
      </c>
      <c r="E48" s="39">
        <v>26</v>
      </c>
      <c r="F48" s="39">
        <v>26</v>
      </c>
      <c r="G48" s="39">
        <v>26</v>
      </c>
      <c r="H48" s="39" t="s">
        <v>55</v>
      </c>
      <c r="I48" s="39" t="s">
        <v>55</v>
      </c>
      <c r="J48" s="39">
        <v>26</v>
      </c>
      <c r="K48" s="39">
        <v>26</v>
      </c>
      <c r="L48" s="39">
        <v>26</v>
      </c>
      <c r="M48" s="39">
        <v>26</v>
      </c>
      <c r="N48" s="39">
        <v>26</v>
      </c>
      <c r="O48" s="39" t="s">
        <v>55</v>
      </c>
      <c r="P48" s="39" t="s">
        <v>55</v>
      </c>
      <c r="Q48" s="39">
        <v>26</v>
      </c>
      <c r="R48" s="39">
        <v>26</v>
      </c>
      <c r="S48" s="39">
        <v>26</v>
      </c>
      <c r="T48" s="39">
        <v>26</v>
      </c>
      <c r="U48" s="39">
        <v>26</v>
      </c>
      <c r="V48" s="39" t="s">
        <v>55</v>
      </c>
      <c r="W48" s="39" t="s">
        <v>55</v>
      </c>
      <c r="X48" s="39">
        <v>26</v>
      </c>
      <c r="Y48" s="39">
        <v>26</v>
      </c>
      <c r="Z48" s="39">
        <v>26</v>
      </c>
      <c r="AA48" s="39">
        <v>26</v>
      </c>
      <c r="AB48" s="107" t="s">
        <v>64</v>
      </c>
      <c r="AC48" s="39" t="s">
        <v>55</v>
      </c>
      <c r="AD48" s="39" t="s">
        <v>55</v>
      </c>
      <c r="AE48" s="39">
        <v>26</v>
      </c>
      <c r="AF48" s="39">
        <v>26</v>
      </c>
      <c r="AG48" s="39">
        <v>26</v>
      </c>
      <c r="AH48" s="39">
        <v>26</v>
      </c>
      <c r="AI48" s="111"/>
      <c r="AJ48" s="164">
        <f>COUNTIF(D48:AH48,"RTT")+'Nov 2020'!AI48</f>
        <v>0</v>
      </c>
      <c r="AK48" s="183">
        <f>0 -(AJ48)</f>
        <v>0</v>
      </c>
      <c r="AL48" s="88">
        <f>COUNTIF(D48:AH48,"CA")+'Nov 2020'!AK48</f>
        <v>0</v>
      </c>
      <c r="AM48" s="186">
        <f t="shared" si="5"/>
        <v>25</v>
      </c>
      <c r="AN48" s="362"/>
      <c r="AO48" s="88">
        <f>COUNTIF(D48:AH48,"CA")+'Avril 2020'!AK48</f>
        <v>0</v>
      </c>
      <c r="AP48" s="80">
        <f t="shared" si="6"/>
        <v>0</v>
      </c>
      <c r="AQ48" s="80">
        <f>COUNTIF(D48:AH48,"HS")+'Nov 2020'!AP48</f>
        <v>0</v>
      </c>
      <c r="AR48" s="186">
        <f t="shared" si="7"/>
        <v>0</v>
      </c>
      <c r="AS48" s="77">
        <f>COUNT(P48,W48,AB48,AD48,I48)+'Nov 2020'!AR48</f>
        <v>0</v>
      </c>
      <c r="AT48" s="64">
        <f t="shared" si="8"/>
        <v>0</v>
      </c>
      <c r="AU48" s="64">
        <f>COUNTIF(D48:AH48,"jdf")+'Nov 2020'!AT48</f>
        <v>0</v>
      </c>
      <c r="AV48" s="183">
        <f t="shared" si="9"/>
        <v>0</v>
      </c>
      <c r="AW48" s="181">
        <f ca="1">jaunesNum($AB$4)+'Nov 2020'!AV48</f>
        <v>9</v>
      </c>
      <c r="AX48" s="108">
        <f>COUNTIF(D48:AH48,"RF")+'Nov 2020'!AW48</f>
        <v>9</v>
      </c>
      <c r="AY48" s="190">
        <f t="shared" ca="1" si="12"/>
        <v>0</v>
      </c>
      <c r="AZ48" s="88">
        <f>IF(COUNTIF(D48:AH48,"CA")&gt;=5,"1",IF(COUNTIF(D48:AH48,"CA")&lt;=4,"0"))+'Nov 2020'!AY48</f>
        <v>0</v>
      </c>
      <c r="BA48" s="80">
        <f t="shared" si="10"/>
        <v>0</v>
      </c>
      <c r="BB48" s="80">
        <f>COUNTIF(D48:AH48,"FR")+'Nov 2020'!BA48</f>
        <v>0</v>
      </c>
      <c r="BC48" s="186">
        <f t="shared" si="11"/>
        <v>0</v>
      </c>
    </row>
    <row r="49" spans="1:55" ht="12" customHeight="1" x14ac:dyDescent="0.25">
      <c r="A49" s="288"/>
      <c r="B49" s="127">
        <v>27</v>
      </c>
      <c r="C49" s="138"/>
      <c r="D49" s="39" t="str">
        <f t="shared" ref="D49:AH49" si="37">IF(OR(WEEKDAY(D3,2)=6,WEEKDAY(D3,2)=7,WEEKDAY(D3,2)=3),"RH","")</f>
        <v/>
      </c>
      <c r="E49" s="39" t="str">
        <f t="shared" si="37"/>
        <v>RH</v>
      </c>
      <c r="F49" s="39" t="str">
        <f t="shared" si="37"/>
        <v/>
      </c>
      <c r="G49" s="39" t="str">
        <f t="shared" si="37"/>
        <v/>
      </c>
      <c r="H49" s="39" t="str">
        <f t="shared" si="37"/>
        <v>RH</v>
      </c>
      <c r="I49" s="39" t="str">
        <f t="shared" si="37"/>
        <v>RH</v>
      </c>
      <c r="J49" s="39" t="str">
        <f t="shared" si="37"/>
        <v/>
      </c>
      <c r="K49" s="39" t="str">
        <f t="shared" si="37"/>
        <v/>
      </c>
      <c r="L49" s="39" t="str">
        <f t="shared" si="37"/>
        <v>RH</v>
      </c>
      <c r="M49" s="39" t="str">
        <f t="shared" si="37"/>
        <v/>
      </c>
      <c r="N49" s="39" t="str">
        <f t="shared" si="37"/>
        <v/>
      </c>
      <c r="O49" s="39" t="str">
        <f t="shared" si="37"/>
        <v>RH</v>
      </c>
      <c r="P49" s="39" t="str">
        <f t="shared" si="37"/>
        <v>RH</v>
      </c>
      <c r="Q49" s="39" t="str">
        <f t="shared" si="37"/>
        <v/>
      </c>
      <c r="R49" s="39" t="str">
        <f t="shared" si="37"/>
        <v/>
      </c>
      <c r="S49" s="39" t="str">
        <f t="shared" si="37"/>
        <v>RH</v>
      </c>
      <c r="T49" s="39" t="str">
        <f t="shared" si="37"/>
        <v/>
      </c>
      <c r="U49" s="39" t="str">
        <f t="shared" si="37"/>
        <v/>
      </c>
      <c r="V49" s="39" t="str">
        <f t="shared" si="37"/>
        <v>RH</v>
      </c>
      <c r="W49" s="39" t="str">
        <f t="shared" si="37"/>
        <v>RH</v>
      </c>
      <c r="X49" s="39" t="str">
        <f t="shared" si="37"/>
        <v/>
      </c>
      <c r="Y49" s="39" t="str">
        <f t="shared" si="37"/>
        <v/>
      </c>
      <c r="Z49" s="39" t="str">
        <f t="shared" si="37"/>
        <v>RH</v>
      </c>
      <c r="AA49" s="39" t="str">
        <f t="shared" si="37"/>
        <v/>
      </c>
      <c r="AB49" s="107" t="str">
        <f t="shared" si="37"/>
        <v/>
      </c>
      <c r="AC49" s="39" t="str">
        <f t="shared" si="37"/>
        <v>RH</v>
      </c>
      <c r="AD49" s="39" t="str">
        <f t="shared" si="37"/>
        <v>RH</v>
      </c>
      <c r="AE49" s="39" t="str">
        <f t="shared" si="37"/>
        <v/>
      </c>
      <c r="AF49" s="39" t="str">
        <f t="shared" si="37"/>
        <v/>
      </c>
      <c r="AG49" s="39" t="str">
        <f t="shared" si="37"/>
        <v>RH</v>
      </c>
      <c r="AH49" s="132" t="str">
        <f t="shared" si="37"/>
        <v/>
      </c>
      <c r="AI49" s="111"/>
      <c r="AJ49" s="164">
        <f>COUNTIF(D49:AH49,"RTT")+'Nov 2020'!AI49</f>
        <v>0</v>
      </c>
      <c r="AK49" s="183">
        <f t="shared" si="4"/>
        <v>15</v>
      </c>
      <c r="AL49" s="88">
        <f>COUNTIF(D49:AH49,"CA")+'Nov 2020'!AK49</f>
        <v>0</v>
      </c>
      <c r="AM49" s="186">
        <f t="shared" si="5"/>
        <v>25</v>
      </c>
      <c r="AN49" s="362"/>
      <c r="AO49" s="88">
        <f>COUNTIF(D49:AH49,"CA")+'Avril 2020'!AK49</f>
        <v>0</v>
      </c>
      <c r="AP49" s="80">
        <f t="shared" si="6"/>
        <v>0</v>
      </c>
      <c r="AQ49" s="80">
        <f>COUNTIF(D49:AH49,"HS")+'Nov 2020'!AP49</f>
        <v>0</v>
      </c>
      <c r="AR49" s="186">
        <f t="shared" si="7"/>
        <v>0</v>
      </c>
      <c r="AS49" s="77">
        <f>COUNT(P49,W49,AB49,AD49,I49)+'Nov 2020'!AR49</f>
        <v>0</v>
      </c>
      <c r="AT49" s="64">
        <f t="shared" si="8"/>
        <v>0</v>
      </c>
      <c r="AU49" s="64">
        <f>COUNTIF(D49:AH49,"jdf")+'Nov 2020'!AT49</f>
        <v>0</v>
      </c>
      <c r="AV49" s="183">
        <f t="shared" si="9"/>
        <v>0</v>
      </c>
      <c r="AW49" s="106">
        <f ca="1">jaunesNum(D49:AH49)</f>
        <v>0</v>
      </c>
      <c r="AX49" s="108">
        <f>COUNTIF(D49:AH49,"RF")+'Nov 2020'!AW49</f>
        <v>0</v>
      </c>
      <c r="AY49" s="190">
        <f t="shared" ca="1" si="12"/>
        <v>0</v>
      </c>
      <c r="AZ49" s="88">
        <f>IF(COUNTIF(D49:AH49,"CA")&gt;=5,"1",IF(COUNTIF(D49:AH49,"CA")&lt;=4,"0"))+'Nov 2020'!AY49</f>
        <v>0</v>
      </c>
      <c r="BA49" s="80">
        <f t="shared" si="10"/>
        <v>0</v>
      </c>
      <c r="BB49" s="80">
        <f>COUNTIF(D49:AH49,"FR")+'Nov 2020'!BA49</f>
        <v>0</v>
      </c>
      <c r="BC49" s="186">
        <f t="shared" si="11"/>
        <v>0</v>
      </c>
    </row>
    <row r="50" spans="1:55" ht="12" customHeight="1" thickBot="1" x14ac:dyDescent="0.3">
      <c r="A50" s="288"/>
      <c r="B50" s="127"/>
      <c r="C50" s="138"/>
      <c r="D50" s="39" t="str">
        <f t="shared" ref="D50:AH50" si="38">IF(OR(WEEKDAY(D3,2)=6,WEEKDAY(D3,2)=7,WEEKDAY(D3,2)=4),"RH","")</f>
        <v/>
      </c>
      <c r="E50" s="39" t="str">
        <f t="shared" si="38"/>
        <v/>
      </c>
      <c r="F50" s="39" t="str">
        <f t="shared" si="38"/>
        <v>RH</v>
      </c>
      <c r="G50" s="39" t="str">
        <f t="shared" si="38"/>
        <v/>
      </c>
      <c r="H50" s="39" t="str">
        <f t="shared" si="38"/>
        <v>RH</v>
      </c>
      <c r="I50" s="39" t="str">
        <f t="shared" si="38"/>
        <v>RH</v>
      </c>
      <c r="J50" s="39" t="str">
        <f t="shared" si="38"/>
        <v/>
      </c>
      <c r="K50" s="39" t="str">
        <f t="shared" si="38"/>
        <v/>
      </c>
      <c r="L50" s="39" t="str">
        <f t="shared" si="38"/>
        <v/>
      </c>
      <c r="M50" s="39" t="str">
        <f t="shared" si="38"/>
        <v>RH</v>
      </c>
      <c r="N50" s="39" t="str">
        <f t="shared" si="38"/>
        <v/>
      </c>
      <c r="O50" s="39" t="str">
        <f t="shared" si="38"/>
        <v>RH</v>
      </c>
      <c r="P50" s="39" t="str">
        <f t="shared" si="38"/>
        <v>RH</v>
      </c>
      <c r="Q50" s="39" t="str">
        <f t="shared" si="38"/>
        <v/>
      </c>
      <c r="R50" s="39" t="str">
        <f t="shared" si="38"/>
        <v/>
      </c>
      <c r="S50" s="39" t="str">
        <f t="shared" si="38"/>
        <v/>
      </c>
      <c r="T50" s="39" t="str">
        <f t="shared" si="38"/>
        <v>RH</v>
      </c>
      <c r="U50" s="39" t="str">
        <f t="shared" si="38"/>
        <v/>
      </c>
      <c r="V50" s="39" t="str">
        <f t="shared" si="38"/>
        <v>RH</v>
      </c>
      <c r="W50" s="39" t="str">
        <f t="shared" si="38"/>
        <v>RH</v>
      </c>
      <c r="X50" s="39" t="str">
        <f t="shared" si="38"/>
        <v/>
      </c>
      <c r="Y50" s="39" t="str">
        <f t="shared" si="38"/>
        <v/>
      </c>
      <c r="Z50" s="39" t="str">
        <f t="shared" si="38"/>
        <v/>
      </c>
      <c r="AA50" s="39" t="str">
        <f t="shared" si="38"/>
        <v>RH</v>
      </c>
      <c r="AB50" s="107" t="str">
        <f t="shared" si="38"/>
        <v/>
      </c>
      <c r="AC50" s="39" t="str">
        <f t="shared" si="38"/>
        <v>RH</v>
      </c>
      <c r="AD50" s="39" t="str">
        <f t="shared" si="38"/>
        <v>RH</v>
      </c>
      <c r="AE50" s="39" t="str">
        <f t="shared" si="38"/>
        <v/>
      </c>
      <c r="AF50" s="39" t="str">
        <f t="shared" si="38"/>
        <v/>
      </c>
      <c r="AG50" s="39" t="str">
        <f t="shared" si="38"/>
        <v/>
      </c>
      <c r="AH50" s="132" t="str">
        <f t="shared" si="38"/>
        <v>RH</v>
      </c>
      <c r="AI50" s="111"/>
      <c r="AJ50" s="164">
        <f>COUNTIF(D50:AH50,"RTT")+'Nov 2020'!AI50</f>
        <v>0</v>
      </c>
      <c r="AK50" s="184">
        <f t="shared" si="4"/>
        <v>15</v>
      </c>
      <c r="AL50" s="88">
        <f>COUNTIF(D50:AH50,"CA")+'Nov 2020'!AK50</f>
        <v>0</v>
      </c>
      <c r="AM50" s="187">
        <f t="shared" si="5"/>
        <v>25</v>
      </c>
      <c r="AN50" s="363"/>
      <c r="AO50" s="82">
        <f>COUNTIF(D50:AH50,"CA")+'Avril 2020'!AK50</f>
        <v>0</v>
      </c>
      <c r="AP50" s="84">
        <f t="shared" si="6"/>
        <v>0</v>
      </c>
      <c r="AQ50" s="84">
        <f>COUNTIF(D50:AH50,"HS")+'Nov 2020'!AP50</f>
        <v>0</v>
      </c>
      <c r="AR50" s="188">
        <f t="shared" si="7"/>
        <v>0</v>
      </c>
      <c r="AS50" s="67">
        <f>COUNT(P50,W50,AB50,AD50,I50)+'Nov 2020'!AR50</f>
        <v>0</v>
      </c>
      <c r="AT50" s="68">
        <f t="shared" si="8"/>
        <v>0</v>
      </c>
      <c r="AU50" s="68">
        <f>COUNTIF(D50:AH50,"jdf")+'Nov 2020'!AT50</f>
        <v>0</v>
      </c>
      <c r="AV50" s="202">
        <f t="shared" si="9"/>
        <v>0</v>
      </c>
      <c r="AW50" s="106">
        <f ca="1">jaunesNum(D50:AH50)</f>
        <v>0</v>
      </c>
      <c r="AX50" s="151">
        <f>COUNTIF(D50:AH50,"RF")+'Nov 2020'!AW50</f>
        <v>0</v>
      </c>
      <c r="AY50" s="192">
        <f t="shared" ca="1" si="12"/>
        <v>0</v>
      </c>
      <c r="AZ50" s="82">
        <f>IF(COUNTIF(D50:AH50,"CA")&gt;=5,"1",IF(COUNTIF(D50:AH50,"CA")&lt;=4,"0"))+'Nov 2020'!AY50</f>
        <v>0</v>
      </c>
      <c r="BA50" s="84">
        <f t="shared" si="10"/>
        <v>0</v>
      </c>
      <c r="BB50" s="84">
        <f>COUNTIF(D50:AH50,"FR")+'Nov 2020'!BA50</f>
        <v>0</v>
      </c>
      <c r="BC50" s="188">
        <f t="shared" si="11"/>
        <v>0</v>
      </c>
    </row>
    <row r="51" spans="1:55" ht="17.25" customHeight="1" thickBot="1" x14ac:dyDescent="0.35">
      <c r="A51" s="264" t="s">
        <v>0</v>
      </c>
      <c r="B51" s="364"/>
      <c r="C51" s="142"/>
      <c r="D51" s="56">
        <f>COUNT(D5:D50)</f>
        <v>14</v>
      </c>
      <c r="E51" s="56">
        <f t="shared" ref="E51:AH51" si="39">COUNT(E5:E50)</f>
        <v>14</v>
      </c>
      <c r="F51" s="56">
        <f t="shared" si="39"/>
        <v>14</v>
      </c>
      <c r="G51" s="56">
        <f t="shared" si="39"/>
        <v>14</v>
      </c>
      <c r="H51" s="56">
        <f t="shared" si="39"/>
        <v>0</v>
      </c>
      <c r="I51" s="56">
        <f t="shared" si="39"/>
        <v>0</v>
      </c>
      <c r="J51" s="56">
        <f t="shared" si="39"/>
        <v>14</v>
      </c>
      <c r="K51" s="56">
        <f t="shared" si="39"/>
        <v>14</v>
      </c>
      <c r="L51" s="56">
        <f t="shared" si="39"/>
        <v>14</v>
      </c>
      <c r="M51" s="56">
        <f t="shared" si="39"/>
        <v>14</v>
      </c>
      <c r="N51" s="56">
        <f t="shared" si="39"/>
        <v>14</v>
      </c>
      <c r="O51" s="56">
        <f t="shared" si="39"/>
        <v>0</v>
      </c>
      <c r="P51" s="56">
        <f t="shared" si="39"/>
        <v>0</v>
      </c>
      <c r="Q51" s="56">
        <f t="shared" si="39"/>
        <v>14</v>
      </c>
      <c r="R51" s="56">
        <f t="shared" si="39"/>
        <v>14</v>
      </c>
      <c r="S51" s="56">
        <f t="shared" si="39"/>
        <v>14</v>
      </c>
      <c r="T51" s="56">
        <f t="shared" si="39"/>
        <v>14</v>
      </c>
      <c r="U51" s="56">
        <f t="shared" si="39"/>
        <v>14</v>
      </c>
      <c r="V51" s="56">
        <f t="shared" si="39"/>
        <v>0</v>
      </c>
      <c r="W51" s="56">
        <f t="shared" si="39"/>
        <v>0</v>
      </c>
      <c r="X51" s="56">
        <f t="shared" si="39"/>
        <v>14</v>
      </c>
      <c r="Y51" s="56">
        <f t="shared" si="39"/>
        <v>14</v>
      </c>
      <c r="Z51" s="56">
        <f t="shared" si="39"/>
        <v>14</v>
      </c>
      <c r="AA51" s="56">
        <f t="shared" si="39"/>
        <v>14</v>
      </c>
      <c r="AB51" s="56">
        <f t="shared" si="39"/>
        <v>0</v>
      </c>
      <c r="AC51" s="56">
        <f t="shared" si="39"/>
        <v>0</v>
      </c>
      <c r="AD51" s="56">
        <f t="shared" si="39"/>
        <v>0</v>
      </c>
      <c r="AE51" s="56">
        <f t="shared" si="39"/>
        <v>14</v>
      </c>
      <c r="AF51" s="56">
        <f t="shared" si="39"/>
        <v>14</v>
      </c>
      <c r="AG51" s="56">
        <f t="shared" si="39"/>
        <v>14</v>
      </c>
      <c r="AH51" s="143">
        <f t="shared" si="39"/>
        <v>14</v>
      </c>
      <c r="AI51" s="112"/>
      <c r="AJ51" s="373">
        <f>SUM(AK5:AK50)</f>
        <v>525</v>
      </c>
      <c r="AK51" s="374"/>
      <c r="AL51" s="375">
        <f>SUM(AM5:AM50)</f>
        <v>1000</v>
      </c>
      <c r="AM51" s="376"/>
      <c r="AN51" s="193"/>
      <c r="AO51" s="194"/>
      <c r="AP51" s="195"/>
      <c r="AQ51" s="377">
        <f>SUM(AR5:AR50)</f>
        <v>0</v>
      </c>
      <c r="AR51" s="372"/>
      <c r="AS51" s="378"/>
      <c r="AT51" s="379"/>
      <c r="AU51" s="378">
        <f>SUM(AV5:AV50)</f>
        <v>0</v>
      </c>
      <c r="AV51" s="379"/>
      <c r="AW51" s="196"/>
      <c r="AX51" s="369">
        <f ca="1">SUM(AY5:AY50)</f>
        <v>1</v>
      </c>
      <c r="AY51" s="370"/>
      <c r="AZ51" s="194"/>
      <c r="BA51" s="195"/>
      <c r="BB51" s="371">
        <f>SUM(BC5:BC50)</f>
        <v>0</v>
      </c>
      <c r="BC51" s="372"/>
    </row>
    <row r="52" spans="1:55" ht="15.75" thickBot="1" x14ac:dyDescent="0.3">
      <c r="A52" s="10" t="s">
        <v>1</v>
      </c>
      <c r="B52" s="251" t="s">
        <v>2</v>
      </c>
      <c r="C52" s="252"/>
      <c r="D52" s="252"/>
      <c r="E52" s="252"/>
      <c r="F52" s="252"/>
      <c r="G52" s="252"/>
      <c r="H52" s="252"/>
      <c r="I52" s="252"/>
      <c r="J52" s="252"/>
      <c r="K52" s="252"/>
      <c r="L52" s="252"/>
      <c r="M52" s="252"/>
      <c r="N52" s="252"/>
      <c r="O52" s="252"/>
      <c r="P52" s="252"/>
      <c r="Q52" s="252"/>
      <c r="R52" s="252"/>
      <c r="S52" s="252"/>
      <c r="T52" s="252"/>
      <c r="U52" s="253"/>
      <c r="AJ52" s="305" t="s">
        <v>72</v>
      </c>
      <c r="AK52" s="306"/>
      <c r="AL52" s="306"/>
      <c r="AM52" s="306"/>
      <c r="AN52" s="306"/>
      <c r="AO52" s="306"/>
      <c r="AP52" s="306"/>
      <c r="AQ52" s="306"/>
      <c r="AR52" s="306"/>
      <c r="AS52" s="306"/>
      <c r="AT52" s="306"/>
      <c r="AU52" s="306"/>
      <c r="AV52" s="306"/>
      <c r="AW52" s="306"/>
      <c r="AX52" s="306"/>
      <c r="AY52" s="306"/>
      <c r="AZ52" s="307"/>
      <c r="BA52" s="307"/>
      <c r="BB52" s="306"/>
      <c r="BC52" s="308"/>
    </row>
    <row r="53" spans="1:55" ht="21.75" thickBot="1" x14ac:dyDescent="0.4">
      <c r="A53" s="167">
        <v>1</v>
      </c>
      <c r="B53" s="254" t="str">
        <f>RecherchePostesManquants(D5:D50,26)</f>
        <v>9, 10, 11, 12, 13, 14, 15, 16, 17, 18, 19, 24</v>
      </c>
      <c r="C53" s="254"/>
      <c r="D53" s="254"/>
      <c r="E53" s="254"/>
      <c r="F53" s="254"/>
      <c r="G53" s="254"/>
      <c r="H53" s="254"/>
      <c r="I53" s="254"/>
      <c r="J53" s="254"/>
      <c r="K53" s="254"/>
      <c r="L53" s="254"/>
      <c r="M53" s="254"/>
      <c r="N53" s="254"/>
      <c r="O53" s="254"/>
      <c r="P53" s="254"/>
      <c r="Q53" s="254"/>
      <c r="R53" s="254"/>
      <c r="S53" s="254"/>
      <c r="T53" s="254"/>
      <c r="U53" s="255"/>
      <c r="V53" s="1" t="s">
        <v>3</v>
      </c>
      <c r="AH53" s="21"/>
      <c r="AI53" s="21"/>
      <c r="AJ53" s="309">
        <f ca="1">SUM(AM5:AM50,AR5:AR50,AV5:AV50,AY5:AY50,BC5:BC50,AK5:AK50)</f>
        <v>1526</v>
      </c>
      <c r="AK53" s="310"/>
      <c r="AL53" s="310"/>
      <c r="AM53" s="310"/>
      <c r="AN53" s="310"/>
      <c r="AO53" s="310"/>
      <c r="AP53" s="310"/>
      <c r="AQ53" s="310"/>
      <c r="AR53" s="310"/>
      <c r="AS53" s="310"/>
      <c r="AT53" s="310"/>
      <c r="AU53" s="310"/>
      <c r="AV53" s="310"/>
      <c r="AW53" s="310"/>
      <c r="AX53" s="310"/>
      <c r="AY53" s="310"/>
      <c r="AZ53" s="310"/>
      <c r="BA53" s="310"/>
      <c r="BB53" s="310"/>
      <c r="BC53" s="311"/>
    </row>
    <row r="54" spans="1:55" ht="15.75" thickBot="1" x14ac:dyDescent="0.3">
      <c r="A54" s="168">
        <v>2</v>
      </c>
      <c r="B54" s="244" t="str">
        <f>RecherchePostesManquants(E5:E50,26)</f>
        <v>9, 10, 11, 12, 13, 14, 15, 16, 17, 18, 19, 24</v>
      </c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5"/>
      <c r="V54" s="1" t="s">
        <v>4</v>
      </c>
    </row>
    <row r="55" spans="1:55" ht="15" customHeight="1" x14ac:dyDescent="0.25">
      <c r="A55" s="168">
        <v>3</v>
      </c>
      <c r="B55" s="244" t="str">
        <f>RecherchePostesManquants(F5:F50,26)</f>
        <v>9, 10, 11, 12, 13, 14, 15, 16, 17, 18, 19, 24</v>
      </c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5"/>
      <c r="V55" s="1" t="s">
        <v>5</v>
      </c>
      <c r="AJ55" s="318" t="s">
        <v>77</v>
      </c>
      <c r="AK55" s="319"/>
      <c r="AL55" s="319"/>
      <c r="AM55" s="319"/>
      <c r="AN55" s="319"/>
      <c r="AO55" s="319"/>
      <c r="AP55" s="320"/>
      <c r="AQ55" s="342" t="s">
        <v>73</v>
      </c>
      <c r="AR55" s="343"/>
      <c r="AS55" s="343"/>
      <c r="AT55" s="343"/>
      <c r="AU55" s="343"/>
      <c r="AV55" s="343"/>
      <c r="AW55" s="343"/>
      <c r="AX55" s="343"/>
      <c r="AY55" s="343"/>
      <c r="AZ55" s="343"/>
      <c r="BA55" s="343"/>
      <c r="BB55" s="343"/>
      <c r="BC55" s="344"/>
    </row>
    <row r="56" spans="1:55" ht="15.75" thickBot="1" x14ac:dyDescent="0.3">
      <c r="A56" s="168">
        <v>4</v>
      </c>
      <c r="B56" s="244" t="str">
        <f>RecherchePostesManquants(G5:G50,26)</f>
        <v>9, 10, 11, 12, 13, 14, 15, 16, 17, 18, 19, 24</v>
      </c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5"/>
      <c r="V56" s="1" t="s">
        <v>6</v>
      </c>
      <c r="AJ56" s="321"/>
      <c r="AK56" s="322"/>
      <c r="AL56" s="322"/>
      <c r="AM56" s="322"/>
      <c r="AN56" s="322"/>
      <c r="AO56" s="322"/>
      <c r="AP56" s="323"/>
      <c r="AQ56" s="336">
        <v>10</v>
      </c>
      <c r="AR56" s="337"/>
      <c r="AS56" s="337"/>
      <c r="AT56" s="337"/>
      <c r="AU56" s="337"/>
      <c r="AV56" s="337"/>
      <c r="AW56" s="337"/>
      <c r="AX56" s="337"/>
      <c r="AY56" s="337"/>
      <c r="AZ56" s="337"/>
      <c r="BA56" s="337"/>
      <c r="BB56" s="337"/>
      <c r="BC56" s="338"/>
    </row>
    <row r="57" spans="1:55" ht="31.5" customHeight="1" x14ac:dyDescent="0.25">
      <c r="A57" s="100">
        <v>5</v>
      </c>
      <c r="B57" s="244" t="str">
        <f>RecherchePostesManquants(H5:H50,26)</f>
        <v>1, 2, 3, 4, 5, 6, 7, 8, 9, 10, 11, 12, 13, 14, 15, 16, 17, 18, 19, 20, 21, 22, 23, 24, 25, 26</v>
      </c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5"/>
      <c r="V57" s="1" t="s">
        <v>7</v>
      </c>
      <c r="AJ57" s="330">
        <f>COUNTIF(D5:AF50,"27")</f>
        <v>0</v>
      </c>
      <c r="AK57" s="331"/>
      <c r="AL57" s="331"/>
      <c r="AM57" s="331"/>
      <c r="AN57" s="331"/>
      <c r="AO57" s="331"/>
      <c r="AP57" s="332"/>
      <c r="AQ57" s="336" t="s">
        <v>74</v>
      </c>
      <c r="AR57" s="337"/>
      <c r="AS57" s="337"/>
      <c r="AT57" s="337"/>
      <c r="AU57" s="337"/>
      <c r="AV57" s="337"/>
      <c r="AW57" s="337"/>
      <c r="AX57" s="337"/>
      <c r="AY57" s="337"/>
      <c r="AZ57" s="337"/>
      <c r="BA57" s="337"/>
      <c r="BB57" s="337"/>
      <c r="BC57" s="338"/>
    </row>
    <row r="58" spans="1:55" ht="15.75" thickBot="1" x14ac:dyDescent="0.3">
      <c r="A58" s="100">
        <v>6</v>
      </c>
      <c r="B58" s="244" t="str">
        <f>RecherchePostesManquants(I5:I50,26)</f>
        <v>1, 2, 3, 4, 5, 6, 7, 8, 9, 10, 11, 12, 13, 14, 15, 16, 17, 18, 19, 20, 21, 22, 23, 24, 25, 26</v>
      </c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5"/>
      <c r="V58" s="1" t="s">
        <v>8</v>
      </c>
      <c r="AJ58" s="333"/>
      <c r="AK58" s="334"/>
      <c r="AL58" s="334"/>
      <c r="AM58" s="334"/>
      <c r="AN58" s="334"/>
      <c r="AO58" s="334"/>
      <c r="AP58" s="335"/>
      <c r="AQ58" s="339">
        <v>2</v>
      </c>
      <c r="AR58" s="340"/>
      <c r="AS58" s="340"/>
      <c r="AT58" s="340"/>
      <c r="AU58" s="340"/>
      <c r="AV58" s="340"/>
      <c r="AW58" s="340"/>
      <c r="AX58" s="340"/>
      <c r="AY58" s="340"/>
      <c r="AZ58" s="340"/>
      <c r="BA58" s="340"/>
      <c r="BB58" s="340"/>
      <c r="BC58" s="341"/>
    </row>
    <row r="59" spans="1:55" ht="15.75" thickBot="1" x14ac:dyDescent="0.3">
      <c r="A59" s="168">
        <v>7</v>
      </c>
      <c r="B59" s="244" t="str">
        <f>RecherchePostesManquants(J5:J50,26)</f>
        <v>9, 10, 11, 12, 13, 14, 15, 16, 17, 18, 19, 24</v>
      </c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5"/>
      <c r="V59" s="1" t="s">
        <v>9</v>
      </c>
      <c r="AJ59" s="324" t="s">
        <v>78</v>
      </c>
      <c r="AK59" s="325"/>
      <c r="AL59" s="325"/>
      <c r="AM59" s="325"/>
      <c r="AN59" s="325"/>
      <c r="AO59" s="325"/>
      <c r="AP59" s="326"/>
      <c r="AQ59" s="345" t="s">
        <v>75</v>
      </c>
      <c r="AR59" s="346"/>
      <c r="AS59" s="346"/>
      <c r="AT59" s="346"/>
      <c r="AU59" s="346"/>
      <c r="AV59" s="346"/>
      <c r="AW59" s="346"/>
      <c r="AX59" s="346"/>
      <c r="AY59" s="346"/>
      <c r="AZ59" s="346"/>
      <c r="BA59" s="346"/>
      <c r="BB59" s="346"/>
      <c r="BC59" s="347"/>
    </row>
    <row r="60" spans="1:55" ht="19.5" thickBot="1" x14ac:dyDescent="0.35">
      <c r="A60" s="168">
        <v>8</v>
      </c>
      <c r="B60" s="244" t="str">
        <f>RecherchePostesManquants(K5:K50,26)</f>
        <v>9, 10, 11, 12, 13, 14, 15, 16, 17, 18, 19, 24</v>
      </c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5"/>
      <c r="V60" s="1" t="s">
        <v>10</v>
      </c>
      <c r="AJ60" s="327"/>
      <c r="AK60" s="328"/>
      <c r="AL60" s="328"/>
      <c r="AM60" s="328"/>
      <c r="AN60" s="328"/>
      <c r="AO60" s="328"/>
      <c r="AP60" s="329"/>
      <c r="AQ60" s="302">
        <f>IF(AQ58&gt;AQ56,-(AQ58-AQ56)/AQ58,(AQ56-AQ58)/AQ56)</f>
        <v>0.8</v>
      </c>
      <c r="AR60" s="303"/>
      <c r="AS60" s="303"/>
      <c r="AT60" s="303"/>
      <c r="AU60" s="303"/>
      <c r="AV60" s="303"/>
      <c r="AW60" s="303"/>
      <c r="AX60" s="303"/>
      <c r="AY60" s="303"/>
      <c r="AZ60" s="303"/>
      <c r="BA60" s="303"/>
      <c r="BB60" s="303"/>
      <c r="BC60" s="304"/>
    </row>
    <row r="61" spans="1:55" x14ac:dyDescent="0.25">
      <c r="A61" s="168">
        <v>9</v>
      </c>
      <c r="B61" s="244" t="str">
        <f>RecherchePostesManquants(L5:L50,26)</f>
        <v>9, 10, 11, 12, 13, 14, 15, 16, 17, 18, 19, 24</v>
      </c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5"/>
      <c r="V61" s="1" t="s">
        <v>11</v>
      </c>
    </row>
    <row r="62" spans="1:55" x14ac:dyDescent="0.25">
      <c r="A62" s="168">
        <v>10</v>
      </c>
      <c r="B62" s="244" t="str">
        <f>RecherchePostesManquants(M5:M50,26)</f>
        <v>9, 10, 11, 12, 13, 14, 15, 16, 17, 18, 19, 24</v>
      </c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5"/>
      <c r="V62" s="1" t="s">
        <v>12</v>
      </c>
    </row>
    <row r="63" spans="1:55" x14ac:dyDescent="0.25">
      <c r="A63" s="168">
        <v>11</v>
      </c>
      <c r="B63" s="244" t="str">
        <f>RecherchePostesManquants(N5:N50,26)</f>
        <v>9, 10, 11, 12, 13, 14, 15, 16, 17, 18, 19, 24</v>
      </c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5"/>
      <c r="V63" s="1" t="s">
        <v>13</v>
      </c>
    </row>
    <row r="64" spans="1:55" x14ac:dyDescent="0.25">
      <c r="A64" s="168">
        <v>12</v>
      </c>
      <c r="B64" s="244" t="str">
        <f>RecherchePostesManquants(O5:O50,26)</f>
        <v>1, 2, 3, 4, 5, 6, 7, 8, 9, 10, 11, 12, 13, 14, 15, 16, 17, 18, 19, 20, 21, 22, 23, 24, 25, 26</v>
      </c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5"/>
      <c r="V64" s="1" t="s">
        <v>14</v>
      </c>
    </row>
    <row r="65" spans="1:37" x14ac:dyDescent="0.25">
      <c r="A65" s="100">
        <v>13</v>
      </c>
      <c r="B65" s="244" t="str">
        <f>RecherchePostesManquants(P5:P50,26)</f>
        <v>1, 2, 3, 4, 5, 6, 7, 8, 9, 10, 11, 12, 13, 14, 15, 16, 17, 18, 19, 20, 21, 22, 23, 24, 25, 26</v>
      </c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5"/>
      <c r="V65" s="1" t="s">
        <v>15</v>
      </c>
    </row>
    <row r="66" spans="1:37" x14ac:dyDescent="0.25">
      <c r="A66" s="100">
        <v>14</v>
      </c>
      <c r="B66" s="244" t="str">
        <f>RecherchePostesManquants(Q5:Q50,26)</f>
        <v>9, 10, 11, 12, 13, 14, 15, 16, 17, 18, 19, 24</v>
      </c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5"/>
      <c r="V66" s="1" t="s">
        <v>16</v>
      </c>
    </row>
    <row r="67" spans="1:37" x14ac:dyDescent="0.25">
      <c r="A67" s="168">
        <v>15</v>
      </c>
      <c r="B67" s="244" t="str">
        <f>RecherchePostesManquants(R5:R50,26)</f>
        <v>9, 10, 11, 12, 13, 14, 15, 16, 17, 18, 19, 24</v>
      </c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5"/>
      <c r="V67" s="1" t="s">
        <v>17</v>
      </c>
      <c r="AJ67" s="1"/>
      <c r="AK67" s="1"/>
    </row>
    <row r="68" spans="1:37" x14ac:dyDescent="0.25">
      <c r="A68" s="168">
        <v>16</v>
      </c>
      <c r="B68" s="244" t="str">
        <f>RecherchePostesManquants(S5:S50,26)</f>
        <v>9, 10, 11, 12, 13, 14, 15, 16, 17, 18, 19, 24</v>
      </c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5"/>
      <c r="V68" s="1" t="s">
        <v>18</v>
      </c>
      <c r="AJ68" s="1"/>
      <c r="AK68" s="1"/>
    </row>
    <row r="69" spans="1:37" x14ac:dyDescent="0.25">
      <c r="A69" s="168">
        <v>17</v>
      </c>
      <c r="B69" s="244" t="str">
        <f>RecherchePostesManquants(T5:T50,26)</f>
        <v>9, 10, 11, 12, 13, 14, 15, 16, 17, 18, 19, 24</v>
      </c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5"/>
      <c r="V69" s="1" t="s">
        <v>19</v>
      </c>
      <c r="AJ69" s="1"/>
      <c r="AK69" s="1"/>
    </row>
    <row r="70" spans="1:37" x14ac:dyDescent="0.25">
      <c r="A70" s="168">
        <v>18</v>
      </c>
      <c r="B70" s="244" t="str">
        <f>RecherchePostesManquants(U5:U50,26)</f>
        <v>9, 10, 11, 12, 13, 14, 15, 16, 17, 18, 19, 24</v>
      </c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5"/>
      <c r="V70" s="1" t="s">
        <v>20</v>
      </c>
      <c r="AJ70" s="1"/>
      <c r="AK70" s="1"/>
    </row>
    <row r="71" spans="1:37" x14ac:dyDescent="0.25">
      <c r="A71" s="100">
        <v>19</v>
      </c>
      <c r="B71" s="244" t="str">
        <f>RecherchePostesManquants(V5:V50,26)</f>
        <v>1, 2, 3, 4, 5, 6, 7, 8, 9, 10, 11, 12, 13, 14, 15, 16, 17, 18, 19, 20, 21, 22, 23, 24, 25, 26</v>
      </c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5"/>
      <c r="V71" s="1" t="s">
        <v>21</v>
      </c>
      <c r="AJ71" s="1"/>
      <c r="AK71" s="1"/>
    </row>
    <row r="72" spans="1:37" x14ac:dyDescent="0.25">
      <c r="A72" s="100">
        <v>20</v>
      </c>
      <c r="B72" s="244" t="str">
        <f>RecherchePostesManquants(W5:W50,26)</f>
        <v>1, 2, 3, 4, 5, 6, 7, 8, 9, 10, 11, 12, 13, 14, 15, 16, 17, 18, 19, 20, 21, 22, 23, 24, 25, 26</v>
      </c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5"/>
      <c r="V72" s="1" t="s">
        <v>22</v>
      </c>
      <c r="AJ72" s="1"/>
      <c r="AK72" s="1"/>
    </row>
    <row r="73" spans="1:37" x14ac:dyDescent="0.25">
      <c r="A73" s="168">
        <v>21</v>
      </c>
      <c r="B73" s="244" t="str">
        <f>RecherchePostesManquants(X5:X50,26)</f>
        <v>9, 10, 11, 12, 13, 14, 15, 16, 17, 18, 19, 24</v>
      </c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5"/>
      <c r="V73" s="1" t="s">
        <v>23</v>
      </c>
      <c r="AJ73" s="1"/>
      <c r="AK73" s="1"/>
    </row>
    <row r="74" spans="1:37" x14ac:dyDescent="0.25">
      <c r="A74" s="168">
        <v>22</v>
      </c>
      <c r="B74" s="244" t="str">
        <f>RecherchePostesManquants(Y5:Y50,26)</f>
        <v>9, 10, 11, 12, 13, 14, 15, 16, 17, 18, 19, 24</v>
      </c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5"/>
      <c r="V74" s="1" t="s">
        <v>24</v>
      </c>
      <c r="AJ74" s="1"/>
      <c r="AK74" s="1"/>
    </row>
    <row r="75" spans="1:37" x14ac:dyDescent="0.25">
      <c r="A75" s="168">
        <v>23</v>
      </c>
      <c r="B75" s="244" t="str">
        <f>RecherchePostesManquants(Z5:Z50,26)</f>
        <v>9, 10, 11, 12, 13, 14, 15, 16, 17, 18, 19, 24</v>
      </c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5"/>
      <c r="V75" s="1" t="s">
        <v>25</v>
      </c>
      <c r="AJ75" s="1"/>
      <c r="AK75" s="1"/>
    </row>
    <row r="76" spans="1:37" x14ac:dyDescent="0.25">
      <c r="A76" s="168">
        <v>24</v>
      </c>
      <c r="B76" s="244" t="str">
        <f>RecherchePostesManquants(AA5:AA50,26)</f>
        <v>9, 10, 11, 12, 13, 14, 15, 16, 17, 18, 19, 24</v>
      </c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5"/>
      <c r="V76" s="1" t="s">
        <v>26</v>
      </c>
      <c r="AJ76" s="1"/>
      <c r="AK76" s="1"/>
    </row>
    <row r="77" spans="1:37" x14ac:dyDescent="0.25">
      <c r="A77" s="100">
        <v>25</v>
      </c>
      <c r="B77" s="244" t="str">
        <f>RecherchePostesManquants(AB5:AB50,26)</f>
        <v>1, 2, 3, 4, 5, 6, 7, 8, 9, 10, 11, 12, 13, 14, 15, 16, 17, 18, 19, 20, 21, 22, 23, 24, 25, 26</v>
      </c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5"/>
      <c r="V77" s="1" t="s">
        <v>27</v>
      </c>
      <c r="AJ77" s="1"/>
      <c r="AK77" s="1"/>
    </row>
    <row r="78" spans="1:37" x14ac:dyDescent="0.25">
      <c r="A78" s="100">
        <v>26</v>
      </c>
      <c r="B78" s="244" t="str">
        <f>RecherchePostesManquants(AC5:AC50,26)</f>
        <v>1, 2, 3, 4, 5, 6, 7, 8, 9, 10, 11, 12, 13, 14, 15, 16, 17, 18, 19, 20, 21, 22, 23, 24, 25, 26</v>
      </c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5"/>
      <c r="V78" s="1" t="s">
        <v>28</v>
      </c>
      <c r="AJ78" s="1"/>
      <c r="AK78" s="1"/>
    </row>
    <row r="79" spans="1:37" x14ac:dyDescent="0.25">
      <c r="A79" s="100">
        <v>27</v>
      </c>
      <c r="B79" s="244" t="str">
        <f>RecherchePostesManquants(AD5:AD50,26)</f>
        <v>1, 2, 3, 4, 5, 6, 7, 8, 9, 10, 11, 12, 13, 14, 15, 16, 17, 18, 19, 20, 21, 22, 23, 24, 25, 26</v>
      </c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5"/>
      <c r="V79" s="1" t="s">
        <v>29</v>
      </c>
      <c r="AJ79" s="1"/>
      <c r="AK79" s="1"/>
    </row>
    <row r="80" spans="1:37" x14ac:dyDescent="0.25">
      <c r="A80" s="168">
        <v>28</v>
      </c>
      <c r="B80" s="244" t="str">
        <f>RecherchePostesManquants(AE5:AE50,26)</f>
        <v>9, 10, 11, 12, 13, 14, 15, 16, 17, 18, 19, 24</v>
      </c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5"/>
      <c r="V80" s="1" t="s">
        <v>30</v>
      </c>
      <c r="AJ80" s="1"/>
      <c r="AK80" s="1"/>
    </row>
    <row r="81" spans="1:37" x14ac:dyDescent="0.25">
      <c r="A81" s="168">
        <v>29</v>
      </c>
      <c r="B81" s="244" t="str">
        <f>RecherchePostesManquants(AF5:AF50,26)</f>
        <v>9, 10, 11, 12, 13, 14, 15, 16, 17, 18, 19, 24</v>
      </c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5"/>
      <c r="V81" s="1" t="s">
        <v>31</v>
      </c>
      <c r="AJ81" s="1"/>
      <c r="AK81" s="1"/>
    </row>
    <row r="82" spans="1:37" x14ac:dyDescent="0.25">
      <c r="A82" s="168">
        <v>30</v>
      </c>
      <c r="B82" s="244" t="str">
        <f>RecherchePostesManquants(AG5:AG50,26)</f>
        <v>9, 10, 11, 12, 13, 14, 15, 16, 17, 18, 19, 24</v>
      </c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5"/>
      <c r="AJ82" s="1"/>
      <c r="AK82" s="1"/>
    </row>
    <row r="83" spans="1:37" x14ac:dyDescent="0.25">
      <c r="A83" s="168">
        <v>31</v>
      </c>
      <c r="B83" s="244" t="str">
        <f>RecherchePostesManquants(AH5:AH50,26)</f>
        <v>9, 10, 11, 12, 13, 14, 15, 16, 17, 18, 19, 24</v>
      </c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5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S4:AV4"/>
    <mergeCell ref="AW4:AY4"/>
    <mergeCell ref="AZ4:BC4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B83:U83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  <mergeCell ref="AJ4:AM4"/>
    <mergeCell ref="AO4:AR4"/>
  </mergeCells>
  <conditionalFormatting sqref="C2:AD3 C51 C4:AC4">
    <cfRule type="expression" dxfId="386" priority="485">
      <formula>WEEKDAY(E$2,2)=2</formula>
    </cfRule>
  </conditionalFormatting>
  <conditionalFormatting sqref="D2:AE3 D4:AC4">
    <cfRule type="expression" dxfId="385" priority="486">
      <formula>WEEKDAY(E$2,2)=7</formula>
    </cfRule>
  </conditionalFormatting>
  <conditionalFormatting sqref="D2:AF3 D4:AD4">
    <cfRule type="containsText" dxfId="384" priority="488" operator="containsText" text="CF">
      <formula>NOT(ISERROR(SEARCH("CF",#REF!)))</formula>
    </cfRule>
    <cfRule type="containsText" dxfId="383" priority="489" operator="containsText" text="RC">
      <formula>NOT(ISERROR(SEARCH("RC",#REF!)))</formula>
    </cfRule>
    <cfRule type="containsText" dxfId="382" priority="490" operator="containsText" text="RTT">
      <formula>NOT(ISERROR(SEARCH("RTT",#REF!)))</formula>
    </cfRule>
    <cfRule type="containsText" dxfId="381" priority="491" operator="containsText" text="RF">
      <formula>NOT(ISERROR(SEARCH("RF",#REF!)))</formula>
    </cfRule>
    <cfRule type="containsText" dxfId="380" priority="492" operator="containsText" text="FR">
      <formula>NOT(ISERROR(SEARCH("FR",#REF!)))</formula>
    </cfRule>
    <cfRule type="containsText" dxfId="379" priority="493" operator="containsText" text="HS">
      <formula>NOT(ISERROR(SEARCH("HS",#REF!)))</formula>
    </cfRule>
    <cfRule type="containsText" dxfId="378" priority="494" operator="containsText" text="CA">
      <formula>NOT(ISERROR(SEARCH("CA",#REF!)))</formula>
    </cfRule>
    <cfRule type="containsText" dxfId="377" priority="495" operator="containsText" text="RH">
      <formula>NOT(ISERROR(SEARCH("RH",#REF!)))</formula>
    </cfRule>
  </conditionalFormatting>
  <conditionalFormatting sqref="D2:AF3 D4:AD4">
    <cfRule type="containsText" dxfId="376" priority="487" operator="containsText" text="JDF">
      <formula>NOT(ISERROR(SEARCH("JDF",#REF!)))</formula>
    </cfRule>
  </conditionalFormatting>
  <conditionalFormatting sqref="D52:AG81 D84:AG89 V82:AG83">
    <cfRule type="containsText" dxfId="375" priority="496" operator="containsText" text="CF">
      <formula>NOT(ISERROR(SEARCH("CF",#REF!)))</formula>
    </cfRule>
    <cfRule type="containsText" dxfId="374" priority="497" operator="containsText" text="RC">
      <formula>NOT(ISERROR(SEARCH("RC",#REF!)))</formula>
    </cfRule>
    <cfRule type="containsText" dxfId="373" priority="498" operator="containsText" text="RTT">
      <formula>NOT(ISERROR(SEARCH("RTT",#REF!)))</formula>
    </cfRule>
    <cfRule type="containsText" dxfId="372" priority="499" operator="containsText" text="RF">
      <formula>NOT(ISERROR(SEARCH("RF",#REF!)))</formula>
    </cfRule>
    <cfRule type="containsText" dxfId="371" priority="500" operator="containsText" text="FR">
      <formula>NOT(ISERROR(SEARCH("FR",#REF!)))</formula>
    </cfRule>
    <cfRule type="containsText" dxfId="370" priority="501" operator="containsText" text="HS">
      <formula>NOT(ISERROR(SEARCH("HS",#REF!)))</formula>
    </cfRule>
    <cfRule type="containsText" dxfId="369" priority="502" operator="containsText" text="CA">
      <formula>NOT(ISERROR(SEARCH("CA",#REF!)))</formula>
    </cfRule>
    <cfRule type="containsText" dxfId="368" priority="503" operator="containsText" text="RH">
      <formula>NOT(ISERROR(SEARCH("RH",#REF!)))</formula>
    </cfRule>
  </conditionalFormatting>
  <conditionalFormatting sqref="D52:AG81 D84:AG89 V82:AG83">
    <cfRule type="containsText" dxfId="367" priority="504" operator="containsText" text="JDF">
      <formula>NOT(ISERROR(SEARCH("JDF",#REF!)))</formula>
    </cfRule>
  </conditionalFormatting>
  <conditionalFormatting sqref="D2 H2 J2 L2 N2 P2 R2 T2 V2 X2 Z2 AB2 AD2 AF2 F2">
    <cfRule type="duplicateValues" dxfId="366" priority="523"/>
  </conditionalFormatting>
  <conditionalFormatting sqref="AE2:AF3 AD4">
    <cfRule type="expression" dxfId="365" priority="524">
      <formula>WEEKDAY(#REF!,2)=2</formula>
    </cfRule>
  </conditionalFormatting>
  <conditionalFormatting sqref="AF2:AF3">
    <cfRule type="expression" dxfId="364" priority="525">
      <formula>WEEKDAY(#REF!,2)=7</formula>
    </cfRule>
  </conditionalFormatting>
  <conditionalFormatting sqref="D5:AD15 D16:AF50">
    <cfRule type="cellIs" dxfId="363" priority="465" operator="equal">
      <formula>27</formula>
    </cfRule>
    <cfRule type="containsText" dxfId="362" priority="466" operator="containsText" text="JSR">
      <formula>NOT(ISERROR(SEARCH("JSR",D5)))</formula>
    </cfRule>
    <cfRule type="containsText" dxfId="361" priority="467" operator="containsText" text="JS">
      <formula>NOT(ISERROR(SEARCH("JS",D5)))</formula>
    </cfRule>
    <cfRule type="containsText" dxfId="360" priority="468" operator="containsText" text="RTP">
      <formula>NOT(ISERROR(SEARCH("RTP",D5)))</formula>
    </cfRule>
    <cfRule type="containsText" dxfId="359" priority="469" operator="containsText" text="RTJ">
      <formula>NOT(ISERROR(SEARCH("RTJ",D5)))</formula>
    </cfRule>
    <cfRule type="containsText" dxfId="358" priority="470" operator="containsText" text="RTT">
      <formula>NOT(ISERROR(SEARCH("RTT",D5)))</formula>
    </cfRule>
    <cfRule type="containsText" dxfId="357" priority="471" operator="containsText" text="RF">
      <formula>NOT(ISERROR(SEARCH("RF",D5)))</formula>
    </cfRule>
    <cfRule type="containsText" dxfId="356" priority="472" operator="containsText" text="RC">
      <formula>NOT(ISERROR(SEARCH("RC",D5)))</formula>
    </cfRule>
    <cfRule type="containsText" dxfId="355" priority="473" operator="containsText" text="NM">
      <formula>NOT(ISERROR(SEARCH("NM",D5)))</formula>
    </cfRule>
    <cfRule type="containsText" dxfId="354" priority="474" operator="containsText" text="JDF">
      <formula>NOT(ISERROR(SEARCH("JDF",D5)))</formula>
    </cfRule>
    <cfRule type="containsText" dxfId="353" priority="475" operator="containsText" text="HSM">
      <formula>NOT(ISERROR(SEARCH("HSM",D5)))</formula>
    </cfRule>
    <cfRule type="containsText" dxfId="352" priority="476" operator="containsText" text="HS">
      <formula>NOT(ISERROR(SEARCH("HS",D5)))</formula>
    </cfRule>
    <cfRule type="containsText" dxfId="351" priority="477" operator="containsText" text="FR">
      <formula>NOT(ISERROR(SEARCH("FR",D5)))</formula>
    </cfRule>
    <cfRule type="containsText" dxfId="350" priority="478" operator="containsText" text="CFS">
      <formula>NOT(ISERROR(SEARCH("CFS",D5)))</formula>
    </cfRule>
    <cfRule type="containsText" dxfId="349" priority="479" operator="containsText" text="CFJ">
      <formula>NOT(ISERROR(SEARCH("CFJ",D5)))</formula>
    </cfRule>
    <cfRule type="containsText" dxfId="348" priority="480" operator="containsText" text="CAR">
      <formula>NOT(ISERROR(SEARCH("CAR",D5)))</formula>
    </cfRule>
    <cfRule type="containsText" dxfId="347" priority="481" operator="containsText" text="CAM">
      <formula>NOT(ISERROR(SEARCH("CAM",D5)))</formula>
    </cfRule>
    <cfRule type="containsText" dxfId="346" priority="482" operator="containsText" text="CA">
      <formula>NOT(ISERROR(SEARCH("CA",D5)))</formula>
    </cfRule>
    <cfRule type="containsText" dxfId="345" priority="483" operator="containsText" text="AAS">
      <formula>NOT(ISERROR(SEARCH("AAS",D5)))</formula>
    </cfRule>
    <cfRule type="containsText" dxfId="344" priority="484" operator="containsText" text="RH">
      <formula>NOT(ISERROR(SEARCH("RH",D5)))</formula>
    </cfRule>
  </conditionalFormatting>
  <conditionalFormatting sqref="D90:AG1048571">
    <cfRule type="containsText" dxfId="343" priority="505" operator="containsText" text="CF">
      <formula>NOT(ISERROR(SEARCH("CF",#REF!)))</formula>
    </cfRule>
    <cfRule type="containsText" dxfId="342" priority="506" operator="containsText" text="RC">
      <formula>NOT(ISERROR(SEARCH("RC",#REF!)))</formula>
    </cfRule>
    <cfRule type="containsText" dxfId="341" priority="507" operator="containsText" text="RTT">
      <formula>NOT(ISERROR(SEARCH("RTT",#REF!)))</formula>
    </cfRule>
    <cfRule type="containsText" dxfId="340" priority="508" operator="containsText" text="RF">
      <formula>NOT(ISERROR(SEARCH("RF",#REF!)))</formula>
    </cfRule>
    <cfRule type="containsText" dxfId="339" priority="509" operator="containsText" text="FR">
      <formula>NOT(ISERROR(SEARCH("FR",#REF!)))</formula>
    </cfRule>
    <cfRule type="containsText" dxfId="338" priority="510" operator="containsText" text="HS">
      <formula>NOT(ISERROR(SEARCH("HS",#REF!)))</formula>
    </cfRule>
    <cfRule type="containsText" dxfId="337" priority="511" operator="containsText" text="CA">
      <formula>NOT(ISERROR(SEARCH("CA",#REF!)))</formula>
    </cfRule>
    <cfRule type="containsText" dxfId="336" priority="512" operator="containsText" text="RH">
      <formula>NOT(ISERROR(SEARCH("RH",#REF!)))</formula>
    </cfRule>
  </conditionalFormatting>
  <conditionalFormatting sqref="D90:AG1048571">
    <cfRule type="containsText" dxfId="335" priority="513" operator="containsText" text="JDF">
      <formula>NOT(ISERROR(SEARCH("JDF",#REF!)))</formula>
    </cfRule>
  </conditionalFormatting>
  <conditionalFormatting sqref="D1048572:AG1048576">
    <cfRule type="containsText" dxfId="334" priority="514" operator="containsText" text="CF">
      <formula>NOT(ISERROR(SEARCH("CF",#REF!)))</formula>
    </cfRule>
    <cfRule type="containsText" dxfId="333" priority="515" operator="containsText" text="RC">
      <formula>NOT(ISERROR(SEARCH("RC",#REF!)))</formula>
    </cfRule>
    <cfRule type="containsText" dxfId="332" priority="516" operator="containsText" text="RTT">
      <formula>NOT(ISERROR(SEARCH("RTT",#REF!)))</formula>
    </cfRule>
    <cfRule type="containsText" dxfId="331" priority="517" operator="containsText" text="RF">
      <formula>NOT(ISERROR(SEARCH("RF",#REF!)))</formula>
    </cfRule>
    <cfRule type="containsText" dxfId="330" priority="518" operator="containsText" text="FR">
      <formula>NOT(ISERROR(SEARCH("FR",#REF!)))</formula>
    </cfRule>
    <cfRule type="containsText" dxfId="329" priority="519" operator="containsText" text="HS">
      <formula>NOT(ISERROR(SEARCH("HS",#REF!)))</formula>
    </cfRule>
    <cfRule type="containsText" dxfId="328" priority="520" operator="containsText" text="CA">
      <formula>NOT(ISERROR(SEARCH("CA",#REF!)))</formula>
    </cfRule>
    <cfRule type="containsText" dxfId="327" priority="521" operator="containsText" text="RH">
      <formula>NOT(ISERROR(SEARCH("RH",#REF!)))</formula>
    </cfRule>
  </conditionalFormatting>
  <conditionalFormatting sqref="D1048572:AG1048576">
    <cfRule type="containsText" dxfId="326" priority="522" operator="containsText" text="JDF">
      <formula>NOT(ISERROR(SEARCH("JDF",#REF!)))</formula>
    </cfRule>
  </conditionalFormatting>
  <conditionalFormatting sqref="AQ51">
    <cfRule type="cellIs" dxfId="325" priority="416" operator="equal">
      <formula>27</formula>
    </cfRule>
    <cfRule type="containsText" dxfId="324" priority="417" operator="containsText" text="JSR">
      <formula>NOT(ISERROR(SEARCH("JSR",AQ51)))</formula>
    </cfRule>
    <cfRule type="containsText" dxfId="323" priority="418" operator="containsText" text="JS">
      <formula>NOT(ISERROR(SEARCH("JS",AQ51)))</formula>
    </cfRule>
    <cfRule type="containsText" dxfId="322" priority="419" operator="containsText" text="RTP">
      <formula>NOT(ISERROR(SEARCH("RTP",AQ51)))</formula>
    </cfRule>
    <cfRule type="containsText" dxfId="321" priority="420" operator="containsText" text="RTJ">
      <formula>NOT(ISERROR(SEARCH("RTJ",AQ51)))</formula>
    </cfRule>
    <cfRule type="containsText" dxfId="320" priority="421" operator="containsText" text="RTT">
      <formula>NOT(ISERROR(SEARCH("RTT",AQ51)))</formula>
    </cfRule>
    <cfRule type="containsText" dxfId="319" priority="422" operator="containsText" text="RF">
      <formula>NOT(ISERROR(SEARCH("RF",AQ51)))</formula>
    </cfRule>
    <cfRule type="containsText" dxfId="318" priority="423" operator="containsText" text="RC">
      <formula>NOT(ISERROR(SEARCH("RC",AQ51)))</formula>
    </cfRule>
    <cfRule type="containsText" dxfId="317" priority="424" operator="containsText" text="NM">
      <formula>NOT(ISERROR(SEARCH("NM",AQ51)))</formula>
    </cfRule>
    <cfRule type="containsText" dxfId="316" priority="425" operator="containsText" text="JDF">
      <formula>NOT(ISERROR(SEARCH("JDF",AQ51)))</formula>
    </cfRule>
    <cfRule type="containsText" dxfId="315" priority="426" operator="containsText" text="HSM">
      <formula>NOT(ISERROR(SEARCH("HSM",AQ51)))</formula>
    </cfRule>
    <cfRule type="containsText" dxfId="314" priority="427" operator="containsText" text="HS">
      <formula>NOT(ISERROR(SEARCH("HS",AQ51)))</formula>
    </cfRule>
    <cfRule type="containsText" dxfId="313" priority="428" operator="containsText" text="FR">
      <formula>NOT(ISERROR(SEARCH("FR",AQ51)))</formula>
    </cfRule>
    <cfRule type="containsText" dxfId="312" priority="429" operator="containsText" text="CFS">
      <formula>NOT(ISERROR(SEARCH("CFS",AQ51)))</formula>
    </cfRule>
    <cfRule type="containsText" dxfId="311" priority="430" operator="containsText" text="CFJ">
      <formula>NOT(ISERROR(SEARCH("CFJ",AQ51)))</formula>
    </cfRule>
    <cfRule type="containsText" dxfId="310" priority="431" operator="containsText" text="CAR">
      <formula>NOT(ISERROR(SEARCH("CAR",AQ51)))</formula>
    </cfRule>
    <cfRule type="containsText" dxfId="309" priority="432" operator="containsText" text="CAM">
      <formula>NOT(ISERROR(SEARCH("CAM",AQ51)))</formula>
    </cfRule>
    <cfRule type="containsText" dxfId="308" priority="433" operator="containsText" text="CA">
      <formula>NOT(ISERROR(SEARCH("CA",AQ51)))</formula>
    </cfRule>
    <cfRule type="containsText" dxfId="307" priority="434" operator="containsText" text="AAS">
      <formula>NOT(ISERROR(SEARCH("AAS",AQ51)))</formula>
    </cfRule>
    <cfRule type="containsText" dxfId="306" priority="435" operator="containsText" text="RH">
      <formula>NOT(ISERROR(SEARCH("RH",AQ51)))</formula>
    </cfRule>
  </conditionalFormatting>
  <conditionalFormatting sqref="AD4">
    <cfRule type="expression" dxfId="305" priority="526">
      <formula>WEEKDAY(AF$2,2)=7</formula>
    </cfRule>
  </conditionalFormatting>
  <conditionalFormatting sqref="AH53:AI53">
    <cfRule type="expression" dxfId="304" priority="527">
      <formula>WEEKDAY(#REF!,2)=2</formula>
    </cfRule>
  </conditionalFormatting>
  <conditionalFormatting sqref="AQ55:AQ60">
    <cfRule type="containsText" dxfId="303" priority="456" operator="containsText" text="JDF">
      <formula>NOT(ISERROR(SEARCH("JDF",#REF!)))</formula>
    </cfRule>
  </conditionalFormatting>
  <conditionalFormatting sqref="AQ55:AQ60">
    <cfRule type="containsText" dxfId="302" priority="457" operator="containsText" text="CF">
      <formula>NOT(ISERROR(SEARCH("CF",#REF!)))</formula>
    </cfRule>
    <cfRule type="containsText" dxfId="301" priority="458" operator="containsText" text="RC">
      <formula>NOT(ISERROR(SEARCH("RC",#REF!)))</formula>
    </cfRule>
    <cfRule type="containsText" dxfId="300" priority="459" operator="containsText" text="RTT">
      <formula>NOT(ISERROR(SEARCH("RTT",#REF!)))</formula>
    </cfRule>
    <cfRule type="containsText" dxfId="299" priority="460" operator="containsText" text="RF">
      <formula>NOT(ISERROR(SEARCH("RF",#REF!)))</formula>
    </cfRule>
    <cfRule type="containsText" dxfId="298" priority="461" operator="containsText" text="FR">
      <formula>NOT(ISERROR(SEARCH("FR",#REF!)))</formula>
    </cfRule>
    <cfRule type="containsText" dxfId="297" priority="462" operator="containsText" text="HS">
      <formula>NOT(ISERROR(SEARCH("HS",#REF!)))</formula>
    </cfRule>
    <cfRule type="containsText" dxfId="296" priority="463" operator="containsText" text="CA">
      <formula>NOT(ISERROR(SEARCH("CA",#REF!)))</formula>
    </cfRule>
    <cfRule type="containsText" dxfId="295" priority="464" operator="containsText" text="RH">
      <formula>NOT(ISERROR(SEARCH("RH",#REF!)))</formula>
    </cfRule>
  </conditionalFormatting>
  <conditionalFormatting sqref="AL51 AM5:AN5 AM6:AM50">
    <cfRule type="cellIs" dxfId="294" priority="436" operator="equal">
      <formula>27</formula>
    </cfRule>
    <cfRule type="containsText" dxfId="293" priority="437" operator="containsText" text="JSR">
      <formula>NOT(ISERROR(SEARCH("JSR",AL5)))</formula>
    </cfRule>
    <cfRule type="containsText" dxfId="292" priority="438" operator="containsText" text="JS">
      <formula>NOT(ISERROR(SEARCH("JS",AL5)))</formula>
    </cfRule>
    <cfRule type="containsText" dxfId="291" priority="439" operator="containsText" text="RTP">
      <formula>NOT(ISERROR(SEARCH("RTP",AL5)))</formula>
    </cfRule>
    <cfRule type="containsText" dxfId="290" priority="440" operator="containsText" text="RTJ">
      <formula>NOT(ISERROR(SEARCH("RTJ",AL5)))</formula>
    </cfRule>
    <cfRule type="containsText" dxfId="289" priority="441" operator="containsText" text="RTT">
      <formula>NOT(ISERROR(SEARCH("RTT",AL5)))</formula>
    </cfRule>
    <cfRule type="containsText" dxfId="288" priority="442" operator="containsText" text="RF">
      <formula>NOT(ISERROR(SEARCH("RF",AL5)))</formula>
    </cfRule>
    <cfRule type="containsText" dxfId="287" priority="443" operator="containsText" text="RC">
      <formula>NOT(ISERROR(SEARCH("RC",AL5)))</formula>
    </cfRule>
    <cfRule type="containsText" dxfId="286" priority="444" operator="containsText" text="NM">
      <formula>NOT(ISERROR(SEARCH("NM",AL5)))</formula>
    </cfRule>
    <cfRule type="containsText" dxfId="285" priority="445" operator="containsText" text="JDF">
      <formula>NOT(ISERROR(SEARCH("JDF",AL5)))</formula>
    </cfRule>
    <cfRule type="containsText" dxfId="284" priority="446" operator="containsText" text="HSM">
      <formula>NOT(ISERROR(SEARCH("HSM",AL5)))</formula>
    </cfRule>
    <cfRule type="containsText" dxfId="283" priority="447" operator="containsText" text="HS">
      <formula>NOT(ISERROR(SEARCH("HS",AL5)))</formula>
    </cfRule>
    <cfRule type="containsText" dxfId="282" priority="448" operator="containsText" text="FR">
      <formula>NOT(ISERROR(SEARCH("FR",AL5)))</formula>
    </cfRule>
    <cfRule type="containsText" dxfId="281" priority="449" operator="containsText" text="CFS">
      <formula>NOT(ISERROR(SEARCH("CFS",AL5)))</formula>
    </cfRule>
    <cfRule type="containsText" dxfId="280" priority="450" operator="containsText" text="CFJ">
      <formula>NOT(ISERROR(SEARCH("CFJ",AL5)))</formula>
    </cfRule>
    <cfRule type="containsText" dxfId="279" priority="451" operator="containsText" text="CAR">
      <formula>NOT(ISERROR(SEARCH("CAR",AL5)))</formula>
    </cfRule>
    <cfRule type="containsText" dxfId="278" priority="452" operator="containsText" text="CAM">
      <formula>NOT(ISERROR(SEARCH("CAM",AL5)))</formula>
    </cfRule>
    <cfRule type="containsText" dxfId="277" priority="453" operator="containsText" text="CA">
      <formula>NOT(ISERROR(SEARCH("CA",AL5)))</formula>
    </cfRule>
    <cfRule type="containsText" dxfId="276" priority="454" operator="containsText" text="AAS">
      <formula>NOT(ISERROR(SEARCH("AAS",AL5)))</formula>
    </cfRule>
    <cfRule type="containsText" dxfId="275" priority="455" operator="containsText" text="RH">
      <formula>NOT(ISERROR(SEARCH("RH",AL5)))</formula>
    </cfRule>
  </conditionalFormatting>
  <conditionalFormatting sqref="BB51">
    <cfRule type="cellIs" dxfId="274" priority="396" operator="equal">
      <formula>27</formula>
    </cfRule>
    <cfRule type="containsText" dxfId="273" priority="397" operator="containsText" text="JSR">
      <formula>NOT(ISERROR(SEARCH("JSR",BB51)))</formula>
    </cfRule>
    <cfRule type="containsText" dxfId="272" priority="398" operator="containsText" text="JS">
      <formula>NOT(ISERROR(SEARCH("JS",BB51)))</formula>
    </cfRule>
    <cfRule type="containsText" dxfId="271" priority="399" operator="containsText" text="RTP">
      <formula>NOT(ISERROR(SEARCH("RTP",BB51)))</formula>
    </cfRule>
    <cfRule type="containsText" dxfId="270" priority="400" operator="containsText" text="RTJ">
      <formula>NOT(ISERROR(SEARCH("RTJ",BB51)))</formula>
    </cfRule>
    <cfRule type="containsText" dxfId="269" priority="401" operator="containsText" text="RTT">
      <formula>NOT(ISERROR(SEARCH("RTT",BB51)))</formula>
    </cfRule>
    <cfRule type="containsText" dxfId="268" priority="402" operator="containsText" text="RF">
      <formula>NOT(ISERROR(SEARCH("RF",BB51)))</formula>
    </cfRule>
    <cfRule type="containsText" dxfId="267" priority="403" operator="containsText" text="RC">
      <formula>NOT(ISERROR(SEARCH("RC",BB51)))</formula>
    </cfRule>
    <cfRule type="containsText" dxfId="266" priority="404" operator="containsText" text="NM">
      <formula>NOT(ISERROR(SEARCH("NM",BB51)))</formula>
    </cfRule>
    <cfRule type="containsText" dxfId="265" priority="405" operator="containsText" text="JDF">
      <formula>NOT(ISERROR(SEARCH("JDF",BB51)))</formula>
    </cfRule>
    <cfRule type="containsText" dxfId="264" priority="406" operator="containsText" text="HSM">
      <formula>NOT(ISERROR(SEARCH("HSM",BB51)))</formula>
    </cfRule>
    <cfRule type="containsText" dxfId="263" priority="407" operator="containsText" text="HS">
      <formula>NOT(ISERROR(SEARCH("HS",BB51)))</formula>
    </cfRule>
    <cfRule type="containsText" dxfId="262" priority="408" operator="containsText" text="FR">
      <formula>NOT(ISERROR(SEARCH("FR",BB51)))</formula>
    </cfRule>
    <cfRule type="containsText" dxfId="261" priority="409" operator="containsText" text="CFS">
      <formula>NOT(ISERROR(SEARCH("CFS",BB51)))</formula>
    </cfRule>
    <cfRule type="containsText" dxfId="260" priority="410" operator="containsText" text="CFJ">
      <formula>NOT(ISERROR(SEARCH("CFJ",BB51)))</formula>
    </cfRule>
    <cfRule type="containsText" dxfId="259" priority="411" operator="containsText" text="CAR">
      <formula>NOT(ISERROR(SEARCH("CAR",BB51)))</formula>
    </cfRule>
    <cfRule type="containsText" dxfId="258" priority="412" operator="containsText" text="CAM">
      <formula>NOT(ISERROR(SEARCH("CAM",BB51)))</formula>
    </cfRule>
    <cfRule type="containsText" dxfId="257" priority="413" operator="containsText" text="CA">
      <formula>NOT(ISERROR(SEARCH("CA",BB51)))</formula>
    </cfRule>
    <cfRule type="containsText" dxfId="256" priority="414" operator="containsText" text="AAS">
      <formula>NOT(ISERROR(SEARCH("AAS",BB51)))</formula>
    </cfRule>
    <cfRule type="containsText" dxfId="255" priority="415" operator="containsText" text="RH">
      <formula>NOT(ISERROR(SEARCH("RH",BB51)))</formula>
    </cfRule>
  </conditionalFormatting>
  <conditionalFormatting sqref="C5:C28 C30:C50">
    <cfRule type="expression" dxfId="254" priority="395">
      <formula>WEEKDAY(E$1,2)=2</formula>
    </cfRule>
  </conditionalFormatting>
  <conditionalFormatting sqref="C48">
    <cfRule type="expression" dxfId="253" priority="394">
      <formula>WEEKDAY(E$1,2)=2</formula>
    </cfRule>
  </conditionalFormatting>
  <conditionalFormatting sqref="C50">
    <cfRule type="expression" dxfId="252" priority="393">
      <formula>WEEKDAY(E$1,2)=2</formula>
    </cfRule>
  </conditionalFormatting>
  <conditionalFormatting sqref="C47">
    <cfRule type="expression" dxfId="251" priority="392">
      <formula>WEEKDAY(E$1,2)=2</formula>
    </cfRule>
  </conditionalFormatting>
  <conditionalFormatting sqref="C49">
    <cfRule type="expression" dxfId="250" priority="391">
      <formula>WEEKDAY(E$1,2)=2</formula>
    </cfRule>
  </conditionalFormatting>
  <conditionalFormatting sqref="C48">
    <cfRule type="expression" dxfId="249" priority="390">
      <formula>WEEKDAY(E$1,2)=2</formula>
    </cfRule>
  </conditionalFormatting>
  <conditionalFormatting sqref="C49">
    <cfRule type="expression" dxfId="248" priority="389">
      <formula>WEEKDAY(E$1,2)=2</formula>
    </cfRule>
  </conditionalFormatting>
  <conditionalFormatting sqref="C29">
    <cfRule type="expression" dxfId="247" priority="388">
      <formula>WEEKDAY(E$1,2)=2</formula>
    </cfRule>
  </conditionalFormatting>
  <conditionalFormatting sqref="AG2:AG3">
    <cfRule type="expression" dxfId="246" priority="375">
      <formula>WEEKDAY(AH$2,2)=7</formula>
    </cfRule>
  </conditionalFormatting>
  <conditionalFormatting sqref="AG2:AI3">
    <cfRule type="containsText" dxfId="245" priority="377" operator="containsText" text="CF">
      <formula>NOT(ISERROR(SEARCH("CF",#REF!)))</formula>
    </cfRule>
    <cfRule type="containsText" dxfId="244" priority="378" operator="containsText" text="RC">
      <formula>NOT(ISERROR(SEARCH("RC",#REF!)))</formula>
    </cfRule>
    <cfRule type="containsText" dxfId="243" priority="379" operator="containsText" text="RTT">
      <formula>NOT(ISERROR(SEARCH("RTT",#REF!)))</formula>
    </cfRule>
    <cfRule type="containsText" dxfId="242" priority="380" operator="containsText" text="RF">
      <formula>NOT(ISERROR(SEARCH("RF",#REF!)))</formula>
    </cfRule>
    <cfRule type="containsText" dxfId="241" priority="381" operator="containsText" text="FR">
      <formula>NOT(ISERROR(SEARCH("FR",#REF!)))</formula>
    </cfRule>
    <cfRule type="containsText" dxfId="240" priority="382" operator="containsText" text="HS">
      <formula>NOT(ISERROR(SEARCH("HS",#REF!)))</formula>
    </cfRule>
    <cfRule type="containsText" dxfId="239" priority="383" operator="containsText" text="CA">
      <formula>NOT(ISERROR(SEARCH("CA",#REF!)))</formula>
    </cfRule>
    <cfRule type="containsText" dxfId="238" priority="384" operator="containsText" text="RH">
      <formula>NOT(ISERROR(SEARCH("RH",#REF!)))</formula>
    </cfRule>
  </conditionalFormatting>
  <conditionalFormatting sqref="AG2:AI3">
    <cfRule type="containsText" dxfId="237" priority="376" operator="containsText" text="JDF">
      <formula>NOT(ISERROR(SEARCH("JDF",#REF!)))</formula>
    </cfRule>
  </conditionalFormatting>
  <conditionalFormatting sqref="AH2:AI2">
    <cfRule type="duplicateValues" dxfId="236" priority="385"/>
  </conditionalFormatting>
  <conditionalFormatting sqref="AG2:AI3">
    <cfRule type="expression" dxfId="235" priority="386">
      <formula>WEEKDAY(#REF!,2)=2</formula>
    </cfRule>
  </conditionalFormatting>
  <conditionalFormatting sqref="AH2:AI3">
    <cfRule type="expression" dxfId="234" priority="387">
      <formula>WEEKDAY(#REF!,2)=7</formula>
    </cfRule>
  </conditionalFormatting>
  <conditionalFormatting sqref="AG16:AI19 AG5:AG15 AI5:AI15 AG49:AI50 AG40:AG48 AI40:AI48 AG21:AI39 AH20:AI20">
    <cfRule type="cellIs" dxfId="233" priority="355" operator="equal">
      <formula>27</formula>
    </cfRule>
    <cfRule type="containsText" dxfId="232" priority="356" operator="containsText" text="JSR">
      <formula>NOT(ISERROR(SEARCH("JSR",AG5)))</formula>
    </cfRule>
    <cfRule type="containsText" dxfId="231" priority="357" operator="containsText" text="JS">
      <formula>NOT(ISERROR(SEARCH("JS",AG5)))</formula>
    </cfRule>
    <cfRule type="containsText" dxfId="230" priority="358" operator="containsText" text="RTP">
      <formula>NOT(ISERROR(SEARCH("RTP",AG5)))</formula>
    </cfRule>
    <cfRule type="containsText" dxfId="229" priority="359" operator="containsText" text="RTJ">
      <formula>NOT(ISERROR(SEARCH("RTJ",AG5)))</formula>
    </cfRule>
    <cfRule type="containsText" dxfId="228" priority="360" operator="containsText" text="RTT">
      <formula>NOT(ISERROR(SEARCH("RTT",AG5)))</formula>
    </cfRule>
    <cfRule type="containsText" dxfId="227" priority="361" operator="containsText" text="RF">
      <formula>NOT(ISERROR(SEARCH("RF",AG5)))</formula>
    </cfRule>
    <cfRule type="containsText" dxfId="226" priority="362" operator="containsText" text="RC">
      <formula>NOT(ISERROR(SEARCH("RC",AG5)))</formula>
    </cfRule>
    <cfRule type="containsText" dxfId="225" priority="363" operator="containsText" text="NM">
      <formula>NOT(ISERROR(SEARCH("NM",AG5)))</formula>
    </cfRule>
    <cfRule type="containsText" dxfId="224" priority="364" operator="containsText" text="JDF">
      <formula>NOT(ISERROR(SEARCH("JDF",AG5)))</formula>
    </cfRule>
    <cfRule type="containsText" dxfId="223" priority="365" operator="containsText" text="HSM">
      <formula>NOT(ISERROR(SEARCH("HSM",AG5)))</formula>
    </cfRule>
    <cfRule type="containsText" dxfId="222" priority="366" operator="containsText" text="HS">
      <formula>NOT(ISERROR(SEARCH("HS",AG5)))</formula>
    </cfRule>
    <cfRule type="containsText" dxfId="221" priority="367" operator="containsText" text="FR">
      <formula>NOT(ISERROR(SEARCH("FR",AG5)))</formula>
    </cfRule>
    <cfRule type="containsText" dxfId="220" priority="368" operator="containsText" text="CFS">
      <formula>NOT(ISERROR(SEARCH("CFS",AG5)))</formula>
    </cfRule>
    <cfRule type="containsText" dxfId="219" priority="369" operator="containsText" text="CFJ">
      <formula>NOT(ISERROR(SEARCH("CFJ",AG5)))</formula>
    </cfRule>
    <cfRule type="containsText" dxfId="218" priority="370" operator="containsText" text="CAR">
      <formula>NOT(ISERROR(SEARCH("CAR",AG5)))</formula>
    </cfRule>
    <cfRule type="containsText" dxfId="217" priority="371" operator="containsText" text="CAM">
      <formula>NOT(ISERROR(SEARCH("CAM",AG5)))</formula>
    </cfRule>
    <cfRule type="containsText" dxfId="216" priority="372" operator="containsText" text="CA">
      <formula>NOT(ISERROR(SEARCH("CA",AG5)))</formula>
    </cfRule>
    <cfRule type="containsText" dxfId="215" priority="373" operator="containsText" text="AAS">
      <formula>NOT(ISERROR(SEARCH("AAS",AG5)))</formula>
    </cfRule>
    <cfRule type="containsText" dxfId="214" priority="374" operator="containsText" text="RH">
      <formula>NOT(ISERROR(SEARCH("RH",AG5)))</formula>
    </cfRule>
  </conditionalFormatting>
  <conditionalFormatting sqref="AK5:AK50">
    <cfRule type="cellIs" dxfId="213" priority="354" operator="lessThan">
      <formula>0</formula>
    </cfRule>
  </conditionalFormatting>
  <conditionalFormatting sqref="AM5">
    <cfRule type="cellIs" dxfId="212" priority="353" operator="lessThan">
      <formula>0</formula>
    </cfRule>
  </conditionalFormatting>
  <conditionalFormatting sqref="AM6:AM50">
    <cfRule type="cellIs" dxfId="211" priority="352" operator="lessThan">
      <formula>0</formula>
    </cfRule>
  </conditionalFormatting>
  <conditionalFormatting sqref="AH5:AH15">
    <cfRule type="cellIs" dxfId="210" priority="332" operator="equal">
      <formula>27</formula>
    </cfRule>
    <cfRule type="containsText" dxfId="209" priority="333" operator="containsText" text="JSR">
      <formula>NOT(ISERROR(SEARCH("JSR",AH5)))</formula>
    </cfRule>
    <cfRule type="containsText" dxfId="208" priority="334" operator="containsText" text="JS">
      <formula>NOT(ISERROR(SEARCH("JS",AH5)))</formula>
    </cfRule>
    <cfRule type="containsText" dxfId="207" priority="335" operator="containsText" text="RTP">
      <formula>NOT(ISERROR(SEARCH("RTP",AH5)))</formula>
    </cfRule>
    <cfRule type="containsText" dxfId="206" priority="336" operator="containsText" text="RTJ">
      <formula>NOT(ISERROR(SEARCH("RTJ",AH5)))</formula>
    </cfRule>
    <cfRule type="containsText" dxfId="205" priority="337" operator="containsText" text="RTT">
      <formula>NOT(ISERROR(SEARCH("RTT",AH5)))</formula>
    </cfRule>
    <cfRule type="containsText" dxfId="204" priority="338" operator="containsText" text="RF">
      <formula>NOT(ISERROR(SEARCH("RF",AH5)))</formula>
    </cfRule>
    <cfRule type="containsText" dxfId="203" priority="339" operator="containsText" text="RC">
      <formula>NOT(ISERROR(SEARCH("RC",AH5)))</formula>
    </cfRule>
    <cfRule type="containsText" dxfId="202" priority="340" operator="containsText" text="NM">
      <formula>NOT(ISERROR(SEARCH("NM",AH5)))</formula>
    </cfRule>
    <cfRule type="containsText" dxfId="201" priority="341" operator="containsText" text="JDF">
      <formula>NOT(ISERROR(SEARCH("JDF",AH5)))</formula>
    </cfRule>
    <cfRule type="containsText" dxfId="200" priority="342" operator="containsText" text="HSM">
      <formula>NOT(ISERROR(SEARCH("HSM",AH5)))</formula>
    </cfRule>
    <cfRule type="containsText" dxfId="199" priority="343" operator="containsText" text="HS">
      <formula>NOT(ISERROR(SEARCH("HS",AH5)))</formula>
    </cfRule>
    <cfRule type="containsText" dxfId="198" priority="344" operator="containsText" text="FR">
      <formula>NOT(ISERROR(SEARCH("FR",AH5)))</formula>
    </cfRule>
    <cfRule type="containsText" dxfId="197" priority="345" operator="containsText" text="CFS">
      <formula>NOT(ISERROR(SEARCH("CFS",AH5)))</formula>
    </cfRule>
    <cfRule type="containsText" dxfId="196" priority="346" operator="containsText" text="CFJ">
      <formula>NOT(ISERROR(SEARCH("CFJ",AH5)))</formula>
    </cfRule>
    <cfRule type="containsText" dxfId="195" priority="347" operator="containsText" text="CAR">
      <formula>NOT(ISERROR(SEARCH("CAR",AH5)))</formula>
    </cfRule>
    <cfRule type="containsText" dxfId="194" priority="348" operator="containsText" text="CAM">
      <formula>NOT(ISERROR(SEARCH("CAM",AH5)))</formula>
    </cfRule>
    <cfRule type="containsText" dxfId="193" priority="349" operator="containsText" text="CA">
      <formula>NOT(ISERROR(SEARCH("CA",AH5)))</formula>
    </cfRule>
    <cfRule type="containsText" dxfId="192" priority="350" operator="containsText" text="AAS">
      <formula>NOT(ISERROR(SEARCH("AAS",AH5)))</formula>
    </cfRule>
    <cfRule type="containsText" dxfId="191" priority="351" operator="containsText" text="RH">
      <formula>NOT(ISERROR(SEARCH("RH",AH5)))</formula>
    </cfRule>
  </conditionalFormatting>
  <conditionalFormatting sqref="AH40:AH48">
    <cfRule type="cellIs" dxfId="190" priority="312" operator="equal">
      <formula>27</formula>
    </cfRule>
    <cfRule type="containsText" dxfId="189" priority="313" operator="containsText" text="JSR">
      <formula>NOT(ISERROR(SEARCH("JSR",AH40)))</formula>
    </cfRule>
    <cfRule type="containsText" dxfId="188" priority="314" operator="containsText" text="JS">
      <formula>NOT(ISERROR(SEARCH("JS",AH40)))</formula>
    </cfRule>
    <cfRule type="containsText" dxfId="187" priority="315" operator="containsText" text="RTP">
      <formula>NOT(ISERROR(SEARCH("RTP",AH40)))</formula>
    </cfRule>
    <cfRule type="containsText" dxfId="186" priority="316" operator="containsText" text="RTJ">
      <formula>NOT(ISERROR(SEARCH("RTJ",AH40)))</formula>
    </cfRule>
    <cfRule type="containsText" dxfId="185" priority="317" operator="containsText" text="RTT">
      <formula>NOT(ISERROR(SEARCH("RTT",AH40)))</formula>
    </cfRule>
    <cfRule type="containsText" dxfId="184" priority="318" operator="containsText" text="RF">
      <formula>NOT(ISERROR(SEARCH("RF",AH40)))</formula>
    </cfRule>
    <cfRule type="containsText" dxfId="183" priority="319" operator="containsText" text="RC">
      <formula>NOT(ISERROR(SEARCH("RC",AH40)))</formula>
    </cfRule>
    <cfRule type="containsText" dxfId="182" priority="320" operator="containsText" text="NM">
      <formula>NOT(ISERROR(SEARCH("NM",AH40)))</formula>
    </cfRule>
    <cfRule type="containsText" dxfId="181" priority="321" operator="containsText" text="JDF">
      <formula>NOT(ISERROR(SEARCH("JDF",AH40)))</formula>
    </cfRule>
    <cfRule type="containsText" dxfId="180" priority="322" operator="containsText" text="HSM">
      <formula>NOT(ISERROR(SEARCH("HSM",AH40)))</formula>
    </cfRule>
    <cfRule type="containsText" dxfId="179" priority="323" operator="containsText" text="HS">
      <formula>NOT(ISERROR(SEARCH("HS",AH40)))</formula>
    </cfRule>
    <cfRule type="containsText" dxfId="178" priority="324" operator="containsText" text="FR">
      <formula>NOT(ISERROR(SEARCH("FR",AH40)))</formula>
    </cfRule>
    <cfRule type="containsText" dxfId="177" priority="325" operator="containsText" text="CFS">
      <formula>NOT(ISERROR(SEARCH("CFS",AH40)))</formula>
    </cfRule>
    <cfRule type="containsText" dxfId="176" priority="326" operator="containsText" text="CFJ">
      <formula>NOT(ISERROR(SEARCH("CFJ",AH40)))</formula>
    </cfRule>
    <cfRule type="containsText" dxfId="175" priority="327" operator="containsText" text="CAR">
      <formula>NOT(ISERROR(SEARCH("CAR",AH40)))</formula>
    </cfRule>
    <cfRule type="containsText" dxfId="174" priority="328" operator="containsText" text="CAM">
      <formula>NOT(ISERROR(SEARCH("CAM",AH40)))</formula>
    </cfRule>
    <cfRule type="containsText" dxfId="173" priority="329" operator="containsText" text="CA">
      <formula>NOT(ISERROR(SEARCH("CA",AH40)))</formula>
    </cfRule>
    <cfRule type="containsText" dxfId="172" priority="330" operator="containsText" text="AAS">
      <formula>NOT(ISERROR(SEARCH("AAS",AH40)))</formula>
    </cfRule>
    <cfRule type="containsText" dxfId="171" priority="331" operator="containsText" text="RH">
      <formula>NOT(ISERROR(SEARCH("RH",AH40)))</formula>
    </cfRule>
  </conditionalFormatting>
  <conditionalFormatting sqref="D82:U83">
    <cfRule type="containsText" dxfId="170" priority="303" operator="containsText" text="CF">
      <formula>NOT(ISERROR(SEARCH("CF",#REF!)))</formula>
    </cfRule>
    <cfRule type="containsText" dxfId="169" priority="304" operator="containsText" text="RC">
      <formula>NOT(ISERROR(SEARCH("RC",#REF!)))</formula>
    </cfRule>
    <cfRule type="containsText" dxfId="168" priority="305" operator="containsText" text="RTT">
      <formula>NOT(ISERROR(SEARCH("RTT",#REF!)))</formula>
    </cfRule>
    <cfRule type="containsText" dxfId="167" priority="306" operator="containsText" text="RF">
      <formula>NOT(ISERROR(SEARCH("RF",#REF!)))</formula>
    </cfRule>
    <cfRule type="containsText" dxfId="166" priority="307" operator="containsText" text="FR">
      <formula>NOT(ISERROR(SEARCH("FR",#REF!)))</formula>
    </cfRule>
    <cfRule type="containsText" dxfId="165" priority="308" operator="containsText" text="HS">
      <formula>NOT(ISERROR(SEARCH("HS",#REF!)))</formula>
    </cfRule>
    <cfRule type="containsText" dxfId="164" priority="309" operator="containsText" text="CA">
      <formula>NOT(ISERROR(SEARCH("CA",#REF!)))</formula>
    </cfRule>
    <cfRule type="containsText" dxfId="163" priority="310" operator="containsText" text="RH">
      <formula>NOT(ISERROR(SEARCH("RH",#REF!)))</formula>
    </cfRule>
  </conditionalFormatting>
  <conditionalFormatting sqref="D82:U83">
    <cfRule type="containsText" dxfId="162" priority="311" operator="containsText" text="JDF">
      <formula>NOT(ISERROR(SEARCH("JDF",#REF!)))</formula>
    </cfRule>
  </conditionalFormatting>
  <conditionalFormatting sqref="AE5:AF15">
    <cfRule type="cellIs" dxfId="161" priority="283" operator="equal">
      <formula>27</formula>
    </cfRule>
    <cfRule type="containsText" dxfId="160" priority="284" operator="containsText" text="JSR">
      <formula>NOT(ISERROR(SEARCH("JSR",AE5)))</formula>
    </cfRule>
    <cfRule type="containsText" dxfId="159" priority="285" operator="containsText" text="JS">
      <formula>NOT(ISERROR(SEARCH("JS",AE5)))</formula>
    </cfRule>
    <cfRule type="containsText" dxfId="158" priority="286" operator="containsText" text="RTP">
      <formula>NOT(ISERROR(SEARCH("RTP",AE5)))</formula>
    </cfRule>
    <cfRule type="containsText" dxfId="157" priority="287" operator="containsText" text="RTJ">
      <formula>NOT(ISERROR(SEARCH("RTJ",AE5)))</formula>
    </cfRule>
    <cfRule type="containsText" dxfId="156" priority="288" operator="containsText" text="RTT">
      <formula>NOT(ISERROR(SEARCH("RTT",AE5)))</formula>
    </cfRule>
    <cfRule type="containsText" dxfId="155" priority="289" operator="containsText" text="RF">
      <formula>NOT(ISERROR(SEARCH("RF",AE5)))</formula>
    </cfRule>
    <cfRule type="containsText" dxfId="154" priority="290" operator="containsText" text="RC">
      <formula>NOT(ISERROR(SEARCH("RC",AE5)))</formula>
    </cfRule>
    <cfRule type="containsText" dxfId="153" priority="291" operator="containsText" text="NM">
      <formula>NOT(ISERROR(SEARCH("NM",AE5)))</formula>
    </cfRule>
    <cfRule type="containsText" dxfId="152" priority="292" operator="containsText" text="JDF">
      <formula>NOT(ISERROR(SEARCH("JDF",AE5)))</formula>
    </cfRule>
    <cfRule type="containsText" dxfId="151" priority="293" operator="containsText" text="HSM">
      <formula>NOT(ISERROR(SEARCH("HSM",AE5)))</formula>
    </cfRule>
    <cfRule type="containsText" dxfId="150" priority="294" operator="containsText" text="HS">
      <formula>NOT(ISERROR(SEARCH("HS",AE5)))</formula>
    </cfRule>
    <cfRule type="containsText" dxfId="149" priority="295" operator="containsText" text="FR">
      <formula>NOT(ISERROR(SEARCH("FR",AE5)))</formula>
    </cfRule>
    <cfRule type="containsText" dxfId="148" priority="296" operator="containsText" text="CFS">
      <formula>NOT(ISERROR(SEARCH("CFS",AE5)))</formula>
    </cfRule>
    <cfRule type="containsText" dxfId="147" priority="297" operator="containsText" text="CFJ">
      <formula>NOT(ISERROR(SEARCH("CFJ",AE5)))</formula>
    </cfRule>
    <cfRule type="containsText" dxfId="146" priority="298" operator="containsText" text="CAR">
      <formula>NOT(ISERROR(SEARCH("CAR",AE5)))</formula>
    </cfRule>
    <cfRule type="containsText" dxfId="145" priority="299" operator="containsText" text="CAM">
      <formula>NOT(ISERROR(SEARCH("CAM",AE5)))</formula>
    </cfRule>
    <cfRule type="containsText" dxfId="144" priority="300" operator="containsText" text="CA">
      <formula>NOT(ISERROR(SEARCH("CA",AE5)))</formula>
    </cfRule>
    <cfRule type="containsText" dxfId="143" priority="301" operator="containsText" text="AAS">
      <formula>NOT(ISERROR(SEARCH("AAS",AE5)))</formula>
    </cfRule>
    <cfRule type="containsText" dxfId="142" priority="302" operator="containsText" text="RH">
      <formula>NOT(ISERROR(SEARCH("RH",AE5)))</formula>
    </cfRule>
  </conditionalFormatting>
  <conditionalFormatting sqref="AG20">
    <cfRule type="cellIs" dxfId="141" priority="263" operator="equal">
      <formula>27</formula>
    </cfRule>
    <cfRule type="containsText" dxfId="140" priority="264" operator="containsText" text="JSR">
      <formula>NOT(ISERROR(SEARCH("JSR",AG20)))</formula>
    </cfRule>
    <cfRule type="containsText" dxfId="139" priority="265" operator="containsText" text="JS">
      <formula>NOT(ISERROR(SEARCH("JS",AG20)))</formula>
    </cfRule>
    <cfRule type="containsText" dxfId="138" priority="266" operator="containsText" text="RTP">
      <formula>NOT(ISERROR(SEARCH("RTP",AG20)))</formula>
    </cfRule>
    <cfRule type="containsText" dxfId="137" priority="267" operator="containsText" text="RTJ">
      <formula>NOT(ISERROR(SEARCH("RTJ",AG20)))</formula>
    </cfRule>
    <cfRule type="containsText" dxfId="136" priority="268" operator="containsText" text="RTT">
      <formula>NOT(ISERROR(SEARCH("RTT",AG20)))</formula>
    </cfRule>
    <cfRule type="containsText" dxfId="135" priority="269" operator="containsText" text="RF">
      <formula>NOT(ISERROR(SEARCH("RF",AG20)))</formula>
    </cfRule>
    <cfRule type="containsText" dxfId="134" priority="270" operator="containsText" text="RC">
      <formula>NOT(ISERROR(SEARCH("RC",AG20)))</formula>
    </cfRule>
    <cfRule type="containsText" dxfId="133" priority="271" operator="containsText" text="NM">
      <formula>NOT(ISERROR(SEARCH("NM",AG20)))</formula>
    </cfRule>
    <cfRule type="containsText" dxfId="132" priority="272" operator="containsText" text="JDF">
      <formula>NOT(ISERROR(SEARCH("JDF",AG20)))</formula>
    </cfRule>
    <cfRule type="containsText" dxfId="131" priority="273" operator="containsText" text="HSM">
      <formula>NOT(ISERROR(SEARCH("HSM",AG20)))</formula>
    </cfRule>
    <cfRule type="containsText" dxfId="130" priority="274" operator="containsText" text="HS">
      <formula>NOT(ISERROR(SEARCH("HS",AG20)))</formula>
    </cfRule>
    <cfRule type="containsText" dxfId="129" priority="275" operator="containsText" text="FR">
      <formula>NOT(ISERROR(SEARCH("FR",AG20)))</formula>
    </cfRule>
    <cfRule type="containsText" dxfId="128" priority="276" operator="containsText" text="CFS">
      <formula>NOT(ISERROR(SEARCH("CFS",AG20)))</formula>
    </cfRule>
    <cfRule type="containsText" dxfId="127" priority="277" operator="containsText" text="CFJ">
      <formula>NOT(ISERROR(SEARCH("CFJ",AG20)))</formula>
    </cfRule>
    <cfRule type="containsText" dxfId="126" priority="278" operator="containsText" text="CAR">
      <formula>NOT(ISERROR(SEARCH("CAR",AG20)))</formula>
    </cfRule>
    <cfRule type="containsText" dxfId="125" priority="279" operator="containsText" text="CAM">
      <formula>NOT(ISERROR(SEARCH("CAM",AG20)))</formula>
    </cfRule>
    <cfRule type="containsText" dxfId="124" priority="280" operator="containsText" text="CA">
      <formula>NOT(ISERROR(SEARCH("CA",AG20)))</formula>
    </cfRule>
    <cfRule type="containsText" dxfId="123" priority="281" operator="containsText" text="AAS">
      <formula>NOT(ISERROR(SEARCH("AAS",AG20)))</formula>
    </cfRule>
    <cfRule type="containsText" dxfId="122" priority="282" operator="containsText" text="RH">
      <formula>NOT(ISERROR(SEARCH("RH",AG20)))</formula>
    </cfRule>
  </conditionalFormatting>
  <conditionalFormatting sqref="AO5:AO50">
    <cfRule type="cellIs" dxfId="121" priority="103" operator="equal">
      <formula>27</formula>
    </cfRule>
    <cfRule type="containsText" dxfId="120" priority="104" operator="containsText" text="JSR">
      <formula>NOT(ISERROR(SEARCH("JSR",AO5)))</formula>
    </cfRule>
    <cfRule type="containsText" dxfId="119" priority="105" operator="containsText" text="JS">
      <formula>NOT(ISERROR(SEARCH("JS",AO5)))</formula>
    </cfRule>
    <cfRule type="containsText" dxfId="118" priority="106" operator="containsText" text="RTP">
      <formula>NOT(ISERROR(SEARCH("RTP",AO5)))</formula>
    </cfRule>
    <cfRule type="containsText" dxfId="117" priority="107" operator="containsText" text="RTJ">
      <formula>NOT(ISERROR(SEARCH("RTJ",AO5)))</formula>
    </cfRule>
    <cfRule type="containsText" dxfId="116" priority="108" operator="containsText" text="RTT">
      <formula>NOT(ISERROR(SEARCH("RTT",AO5)))</formula>
    </cfRule>
    <cfRule type="containsText" dxfId="115" priority="109" operator="containsText" text="RF">
      <formula>NOT(ISERROR(SEARCH("RF",AO5)))</formula>
    </cfRule>
    <cfRule type="containsText" dxfId="114" priority="110" operator="containsText" text="RC">
      <formula>NOT(ISERROR(SEARCH("RC",AO5)))</formula>
    </cfRule>
    <cfRule type="containsText" dxfId="113" priority="111" operator="containsText" text="NM">
      <formula>NOT(ISERROR(SEARCH("NM",AO5)))</formula>
    </cfRule>
    <cfRule type="containsText" dxfId="112" priority="112" operator="containsText" text="JDF">
      <formula>NOT(ISERROR(SEARCH("JDF",AO5)))</formula>
    </cfRule>
    <cfRule type="containsText" dxfId="111" priority="113" operator="containsText" text="HSM">
      <formula>NOT(ISERROR(SEARCH("HSM",AO5)))</formula>
    </cfRule>
    <cfRule type="containsText" dxfId="110" priority="114" operator="containsText" text="HS">
      <formula>NOT(ISERROR(SEARCH("HS",AO5)))</formula>
    </cfRule>
    <cfRule type="containsText" dxfId="109" priority="115" operator="containsText" text="FR">
      <formula>NOT(ISERROR(SEARCH("FR",AO5)))</formula>
    </cfRule>
    <cfRule type="containsText" dxfId="108" priority="116" operator="containsText" text="CFS">
      <formula>NOT(ISERROR(SEARCH("CFS",AO5)))</formula>
    </cfRule>
    <cfRule type="containsText" dxfId="107" priority="117" operator="containsText" text="CFJ">
      <formula>NOT(ISERROR(SEARCH("CFJ",AO5)))</formula>
    </cfRule>
    <cfRule type="containsText" dxfId="106" priority="118" operator="containsText" text="CAR">
      <formula>NOT(ISERROR(SEARCH("CAR",AO5)))</formula>
    </cfRule>
    <cfRule type="containsText" dxfId="105" priority="119" operator="containsText" text="CAM">
      <formula>NOT(ISERROR(SEARCH("CAM",AO5)))</formula>
    </cfRule>
    <cfRule type="containsText" dxfId="104" priority="120" operator="containsText" text="CA">
      <formula>NOT(ISERROR(SEARCH("CA",AO5)))</formula>
    </cfRule>
    <cfRule type="containsText" dxfId="103" priority="121" operator="containsText" text="AAS">
      <formula>NOT(ISERROR(SEARCH("AAS",AO5)))</formula>
    </cfRule>
    <cfRule type="containsText" dxfId="102" priority="122" operator="containsText" text="RH">
      <formula>NOT(ISERROR(SEARCH("RH",AO5)))</formula>
    </cfRule>
  </conditionalFormatting>
  <conditionalFormatting sqref="AQ5:AQ50">
    <cfRule type="cellIs" dxfId="101" priority="83" operator="equal">
      <formula>27</formula>
    </cfRule>
    <cfRule type="containsText" dxfId="100" priority="84" operator="containsText" text="JSR">
      <formula>NOT(ISERROR(SEARCH("JSR",AQ5)))</formula>
    </cfRule>
    <cfRule type="containsText" dxfId="99" priority="85" operator="containsText" text="JS">
      <formula>NOT(ISERROR(SEARCH("JS",AQ5)))</formula>
    </cfRule>
    <cfRule type="containsText" dxfId="98" priority="86" operator="containsText" text="RTP">
      <formula>NOT(ISERROR(SEARCH("RTP",AQ5)))</formula>
    </cfRule>
    <cfRule type="containsText" dxfId="97" priority="87" operator="containsText" text="RTJ">
      <formula>NOT(ISERROR(SEARCH("RTJ",AQ5)))</formula>
    </cfRule>
    <cfRule type="containsText" dxfId="96" priority="88" operator="containsText" text="RTT">
      <formula>NOT(ISERROR(SEARCH("RTT",AQ5)))</formula>
    </cfRule>
    <cfRule type="containsText" dxfId="95" priority="89" operator="containsText" text="RF">
      <formula>NOT(ISERROR(SEARCH("RF",AQ5)))</formula>
    </cfRule>
    <cfRule type="containsText" dxfId="94" priority="90" operator="containsText" text="RC">
      <formula>NOT(ISERROR(SEARCH("RC",AQ5)))</formula>
    </cfRule>
    <cfRule type="containsText" dxfId="93" priority="91" operator="containsText" text="NM">
      <formula>NOT(ISERROR(SEARCH("NM",AQ5)))</formula>
    </cfRule>
    <cfRule type="containsText" dxfId="92" priority="92" operator="containsText" text="JDF">
      <formula>NOT(ISERROR(SEARCH("JDF",AQ5)))</formula>
    </cfRule>
    <cfRule type="containsText" dxfId="91" priority="93" operator="containsText" text="HSM">
      <formula>NOT(ISERROR(SEARCH("HSM",AQ5)))</formula>
    </cfRule>
    <cfRule type="containsText" dxfId="90" priority="94" operator="containsText" text="HS">
      <formula>NOT(ISERROR(SEARCH("HS",AQ5)))</formula>
    </cfRule>
    <cfRule type="containsText" dxfId="89" priority="95" operator="containsText" text="FR">
      <formula>NOT(ISERROR(SEARCH("FR",AQ5)))</formula>
    </cfRule>
    <cfRule type="containsText" dxfId="88" priority="96" operator="containsText" text="CFS">
      <formula>NOT(ISERROR(SEARCH("CFS",AQ5)))</formula>
    </cfRule>
    <cfRule type="containsText" dxfId="87" priority="97" operator="containsText" text="CFJ">
      <formula>NOT(ISERROR(SEARCH("CFJ",AQ5)))</formula>
    </cfRule>
    <cfRule type="containsText" dxfId="86" priority="98" operator="containsText" text="CAR">
      <formula>NOT(ISERROR(SEARCH("CAR",AQ5)))</formula>
    </cfRule>
    <cfRule type="containsText" dxfId="85" priority="99" operator="containsText" text="CAM">
      <formula>NOT(ISERROR(SEARCH("CAM",AQ5)))</formula>
    </cfRule>
    <cfRule type="containsText" dxfId="84" priority="100" operator="containsText" text="CA">
      <formula>NOT(ISERROR(SEARCH("CA",AQ5)))</formula>
    </cfRule>
    <cfRule type="containsText" dxfId="83" priority="101" operator="containsText" text="AAS">
      <formula>NOT(ISERROR(SEARCH("AAS",AQ5)))</formula>
    </cfRule>
    <cfRule type="containsText" dxfId="82" priority="102" operator="containsText" text="RH">
      <formula>NOT(ISERROR(SEARCH("RH",AQ5)))</formula>
    </cfRule>
  </conditionalFormatting>
  <conditionalFormatting sqref="AR5:AR50">
    <cfRule type="cellIs" dxfId="81" priority="63" operator="equal">
      <formula>27</formula>
    </cfRule>
    <cfRule type="containsText" dxfId="80" priority="64" operator="containsText" text="JSR">
      <formula>NOT(ISERROR(SEARCH("JSR",AR5)))</formula>
    </cfRule>
    <cfRule type="containsText" dxfId="79" priority="65" operator="containsText" text="JS">
      <formula>NOT(ISERROR(SEARCH("JS",AR5)))</formula>
    </cfRule>
    <cfRule type="containsText" dxfId="78" priority="66" operator="containsText" text="RTP">
      <formula>NOT(ISERROR(SEARCH("RTP",AR5)))</formula>
    </cfRule>
    <cfRule type="containsText" dxfId="77" priority="67" operator="containsText" text="RTJ">
      <formula>NOT(ISERROR(SEARCH("RTJ",AR5)))</formula>
    </cfRule>
    <cfRule type="containsText" dxfId="76" priority="68" operator="containsText" text="RTT">
      <formula>NOT(ISERROR(SEARCH("RTT",AR5)))</formula>
    </cfRule>
    <cfRule type="containsText" dxfId="75" priority="69" operator="containsText" text="RF">
      <formula>NOT(ISERROR(SEARCH("RF",AR5)))</formula>
    </cfRule>
    <cfRule type="containsText" dxfId="74" priority="70" operator="containsText" text="RC">
      <formula>NOT(ISERROR(SEARCH("RC",AR5)))</formula>
    </cfRule>
    <cfRule type="containsText" dxfId="73" priority="71" operator="containsText" text="NM">
      <formula>NOT(ISERROR(SEARCH("NM",AR5)))</formula>
    </cfRule>
    <cfRule type="containsText" dxfId="72" priority="72" operator="containsText" text="JDF">
      <formula>NOT(ISERROR(SEARCH("JDF",AR5)))</formula>
    </cfRule>
    <cfRule type="containsText" dxfId="71" priority="73" operator="containsText" text="HSM">
      <formula>NOT(ISERROR(SEARCH("HSM",AR5)))</formula>
    </cfRule>
    <cfRule type="containsText" dxfId="70" priority="74" operator="containsText" text="HS">
      <formula>NOT(ISERROR(SEARCH("HS",AR5)))</formula>
    </cfRule>
    <cfRule type="containsText" dxfId="69" priority="75" operator="containsText" text="FR">
      <formula>NOT(ISERROR(SEARCH("FR",AR5)))</formula>
    </cfRule>
    <cfRule type="containsText" dxfId="68" priority="76" operator="containsText" text="CFS">
      <formula>NOT(ISERROR(SEARCH("CFS",AR5)))</formula>
    </cfRule>
    <cfRule type="containsText" dxfId="67" priority="77" operator="containsText" text="CFJ">
      <formula>NOT(ISERROR(SEARCH("CFJ",AR5)))</formula>
    </cfRule>
    <cfRule type="containsText" dxfId="66" priority="78" operator="containsText" text="CAR">
      <formula>NOT(ISERROR(SEARCH("CAR",AR5)))</formula>
    </cfRule>
    <cfRule type="containsText" dxfId="65" priority="79" operator="containsText" text="CAM">
      <formula>NOT(ISERROR(SEARCH("CAM",AR5)))</formula>
    </cfRule>
    <cfRule type="containsText" dxfId="64" priority="80" operator="containsText" text="CA">
      <formula>NOT(ISERROR(SEARCH("CA",AR5)))</formula>
    </cfRule>
    <cfRule type="containsText" dxfId="63" priority="81" operator="containsText" text="AAS">
      <formula>NOT(ISERROR(SEARCH("AAS",AR5)))</formula>
    </cfRule>
    <cfRule type="containsText" dxfId="62" priority="82" operator="containsText" text="RH">
      <formula>NOT(ISERROR(SEARCH("RH",AR5)))</formula>
    </cfRule>
  </conditionalFormatting>
  <conditionalFormatting sqref="AP5">
    <cfRule type="cellIs" dxfId="61" priority="43" operator="equal">
      <formula>27</formula>
    </cfRule>
    <cfRule type="containsText" dxfId="60" priority="44" operator="containsText" text="JSR">
      <formula>NOT(ISERROR(SEARCH("JSR",AP5)))</formula>
    </cfRule>
    <cfRule type="containsText" dxfId="59" priority="45" operator="containsText" text="JS">
      <formula>NOT(ISERROR(SEARCH("JS",AP5)))</formula>
    </cfRule>
    <cfRule type="containsText" dxfId="58" priority="46" operator="containsText" text="RTP">
      <formula>NOT(ISERROR(SEARCH("RTP",AP5)))</formula>
    </cfRule>
    <cfRule type="containsText" dxfId="57" priority="47" operator="containsText" text="RTJ">
      <formula>NOT(ISERROR(SEARCH("RTJ",AP5)))</formula>
    </cfRule>
    <cfRule type="containsText" dxfId="56" priority="48" operator="containsText" text="RTT">
      <formula>NOT(ISERROR(SEARCH("RTT",AP5)))</formula>
    </cfRule>
    <cfRule type="containsText" dxfId="55" priority="49" operator="containsText" text="RF">
      <formula>NOT(ISERROR(SEARCH("RF",AP5)))</formula>
    </cfRule>
    <cfRule type="containsText" dxfId="54" priority="50" operator="containsText" text="RC">
      <formula>NOT(ISERROR(SEARCH("RC",AP5)))</formula>
    </cfRule>
    <cfRule type="containsText" dxfId="53" priority="51" operator="containsText" text="NM">
      <formula>NOT(ISERROR(SEARCH("NM",AP5)))</formula>
    </cfRule>
    <cfRule type="containsText" dxfId="52" priority="52" operator="containsText" text="JDF">
      <formula>NOT(ISERROR(SEARCH("JDF",AP5)))</formula>
    </cfRule>
    <cfRule type="containsText" dxfId="51" priority="53" operator="containsText" text="HSM">
      <formula>NOT(ISERROR(SEARCH("HSM",AP5)))</formula>
    </cfRule>
    <cfRule type="containsText" dxfId="50" priority="54" operator="containsText" text="HS">
      <formula>NOT(ISERROR(SEARCH("HS",AP5)))</formula>
    </cfRule>
    <cfRule type="containsText" dxfId="49" priority="55" operator="containsText" text="FR">
      <formula>NOT(ISERROR(SEARCH("FR",AP5)))</formula>
    </cfRule>
    <cfRule type="containsText" dxfId="48" priority="56" operator="containsText" text="CFS">
      <formula>NOT(ISERROR(SEARCH("CFS",AP5)))</formula>
    </cfRule>
    <cfRule type="containsText" dxfId="47" priority="57" operator="containsText" text="CFJ">
      <formula>NOT(ISERROR(SEARCH("CFJ",AP5)))</formula>
    </cfRule>
    <cfRule type="containsText" dxfId="46" priority="58" operator="containsText" text="CAR">
      <formula>NOT(ISERROR(SEARCH("CAR",AP5)))</formula>
    </cfRule>
    <cfRule type="containsText" dxfId="45" priority="59" operator="containsText" text="CAM">
      <formula>NOT(ISERROR(SEARCH("CAM",AP5)))</formula>
    </cfRule>
    <cfRule type="containsText" dxfId="44" priority="60" operator="containsText" text="CA">
      <formula>NOT(ISERROR(SEARCH("CA",AP5)))</formula>
    </cfRule>
    <cfRule type="containsText" dxfId="43" priority="61" operator="containsText" text="AAS">
      <formula>NOT(ISERROR(SEARCH("AAS",AP5)))</formula>
    </cfRule>
    <cfRule type="containsText" dxfId="42" priority="62" operator="containsText" text="RH">
      <formula>NOT(ISERROR(SEARCH("RH",AP5)))</formula>
    </cfRule>
  </conditionalFormatting>
  <conditionalFormatting sqref="AP6">
    <cfRule type="cellIs" dxfId="41" priority="23" operator="equal">
      <formula>27</formula>
    </cfRule>
    <cfRule type="containsText" dxfId="40" priority="24" operator="containsText" text="JSR">
      <formula>NOT(ISERROR(SEARCH("JSR",AP6)))</formula>
    </cfRule>
    <cfRule type="containsText" dxfId="39" priority="25" operator="containsText" text="JS">
      <formula>NOT(ISERROR(SEARCH("JS",AP6)))</formula>
    </cfRule>
    <cfRule type="containsText" dxfId="38" priority="26" operator="containsText" text="RTP">
      <formula>NOT(ISERROR(SEARCH("RTP",AP6)))</formula>
    </cfRule>
    <cfRule type="containsText" dxfId="37" priority="27" operator="containsText" text="RTJ">
      <formula>NOT(ISERROR(SEARCH("RTJ",AP6)))</formula>
    </cfRule>
    <cfRule type="containsText" dxfId="36" priority="28" operator="containsText" text="RTT">
      <formula>NOT(ISERROR(SEARCH("RTT",AP6)))</formula>
    </cfRule>
    <cfRule type="containsText" dxfId="35" priority="29" operator="containsText" text="RF">
      <formula>NOT(ISERROR(SEARCH("RF",AP6)))</formula>
    </cfRule>
    <cfRule type="containsText" dxfId="34" priority="30" operator="containsText" text="RC">
      <formula>NOT(ISERROR(SEARCH("RC",AP6)))</formula>
    </cfRule>
    <cfRule type="containsText" dxfId="33" priority="31" operator="containsText" text="NM">
      <formula>NOT(ISERROR(SEARCH("NM",AP6)))</formula>
    </cfRule>
    <cfRule type="containsText" dxfId="32" priority="32" operator="containsText" text="JDF">
      <formula>NOT(ISERROR(SEARCH("JDF",AP6)))</formula>
    </cfRule>
    <cfRule type="containsText" dxfId="31" priority="33" operator="containsText" text="HSM">
      <formula>NOT(ISERROR(SEARCH("HSM",AP6)))</formula>
    </cfRule>
    <cfRule type="containsText" dxfId="30" priority="34" operator="containsText" text="HS">
      <formula>NOT(ISERROR(SEARCH("HS",AP6)))</formula>
    </cfRule>
    <cfRule type="containsText" dxfId="29" priority="35" operator="containsText" text="FR">
      <formula>NOT(ISERROR(SEARCH("FR",AP6)))</formula>
    </cfRule>
    <cfRule type="containsText" dxfId="28" priority="36" operator="containsText" text="CFS">
      <formula>NOT(ISERROR(SEARCH("CFS",AP6)))</formula>
    </cfRule>
    <cfRule type="containsText" dxfId="27" priority="37" operator="containsText" text="CFJ">
      <formula>NOT(ISERROR(SEARCH("CFJ",AP6)))</formula>
    </cfRule>
    <cfRule type="containsText" dxfId="26" priority="38" operator="containsText" text="CAR">
      <formula>NOT(ISERROR(SEARCH("CAR",AP6)))</formula>
    </cfRule>
    <cfRule type="containsText" dxfId="25" priority="39" operator="containsText" text="CAM">
      <formula>NOT(ISERROR(SEARCH("CAM",AP6)))</formula>
    </cfRule>
    <cfRule type="containsText" dxfId="24" priority="40" operator="containsText" text="CA">
      <formula>NOT(ISERROR(SEARCH("CA",AP6)))</formula>
    </cfRule>
    <cfRule type="containsText" dxfId="23" priority="41" operator="containsText" text="AAS">
      <formula>NOT(ISERROR(SEARCH("AAS",AP6)))</formula>
    </cfRule>
    <cfRule type="containsText" dxfId="22" priority="42" operator="containsText" text="RH">
      <formula>NOT(ISERROR(SEARCH("RH",AP6)))</formula>
    </cfRule>
  </conditionalFormatting>
  <conditionalFormatting sqref="AP7:AP50">
    <cfRule type="cellIs" dxfId="21" priority="3" operator="equal">
      <formula>27</formula>
    </cfRule>
    <cfRule type="containsText" dxfId="20" priority="4" operator="containsText" text="JSR">
      <formula>NOT(ISERROR(SEARCH("JSR",AP7)))</formula>
    </cfRule>
    <cfRule type="containsText" dxfId="19" priority="5" operator="containsText" text="JS">
      <formula>NOT(ISERROR(SEARCH("JS",AP7)))</formula>
    </cfRule>
    <cfRule type="containsText" dxfId="18" priority="6" operator="containsText" text="RTP">
      <formula>NOT(ISERROR(SEARCH("RTP",AP7)))</formula>
    </cfRule>
    <cfRule type="containsText" dxfId="17" priority="7" operator="containsText" text="RTJ">
      <formula>NOT(ISERROR(SEARCH("RTJ",AP7)))</formula>
    </cfRule>
    <cfRule type="containsText" dxfId="16" priority="8" operator="containsText" text="RTT">
      <formula>NOT(ISERROR(SEARCH("RTT",AP7)))</formula>
    </cfRule>
    <cfRule type="containsText" dxfId="15" priority="9" operator="containsText" text="RF">
      <formula>NOT(ISERROR(SEARCH("RF",AP7)))</formula>
    </cfRule>
    <cfRule type="containsText" dxfId="14" priority="10" operator="containsText" text="RC">
      <formula>NOT(ISERROR(SEARCH("RC",AP7)))</formula>
    </cfRule>
    <cfRule type="containsText" dxfId="13" priority="11" operator="containsText" text="NM">
      <formula>NOT(ISERROR(SEARCH("NM",AP7)))</formula>
    </cfRule>
    <cfRule type="containsText" dxfId="12" priority="12" operator="containsText" text="JDF">
      <formula>NOT(ISERROR(SEARCH("JDF",AP7)))</formula>
    </cfRule>
    <cfRule type="containsText" dxfId="11" priority="13" operator="containsText" text="HSM">
      <formula>NOT(ISERROR(SEARCH("HSM",AP7)))</formula>
    </cfRule>
    <cfRule type="containsText" dxfId="10" priority="14" operator="containsText" text="HS">
      <formula>NOT(ISERROR(SEARCH("HS",AP7)))</formula>
    </cfRule>
    <cfRule type="containsText" dxfId="9" priority="15" operator="containsText" text="FR">
      <formula>NOT(ISERROR(SEARCH("FR",AP7)))</formula>
    </cfRule>
    <cfRule type="containsText" dxfId="8" priority="16" operator="containsText" text="CFS">
      <formula>NOT(ISERROR(SEARCH("CFS",AP7)))</formula>
    </cfRule>
    <cfRule type="containsText" dxfId="7" priority="17" operator="containsText" text="CFJ">
      <formula>NOT(ISERROR(SEARCH("CFJ",AP7)))</formula>
    </cfRule>
    <cfRule type="containsText" dxfId="6" priority="18" operator="containsText" text="CAR">
      <formula>NOT(ISERROR(SEARCH("CAR",AP7)))</formula>
    </cfRule>
    <cfRule type="containsText" dxfId="5" priority="19" operator="containsText" text="CAM">
      <formula>NOT(ISERROR(SEARCH("CAM",AP7)))</formula>
    </cfRule>
    <cfRule type="containsText" dxfId="4" priority="20" operator="containsText" text="CA">
      <formula>NOT(ISERROR(SEARCH("CA",AP7)))</formula>
    </cfRule>
    <cfRule type="containsText" dxfId="3" priority="21" operator="containsText" text="AAS">
      <formula>NOT(ISERROR(SEARCH("AAS",AP7)))</formula>
    </cfRule>
    <cfRule type="containsText" dxfId="2" priority="22" operator="containsText" text="RH">
      <formula>NOT(ISERROR(SEARCH("RH",AP7)))</formula>
    </cfRule>
  </conditionalFormatting>
  <conditionalFormatting sqref="AV5:AV50">
    <cfRule type="cellIs" dxfId="1" priority="2" operator="lessThan">
      <formula>0</formula>
    </cfRule>
  </conditionalFormatting>
  <conditionalFormatting sqref="BC5:BC50">
    <cfRule type="cellIs" dxfId="0" priority="1" operator="lessThan">
      <formula>0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G6:G7"/>
  <sheetViews>
    <sheetView zoomScale="90" zoomScaleNormal="90" workbookViewId="0">
      <selection activeCell="L35" sqref="L35"/>
    </sheetView>
  </sheetViews>
  <sheetFormatPr baseColWidth="10" defaultRowHeight="15" x14ac:dyDescent="0.25"/>
  <sheetData>
    <row r="6" spans="7:7" ht="18" x14ac:dyDescent="0.25">
      <c r="G6" s="78"/>
    </row>
    <row r="7" spans="7:7" ht="18" x14ac:dyDescent="0.25">
      <c r="G7" s="7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3_Cliquer">
                <anchor moveWithCells="1" sizeWithCells="1">
                  <from>
                    <xdr:col>7</xdr:col>
                    <xdr:colOff>0</xdr:colOff>
                    <xdr:row>29</xdr:row>
                    <xdr:rowOff>0</xdr:rowOff>
                  </from>
                  <to>
                    <xdr:col>11</xdr:col>
                    <xdr:colOff>38100</xdr:colOff>
                    <xdr:row>31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Janvier 2020</vt:lpstr>
      <vt:lpstr>Fevrier 2020</vt:lpstr>
      <vt:lpstr>Mars 2020</vt:lpstr>
      <vt:lpstr>Avril 2020</vt:lpstr>
      <vt:lpstr>Mai 2020</vt:lpstr>
      <vt:lpstr>Juin 2020</vt:lpstr>
      <vt:lpstr>Juillet 2020</vt:lpstr>
      <vt:lpstr>Aout 2020</vt:lpstr>
      <vt:lpstr>Sept 2020</vt:lpstr>
      <vt:lpstr>Oct 2020</vt:lpstr>
      <vt:lpstr>Nov 2020</vt:lpstr>
      <vt:lpstr>Dec 2020</vt:lpstr>
      <vt:lpstr>Feuil1</vt:lpstr>
      <vt:lpstr>'Aout 2020'!Zone_d_impression</vt:lpstr>
      <vt:lpstr>'Avril 2020'!Zone_d_impression</vt:lpstr>
      <vt:lpstr>'Dec 2020'!Zone_d_impression</vt:lpstr>
      <vt:lpstr>'Fevrier 2020'!Zone_d_impression</vt:lpstr>
      <vt:lpstr>'Janvier 2020'!Zone_d_impression</vt:lpstr>
      <vt:lpstr>'Juillet 2020'!Zone_d_impression</vt:lpstr>
      <vt:lpstr>'Juin 2020'!Zone_d_impression</vt:lpstr>
      <vt:lpstr>'Mai 2020'!Zone_d_impression</vt:lpstr>
      <vt:lpstr>'Mars 2020'!Zone_d_impression</vt:lpstr>
      <vt:lpstr>'Nov 2020'!Zone_d_impression</vt:lpstr>
      <vt:lpstr>'Oct 2020'!Zone_d_impression</vt:lpstr>
      <vt:lpstr>'Sept 2020'!Zone_d_impression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a.noel</dc:creator>
  <cp:lastModifiedBy>Poupinelle Philippe</cp:lastModifiedBy>
  <cp:lastPrinted>2019-02-25T14:26:27Z</cp:lastPrinted>
  <dcterms:created xsi:type="dcterms:W3CDTF">2016-01-13T14:38:44Z</dcterms:created>
  <dcterms:modified xsi:type="dcterms:W3CDTF">2019-12-16T13:46:04Z</dcterms:modified>
</cp:coreProperties>
</file>