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2220" windowWidth="22515" windowHeight="5835" tabRatio="595"/>
  </bookViews>
  <sheets>
    <sheet name="Janvier" sheetId="1" r:id="rId1"/>
    <sheet name="Fevrier" sheetId="5" r:id="rId2"/>
    <sheet name="Mars" sheetId="6" r:id="rId3"/>
    <sheet name="Avril" sheetId="7" r:id="rId4"/>
    <sheet name="Mai" sheetId="8" r:id="rId5"/>
    <sheet name="Juin" sheetId="9" r:id="rId6"/>
    <sheet name="Juillet" sheetId="15" r:id="rId7"/>
    <sheet name="Aout" sheetId="12" r:id="rId8"/>
    <sheet name="Septembre" sheetId="14" r:id="rId9"/>
    <sheet name="Octobre" sheetId="13" r:id="rId10"/>
    <sheet name="Novembre" sheetId="11" r:id="rId11"/>
    <sheet name="Décembre" sheetId="10" r:id="rId12"/>
    <sheet name="Année 2016" sheetId="2" r:id="rId13"/>
  </sheets>
  <externalReferences>
    <externalReference r:id="rId14"/>
    <externalReference r:id="rId15"/>
  </externalReferences>
  <definedNames>
    <definedName name="_xlnm._FilterDatabase" localSheetId="7" hidden="1">Aout!$A$5:$X$41</definedName>
    <definedName name="_xlnm._FilterDatabase" localSheetId="3" hidden="1">Avril!$A$5:$W$51</definedName>
    <definedName name="_xlnm._FilterDatabase" localSheetId="11" hidden="1">Décembre!$A$5:$W$41</definedName>
    <definedName name="_xlnm._FilterDatabase" localSheetId="1" hidden="1">Fevrier!$A$5:$W$51</definedName>
    <definedName name="_xlnm._FilterDatabase" localSheetId="0" hidden="1">Janvier!$A$5:$W$51</definedName>
    <definedName name="_xlnm._FilterDatabase" localSheetId="6" hidden="1">Juillet!$A$5:$AA$27</definedName>
    <definedName name="_xlnm._FilterDatabase" localSheetId="5" hidden="1">Juin!$A$5:$W$36</definedName>
    <definedName name="_xlnm._FilterDatabase" localSheetId="4" hidden="1">Mai!$A$5:$W$51</definedName>
    <definedName name="_xlnm._FilterDatabase" localSheetId="2" hidden="1">Mars!$A$5:$W$51</definedName>
    <definedName name="_xlnm._FilterDatabase" localSheetId="10" hidden="1">Novembre!$A$5:$Z$30</definedName>
    <definedName name="_xlnm._FilterDatabase" localSheetId="9" hidden="1">Octobre!$A$5:$AA$38</definedName>
    <definedName name="_xlnm._FilterDatabase" localSheetId="8" hidden="1">Septembre!$A$5:$Z$35</definedName>
    <definedName name="Comm">[1]Feuil1!$B$1:$B$5</definedName>
    <definedName name="RPITM">'[2]Tableur Données'!$C$2:$C$4</definedName>
    <definedName name="VTC" localSheetId="10">'[2]Tableur Données'!$B$1:$B$27</definedName>
  </definedNames>
  <calcPr calcId="145621"/>
</workbook>
</file>

<file path=xl/calcChain.xml><?xml version="1.0" encoding="utf-8"?>
<calcChain xmlns="http://schemas.openxmlformats.org/spreadsheetml/2006/main">
  <c r="K5" i="2" l="1"/>
  <c r="K6" i="2"/>
  <c r="K7" i="2"/>
  <c r="K8" i="2"/>
  <c r="K9" i="2"/>
  <c r="K11" i="2"/>
  <c r="K12" i="2"/>
  <c r="K14" i="2"/>
  <c r="K15" i="2"/>
  <c r="S46" i="8" l="1"/>
  <c r="Q46" i="8"/>
  <c r="N46" i="8"/>
  <c r="L46" i="8"/>
  <c r="R45" i="8"/>
  <c r="P45" i="8"/>
  <c r="O45" i="8" s="1"/>
  <c r="R44" i="8"/>
  <c r="P44" i="8"/>
  <c r="O44" i="8"/>
  <c r="R43" i="8"/>
  <c r="P43" i="8"/>
  <c r="O43" i="8" s="1"/>
  <c r="R42" i="8"/>
  <c r="P42" i="8"/>
  <c r="O42" i="8"/>
  <c r="R41" i="8"/>
  <c r="P41" i="8"/>
  <c r="O41" i="8" s="1"/>
  <c r="R40" i="8"/>
  <c r="P40" i="8"/>
  <c r="O40" i="8"/>
  <c r="R39" i="8"/>
  <c r="P39" i="8"/>
  <c r="O39" i="8" s="1"/>
  <c r="R38" i="8"/>
  <c r="P38" i="8"/>
  <c r="O38" i="8"/>
  <c r="R37" i="8"/>
  <c r="P37" i="8"/>
  <c r="O37" i="8" s="1"/>
  <c r="R36" i="8"/>
  <c r="P36" i="8"/>
  <c r="O36" i="8"/>
  <c r="R35" i="8"/>
  <c r="P35" i="8"/>
  <c r="O35" i="8" s="1"/>
  <c r="R34" i="8"/>
  <c r="P34" i="8"/>
  <c r="O34" i="8"/>
  <c r="R33" i="8"/>
  <c r="P33" i="8"/>
  <c r="O33" i="8" s="1"/>
  <c r="R32" i="8"/>
  <c r="P32" i="8"/>
  <c r="O32" i="8"/>
  <c r="R31" i="8"/>
  <c r="P31" i="8"/>
  <c r="O31" i="8" s="1"/>
  <c r="R30" i="8"/>
  <c r="P30" i="8"/>
  <c r="O30" i="8"/>
  <c r="R29" i="8"/>
  <c r="P29" i="8"/>
  <c r="O29" i="8" s="1"/>
  <c r="R28" i="8"/>
  <c r="P28" i="8"/>
  <c r="O28" i="8"/>
  <c r="R27" i="8"/>
  <c r="P27" i="8"/>
  <c r="O27" i="8" s="1"/>
  <c r="R26" i="8"/>
  <c r="P26" i="8"/>
  <c r="O26" i="8"/>
  <c r="R25" i="8"/>
  <c r="P25" i="8"/>
  <c r="O25" i="8" s="1"/>
  <c r="R24" i="8"/>
  <c r="P24" i="8"/>
  <c r="O24" i="8"/>
  <c r="R23" i="8"/>
  <c r="P23" i="8"/>
  <c r="O23" i="8" s="1"/>
  <c r="R22" i="8"/>
  <c r="P22" i="8"/>
  <c r="O22" i="8"/>
  <c r="R21" i="8"/>
  <c r="P21" i="8"/>
  <c r="O21" i="8" s="1"/>
  <c r="R20" i="8"/>
  <c r="P20" i="8"/>
  <c r="O20" i="8"/>
  <c r="R19" i="8"/>
  <c r="P19" i="8"/>
  <c r="O19" i="8" s="1"/>
  <c r="R18" i="8"/>
  <c r="P18" i="8"/>
  <c r="O18" i="8"/>
  <c r="R17" i="8"/>
  <c r="P17" i="8"/>
  <c r="O17" i="8" s="1"/>
  <c r="R16" i="8"/>
  <c r="P16" i="8"/>
  <c r="O16" i="8"/>
  <c r="R15" i="8"/>
  <c r="P15" i="8"/>
  <c r="O15" i="8" s="1"/>
  <c r="R14" i="8"/>
  <c r="P14" i="8"/>
  <c r="O14" i="8"/>
  <c r="R13" i="8"/>
  <c r="P13" i="8"/>
  <c r="O13" i="8" s="1"/>
  <c r="R12" i="8"/>
  <c r="P12" i="8"/>
  <c r="O12" i="8"/>
  <c r="R11" i="8"/>
  <c r="P11" i="8"/>
  <c r="O11" i="8" s="1"/>
  <c r="R10" i="8"/>
  <c r="P10" i="8"/>
  <c r="O10" i="8"/>
  <c r="R9" i="8"/>
  <c r="P9" i="8"/>
  <c r="O9" i="8" s="1"/>
  <c r="R8" i="8"/>
  <c r="P8" i="8"/>
  <c r="O8" i="8"/>
  <c r="R7" i="8"/>
  <c r="P7" i="8"/>
  <c r="O7" i="8" s="1"/>
  <c r="R6" i="8"/>
  <c r="R46" i="8" s="1"/>
  <c r="P6" i="8"/>
  <c r="P46" i="8" s="1"/>
  <c r="O46" i="8" s="1"/>
  <c r="O6" i="8"/>
  <c r="S46" i="7"/>
  <c r="Q46" i="7"/>
  <c r="N46" i="7"/>
  <c r="L46" i="7"/>
  <c r="R45" i="7"/>
  <c r="P45" i="7"/>
  <c r="O45" i="7"/>
  <c r="R44" i="7"/>
  <c r="P44" i="7"/>
  <c r="O44" i="7" s="1"/>
  <c r="R43" i="7"/>
  <c r="P43" i="7"/>
  <c r="O43" i="7"/>
  <c r="R42" i="7"/>
  <c r="P42" i="7"/>
  <c r="O42" i="7" s="1"/>
  <c r="R41" i="7"/>
  <c r="P41" i="7"/>
  <c r="O41" i="7"/>
  <c r="R40" i="7"/>
  <c r="P40" i="7"/>
  <c r="O40" i="7" s="1"/>
  <c r="R39" i="7"/>
  <c r="P39" i="7"/>
  <c r="O39" i="7"/>
  <c r="R38" i="7"/>
  <c r="P38" i="7"/>
  <c r="O38" i="7" s="1"/>
  <c r="R37" i="7"/>
  <c r="P37" i="7"/>
  <c r="O37" i="7"/>
  <c r="R36" i="7"/>
  <c r="P36" i="7"/>
  <c r="O36" i="7" s="1"/>
  <c r="R35" i="7"/>
  <c r="P35" i="7"/>
  <c r="O35" i="7"/>
  <c r="R34" i="7"/>
  <c r="P34" i="7"/>
  <c r="O34" i="7" s="1"/>
  <c r="R33" i="7"/>
  <c r="P33" i="7"/>
  <c r="O33" i="7"/>
  <c r="R32" i="7"/>
  <c r="P32" i="7"/>
  <c r="O32" i="7" s="1"/>
  <c r="R31" i="7"/>
  <c r="P31" i="7"/>
  <c r="O31" i="7"/>
  <c r="R30" i="7"/>
  <c r="P30" i="7"/>
  <c r="O30" i="7" s="1"/>
  <c r="R29" i="7"/>
  <c r="P29" i="7"/>
  <c r="O29" i="7"/>
  <c r="R28" i="7"/>
  <c r="P28" i="7"/>
  <c r="O28" i="7" s="1"/>
  <c r="R27" i="7"/>
  <c r="P27" i="7"/>
  <c r="O27" i="7"/>
  <c r="R26" i="7"/>
  <c r="P26" i="7"/>
  <c r="O26" i="7" s="1"/>
  <c r="R25" i="7"/>
  <c r="P25" i="7"/>
  <c r="O25" i="7"/>
  <c r="R24" i="7"/>
  <c r="P24" i="7"/>
  <c r="O24" i="7" s="1"/>
  <c r="R23" i="7"/>
  <c r="P23" i="7"/>
  <c r="O23" i="7"/>
  <c r="R22" i="7"/>
  <c r="P22" i="7"/>
  <c r="O22" i="7" s="1"/>
  <c r="R21" i="7"/>
  <c r="P21" i="7"/>
  <c r="O21" i="7"/>
  <c r="R20" i="7"/>
  <c r="P20" i="7"/>
  <c r="O20" i="7" s="1"/>
  <c r="R19" i="7"/>
  <c r="P19" i="7"/>
  <c r="O19" i="7"/>
  <c r="R18" i="7"/>
  <c r="P18" i="7"/>
  <c r="O18" i="7" s="1"/>
  <c r="R17" i="7"/>
  <c r="P17" i="7"/>
  <c r="O17" i="7"/>
  <c r="R16" i="7"/>
  <c r="P16" i="7"/>
  <c r="O16" i="7" s="1"/>
  <c r="R15" i="7"/>
  <c r="P15" i="7"/>
  <c r="O15" i="7"/>
  <c r="R14" i="7"/>
  <c r="P14" i="7"/>
  <c r="O14" i="7" s="1"/>
  <c r="R13" i="7"/>
  <c r="P13" i="7"/>
  <c r="O13" i="7"/>
  <c r="R12" i="7"/>
  <c r="P12" i="7"/>
  <c r="O12" i="7" s="1"/>
  <c r="R11" i="7"/>
  <c r="P11" i="7"/>
  <c r="O11" i="7"/>
  <c r="R10" i="7"/>
  <c r="P10" i="7"/>
  <c r="O10" i="7" s="1"/>
  <c r="R9" i="7"/>
  <c r="P9" i="7"/>
  <c r="O9" i="7"/>
  <c r="R8" i="7"/>
  <c r="P8" i="7"/>
  <c r="O8" i="7" s="1"/>
  <c r="R7" i="7"/>
  <c r="R46" i="7" s="1"/>
  <c r="P7" i="7"/>
  <c r="O7" i="7"/>
  <c r="R6" i="7"/>
  <c r="P6" i="7"/>
  <c r="O6" i="7" s="1"/>
  <c r="E47" i="6"/>
  <c r="E50" i="1"/>
  <c r="E49" i="1"/>
  <c r="S46" i="1"/>
  <c r="L46" i="6"/>
  <c r="E50" i="6" s="1"/>
  <c r="S46" i="6"/>
  <c r="R46" i="6"/>
  <c r="Q46" i="6"/>
  <c r="P46" i="6"/>
  <c r="O46" i="6"/>
  <c r="N46" i="6"/>
  <c r="R45" i="6"/>
  <c r="P45" i="6"/>
  <c r="O45" i="6"/>
  <c r="R44" i="6"/>
  <c r="P44" i="6"/>
  <c r="O44" i="6" s="1"/>
  <c r="R43" i="6"/>
  <c r="P43" i="6"/>
  <c r="O43" i="6"/>
  <c r="R42" i="6"/>
  <c r="P42" i="6"/>
  <c r="O42" i="6" s="1"/>
  <c r="R41" i="6"/>
  <c r="P41" i="6"/>
  <c r="O41" i="6"/>
  <c r="R40" i="6"/>
  <c r="P40" i="6"/>
  <c r="O40" i="6" s="1"/>
  <c r="R39" i="6"/>
  <c r="P39" i="6"/>
  <c r="O39" i="6"/>
  <c r="R38" i="6"/>
  <c r="P38" i="6"/>
  <c r="O38" i="6" s="1"/>
  <c r="R37" i="6"/>
  <c r="P37" i="6"/>
  <c r="O37" i="6"/>
  <c r="R36" i="6"/>
  <c r="P36" i="6"/>
  <c r="O36" i="6" s="1"/>
  <c r="P45" i="1"/>
  <c r="R44" i="1"/>
  <c r="P44" i="1"/>
  <c r="O44" i="1"/>
  <c r="R43" i="1"/>
  <c r="P43" i="1"/>
  <c r="O43" i="1" s="1"/>
  <c r="R42" i="1"/>
  <c r="P42" i="1"/>
  <c r="O42" i="1"/>
  <c r="R41" i="1"/>
  <c r="P41" i="1"/>
  <c r="O41" i="1" s="1"/>
  <c r="R40" i="1"/>
  <c r="P40" i="1"/>
  <c r="O40" i="1"/>
  <c r="R39" i="1"/>
  <c r="P39" i="1"/>
  <c r="O39" i="1" s="1"/>
  <c r="R38" i="1"/>
  <c r="P38" i="1"/>
  <c r="O38" i="1"/>
  <c r="R37" i="1"/>
  <c r="P37" i="1"/>
  <c r="O37" i="1" s="1"/>
  <c r="R36" i="1"/>
  <c r="P36" i="1"/>
  <c r="O36" i="1"/>
  <c r="P45" i="5"/>
  <c r="R44" i="5"/>
  <c r="P44" i="5"/>
  <c r="O44" i="5"/>
  <c r="R43" i="5"/>
  <c r="P43" i="5"/>
  <c r="O43" i="5"/>
  <c r="R42" i="5"/>
  <c r="P42" i="5"/>
  <c r="O42" i="5" s="1"/>
  <c r="R41" i="5"/>
  <c r="P41" i="5"/>
  <c r="O41" i="5"/>
  <c r="R40" i="5"/>
  <c r="P40" i="5"/>
  <c r="O40" i="5" s="1"/>
  <c r="R39" i="5"/>
  <c r="P39" i="5"/>
  <c r="O39" i="5"/>
  <c r="R38" i="5"/>
  <c r="P38" i="5"/>
  <c r="O38" i="5" s="1"/>
  <c r="R37" i="5"/>
  <c r="P37" i="5"/>
  <c r="O37" i="5"/>
  <c r="R36" i="5"/>
  <c r="P36" i="5"/>
  <c r="O36" i="5" s="1"/>
  <c r="R35" i="5"/>
  <c r="P35" i="5"/>
  <c r="O35" i="5"/>
  <c r="D69" i="1"/>
  <c r="R35" i="6"/>
  <c r="P35" i="6"/>
  <c r="O35" i="6"/>
  <c r="R34" i="6"/>
  <c r="P34" i="6"/>
  <c r="O34" i="6" s="1"/>
  <c r="R33" i="6"/>
  <c r="P33" i="6"/>
  <c r="O33" i="6" s="1"/>
  <c r="R32" i="6"/>
  <c r="P32" i="6"/>
  <c r="O32" i="6" s="1"/>
  <c r="R31" i="6"/>
  <c r="P31" i="6"/>
  <c r="O31" i="6" s="1"/>
  <c r="R30" i="6"/>
  <c r="P30" i="6"/>
  <c r="O30" i="6" s="1"/>
  <c r="R29" i="6"/>
  <c r="P29" i="6"/>
  <c r="O29" i="6" s="1"/>
  <c r="R28" i="6"/>
  <c r="P28" i="6"/>
  <c r="O28" i="6" s="1"/>
  <c r="R27" i="6"/>
  <c r="P27" i="6"/>
  <c r="O27" i="6" s="1"/>
  <c r="R26" i="6"/>
  <c r="P26" i="6"/>
  <c r="O26" i="6" s="1"/>
  <c r="R25" i="6"/>
  <c r="P25" i="6"/>
  <c r="O25" i="6" s="1"/>
  <c r="R24" i="6"/>
  <c r="P24" i="6"/>
  <c r="O24" i="6" s="1"/>
  <c r="R23" i="6"/>
  <c r="P23" i="6"/>
  <c r="O23" i="6"/>
  <c r="R22" i="6"/>
  <c r="P22" i="6"/>
  <c r="O22" i="6" s="1"/>
  <c r="R21" i="6"/>
  <c r="P21" i="6"/>
  <c r="O21" i="6" s="1"/>
  <c r="R20" i="6"/>
  <c r="P20" i="6"/>
  <c r="O20" i="6" s="1"/>
  <c r="R19" i="6"/>
  <c r="P19" i="6"/>
  <c r="O19" i="6" s="1"/>
  <c r="R18" i="6"/>
  <c r="P18" i="6"/>
  <c r="O18" i="6" s="1"/>
  <c r="R17" i="6"/>
  <c r="P17" i="6"/>
  <c r="O17" i="6" s="1"/>
  <c r="R16" i="6"/>
  <c r="P16" i="6"/>
  <c r="O16" i="6" s="1"/>
  <c r="R15" i="6"/>
  <c r="P15" i="6"/>
  <c r="O15" i="6"/>
  <c r="R14" i="6"/>
  <c r="P14" i="6"/>
  <c r="O14" i="6" s="1"/>
  <c r="R13" i="6"/>
  <c r="P13" i="6"/>
  <c r="O13" i="6" s="1"/>
  <c r="R12" i="6"/>
  <c r="P12" i="6"/>
  <c r="O12" i="6" s="1"/>
  <c r="R11" i="6"/>
  <c r="P11" i="6"/>
  <c r="O11" i="6" s="1"/>
  <c r="R10" i="6"/>
  <c r="P10" i="6"/>
  <c r="O10" i="6" s="1"/>
  <c r="R9" i="6"/>
  <c r="P9" i="6"/>
  <c r="O9" i="6" s="1"/>
  <c r="R8" i="6"/>
  <c r="P8" i="6"/>
  <c r="O8" i="6" s="1"/>
  <c r="R7" i="6"/>
  <c r="P7" i="6"/>
  <c r="O7" i="6"/>
  <c r="R6" i="6"/>
  <c r="P6" i="6"/>
  <c r="O6" i="6" s="1"/>
  <c r="R35" i="1"/>
  <c r="P35" i="1"/>
  <c r="O35" i="1"/>
  <c r="R34" i="1"/>
  <c r="P34" i="1"/>
  <c r="O34" i="1" s="1"/>
  <c r="R33" i="1"/>
  <c r="P33" i="1"/>
  <c r="O33" i="1"/>
  <c r="R32" i="1"/>
  <c r="P32" i="1"/>
  <c r="O32" i="1" s="1"/>
  <c r="R31" i="1"/>
  <c r="P31" i="1"/>
  <c r="O31" i="1"/>
  <c r="R30" i="1"/>
  <c r="P30" i="1"/>
  <c r="O30" i="1" s="1"/>
  <c r="R29" i="1"/>
  <c r="P29" i="1"/>
  <c r="O29" i="1"/>
  <c r="R28" i="1"/>
  <c r="P28" i="1"/>
  <c r="O28" i="1" s="1"/>
  <c r="R27" i="1"/>
  <c r="P27" i="1"/>
  <c r="O27" i="1"/>
  <c r="R26" i="1"/>
  <c r="P26" i="1"/>
  <c r="O26" i="1" s="1"/>
  <c r="R25" i="1"/>
  <c r="P25" i="1"/>
  <c r="O25" i="1"/>
  <c r="R24" i="1"/>
  <c r="P24" i="1"/>
  <c r="O24" i="1" s="1"/>
  <c r="R23" i="1"/>
  <c r="P23" i="1"/>
  <c r="O23" i="1"/>
  <c r="R22" i="1"/>
  <c r="P22" i="1"/>
  <c r="O22" i="1" s="1"/>
  <c r="R21" i="1"/>
  <c r="P21" i="1"/>
  <c r="O21" i="1"/>
  <c r="R20" i="1"/>
  <c r="P20" i="1"/>
  <c r="O20" i="1" s="1"/>
  <c r="R19" i="1"/>
  <c r="P19" i="1"/>
  <c r="O19" i="1"/>
  <c r="R18" i="1"/>
  <c r="P18" i="1"/>
  <c r="O18" i="1" s="1"/>
  <c r="R17" i="1"/>
  <c r="P17" i="1"/>
  <c r="O17" i="1"/>
  <c r="R16" i="1"/>
  <c r="P16" i="1"/>
  <c r="O16" i="1" s="1"/>
  <c r="R15" i="1"/>
  <c r="P15" i="1"/>
  <c r="O15" i="1"/>
  <c r="R14" i="1"/>
  <c r="P14" i="1"/>
  <c r="O14" i="1" s="1"/>
  <c r="R13" i="1"/>
  <c r="P13" i="1"/>
  <c r="O13" i="1"/>
  <c r="R12" i="1"/>
  <c r="P12" i="1"/>
  <c r="O12" i="1" s="1"/>
  <c r="R11" i="1"/>
  <c r="P11" i="1"/>
  <c r="O11" i="1"/>
  <c r="R10" i="1"/>
  <c r="P10" i="1"/>
  <c r="O10" i="1" s="1"/>
  <c r="R9" i="1"/>
  <c r="P9" i="1"/>
  <c r="O9" i="1"/>
  <c r="R8" i="1"/>
  <c r="P8" i="1"/>
  <c r="O8" i="1" s="1"/>
  <c r="R7" i="1"/>
  <c r="P7" i="1"/>
  <c r="O7" i="1"/>
  <c r="R6" i="1"/>
  <c r="P6" i="1"/>
  <c r="O6" i="1" s="1"/>
  <c r="R34" i="5"/>
  <c r="P34" i="5"/>
  <c r="O34" i="5" s="1"/>
  <c r="R33" i="5"/>
  <c r="P33" i="5"/>
  <c r="O33" i="5"/>
  <c r="R32" i="5"/>
  <c r="P32" i="5"/>
  <c r="O32" i="5" s="1"/>
  <c r="R31" i="5"/>
  <c r="P31" i="5"/>
  <c r="O31" i="5"/>
  <c r="R30" i="5"/>
  <c r="P30" i="5"/>
  <c r="O30" i="5" s="1"/>
  <c r="R29" i="5"/>
  <c r="P29" i="5"/>
  <c r="O29" i="5"/>
  <c r="R28" i="5"/>
  <c r="P28" i="5"/>
  <c r="O28" i="5" s="1"/>
  <c r="R27" i="5"/>
  <c r="P27" i="5"/>
  <c r="O27" i="5"/>
  <c r="R26" i="5"/>
  <c r="P26" i="5"/>
  <c r="O26" i="5" s="1"/>
  <c r="R25" i="5"/>
  <c r="P25" i="5"/>
  <c r="O25" i="5"/>
  <c r="R24" i="5"/>
  <c r="P24" i="5"/>
  <c r="O24" i="5" s="1"/>
  <c r="R23" i="5"/>
  <c r="P23" i="5"/>
  <c r="O23" i="5"/>
  <c r="R22" i="5"/>
  <c r="P22" i="5"/>
  <c r="O22" i="5" s="1"/>
  <c r="R21" i="5"/>
  <c r="P21" i="5"/>
  <c r="O21" i="5"/>
  <c r="R20" i="5"/>
  <c r="P20" i="5"/>
  <c r="O20" i="5" s="1"/>
  <c r="R19" i="5"/>
  <c r="P19" i="5"/>
  <c r="O19" i="5"/>
  <c r="R18" i="5"/>
  <c r="P18" i="5"/>
  <c r="O18" i="5" s="1"/>
  <c r="R17" i="5"/>
  <c r="P17" i="5"/>
  <c r="O17" i="5"/>
  <c r="R16" i="5"/>
  <c r="P16" i="5"/>
  <c r="O16" i="5" s="1"/>
  <c r="R15" i="5"/>
  <c r="P15" i="5"/>
  <c r="O15" i="5"/>
  <c r="R14" i="5"/>
  <c r="P14" i="5"/>
  <c r="O14" i="5" s="1"/>
  <c r="R13" i="5"/>
  <c r="P13" i="5"/>
  <c r="O13" i="5"/>
  <c r="R12" i="5"/>
  <c r="P12" i="5"/>
  <c r="O12" i="5" s="1"/>
  <c r="R11" i="5"/>
  <c r="P11" i="5"/>
  <c r="O11" i="5"/>
  <c r="R10" i="5"/>
  <c r="P10" i="5"/>
  <c r="O10" i="5" s="1"/>
  <c r="R9" i="5"/>
  <c r="P9" i="5"/>
  <c r="O9" i="5"/>
  <c r="R8" i="5"/>
  <c r="P8" i="5"/>
  <c r="O8" i="5" s="1"/>
  <c r="R7" i="5"/>
  <c r="P7" i="5"/>
  <c r="O7" i="5"/>
  <c r="R6" i="5"/>
  <c r="P6" i="5"/>
  <c r="O6" i="5" s="1"/>
  <c r="D51" i="5"/>
  <c r="L46" i="5"/>
  <c r="E50" i="5" s="1"/>
  <c r="N46" i="5"/>
  <c r="E51" i="5" s="1"/>
  <c r="Q46" i="5"/>
  <c r="E49" i="6"/>
  <c r="D51" i="6"/>
  <c r="E51" i="6"/>
  <c r="D57" i="6"/>
  <c r="D58" i="6"/>
  <c r="D59" i="6"/>
  <c r="D60" i="6"/>
  <c r="D61" i="6"/>
  <c r="D62" i="6"/>
  <c r="D63" i="6"/>
  <c r="D64" i="6"/>
  <c r="D65" i="6"/>
  <c r="D66" i="6"/>
  <c r="O46" i="7" l="1"/>
  <c r="P46" i="7"/>
  <c r="I47" i="6"/>
  <c r="R46" i="5"/>
  <c r="I47" i="5"/>
  <c r="P46" i="5"/>
  <c r="O46" i="5" s="1"/>
  <c r="D53" i="5" s="1"/>
  <c r="D53" i="6"/>
  <c r="E34" i="13"/>
  <c r="E48" i="1"/>
  <c r="E23" i="15"/>
  <c r="E47" i="8"/>
  <c r="D9" i="2" s="1"/>
  <c r="E48" i="8"/>
  <c r="D27" i="15" l="1"/>
  <c r="E9" i="2" l="1"/>
  <c r="F9" i="2"/>
  <c r="C16" i="2" l="1"/>
  <c r="E5" i="2" l="1"/>
  <c r="I13" i="2"/>
  <c r="I11" i="2"/>
  <c r="I10" i="2"/>
  <c r="I9" i="2"/>
  <c r="I8" i="2"/>
  <c r="J7" i="2"/>
  <c r="I7" i="2"/>
  <c r="E49" i="7" l="1"/>
  <c r="Q25" i="11" l="1"/>
  <c r="D14" i="2" l="1"/>
  <c r="I14" i="2"/>
  <c r="I15" i="2"/>
  <c r="I16" i="2"/>
  <c r="G16" i="2"/>
  <c r="G15" i="2"/>
  <c r="G14" i="2"/>
  <c r="G13" i="2"/>
  <c r="G11" i="2"/>
  <c r="G10" i="2"/>
  <c r="G9" i="2"/>
  <c r="G8" i="2"/>
  <c r="F10" i="2"/>
  <c r="F11" i="2"/>
  <c r="F12" i="2"/>
  <c r="F13" i="2"/>
  <c r="F14" i="2"/>
  <c r="F15" i="2"/>
  <c r="H7" i="2"/>
  <c r="G7" i="2"/>
  <c r="J6" i="2"/>
  <c r="I6" i="2"/>
  <c r="G6" i="2"/>
  <c r="G5" i="2"/>
  <c r="D8" i="2"/>
  <c r="C15" i="2"/>
  <c r="C14" i="2"/>
  <c r="C13" i="2"/>
  <c r="C10" i="2"/>
  <c r="C9" i="2"/>
  <c r="C8" i="2"/>
  <c r="C7" i="2"/>
  <c r="C6" i="2"/>
  <c r="C5" i="2"/>
  <c r="P33" i="13"/>
  <c r="F16" i="2"/>
  <c r="C11" i="2"/>
  <c r="E49" i="8"/>
  <c r="H9" i="2" s="1"/>
  <c r="D42" i="9"/>
  <c r="D51" i="7"/>
  <c r="N46" i="1"/>
  <c r="L46" i="1"/>
  <c r="J5" i="2" s="1"/>
  <c r="H5" i="2"/>
  <c r="D58" i="1"/>
  <c r="D68" i="1"/>
  <c r="D66" i="1"/>
  <c r="D65" i="1"/>
  <c r="D63" i="1"/>
  <c r="D57" i="1"/>
  <c r="D42" i="15"/>
  <c r="D41" i="15"/>
  <c r="D40" i="15"/>
  <c r="D39" i="15"/>
  <c r="D38" i="15"/>
  <c r="D37" i="15"/>
  <c r="D36" i="15"/>
  <c r="D35" i="15"/>
  <c r="D34" i="15"/>
  <c r="D33" i="15"/>
  <c r="D32" i="15"/>
  <c r="D11" i="2"/>
  <c r="W22" i="15"/>
  <c r="E25" i="15" s="1"/>
  <c r="H11" i="2" s="1"/>
  <c r="U22" i="15"/>
  <c r="R22" i="15"/>
  <c r="E27" i="15" s="1"/>
  <c r="P22" i="15"/>
  <c r="E26" i="15"/>
  <c r="J11" i="2" s="1"/>
  <c r="V22" i="15"/>
  <c r="D50" i="14"/>
  <c r="D49" i="14"/>
  <c r="D48" i="14"/>
  <c r="D47" i="14"/>
  <c r="D46" i="14"/>
  <c r="D45" i="14"/>
  <c r="D44" i="14"/>
  <c r="D43" i="14"/>
  <c r="D42" i="14"/>
  <c r="D41" i="14"/>
  <c r="D40" i="14"/>
  <c r="D35" i="14"/>
  <c r="E31" i="14"/>
  <c r="D13" i="2" s="1"/>
  <c r="K13" i="2" s="1"/>
  <c r="V30" i="14"/>
  <c r="E33" i="14" s="1"/>
  <c r="H13" i="2" s="1"/>
  <c r="T30" i="14"/>
  <c r="Q30" i="14"/>
  <c r="E35" i="14" s="1"/>
  <c r="O30" i="14"/>
  <c r="E34" i="14" s="1"/>
  <c r="J13" i="2" s="1"/>
  <c r="D53" i="13"/>
  <c r="D52" i="13"/>
  <c r="D51" i="13"/>
  <c r="D50" i="13"/>
  <c r="D49" i="13"/>
  <c r="D48" i="13"/>
  <c r="D47" i="13"/>
  <c r="D46" i="13"/>
  <c r="D38" i="13"/>
  <c r="W33" i="13"/>
  <c r="E36" i="13" s="1"/>
  <c r="H14" i="2" s="1"/>
  <c r="U33" i="13"/>
  <c r="R33" i="13"/>
  <c r="E38" i="13" s="1"/>
  <c r="E37" i="13"/>
  <c r="J14" i="2" s="1"/>
  <c r="D56" i="12"/>
  <c r="D55" i="12"/>
  <c r="D54" i="12"/>
  <c r="D53" i="12"/>
  <c r="D52" i="12"/>
  <c r="D51" i="12"/>
  <c r="D50" i="12"/>
  <c r="D49" i="12"/>
  <c r="D48" i="12"/>
  <c r="D47" i="12"/>
  <c r="D46" i="12"/>
  <c r="D41" i="12"/>
  <c r="E37" i="12"/>
  <c r="T36" i="12"/>
  <c r="E39" i="12"/>
  <c r="R36" i="12"/>
  <c r="O36" i="12"/>
  <c r="E41" i="12" s="1"/>
  <c r="I37" i="12" s="1"/>
  <c r="M36" i="12"/>
  <c r="E40" i="12" s="1"/>
  <c r="S35" i="12"/>
  <c r="Q35" i="12"/>
  <c r="P35" i="12"/>
  <c r="S34" i="12"/>
  <c r="Q34" i="12"/>
  <c r="P34" i="12" s="1"/>
  <c r="S33" i="12"/>
  <c r="Q33" i="12"/>
  <c r="P33" i="12" s="1"/>
  <c r="S32" i="12"/>
  <c r="Q32" i="12"/>
  <c r="P32" i="12" s="1"/>
  <c r="S31" i="12"/>
  <c r="Q31" i="12"/>
  <c r="P31" i="12"/>
  <c r="S30" i="12"/>
  <c r="Q30" i="12"/>
  <c r="P30" i="12" s="1"/>
  <c r="S29" i="12"/>
  <c r="Q29" i="12"/>
  <c r="P29" i="12" s="1"/>
  <c r="S28" i="12"/>
  <c r="Q28" i="12"/>
  <c r="P28" i="12" s="1"/>
  <c r="S27" i="12"/>
  <c r="Q27" i="12"/>
  <c r="P27" i="12"/>
  <c r="S26" i="12"/>
  <c r="Q26" i="12"/>
  <c r="P26" i="12" s="1"/>
  <c r="S25" i="12"/>
  <c r="Q25" i="12"/>
  <c r="P25" i="12" s="1"/>
  <c r="S24" i="12"/>
  <c r="Q24" i="12"/>
  <c r="P24" i="12" s="1"/>
  <c r="S23" i="12"/>
  <c r="Q23" i="12"/>
  <c r="P23" i="12"/>
  <c r="S22" i="12"/>
  <c r="Q22" i="12"/>
  <c r="P22" i="12" s="1"/>
  <c r="S21" i="12"/>
  <c r="Q21" i="12"/>
  <c r="P21" i="12" s="1"/>
  <c r="S20" i="12"/>
  <c r="Q20" i="12"/>
  <c r="P20" i="12" s="1"/>
  <c r="S19" i="12"/>
  <c r="Q19" i="12"/>
  <c r="P19" i="12"/>
  <c r="S18" i="12"/>
  <c r="Q18" i="12"/>
  <c r="P18" i="12" s="1"/>
  <c r="S17" i="12"/>
  <c r="Q17" i="12"/>
  <c r="P17" i="12" s="1"/>
  <c r="S16" i="12"/>
  <c r="Q16" i="12"/>
  <c r="P16" i="12" s="1"/>
  <c r="S15" i="12"/>
  <c r="Q15" i="12"/>
  <c r="P15" i="12"/>
  <c r="S14" i="12"/>
  <c r="Q14" i="12"/>
  <c r="P14" i="12" s="1"/>
  <c r="S13" i="12"/>
  <c r="Q13" i="12"/>
  <c r="P13" i="12" s="1"/>
  <c r="S12" i="12"/>
  <c r="Q12" i="12"/>
  <c r="P12" i="12" s="1"/>
  <c r="S11" i="12"/>
  <c r="Q11" i="12"/>
  <c r="P11" i="12"/>
  <c r="S10" i="12"/>
  <c r="Q10" i="12"/>
  <c r="P10" i="12" s="1"/>
  <c r="S9" i="12"/>
  <c r="Q9" i="12"/>
  <c r="P9" i="12" s="1"/>
  <c r="S8" i="12"/>
  <c r="Q8" i="12"/>
  <c r="P8" i="12" s="1"/>
  <c r="S7" i="12"/>
  <c r="Q7" i="12"/>
  <c r="P7" i="12"/>
  <c r="S6" i="12"/>
  <c r="Q6" i="12"/>
  <c r="Q36" i="12" s="1"/>
  <c r="D45" i="11"/>
  <c r="D44" i="11"/>
  <c r="D43" i="11"/>
  <c r="D42" i="11"/>
  <c r="D41" i="11"/>
  <c r="D40" i="11"/>
  <c r="D39" i="11"/>
  <c r="D38" i="11"/>
  <c r="D37" i="11"/>
  <c r="D36" i="11"/>
  <c r="D35" i="11"/>
  <c r="D30" i="11"/>
  <c r="V25" i="11"/>
  <c r="E28" i="11" s="1"/>
  <c r="H15" i="2" s="1"/>
  <c r="T25" i="11"/>
  <c r="E26" i="11"/>
  <c r="D15" i="2" s="1"/>
  <c r="O25" i="11"/>
  <c r="E29" i="11" s="1"/>
  <c r="J15" i="2" s="1"/>
  <c r="D56" i="10"/>
  <c r="D55" i="10"/>
  <c r="D54" i="10"/>
  <c r="D53" i="10"/>
  <c r="D52" i="10"/>
  <c r="D51" i="10"/>
  <c r="D50" i="10"/>
  <c r="D49" i="10"/>
  <c r="D48" i="10"/>
  <c r="D47" i="10"/>
  <c r="D46" i="10"/>
  <c r="D41" i="10"/>
  <c r="S36" i="10"/>
  <c r="E39" i="10" s="1"/>
  <c r="H16" i="2" s="1"/>
  <c r="Q36" i="10"/>
  <c r="N36" i="10"/>
  <c r="L36" i="10"/>
  <c r="E40" i="10" s="1"/>
  <c r="J16" i="2" s="1"/>
  <c r="R35" i="10"/>
  <c r="P35" i="10"/>
  <c r="O35" i="10"/>
  <c r="R34" i="10"/>
  <c r="P34" i="10"/>
  <c r="O34" i="10" s="1"/>
  <c r="R33" i="10"/>
  <c r="P33" i="10"/>
  <c r="O33" i="10" s="1"/>
  <c r="R32" i="10"/>
  <c r="P32" i="10"/>
  <c r="O32" i="10" s="1"/>
  <c r="R31" i="10"/>
  <c r="P31" i="10"/>
  <c r="O31" i="10" s="1"/>
  <c r="R30" i="10"/>
  <c r="P30" i="10"/>
  <c r="O30" i="10" s="1"/>
  <c r="R29" i="10"/>
  <c r="P29" i="10"/>
  <c r="O29" i="10" s="1"/>
  <c r="D51" i="9"/>
  <c r="D50" i="9"/>
  <c r="D49" i="9"/>
  <c r="D48" i="9"/>
  <c r="D47" i="9"/>
  <c r="D46" i="9"/>
  <c r="D45" i="9"/>
  <c r="D44" i="9"/>
  <c r="D43" i="9"/>
  <c r="D41" i="9"/>
  <c r="E32" i="9"/>
  <c r="D10" i="2" s="1"/>
  <c r="S31" i="9"/>
  <c r="E34" i="9" s="1"/>
  <c r="H10" i="2" s="1"/>
  <c r="Q31" i="9"/>
  <c r="N31" i="9"/>
  <c r="E36" i="9" s="1"/>
  <c r="L31" i="9"/>
  <c r="E35" i="9" s="1"/>
  <c r="D66" i="8"/>
  <c r="D65" i="8"/>
  <c r="D64" i="8"/>
  <c r="D63" i="8"/>
  <c r="D62" i="8"/>
  <c r="D61" i="8"/>
  <c r="D60" i="8"/>
  <c r="D59" i="8"/>
  <c r="D58" i="8"/>
  <c r="D57" i="8"/>
  <c r="D56" i="8"/>
  <c r="D51" i="8"/>
  <c r="E51" i="8"/>
  <c r="E50" i="8"/>
  <c r="J9" i="2" s="1"/>
  <c r="D65" i="7"/>
  <c r="D64" i="7"/>
  <c r="D60" i="7"/>
  <c r="D57" i="7"/>
  <c r="H8" i="2"/>
  <c r="E51" i="7"/>
  <c r="E50" i="7"/>
  <c r="J8" i="2" s="1"/>
  <c r="S46" i="5"/>
  <c r="E49" i="5" s="1"/>
  <c r="E47" i="5" s="1"/>
  <c r="D6" i="2" s="1"/>
  <c r="T33" i="13"/>
  <c r="S25" i="11"/>
  <c r="S30" i="14"/>
  <c r="T22" i="15"/>
  <c r="R31" i="9"/>
  <c r="S22" i="15"/>
  <c r="D29" i="15" s="1"/>
  <c r="P31" i="9"/>
  <c r="O31" i="9"/>
  <c r="D38" i="9" s="1"/>
  <c r="D53" i="8"/>
  <c r="D53" i="7"/>
  <c r="I5" i="2"/>
  <c r="F17" i="2"/>
  <c r="D60" i="1"/>
  <c r="D62" i="1"/>
  <c r="D61" i="1"/>
  <c r="P46" i="1"/>
  <c r="O46" i="1"/>
  <c r="D53" i="1" s="1"/>
  <c r="R46" i="1"/>
  <c r="Q46" i="1"/>
  <c r="E17" i="2"/>
  <c r="I17" i="2"/>
  <c r="K10" i="2" l="1"/>
  <c r="I31" i="14"/>
  <c r="G17" i="2"/>
  <c r="I34" i="13"/>
  <c r="I47" i="7"/>
  <c r="P6" i="12"/>
  <c r="P36" i="12" s="1"/>
  <c r="D43" i="12" s="1"/>
  <c r="S36" i="12"/>
  <c r="I23" i="15"/>
  <c r="H6" i="2"/>
  <c r="H17" i="2" s="1"/>
  <c r="C17" i="2"/>
  <c r="R30" i="14"/>
  <c r="D37" i="14" s="1"/>
  <c r="J10" i="2"/>
  <c r="J17" i="2" s="1"/>
  <c r="I32" i="9"/>
  <c r="I47" i="8"/>
  <c r="S33" i="13"/>
  <c r="D40" i="13" s="1"/>
  <c r="R36" i="10"/>
  <c r="P36" i="10"/>
  <c r="E41" i="10"/>
  <c r="I37" i="10" s="1"/>
  <c r="E37" i="10"/>
  <c r="D16" i="2" s="1"/>
  <c r="K16" i="2" s="1"/>
  <c r="O36" i="10"/>
  <c r="D43" i="10" s="1"/>
  <c r="U25" i="11"/>
  <c r="D7" i="2"/>
  <c r="V33" i="13"/>
  <c r="R25" i="11"/>
  <c r="D32" i="11" s="1"/>
  <c r="E30" i="11"/>
  <c r="I26" i="11" s="1"/>
  <c r="E51" i="1"/>
  <c r="I47" i="1" s="1"/>
  <c r="D5" i="2"/>
  <c r="U30" i="14"/>
  <c r="I22" i="2" l="1"/>
  <c r="K17" i="2"/>
  <c r="I20" i="2" s="1"/>
  <c r="I25" i="2"/>
  <c r="D17" i="2"/>
  <c r="I28" i="2" l="1"/>
</calcChain>
</file>

<file path=xl/sharedStrings.xml><?xml version="1.0" encoding="utf-8"?>
<sst xmlns="http://schemas.openxmlformats.org/spreadsheetml/2006/main" count="673" uniqueCount="77">
  <si>
    <t>VTC</t>
  </si>
  <si>
    <t>PIT</t>
  </si>
  <si>
    <t>DATE</t>
  </si>
  <si>
    <t>MONTANT TTC</t>
  </si>
  <si>
    <t>MONTANT HT</t>
  </si>
  <si>
    <t>MOIS</t>
  </si>
  <si>
    <t>TOTAL</t>
  </si>
  <si>
    <t>JANVIER</t>
  </si>
  <si>
    <t>ORIGINE</t>
  </si>
  <si>
    <t>TYPE DE TRAVAUX</t>
  </si>
  <si>
    <t>MONTANT TVA</t>
  </si>
  <si>
    <t xml:space="preserve">RESTE A VERSER </t>
  </si>
  <si>
    <t xml:space="preserve">DOSSIER EN COURS  </t>
  </si>
  <si>
    <t>DOSSIER ANNULE</t>
  </si>
  <si>
    <t xml:space="preserve">DOSSIER  REALISES </t>
  </si>
  <si>
    <t>N° CLIENT</t>
  </si>
  <si>
    <t>NOM</t>
  </si>
  <si>
    <t>PRENOM</t>
  </si>
  <si>
    <t>DOSSIER EN PAUSE</t>
  </si>
  <si>
    <t>SURFACE</t>
  </si>
  <si>
    <t>DATE DE LIVRAISON</t>
  </si>
  <si>
    <t>RDV METRAGE</t>
  </si>
  <si>
    <t>Nombres</t>
  </si>
  <si>
    <t>SUIVIE CLIENT 2016</t>
  </si>
  <si>
    <t>Peinture</t>
  </si>
  <si>
    <t>Electricité</t>
  </si>
  <si>
    <t>Stores</t>
  </si>
  <si>
    <t>Menuiserie</t>
  </si>
  <si>
    <t xml:space="preserve">Cabine de douche </t>
  </si>
  <si>
    <t xml:space="preserve">Plomberie </t>
  </si>
  <si>
    <t>Maçonnerie</t>
  </si>
  <si>
    <t>Fenêtres</t>
  </si>
  <si>
    <t xml:space="preserve">Volets </t>
  </si>
  <si>
    <t>Alarme</t>
  </si>
  <si>
    <t>Revêtement de sol</t>
  </si>
  <si>
    <t>NOMBRE DE VENTES</t>
  </si>
  <si>
    <t>TOTAL PAYER</t>
  </si>
  <si>
    <t>RP / TM</t>
  </si>
  <si>
    <t>VALEUR TVA</t>
  </si>
  <si>
    <t>TOTAL AVEC ANNULATION</t>
  </si>
  <si>
    <t>N°  BC</t>
  </si>
  <si>
    <t>DATE COURRIER ANNULATION</t>
  </si>
  <si>
    <t>DATE COURRIER FACTURES</t>
  </si>
  <si>
    <t>DATE COURRIER DIVERS</t>
  </si>
  <si>
    <t>MONTANT  DOSSIER ANNULER</t>
  </si>
  <si>
    <t>MONTANT DOSSIER POSE</t>
  </si>
  <si>
    <t>AVRIL</t>
  </si>
  <si>
    <t>LA DATE DU COMMISSION DES VTC</t>
  </si>
  <si>
    <t xml:space="preserve">MONTANT TVA </t>
  </si>
  <si>
    <t>OBSERVATIONS</t>
  </si>
  <si>
    <t>PA0</t>
  </si>
  <si>
    <t>MAI</t>
  </si>
  <si>
    <t>FÉVRIER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</si>
  <si>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</si>
  <si>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</si>
  <si>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</si>
  <si>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</si>
  <si>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</si>
  <si>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</si>
  <si>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</si>
  <si>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</si>
  <si>
    <t>BILAN 2016</t>
  </si>
  <si>
    <t>FEVRIER</t>
  </si>
  <si>
    <t>AOUT</t>
  </si>
  <si>
    <t>DECEMBRE</t>
  </si>
  <si>
    <t>TOTAL SANS ANNULATION</t>
  </si>
  <si>
    <t>Cuisine</t>
  </si>
  <si>
    <t>Salle de Bain</t>
  </si>
  <si>
    <t xml:space="preserve"> </t>
  </si>
  <si>
    <t>Tapisserie</t>
  </si>
  <si>
    <t>Porte blindé</t>
  </si>
  <si>
    <t xml:space="preserve">                                   </t>
  </si>
  <si>
    <t>BAREME</t>
  </si>
  <si>
    <t>TOTAL ANNEE 2016                          avec annulation</t>
  </si>
  <si>
    <t>NOMBRES TOTAL DE DOSSSIER 2016                   avec annulation</t>
  </si>
  <si>
    <t>ANNULATION</t>
  </si>
  <si>
    <t>SUIVIE CLIENT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</si>
</sst>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00000"/>
    <numFmt numFmtId="166" formatCode="#,##0.00\ _€"/>
    <numFmt numFmtId="167" formatCode="0.0%"/>
  </numFmts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33996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rgb="FF00B05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rgb="FFF9CD13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C000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4"/>
      <color theme="1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2B733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A37857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D8150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9CD13"/>
        <bgColor indexed="64"/>
      </patternFill>
    </fill>
    <fill>
      <patternFill patternType="solid">
        <fgColor theme="0" tint="-0.14999847407452621"/>
        <bgColor indexed="64"/>
      </patternFill>
    </fill>
  </fills>
  <borders count="6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rgb="FF0070C0"/>
      </left>
      <right style="medium">
        <color indexed="64"/>
      </right>
      <top style="thin">
        <color rgb="FF0070C0"/>
      </top>
      <bottom style="thin">
        <color rgb="FF0070C0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25" fillId="17" borderId="2" applyNumberFormat="0" applyBorder="0" applyAlignment="0" applyProtection="0"/>
    <xf numFmtId="0" fontId="1" fillId="13" borderId="37" applyFont="0" applyBorder="0" applyAlignment="0">
      <alignment horizontal="center" vertical="center"/>
    </xf>
  </cellStyleXfs>
  <cellXfs count="723">
    <xf numFmtId="0" fontId="0" fillId="0" borderId="0" xfId="0"/>
    <xf numFmtId="0" fontId="0" fillId="0" borderId="0" xfId="0"/>
    <xf numFmtId="0" fontId="0" fillId="0" borderId="0" xfId="0" applyBorder="1"/>
    <xf numFmtId="0" fontId="1" fillId="0" borderId="0" xfId="0" applyFont="1"/>
    <xf numFmtId="0" fontId="2" fillId="0" borderId="0" xfId="0" applyFont="1" applyFill="1" applyBorder="1"/>
    <xf numFmtId="0" fontId="0" fillId="0" borderId="0" xfId="0" applyFill="1"/>
    <xf numFmtId="0" fontId="0" fillId="0" borderId="0" xfId="0" applyFill="1" applyBorder="1"/>
    <xf numFmtId="0" fontId="0" fillId="0" borderId="0" xfId="0" applyFont="1" applyFill="1" applyBorder="1"/>
    <xf numFmtId="0" fontId="1" fillId="12" borderId="40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8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5" fillId="9" borderId="8" xfId="0" applyFont="1" applyFill="1" applyBorder="1" applyAlignment="1">
      <alignment horizontal="center" vertical="center" wrapText="1"/>
    </xf>
    <xf numFmtId="0" fontId="3" fillId="11" borderId="10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3" fillId="10" borderId="8" xfId="0" applyFont="1" applyFill="1" applyBorder="1" applyAlignment="1">
      <alignment horizontal="center" vertical="center" wrapText="1"/>
    </xf>
    <xf numFmtId="0" fontId="3" fillId="7" borderId="8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/>
    </xf>
    <xf numFmtId="0" fontId="0" fillId="0" borderId="1" xfId="0" applyFont="1" applyBorder="1"/>
    <xf numFmtId="0" fontId="0" fillId="0" borderId="16" xfId="0" applyFont="1" applyBorder="1"/>
    <xf numFmtId="0" fontId="0" fillId="0" borderId="2" xfId="0" applyFont="1" applyBorder="1"/>
    <xf numFmtId="0" fontId="0" fillId="0" borderId="15" xfId="0" applyFont="1" applyBorder="1"/>
    <xf numFmtId="0" fontId="0" fillId="0" borderId="3" xfId="0" applyFont="1" applyBorder="1"/>
    <xf numFmtId="0" fontId="0" fillId="0" borderId="18" xfId="0" applyFont="1" applyBorder="1"/>
    <xf numFmtId="0" fontId="0" fillId="0" borderId="19" xfId="0" applyFont="1" applyBorder="1"/>
    <xf numFmtId="0" fontId="0" fillId="0" borderId="25" xfId="0" applyFont="1" applyBorder="1"/>
    <xf numFmtId="0" fontId="0" fillId="0" borderId="17" xfId="0" applyFont="1" applyBorder="1"/>
    <xf numFmtId="49" fontId="0" fillId="0" borderId="1" xfId="0" applyNumberFormat="1" applyFont="1" applyBorder="1"/>
    <xf numFmtId="49" fontId="0" fillId="0" borderId="18" xfId="0" applyNumberFormat="1" applyFont="1" applyBorder="1"/>
    <xf numFmtId="0" fontId="1" fillId="0" borderId="37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4" xfId="0" applyFont="1" applyBorder="1" applyAlignment="1">
      <alignment horizontal="center"/>
    </xf>
    <xf numFmtId="0" fontId="0" fillId="0" borderId="16" xfId="0" applyFont="1" applyBorder="1" applyAlignment="1">
      <alignment horizontal="center" vertical="center"/>
    </xf>
    <xf numFmtId="0" fontId="0" fillId="0" borderId="37" xfId="0" applyFont="1" applyBorder="1"/>
    <xf numFmtId="0" fontId="0" fillId="0" borderId="38" xfId="0" applyFont="1" applyBorder="1"/>
    <xf numFmtId="0" fontId="0" fillId="0" borderId="18" xfId="0" applyFont="1" applyBorder="1" applyAlignment="1">
      <alignment horizontal="center" vertical="center"/>
    </xf>
    <xf numFmtId="0" fontId="0" fillId="0" borderId="30" xfId="0" applyFont="1" applyBorder="1" applyAlignment="1">
      <alignment horizontal="center"/>
    </xf>
    <xf numFmtId="0" fontId="0" fillId="0" borderId="19" xfId="0" applyFont="1" applyBorder="1" applyAlignment="1">
      <alignment horizontal="center" vertical="center"/>
    </xf>
    <xf numFmtId="0" fontId="0" fillId="0" borderId="22" xfId="0" applyFont="1" applyBorder="1"/>
    <xf numFmtId="0" fontId="0" fillId="0" borderId="0" xfId="0" applyFont="1" applyBorder="1" applyAlignment="1"/>
    <xf numFmtId="0" fontId="0" fillId="0" borderId="0" xfId="0" applyFont="1" applyBorder="1" applyAlignment="1">
      <alignment horizontal="center"/>
    </xf>
    <xf numFmtId="0" fontId="0" fillId="0" borderId="0" xfId="0" applyFont="1" applyBorder="1"/>
    <xf numFmtId="0" fontId="0" fillId="0" borderId="31" xfId="0" applyFont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0" fontId="0" fillId="0" borderId="17" xfId="0" applyBorder="1" applyAlignment="1">
      <alignment vertical="center"/>
    </xf>
    <xf numFmtId="0" fontId="0" fillId="0" borderId="18" xfId="0" applyBorder="1" applyAlignment="1">
      <alignment vertical="center"/>
    </xf>
    <xf numFmtId="0" fontId="4" fillId="0" borderId="14" xfId="0" applyFont="1" applyFill="1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164" fontId="1" fillId="0" borderId="5" xfId="0" applyNumberFormat="1" applyFont="1" applyBorder="1"/>
    <xf numFmtId="164" fontId="7" fillId="0" borderId="5" xfId="0" applyNumberFormat="1" applyFont="1" applyBorder="1"/>
    <xf numFmtId="164" fontId="8" fillId="0" borderId="5" xfId="0" applyNumberFormat="1" applyFont="1" applyBorder="1"/>
    <xf numFmtId="164" fontId="9" fillId="0" borderId="5" xfId="0" applyNumberFormat="1" applyFont="1" applyBorder="1"/>
    <xf numFmtId="164" fontId="1" fillId="0" borderId="41" xfId="0" applyNumberFormat="1" applyFont="1" applyBorder="1"/>
    <xf numFmtId="0" fontId="5" fillId="14" borderId="9" xfId="0" applyFont="1" applyFill="1" applyBorder="1" applyAlignment="1">
      <alignment horizontal="center" vertical="center" wrapText="1"/>
    </xf>
    <xf numFmtId="0" fontId="1" fillId="0" borderId="26" xfId="0" applyFont="1" applyBorder="1" applyAlignment="1">
      <alignment vertical="center"/>
    </xf>
    <xf numFmtId="0" fontId="2" fillId="0" borderId="26" xfId="0" applyFont="1" applyBorder="1" applyAlignment="1"/>
    <xf numFmtId="0" fontId="1" fillId="0" borderId="0" xfId="0" applyFont="1" applyBorder="1" applyAlignment="1">
      <alignment vertical="center" wrapText="1"/>
    </xf>
    <xf numFmtId="164" fontId="0" fillId="0" borderId="0" xfId="0" applyNumberFormat="1" applyFont="1" applyFill="1" applyBorder="1" applyAlignment="1"/>
    <xf numFmtId="164" fontId="1" fillId="2" borderId="24" xfId="0" applyNumberFormat="1" applyFont="1" applyFill="1" applyBorder="1" applyAlignment="1">
      <alignment horizontal="center"/>
    </xf>
    <xf numFmtId="164" fontId="1" fillId="2" borderId="23" xfId="0" applyNumberFormat="1" applyFont="1" applyFill="1" applyBorder="1" applyAlignment="1">
      <alignment horizontal="center"/>
    </xf>
    <xf numFmtId="9" fontId="0" fillId="0" borderId="15" xfId="0" applyNumberFormat="1" applyFont="1" applyBorder="1" applyAlignment="1">
      <alignment horizontal="center" vertical="center"/>
    </xf>
    <xf numFmtId="9" fontId="0" fillId="0" borderId="17" xfId="0" applyNumberFormat="1" applyFont="1" applyBorder="1" applyAlignment="1">
      <alignment horizontal="center" vertical="center"/>
    </xf>
    <xf numFmtId="0" fontId="0" fillId="0" borderId="43" xfId="0" applyFont="1" applyBorder="1"/>
    <xf numFmtId="49" fontId="0" fillId="0" borderId="43" xfId="0" applyNumberFormat="1" applyFont="1" applyBorder="1"/>
    <xf numFmtId="0" fontId="0" fillId="0" borderId="44" xfId="0" applyFont="1" applyBorder="1"/>
    <xf numFmtId="0" fontId="0" fillId="0" borderId="45" xfId="0" applyFont="1" applyBorder="1"/>
    <xf numFmtId="0" fontId="0" fillId="0" borderId="46" xfId="0" applyFont="1" applyBorder="1" applyAlignment="1">
      <alignment horizontal="center"/>
    </xf>
    <xf numFmtId="164" fontId="1" fillId="2" borderId="5" xfId="0" applyNumberFormat="1" applyFont="1" applyFill="1" applyBorder="1" applyAlignment="1">
      <alignment horizontal="center"/>
    </xf>
    <xf numFmtId="0" fontId="3" fillId="10" borderId="11" xfId="0" applyFont="1" applyFill="1" applyBorder="1" applyAlignment="1">
      <alignment horizontal="center" vertical="center" wrapText="1"/>
    </xf>
    <xf numFmtId="0" fontId="3" fillId="13" borderId="11" xfId="0" applyFont="1" applyFill="1" applyBorder="1" applyAlignment="1">
      <alignment horizontal="center" vertical="center" wrapText="1"/>
    </xf>
    <xf numFmtId="164" fontId="1" fillId="13" borderId="41" xfId="0" applyNumberFormat="1" applyFont="1" applyFill="1" applyBorder="1" applyAlignment="1">
      <alignment horizontal="center"/>
    </xf>
    <xf numFmtId="164" fontId="1" fillId="14" borderId="5" xfId="0" applyNumberFormat="1" applyFont="1" applyFill="1" applyBorder="1" applyAlignment="1">
      <alignment horizontal="center"/>
    </xf>
    <xf numFmtId="0" fontId="0" fillId="0" borderId="47" xfId="0" applyFont="1" applyBorder="1"/>
    <xf numFmtId="0" fontId="0" fillId="0" borderId="24" xfId="0" applyFont="1" applyBorder="1" applyAlignment="1">
      <alignment horizontal="center" vertical="center"/>
    </xf>
    <xf numFmtId="0" fontId="0" fillId="0" borderId="0" xfId="0" applyBorder="1" applyAlignment="1">
      <alignment wrapText="1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164" fontId="1" fillId="0" borderId="0" xfId="0" applyNumberFormat="1" applyFont="1" applyBorder="1"/>
    <xf numFmtId="0" fontId="3" fillId="0" borderId="7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1" fillId="0" borderId="22" xfId="0" applyFont="1" applyBorder="1" applyAlignment="1">
      <alignment horizontal="center" vertical="center"/>
    </xf>
    <xf numFmtId="0" fontId="1" fillId="0" borderId="5" xfId="0" applyFont="1" applyFill="1" applyBorder="1"/>
    <xf numFmtId="0" fontId="0" fillId="0" borderId="0" xfId="0" applyFont="1"/>
    <xf numFmtId="0" fontId="0" fillId="0" borderId="27" xfId="0" applyFont="1" applyBorder="1"/>
    <xf numFmtId="0" fontId="0" fillId="0" borderId="34" xfId="0" applyFont="1" applyBorder="1"/>
    <xf numFmtId="0" fontId="0" fillId="0" borderId="36" xfId="0" applyFont="1" applyBorder="1"/>
    <xf numFmtId="0" fontId="13" fillId="0" borderId="7" xfId="0" applyFont="1" applyBorder="1" applyAlignment="1">
      <alignment horizontal="center"/>
    </xf>
    <xf numFmtId="164" fontId="13" fillId="0" borderId="41" xfId="0" applyNumberFormat="1" applyFont="1" applyBorder="1" applyAlignment="1">
      <alignment horizontal="center"/>
    </xf>
    <xf numFmtId="164" fontId="17" fillId="0" borderId="41" xfId="0" applyNumberFormat="1" applyFont="1" applyBorder="1" applyAlignment="1">
      <alignment horizontal="center"/>
    </xf>
    <xf numFmtId="164" fontId="18" fillId="0" borderId="41" xfId="0" applyNumberFormat="1" applyFont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14" fontId="0" fillId="0" borderId="15" xfId="0" applyNumberFormat="1" applyFont="1" applyBorder="1" applyAlignment="1">
      <alignment horizontal="center" vertical="center"/>
    </xf>
    <xf numFmtId="14" fontId="0" fillId="0" borderId="15" xfId="0" applyNumberFormat="1" applyFont="1" applyFill="1" applyBorder="1" applyAlignment="1">
      <alignment horizontal="center" vertical="center"/>
    </xf>
    <xf numFmtId="14" fontId="0" fillId="0" borderId="45" xfId="0" applyNumberFormat="1" applyFont="1" applyBorder="1" applyAlignment="1">
      <alignment horizontal="center" vertical="center"/>
    </xf>
    <xf numFmtId="14" fontId="0" fillId="0" borderId="17" xfId="0" applyNumberFormat="1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165" fontId="0" fillId="0" borderId="18" xfId="0" applyNumberFormat="1" applyFont="1" applyBorder="1" applyAlignment="1">
      <alignment horizontal="center" vertical="center"/>
    </xf>
    <xf numFmtId="49" fontId="0" fillId="0" borderId="2" xfId="0" applyNumberFormat="1" applyFont="1" applyBorder="1"/>
    <xf numFmtId="49" fontId="0" fillId="0" borderId="3" xfId="0" applyNumberFormat="1" applyFont="1" applyBorder="1"/>
    <xf numFmtId="49" fontId="0" fillId="0" borderId="25" xfId="0" applyNumberFormat="1" applyFont="1" applyBorder="1"/>
    <xf numFmtId="164" fontId="0" fillId="0" borderId="42" xfId="0" applyNumberFormat="1" applyFont="1" applyBorder="1" applyAlignment="1">
      <alignment horizontal="center"/>
    </xf>
    <xf numFmtId="164" fontId="0" fillId="0" borderId="35" xfId="0" applyNumberFormat="1" applyFont="1" applyBorder="1" applyAlignment="1">
      <alignment horizontal="center"/>
    </xf>
    <xf numFmtId="164" fontId="0" fillId="0" borderId="34" xfId="0" applyNumberFormat="1" applyFont="1" applyBorder="1" applyAlignment="1">
      <alignment horizontal="center"/>
    </xf>
    <xf numFmtId="164" fontId="0" fillId="0" borderId="36" xfId="0" applyNumberFormat="1" applyFont="1" applyBorder="1" applyAlignment="1">
      <alignment horizontal="center"/>
    </xf>
    <xf numFmtId="4" fontId="0" fillId="0" borderId="1" xfId="0" applyNumberFormat="1" applyFont="1" applyBorder="1" applyAlignment="1">
      <alignment horizontal="right" vertical="center"/>
    </xf>
    <xf numFmtId="4" fontId="0" fillId="0" borderId="4" xfId="0" applyNumberFormat="1" applyFont="1" applyBorder="1" applyAlignment="1">
      <alignment horizontal="right"/>
    </xf>
    <xf numFmtId="4" fontId="0" fillId="0" borderId="1" xfId="0" applyNumberFormat="1" applyFont="1" applyBorder="1" applyAlignment="1">
      <alignment horizontal="right"/>
    </xf>
    <xf numFmtId="4" fontId="0" fillId="0" borderId="18" xfId="0" applyNumberFormat="1" applyFont="1" applyBorder="1" applyAlignment="1">
      <alignment horizontal="right" vertical="center"/>
    </xf>
    <xf numFmtId="4" fontId="0" fillId="0" borderId="30" xfId="0" applyNumberFormat="1" applyFont="1" applyBorder="1" applyAlignment="1">
      <alignment horizontal="right"/>
    </xf>
    <xf numFmtId="4" fontId="0" fillId="0" borderId="2" xfId="0" applyNumberFormat="1" applyFont="1" applyBorder="1" applyAlignment="1">
      <alignment horizontal="right"/>
    </xf>
    <xf numFmtId="4" fontId="0" fillId="0" borderId="25" xfId="0" applyNumberFormat="1" applyFont="1" applyBorder="1" applyAlignment="1">
      <alignment horizontal="right"/>
    </xf>
    <xf numFmtId="4" fontId="0" fillId="0" borderId="16" xfId="0" applyNumberFormat="1" applyFont="1" applyBorder="1" applyAlignment="1">
      <alignment horizontal="right"/>
    </xf>
    <xf numFmtId="4" fontId="0" fillId="0" borderId="37" xfId="0" applyNumberFormat="1" applyFont="1" applyBorder="1" applyAlignment="1">
      <alignment horizontal="center"/>
    </xf>
    <xf numFmtId="4" fontId="0" fillId="0" borderId="19" xfId="0" applyNumberFormat="1" applyFont="1" applyBorder="1" applyAlignment="1">
      <alignment horizontal="right"/>
    </xf>
    <xf numFmtId="4" fontId="0" fillId="0" borderId="1" xfId="0" applyNumberFormat="1" applyFont="1" applyBorder="1" applyAlignment="1">
      <alignment vertical="center"/>
    </xf>
    <xf numFmtId="4" fontId="0" fillId="0" borderId="1" xfId="0" applyNumberFormat="1" applyFont="1" applyBorder="1" applyAlignment="1"/>
    <xf numFmtId="4" fontId="0" fillId="0" borderId="18" xfId="0" applyNumberFormat="1" applyFont="1" applyBorder="1" applyAlignment="1">
      <alignment vertical="center"/>
    </xf>
    <xf numFmtId="3" fontId="0" fillId="0" borderId="12" xfId="0" applyNumberFormat="1" applyFont="1" applyBorder="1" applyAlignment="1">
      <alignment horizontal="center"/>
    </xf>
    <xf numFmtId="3" fontId="0" fillId="0" borderId="15" xfId="0" applyNumberFormat="1" applyFont="1" applyBorder="1" applyAlignment="1">
      <alignment horizontal="center"/>
    </xf>
    <xf numFmtId="3" fontId="14" fillId="0" borderId="12" xfId="0" applyNumberFormat="1" applyFont="1" applyBorder="1" applyAlignment="1">
      <alignment horizontal="center"/>
    </xf>
    <xf numFmtId="4" fontId="7" fillId="0" borderId="14" xfId="0" applyNumberFormat="1" applyFont="1" applyBorder="1"/>
    <xf numFmtId="3" fontId="14" fillId="0" borderId="15" xfId="0" applyNumberFormat="1" applyFont="1" applyBorder="1" applyAlignment="1">
      <alignment horizontal="center"/>
    </xf>
    <xf numFmtId="4" fontId="7" fillId="0" borderId="16" xfId="0" applyNumberFormat="1" applyFont="1" applyBorder="1"/>
    <xf numFmtId="3" fontId="14" fillId="0" borderId="17" xfId="0" applyNumberFormat="1" applyFont="1" applyBorder="1" applyAlignment="1">
      <alignment horizontal="center"/>
    </xf>
    <xf numFmtId="4" fontId="7" fillId="0" borderId="19" xfId="0" applyNumberFormat="1" applyFont="1" applyBorder="1"/>
    <xf numFmtId="0" fontId="20" fillId="0" borderId="28" xfId="0" applyFont="1" applyBorder="1" applyAlignment="1">
      <alignment horizontal="center"/>
    </xf>
    <xf numFmtId="0" fontId="21" fillId="0" borderId="5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164" fontId="0" fillId="0" borderId="41" xfId="0" applyNumberFormat="1" applyFont="1" applyBorder="1"/>
    <xf numFmtId="0" fontId="1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21" fillId="0" borderId="5" xfId="0" applyFont="1" applyFill="1" applyBorder="1" applyAlignment="1">
      <alignment horizontal="center"/>
    </xf>
    <xf numFmtId="0" fontId="0" fillId="17" borderId="37" xfId="0" applyFont="1" applyFill="1" applyBorder="1"/>
    <xf numFmtId="0" fontId="4" fillId="0" borderId="44" xfId="0" applyFont="1" applyFill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35" xfId="0" applyBorder="1" applyAlignment="1">
      <alignment horizontal="left"/>
    </xf>
    <xf numFmtId="0" fontId="0" fillId="0" borderId="3" xfId="0" applyBorder="1" applyAlignment="1">
      <alignment horizontal="left"/>
    </xf>
    <xf numFmtId="0" fontId="3" fillId="18" borderId="11" xfId="0" applyFont="1" applyFill="1" applyBorder="1" applyAlignment="1">
      <alignment horizontal="center" vertical="center" wrapText="1"/>
    </xf>
    <xf numFmtId="0" fontId="0" fillId="17" borderId="38" xfId="0" applyFont="1" applyFill="1" applyBorder="1"/>
    <xf numFmtId="0" fontId="11" fillId="6" borderId="0" xfId="0" applyFont="1" applyFill="1" applyBorder="1" applyAlignment="1">
      <alignment horizontal="center" vertical="center" textRotation="90"/>
    </xf>
    <xf numFmtId="164" fontId="24" fillId="14" borderId="41" xfId="0" applyNumberFormat="1" applyFont="1" applyFill="1" applyBorder="1" applyAlignment="1">
      <alignment horizontal="center"/>
    </xf>
    <xf numFmtId="164" fontId="0" fillId="0" borderId="0" xfId="0" applyNumberFormat="1"/>
    <xf numFmtId="0" fontId="0" fillId="0" borderId="35" xfId="0" applyBorder="1" applyAlignment="1"/>
    <xf numFmtId="0" fontId="0" fillId="0" borderId="3" xfId="0" applyBorder="1" applyAlignment="1"/>
    <xf numFmtId="164" fontId="1" fillId="2" borderId="41" xfId="0" applyNumberFormat="1" applyFont="1" applyFill="1" applyBorder="1" applyAlignment="1">
      <alignment horizontal="center"/>
    </xf>
    <xf numFmtId="164" fontId="1" fillId="18" borderId="41" xfId="0" applyNumberFormat="1" applyFont="1" applyFill="1" applyBorder="1" applyAlignment="1">
      <alignment horizontal="center"/>
    </xf>
    <xf numFmtId="164" fontId="1" fillId="18" borderId="24" xfId="0" applyNumberFormat="1" applyFont="1" applyFill="1" applyBorder="1" applyAlignment="1">
      <alignment horizontal="center"/>
    </xf>
    <xf numFmtId="0" fontId="0" fillId="13" borderId="38" xfId="0" applyFont="1" applyFill="1" applyBorder="1"/>
    <xf numFmtId="164" fontId="26" fillId="14" borderId="41" xfId="0" applyNumberFormat="1" applyFont="1" applyFill="1" applyBorder="1" applyAlignment="1">
      <alignment horizontal="center"/>
    </xf>
    <xf numFmtId="0" fontId="0" fillId="13" borderId="21" xfId="0" applyFont="1" applyFill="1" applyBorder="1"/>
    <xf numFmtId="0" fontId="0" fillId="13" borderId="37" xfId="0" applyFont="1" applyFill="1" applyBorder="1"/>
    <xf numFmtId="4" fontId="1" fillId="2" borderId="41" xfId="0" applyNumberFormat="1" applyFont="1" applyFill="1" applyBorder="1" applyAlignment="1">
      <alignment horizontal="right"/>
    </xf>
    <xf numFmtId="0" fontId="0" fillId="0" borderId="16" xfId="0" applyFont="1" applyFill="1" applyBorder="1" applyAlignment="1">
      <alignment horizontal="center" vertical="center"/>
    </xf>
    <xf numFmtId="0" fontId="28" fillId="0" borderId="4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164" fontId="1" fillId="2" borderId="29" xfId="0" applyNumberFormat="1" applyFont="1" applyFill="1" applyBorder="1" applyAlignment="1">
      <alignment horizontal="center"/>
    </xf>
    <xf numFmtId="0" fontId="1" fillId="0" borderId="37" xfId="0" applyFont="1" applyFill="1" applyBorder="1" applyAlignment="1">
      <alignment horizontal="center" vertical="center"/>
    </xf>
    <xf numFmtId="14" fontId="0" fillId="0" borderId="3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49" fontId="0" fillId="0" borderId="43" xfId="0" applyNumberFormat="1" applyFont="1" applyFill="1" applyBorder="1"/>
    <xf numFmtId="0" fontId="0" fillId="0" borderId="38" xfId="0" applyFont="1" applyFill="1" applyBorder="1"/>
    <xf numFmtId="14" fontId="0" fillId="0" borderId="37" xfId="0" applyNumberFormat="1" applyFont="1" applyFill="1" applyBorder="1" applyAlignment="1">
      <alignment horizontal="center"/>
    </xf>
    <xf numFmtId="49" fontId="0" fillId="0" borderId="3" xfId="0" applyNumberFormat="1" applyFont="1" applyFill="1" applyBorder="1"/>
    <xf numFmtId="4" fontId="0" fillId="0" borderId="1" xfId="0" applyNumberFormat="1" applyFont="1" applyFill="1" applyBorder="1" applyAlignment="1"/>
    <xf numFmtId="4" fontId="0" fillId="0" borderId="1" xfId="0" applyNumberFormat="1" applyFont="1" applyFill="1" applyBorder="1" applyAlignment="1">
      <alignment horizontal="right"/>
    </xf>
    <xf numFmtId="4" fontId="0" fillId="0" borderId="4" xfId="0" applyNumberFormat="1" applyFont="1" applyFill="1" applyBorder="1" applyAlignment="1">
      <alignment horizontal="right"/>
    </xf>
    <xf numFmtId="4" fontId="0" fillId="0" borderId="37" xfId="0" applyNumberFormat="1" applyFont="1" applyFill="1" applyBorder="1" applyAlignment="1">
      <alignment horizontal="center"/>
    </xf>
    <xf numFmtId="14" fontId="0" fillId="0" borderId="44" xfId="0" applyNumberFormat="1" applyFont="1" applyBorder="1" applyAlignment="1">
      <alignment horizontal="center" vertical="center"/>
    </xf>
    <xf numFmtId="14" fontId="0" fillId="17" borderId="44" xfId="0" applyNumberFormat="1" applyFont="1" applyFill="1" applyBorder="1" applyAlignment="1">
      <alignment horizontal="center" vertical="center"/>
    </xf>
    <xf numFmtId="14" fontId="0" fillId="17" borderId="16" xfId="0" applyNumberFormat="1" applyFont="1" applyFill="1" applyBorder="1" applyAlignment="1">
      <alignment horizontal="center" vertical="center"/>
    </xf>
    <xf numFmtId="0" fontId="3" fillId="13" borderId="7" xfId="0" applyFont="1" applyFill="1" applyBorder="1" applyAlignment="1">
      <alignment horizontal="center" vertical="center" wrapText="1"/>
    </xf>
    <xf numFmtId="0" fontId="3" fillId="2" borderId="29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3" fillId="3" borderId="29" xfId="0" applyFont="1" applyFill="1" applyBorder="1" applyAlignment="1">
      <alignment horizontal="center" vertical="center" wrapText="1"/>
    </xf>
    <xf numFmtId="0" fontId="3" fillId="10" borderId="5" xfId="0" applyFont="1" applyFill="1" applyBorder="1" applyAlignment="1">
      <alignment horizontal="center" vertical="center" wrapText="1"/>
    </xf>
    <xf numFmtId="0" fontId="5" fillId="9" borderId="5" xfId="0" applyFont="1" applyFill="1" applyBorder="1" applyAlignment="1">
      <alignment horizontal="center" vertical="center" wrapText="1"/>
    </xf>
    <xf numFmtId="0" fontId="5" fillId="14" borderId="29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18" borderId="7" xfId="0" applyFont="1" applyFill="1" applyBorder="1" applyAlignment="1">
      <alignment horizontal="center" vertical="center" wrapText="1"/>
    </xf>
    <xf numFmtId="0" fontId="3" fillId="10" borderId="7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 wrapText="1"/>
    </xf>
    <xf numFmtId="14" fontId="0" fillId="0" borderId="45" xfId="0" applyNumberFormat="1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0" fontId="0" fillId="0" borderId="44" xfId="0" applyFont="1" applyFill="1" applyBorder="1"/>
    <xf numFmtId="0" fontId="0" fillId="0" borderId="3" xfId="0" applyFont="1" applyFill="1" applyBorder="1"/>
    <xf numFmtId="0" fontId="0" fillId="0" borderId="45" xfId="0" applyFont="1" applyFill="1" applyBorder="1"/>
    <xf numFmtId="164" fontId="0" fillId="0" borderId="34" xfId="0" applyNumberFormat="1" applyFont="1" applyFill="1" applyBorder="1" applyAlignment="1">
      <alignment horizontal="center"/>
    </xf>
    <xf numFmtId="9" fontId="0" fillId="0" borderId="15" xfId="0" applyNumberFormat="1" applyFont="1" applyFill="1" applyBorder="1" applyAlignment="1">
      <alignment horizontal="center" vertical="center"/>
    </xf>
    <xf numFmtId="4" fontId="0" fillId="0" borderId="16" xfId="0" applyNumberFormat="1" applyFont="1" applyFill="1" applyBorder="1" applyAlignment="1">
      <alignment horizontal="right"/>
    </xf>
    <xf numFmtId="14" fontId="0" fillId="0" borderId="43" xfId="0" applyNumberFormat="1" applyFont="1" applyFill="1" applyBorder="1" applyAlignment="1">
      <alignment horizontal="center" vertical="center"/>
    </xf>
    <xf numFmtId="14" fontId="0" fillId="0" borderId="44" xfId="0" applyNumberFormat="1" applyFon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 wrapText="1"/>
    </xf>
    <xf numFmtId="0" fontId="3" fillId="13" borderId="7" xfId="0" applyFont="1" applyFill="1" applyBorder="1" applyAlignment="1">
      <alignment horizontal="center" vertical="center" wrapText="1"/>
    </xf>
    <xf numFmtId="14" fontId="0" fillId="13" borderId="16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/>
    <xf numFmtId="14" fontId="0" fillId="13" borderId="44" xfId="0" applyNumberFormat="1" applyFont="1" applyFill="1" applyBorder="1" applyAlignment="1">
      <alignment horizontal="center" vertical="center"/>
    </xf>
    <xf numFmtId="14" fontId="0" fillId="13" borderId="14" xfId="0" applyNumberFormat="1" applyFont="1" applyFill="1" applyBorder="1" applyAlignment="1">
      <alignment horizontal="center" vertical="center"/>
    </xf>
    <xf numFmtId="4" fontId="1" fillId="0" borderId="20" xfId="0" applyNumberFormat="1" applyFont="1" applyBorder="1"/>
    <xf numFmtId="4" fontId="1" fillId="0" borderId="4" xfId="0" applyNumberFormat="1" applyFont="1" applyBorder="1"/>
    <xf numFmtId="4" fontId="1" fillId="0" borderId="30" xfId="0" applyNumberFormat="1" applyFont="1" applyBorder="1"/>
    <xf numFmtId="0" fontId="17" fillId="0" borderId="24" xfId="0" applyFont="1" applyBorder="1" applyAlignment="1">
      <alignment horizontal="center"/>
    </xf>
    <xf numFmtId="0" fontId="18" fillId="0" borderId="24" xfId="0" applyFont="1" applyBorder="1" applyAlignment="1">
      <alignment horizontal="center"/>
    </xf>
    <xf numFmtId="0" fontId="19" fillId="0" borderId="24" xfId="0" applyFont="1" applyBorder="1" applyAlignment="1">
      <alignment horizontal="center"/>
    </xf>
    <xf numFmtId="1" fontId="15" fillId="0" borderId="12" xfId="0" applyNumberFormat="1" applyFont="1" applyBorder="1" applyAlignment="1">
      <alignment horizontal="center"/>
    </xf>
    <xf numFmtId="1" fontId="15" fillId="0" borderId="15" xfId="0" applyNumberFormat="1" applyFont="1" applyBorder="1" applyAlignment="1">
      <alignment horizontal="center"/>
    </xf>
    <xf numFmtId="1" fontId="15" fillId="0" borderId="17" xfId="0" applyNumberFormat="1" applyFont="1" applyBorder="1" applyAlignment="1">
      <alignment horizontal="center"/>
    </xf>
    <xf numFmtId="4" fontId="8" fillId="0" borderId="20" xfId="0" applyNumberFormat="1" applyFont="1" applyBorder="1"/>
    <xf numFmtId="4" fontId="8" fillId="0" borderId="4" xfId="0" applyNumberFormat="1" applyFont="1" applyBorder="1"/>
    <xf numFmtId="4" fontId="8" fillId="0" borderId="30" xfId="0" applyNumberFormat="1" applyFont="1" applyBorder="1"/>
    <xf numFmtId="3" fontId="16" fillId="0" borderId="21" xfId="0" applyNumberFormat="1" applyFont="1" applyBorder="1" applyAlignment="1">
      <alignment horizontal="center"/>
    </xf>
    <xf numFmtId="3" fontId="16" fillId="0" borderId="37" xfId="0" applyNumberFormat="1" applyFont="1" applyBorder="1" applyAlignment="1">
      <alignment horizontal="center"/>
    </xf>
    <xf numFmtId="3" fontId="16" fillId="0" borderId="22" xfId="0" applyNumberFormat="1" applyFont="1" applyBorder="1" applyAlignment="1">
      <alignment horizontal="center"/>
    </xf>
    <xf numFmtId="0" fontId="3" fillId="18" borderId="8" xfId="0" applyFont="1" applyFill="1" applyBorder="1" applyAlignment="1">
      <alignment horizontal="center" vertical="center" wrapText="1"/>
    </xf>
    <xf numFmtId="0" fontId="3" fillId="18" borderId="5" xfId="0" applyFont="1" applyFill="1" applyBorder="1" applyAlignment="1">
      <alignment horizontal="center" vertical="center" wrapText="1"/>
    </xf>
    <xf numFmtId="4" fontId="0" fillId="0" borderId="15" xfId="0" applyNumberFormat="1" applyFont="1" applyFill="1" applyBorder="1" applyAlignment="1">
      <alignment horizontal="right"/>
    </xf>
    <xf numFmtId="0" fontId="3" fillId="2" borderId="12" xfId="0" applyFont="1" applyFill="1" applyBorder="1" applyAlignment="1">
      <alignment horizontal="center" vertical="center" wrapText="1"/>
    </xf>
    <xf numFmtId="0" fontId="3" fillId="19" borderId="40" xfId="0" applyFont="1" applyFill="1" applyBorder="1" applyAlignment="1">
      <alignment horizontal="center" vertical="center" wrapText="1"/>
    </xf>
    <xf numFmtId="0" fontId="3" fillId="19" borderId="11" xfId="0" applyFont="1" applyFill="1" applyBorder="1" applyAlignment="1">
      <alignment horizontal="center" vertical="center" wrapText="1"/>
    </xf>
    <xf numFmtId="0" fontId="3" fillId="19" borderId="8" xfId="0" applyFont="1" applyFill="1" applyBorder="1" applyAlignment="1">
      <alignment horizontal="center" vertical="center" wrapText="1"/>
    </xf>
    <xf numFmtId="0" fontId="0" fillId="7" borderId="0" xfId="0" applyFill="1"/>
    <xf numFmtId="0" fontId="1" fillId="20" borderId="8" xfId="0" applyFont="1" applyFill="1" applyBorder="1" applyAlignment="1">
      <alignment horizontal="center" vertical="center"/>
    </xf>
    <xf numFmtId="14" fontId="0" fillId="0" borderId="19" xfId="0" applyNumberFormat="1" applyFont="1" applyBorder="1" applyAlignment="1">
      <alignment horizontal="center" vertical="center"/>
    </xf>
    <xf numFmtId="0" fontId="28" fillId="0" borderId="57" xfId="0" applyFont="1" applyFill="1" applyBorder="1" applyAlignment="1">
      <alignment horizontal="center" vertical="center" wrapText="1"/>
    </xf>
    <xf numFmtId="0" fontId="28" fillId="0" borderId="58" xfId="0" applyFont="1" applyFill="1" applyBorder="1" applyAlignment="1">
      <alignment horizontal="center" vertical="center" wrapText="1"/>
    </xf>
    <xf numFmtId="0" fontId="3" fillId="13" borderId="7" xfId="0" applyFont="1" applyFill="1" applyBorder="1" applyAlignment="1">
      <alignment horizontal="center" vertical="center" wrapText="1"/>
    </xf>
    <xf numFmtId="0" fontId="3" fillId="2" borderId="60" xfId="0" applyFont="1" applyFill="1" applyBorder="1" applyAlignment="1">
      <alignment horizontal="center" vertical="center" wrapText="1"/>
    </xf>
    <xf numFmtId="0" fontId="3" fillId="2" borderId="61" xfId="0" applyFont="1" applyFill="1" applyBorder="1" applyAlignment="1">
      <alignment horizontal="center" vertical="center" wrapText="1"/>
    </xf>
    <xf numFmtId="0" fontId="3" fillId="2" borderId="40" xfId="0" applyFont="1" applyFill="1" applyBorder="1" applyAlignment="1">
      <alignment horizontal="center" vertical="center" wrapText="1"/>
    </xf>
    <xf numFmtId="164" fontId="1" fillId="14" borderId="41" xfId="0" applyNumberFormat="1" applyFont="1" applyFill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 wrapText="1"/>
    </xf>
    <xf numFmtId="4" fontId="0" fillId="0" borderId="0" xfId="0" applyNumberFormat="1"/>
    <xf numFmtId="3" fontId="0" fillId="20" borderId="15" xfId="0" applyNumberFormat="1" applyFont="1" applyFill="1" applyBorder="1" applyAlignment="1">
      <alignment horizontal="center"/>
    </xf>
    <xf numFmtId="4" fontId="1" fillId="20" borderId="4" xfId="0" applyNumberFormat="1" applyFont="1" applyFill="1" applyBorder="1"/>
    <xf numFmtId="3" fontId="14" fillId="20" borderId="15" xfId="0" applyNumberFormat="1" applyFont="1" applyFill="1" applyBorder="1" applyAlignment="1">
      <alignment horizontal="center"/>
    </xf>
    <xf numFmtId="4" fontId="7" fillId="20" borderId="16" xfId="0" applyNumberFormat="1" applyFont="1" applyFill="1" applyBorder="1"/>
    <xf numFmtId="1" fontId="15" fillId="20" borderId="15" xfId="0" applyNumberFormat="1" applyFont="1" applyFill="1" applyBorder="1" applyAlignment="1">
      <alignment horizontal="center"/>
    </xf>
    <xf numFmtId="4" fontId="8" fillId="20" borderId="4" xfId="0" applyNumberFormat="1" applyFont="1" applyFill="1" applyBorder="1"/>
    <xf numFmtId="3" fontId="16" fillId="20" borderId="37" xfId="0" applyNumberFormat="1" applyFont="1" applyFill="1" applyBorder="1" applyAlignment="1">
      <alignment horizontal="center"/>
    </xf>
    <xf numFmtId="4" fontId="9" fillId="20" borderId="50" xfId="0" applyNumberFormat="1" applyFont="1" applyFill="1" applyBorder="1" applyAlignment="1">
      <alignment horizontal="right"/>
    </xf>
    <xf numFmtId="4" fontId="19" fillId="0" borderId="41" xfId="0" applyNumberFormat="1" applyFont="1" applyBorder="1" applyAlignment="1">
      <alignment horizontal="right"/>
    </xf>
    <xf numFmtId="4" fontId="1" fillId="20" borderId="41" xfId="0" applyNumberFormat="1" applyFont="1" applyFill="1" applyBorder="1" applyAlignment="1">
      <alignment horizontal="center" vertical="center"/>
    </xf>
    <xf numFmtId="4" fontId="0" fillId="7" borderId="37" xfId="0" applyNumberFormat="1" applyFill="1" applyBorder="1"/>
    <xf numFmtId="4" fontId="9" fillId="20" borderId="34" xfId="0" applyNumberFormat="1" applyFont="1" applyFill="1" applyBorder="1" applyAlignment="1">
      <alignment horizontal="right"/>
    </xf>
    <xf numFmtId="4" fontId="9" fillId="20" borderId="52" xfId="0" applyNumberFormat="1" applyFont="1" applyFill="1" applyBorder="1" applyAlignment="1">
      <alignment horizontal="right"/>
    </xf>
    <xf numFmtId="4" fontId="9" fillId="0" borderId="49" xfId="0" applyNumberFormat="1" applyFont="1" applyFill="1" applyBorder="1" applyAlignment="1">
      <alignment horizontal="right"/>
    </xf>
    <xf numFmtId="4" fontId="9" fillId="0" borderId="50" xfId="0" applyNumberFormat="1" applyFont="1" applyFill="1" applyBorder="1" applyAlignment="1">
      <alignment horizontal="right"/>
    </xf>
    <xf numFmtId="4" fontId="9" fillId="0" borderId="34" xfId="0" applyNumberFormat="1" applyFont="1" applyFill="1" applyBorder="1" applyAlignment="1">
      <alignment horizontal="right"/>
    </xf>
    <xf numFmtId="164" fontId="0" fillId="0" borderId="0" xfId="0" applyNumberFormat="1" applyBorder="1" applyAlignment="1">
      <alignment wrapText="1"/>
    </xf>
    <xf numFmtId="0" fontId="3" fillId="0" borderId="7" xfId="0" applyFont="1" applyBorder="1" applyAlignment="1">
      <alignment horizontal="center"/>
    </xf>
    <xf numFmtId="14" fontId="0" fillId="0" borderId="12" xfId="0" applyNumberFormat="1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165" fontId="0" fillId="0" borderId="13" xfId="0" applyNumberFormat="1" applyFont="1" applyFill="1" applyBorder="1" applyAlignment="1">
      <alignment horizontal="center" vertical="center"/>
    </xf>
    <xf numFmtId="49" fontId="0" fillId="0" borderId="13" xfId="0" applyNumberFormat="1" applyFont="1" applyFill="1" applyBorder="1"/>
    <xf numFmtId="0" fontId="0" fillId="0" borderId="20" xfId="0" applyFont="1" applyFill="1" applyBorder="1"/>
    <xf numFmtId="49" fontId="0" fillId="0" borderId="12" xfId="0" applyNumberFormat="1" applyFont="1" applyFill="1" applyBorder="1" applyAlignment="1">
      <alignment horizontal="left"/>
    </xf>
    <xf numFmtId="49" fontId="0" fillId="0" borderId="11" xfId="0" applyNumberFormat="1" applyFont="1" applyFill="1" applyBorder="1" applyAlignment="1">
      <alignment horizontal="center" vertical="center"/>
    </xf>
    <xf numFmtId="0" fontId="0" fillId="0" borderId="33" xfId="0" applyFont="1" applyFill="1" applyBorder="1"/>
    <xf numFmtId="14" fontId="0" fillId="0" borderId="21" xfId="0" applyNumberFormat="1" applyFont="1" applyFill="1" applyBorder="1" applyAlignment="1">
      <alignment horizontal="center"/>
    </xf>
    <xf numFmtId="0" fontId="0" fillId="0" borderId="14" xfId="0" applyFont="1" applyFill="1" applyBorder="1" applyAlignment="1">
      <alignment horizontal="center" vertical="center"/>
    </xf>
    <xf numFmtId="9" fontId="0" fillId="0" borderId="12" xfId="0" applyNumberFormat="1" applyFont="1" applyFill="1" applyBorder="1" applyAlignment="1">
      <alignment horizontal="center" vertical="center"/>
    </xf>
    <xf numFmtId="4" fontId="0" fillId="0" borderId="13" xfId="0" applyNumberFormat="1" applyFont="1" applyFill="1" applyBorder="1" applyAlignment="1">
      <alignment vertical="center"/>
    </xf>
    <xf numFmtId="4" fontId="0" fillId="0" borderId="13" xfId="0" applyNumberFormat="1" applyFont="1" applyFill="1" applyBorder="1" applyAlignment="1">
      <alignment horizontal="right" vertical="center"/>
    </xf>
    <xf numFmtId="4" fontId="0" fillId="0" borderId="14" xfId="0" applyNumberFormat="1" applyFont="1" applyFill="1" applyBorder="1" applyAlignment="1">
      <alignment horizontal="right"/>
    </xf>
    <xf numFmtId="4" fontId="1" fillId="0" borderId="21" xfId="0" applyNumberFormat="1" applyFont="1" applyFill="1" applyBorder="1" applyAlignment="1">
      <alignment horizontal="center"/>
    </xf>
    <xf numFmtId="14" fontId="0" fillId="0" borderId="13" xfId="0" applyNumberFormat="1" applyFont="1" applyFill="1" applyBorder="1" applyAlignment="1">
      <alignment horizontal="center" vertical="center"/>
    </xf>
    <xf numFmtId="0" fontId="0" fillId="0" borderId="21" xfId="0" applyFont="1" applyFill="1" applyBorder="1"/>
    <xf numFmtId="49" fontId="0" fillId="0" borderId="1" xfId="0" applyNumberFormat="1" applyFont="1" applyFill="1" applyBorder="1"/>
    <xf numFmtId="0" fontId="0" fillId="0" borderId="4" xfId="0" applyFont="1" applyFill="1" applyBorder="1"/>
    <xf numFmtId="0" fontId="0" fillId="0" borderId="15" xfId="0" applyFont="1" applyFill="1" applyBorder="1"/>
    <xf numFmtId="0" fontId="0" fillId="0" borderId="31" xfId="0" applyFont="1" applyFill="1" applyBorder="1" applyAlignment="1">
      <alignment horizontal="center" vertical="center"/>
    </xf>
    <xf numFmtId="0" fontId="0" fillId="0" borderId="2" xfId="0" applyFont="1" applyFill="1" applyBorder="1"/>
    <xf numFmtId="4" fontId="0" fillId="0" borderId="1" xfId="0" applyNumberFormat="1" applyFont="1" applyFill="1" applyBorder="1" applyAlignment="1">
      <alignment vertical="center"/>
    </xf>
    <xf numFmtId="4" fontId="0" fillId="0" borderId="1" xfId="0" applyNumberFormat="1" applyFont="1" applyFill="1" applyBorder="1" applyAlignment="1">
      <alignment horizontal="right" vertical="center"/>
    </xf>
    <xf numFmtId="4" fontId="1" fillId="0" borderId="37" xfId="0" applyNumberFormat="1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37" xfId="0" applyFont="1" applyFill="1" applyBorder="1"/>
    <xf numFmtId="0" fontId="0" fillId="0" borderId="1" xfId="0" applyNumberFormat="1" applyFont="1" applyFill="1" applyBorder="1" applyAlignment="1">
      <alignment horizontal="center" vertical="center"/>
    </xf>
    <xf numFmtId="14" fontId="0" fillId="0" borderId="15" xfId="2" applyNumberFormat="1" applyFont="1" applyFill="1" applyBorder="1" applyAlignment="1">
      <alignment horizontal="center" vertical="center"/>
    </xf>
    <xf numFmtId="0" fontId="0" fillId="0" borderId="1" xfId="2" applyFont="1" applyFill="1" applyBorder="1" applyAlignment="1">
      <alignment horizontal="center" vertical="center"/>
    </xf>
    <xf numFmtId="0" fontId="0" fillId="0" borderId="1" xfId="2" applyFont="1" applyFill="1" applyBorder="1" applyAlignment="1"/>
    <xf numFmtId="0" fontId="0" fillId="0" borderId="4" xfId="2" applyFont="1" applyFill="1" applyBorder="1" applyAlignment="1"/>
    <xf numFmtId="0" fontId="0" fillId="0" borderId="45" xfId="2" applyFont="1" applyFill="1" applyBorder="1" applyAlignment="1"/>
    <xf numFmtId="0" fontId="0" fillId="0" borderId="32" xfId="2" applyFont="1" applyFill="1" applyBorder="1" applyAlignment="1">
      <alignment horizontal="center" vertical="center"/>
    </xf>
    <xf numFmtId="0" fontId="0" fillId="0" borderId="2" xfId="2" applyFont="1" applyFill="1" applyBorder="1" applyAlignment="1"/>
    <xf numFmtId="0" fontId="0" fillId="0" borderId="16" xfId="2" applyFont="1" applyFill="1" applyBorder="1" applyAlignment="1">
      <alignment horizontal="center" vertical="center"/>
    </xf>
    <xf numFmtId="166" fontId="0" fillId="0" borderId="1" xfId="2" applyNumberFormat="1" applyFont="1" applyFill="1" applyBorder="1" applyAlignment="1">
      <alignment vertical="center"/>
    </xf>
    <xf numFmtId="0" fontId="0" fillId="0" borderId="1" xfId="2" applyFont="1" applyFill="1" applyBorder="1" applyAlignment="1">
      <alignment horizontal="right" vertical="center"/>
    </xf>
    <xf numFmtId="0" fontId="0" fillId="0" borderId="15" xfId="2" applyFont="1" applyFill="1" applyBorder="1" applyAlignment="1">
      <alignment horizontal="center" vertical="center"/>
    </xf>
    <xf numFmtId="14" fontId="0" fillId="0" borderId="1" xfId="2" applyNumberFormat="1" applyFont="1" applyFill="1" applyBorder="1" applyAlignment="1">
      <alignment horizontal="center" vertical="center"/>
    </xf>
    <xf numFmtId="0" fontId="0" fillId="0" borderId="37" xfId="2" applyFont="1" applyFill="1" applyBorder="1" applyAlignment="1"/>
    <xf numFmtId="0" fontId="0" fillId="0" borderId="32" xfId="0" applyFont="1" applyFill="1" applyBorder="1" applyAlignment="1">
      <alignment horizontal="center" vertical="center"/>
    </xf>
    <xf numFmtId="14" fontId="25" fillId="0" borderId="15" xfId="1" applyNumberFormat="1" applyFill="1" applyBorder="1" applyAlignment="1">
      <alignment horizontal="center" vertical="center"/>
    </xf>
    <xf numFmtId="0" fontId="25" fillId="0" borderId="1" xfId="1" applyFill="1" applyBorder="1" applyAlignment="1">
      <alignment horizontal="center" vertical="center"/>
    </xf>
    <xf numFmtId="165" fontId="25" fillId="0" borderId="1" xfId="1" applyNumberFormat="1" applyFill="1" applyBorder="1" applyAlignment="1">
      <alignment horizontal="center" vertical="center"/>
    </xf>
    <xf numFmtId="49" fontId="25" fillId="0" borderId="1" xfId="1" applyNumberFormat="1" applyFill="1" applyBorder="1"/>
    <xf numFmtId="0" fontId="25" fillId="0" borderId="4" xfId="1" applyFill="1" applyBorder="1"/>
    <xf numFmtId="0" fontId="25" fillId="0" borderId="45" xfId="1" applyFill="1" applyBorder="1"/>
    <xf numFmtId="0" fontId="25" fillId="0" borderId="32" xfId="1" applyFill="1" applyBorder="1" applyAlignment="1">
      <alignment horizontal="center" vertical="center"/>
    </xf>
    <xf numFmtId="0" fontId="25" fillId="0" borderId="2" xfId="1" applyFill="1" applyBorder="1"/>
    <xf numFmtId="0" fontId="25" fillId="0" borderId="16" xfId="1" applyFill="1" applyBorder="1" applyAlignment="1">
      <alignment horizontal="center" vertical="center"/>
    </xf>
    <xf numFmtId="9" fontId="25" fillId="0" borderId="15" xfId="1" applyNumberFormat="1" applyFill="1" applyBorder="1" applyAlignment="1">
      <alignment horizontal="center" vertical="center"/>
    </xf>
    <xf numFmtId="4" fontId="25" fillId="0" borderId="1" xfId="1" applyNumberFormat="1" applyFill="1" applyBorder="1" applyAlignment="1">
      <alignment vertical="center"/>
    </xf>
    <xf numFmtId="4" fontId="25" fillId="0" borderId="1" xfId="1" applyNumberFormat="1" applyFill="1" applyBorder="1" applyAlignment="1">
      <alignment horizontal="right" vertical="center"/>
    </xf>
    <xf numFmtId="4" fontId="25" fillId="0" borderId="16" xfId="1" applyNumberFormat="1" applyFill="1" applyBorder="1" applyAlignment="1">
      <alignment horizontal="right"/>
    </xf>
    <xf numFmtId="14" fontId="25" fillId="0" borderId="1" xfId="1" applyNumberFormat="1" applyFill="1" applyBorder="1" applyAlignment="1">
      <alignment horizontal="center" vertical="center"/>
    </xf>
    <xf numFmtId="0" fontId="25" fillId="0" borderId="37" xfId="1" applyFill="1" applyBorder="1"/>
    <xf numFmtId="49" fontId="25" fillId="0" borderId="1" xfId="1" applyNumberFormat="1" applyFill="1" applyBorder="1" applyAlignment="1">
      <alignment horizontal="center" vertical="center"/>
    </xf>
    <xf numFmtId="0" fontId="0" fillId="0" borderId="15" xfId="1" applyFont="1" applyFill="1" applyBorder="1"/>
    <xf numFmtId="4" fontId="25" fillId="0" borderId="1" xfId="1" applyNumberFormat="1" applyFill="1" applyBorder="1" applyAlignment="1"/>
    <xf numFmtId="4" fontId="25" fillId="0" borderId="1" xfId="1" applyNumberFormat="1" applyFill="1" applyBorder="1" applyAlignment="1">
      <alignment horizontal="right"/>
    </xf>
    <xf numFmtId="49" fontId="0" fillId="0" borderId="1" xfId="0" applyNumberFormat="1" applyFont="1" applyFill="1" applyBorder="1" applyAlignment="1">
      <alignment horizontal="center" vertical="center"/>
    </xf>
    <xf numFmtId="167" fontId="0" fillId="0" borderId="15" xfId="0" applyNumberFormat="1" applyFont="1" applyFill="1" applyBorder="1" applyAlignment="1">
      <alignment horizontal="center" vertical="center"/>
    </xf>
    <xf numFmtId="0" fontId="0" fillId="0" borderId="46" xfId="0" applyFont="1" applyFill="1" applyBorder="1"/>
    <xf numFmtId="0" fontId="0" fillId="0" borderId="44" xfId="0" applyFont="1" applyFill="1" applyBorder="1" applyAlignment="1">
      <alignment horizontal="center" vertical="center"/>
    </xf>
    <xf numFmtId="14" fontId="0" fillId="0" borderId="45" xfId="2" applyNumberFormat="1" applyFont="1" applyFill="1" applyBorder="1" applyAlignment="1">
      <alignment horizontal="center" vertical="center"/>
    </xf>
    <xf numFmtId="0" fontId="0" fillId="0" borderId="43" xfId="2" applyFont="1" applyFill="1" applyBorder="1" applyAlignment="1"/>
    <xf numFmtId="0" fontId="0" fillId="0" borderId="46" xfId="2" applyFont="1" applyFill="1" applyBorder="1" applyAlignment="1"/>
    <xf numFmtId="0" fontId="0" fillId="0" borderId="3" xfId="2" applyFont="1" applyFill="1" applyBorder="1" applyAlignment="1"/>
    <xf numFmtId="4" fontId="0" fillId="0" borderId="1" xfId="2" applyNumberFormat="1" applyFont="1" applyFill="1" applyBorder="1" applyAlignment="1"/>
    <xf numFmtId="4" fontId="0" fillId="0" borderId="1" xfId="2" applyNumberFormat="1" applyFont="1" applyFill="1" applyBorder="1" applyAlignment="1">
      <alignment horizontal="right"/>
    </xf>
    <xf numFmtId="4" fontId="0" fillId="0" borderId="16" xfId="2" applyNumberFormat="1" applyFont="1" applyFill="1" applyBorder="1" applyAlignment="1">
      <alignment horizontal="right"/>
    </xf>
    <xf numFmtId="0" fontId="0" fillId="0" borderId="45" xfId="2" applyFont="1" applyFill="1" applyBorder="1" applyAlignment="1">
      <alignment horizontal="center" vertical="center"/>
    </xf>
    <xf numFmtId="14" fontId="0" fillId="0" borderId="43" xfId="2" applyNumberFormat="1" applyFont="1" applyFill="1" applyBorder="1" applyAlignment="1">
      <alignment horizontal="center" vertical="center"/>
    </xf>
    <xf numFmtId="0" fontId="0" fillId="0" borderId="44" xfId="2" applyFont="1" applyFill="1" applyBorder="1" applyAlignment="1">
      <alignment horizontal="center" vertical="center"/>
    </xf>
    <xf numFmtId="0" fontId="0" fillId="0" borderId="38" xfId="2" applyFont="1" applyFill="1" applyBorder="1" applyAlignment="1"/>
    <xf numFmtId="4" fontId="29" fillId="0" borderId="37" xfId="0" applyNumberFormat="1" applyFont="1" applyFill="1" applyBorder="1" applyAlignment="1">
      <alignment horizontal="center"/>
    </xf>
    <xf numFmtId="14" fontId="25" fillId="0" borderId="45" xfId="1" applyNumberFormat="1" applyFill="1" applyBorder="1" applyAlignment="1">
      <alignment horizontal="center" vertical="center"/>
    </xf>
    <xf numFmtId="49" fontId="25" fillId="0" borderId="43" xfId="1" applyNumberFormat="1" applyFill="1" applyBorder="1"/>
    <xf numFmtId="0" fontId="25" fillId="0" borderId="46" xfId="1" applyFill="1" applyBorder="1"/>
    <xf numFmtId="0" fontId="25" fillId="0" borderId="3" xfId="1" applyFill="1" applyBorder="1"/>
    <xf numFmtId="167" fontId="25" fillId="0" borderId="15" xfId="1" applyNumberFormat="1" applyFill="1" applyBorder="1" applyAlignment="1">
      <alignment horizontal="center" vertical="center"/>
    </xf>
    <xf numFmtId="14" fontId="25" fillId="0" borderId="43" xfId="1" applyNumberFormat="1" applyFill="1" applyBorder="1" applyAlignment="1">
      <alignment horizontal="center" vertical="center"/>
    </xf>
    <xf numFmtId="0" fontId="25" fillId="0" borderId="44" xfId="1" applyFill="1" applyBorder="1" applyAlignment="1">
      <alignment horizontal="center" vertical="center"/>
    </xf>
    <xf numFmtId="0" fontId="25" fillId="0" borderId="38" xfId="1" applyFill="1" applyBorder="1"/>
    <xf numFmtId="0" fontId="0" fillId="0" borderId="43" xfId="0" applyFont="1" applyFill="1" applyBorder="1" applyAlignment="1">
      <alignment horizontal="center" vertical="center"/>
    </xf>
    <xf numFmtId="49" fontId="0" fillId="0" borderId="43" xfId="0" applyNumberFormat="1" applyFont="1" applyFill="1" applyBorder="1" applyAlignment="1">
      <alignment horizontal="center" vertical="center"/>
    </xf>
    <xf numFmtId="9" fontId="0" fillId="0" borderId="45" xfId="0" applyNumberFormat="1" applyFont="1" applyFill="1" applyBorder="1" applyAlignment="1">
      <alignment horizontal="center" vertical="center"/>
    </xf>
    <xf numFmtId="4" fontId="0" fillId="0" borderId="44" xfId="0" applyNumberFormat="1" applyFont="1" applyFill="1" applyBorder="1" applyAlignment="1">
      <alignment horizontal="right"/>
    </xf>
    <xf numFmtId="4" fontId="1" fillId="0" borderId="38" xfId="0" applyNumberFormat="1" applyFont="1" applyFill="1" applyBorder="1" applyAlignment="1">
      <alignment horizontal="center"/>
    </xf>
    <xf numFmtId="4" fontId="0" fillId="0" borderId="43" xfId="0" applyNumberFormat="1" applyFont="1" applyFill="1" applyBorder="1" applyAlignment="1">
      <alignment vertical="center"/>
    </xf>
    <xf numFmtId="4" fontId="0" fillId="0" borderId="43" xfId="0" applyNumberFormat="1" applyFont="1" applyFill="1" applyBorder="1" applyAlignment="1">
      <alignment horizontal="right" vertical="center"/>
    </xf>
    <xf numFmtId="14" fontId="25" fillId="0" borderId="17" xfId="1" applyNumberFormat="1" applyFill="1" applyBorder="1" applyAlignment="1">
      <alignment horizontal="center" vertical="center"/>
    </xf>
    <xf numFmtId="0" fontId="25" fillId="0" borderId="18" xfId="1" applyFill="1" applyBorder="1" applyAlignment="1">
      <alignment horizontal="center" vertical="center"/>
    </xf>
    <xf numFmtId="49" fontId="25" fillId="0" borderId="18" xfId="1" applyNumberFormat="1" applyFill="1" applyBorder="1" applyAlignment="1">
      <alignment horizontal="center" vertical="center"/>
    </xf>
    <xf numFmtId="49" fontId="25" fillId="0" borderId="18" xfId="1" applyNumberFormat="1" applyFill="1" applyBorder="1"/>
    <xf numFmtId="0" fontId="25" fillId="0" borderId="30" xfId="1" applyFill="1" applyBorder="1"/>
    <xf numFmtId="0" fontId="25" fillId="0" borderId="17" xfId="1" applyFill="1" applyBorder="1"/>
    <xf numFmtId="0" fontId="25" fillId="0" borderId="19" xfId="1" applyFill="1" applyBorder="1" applyAlignment="1">
      <alignment horizontal="center" vertical="center"/>
    </xf>
    <xf numFmtId="0" fontId="25" fillId="0" borderId="25" xfId="1" applyFill="1" applyBorder="1"/>
    <xf numFmtId="9" fontId="25" fillId="0" borderId="17" xfId="1" applyNumberFormat="1" applyFill="1" applyBorder="1" applyAlignment="1">
      <alignment horizontal="center" vertical="center"/>
    </xf>
    <xf numFmtId="4" fontId="25" fillId="0" borderId="18" xfId="1" applyNumberFormat="1" applyFill="1" applyBorder="1" applyAlignment="1">
      <alignment vertical="center"/>
    </xf>
    <xf numFmtId="4" fontId="25" fillId="0" borderId="18" xfId="1" applyNumberFormat="1" applyFill="1" applyBorder="1" applyAlignment="1">
      <alignment horizontal="right" vertical="center"/>
    </xf>
    <xf numFmtId="4" fontId="25" fillId="0" borderId="19" xfId="1" applyNumberFormat="1" applyFill="1" applyBorder="1" applyAlignment="1">
      <alignment horizontal="right"/>
    </xf>
    <xf numFmtId="14" fontId="25" fillId="0" borderId="18" xfId="1" applyNumberFormat="1" applyFill="1" applyBorder="1" applyAlignment="1">
      <alignment horizontal="center" vertical="center"/>
    </xf>
    <xf numFmtId="0" fontId="25" fillId="0" borderId="22" xfId="1" applyFill="1" applyBorder="1"/>
    <xf numFmtId="0" fontId="1" fillId="0" borderId="21" xfId="0" applyFont="1" applyFill="1" applyBorder="1" applyAlignment="1">
      <alignment horizontal="center" vertical="center"/>
    </xf>
    <xf numFmtId="0" fontId="1" fillId="0" borderId="37" xfId="2" applyFont="1" applyFill="1" applyBorder="1" applyAlignment="1">
      <alignment horizontal="center" vertical="center"/>
    </xf>
    <xf numFmtId="0" fontId="1" fillId="0" borderId="37" xfId="1" applyFont="1" applyFill="1" applyBorder="1" applyAlignment="1">
      <alignment horizontal="center" vertical="center"/>
    </xf>
    <xf numFmtId="49" fontId="0" fillId="0" borderId="27" xfId="0" applyNumberFormat="1" applyFont="1" applyFill="1" applyBorder="1"/>
    <xf numFmtId="49" fontId="0" fillId="0" borderId="34" xfId="0" applyNumberFormat="1" applyFont="1" applyFill="1" applyBorder="1"/>
    <xf numFmtId="0" fontId="0" fillId="0" borderId="34" xfId="2" applyFont="1" applyFill="1" applyBorder="1" applyAlignment="1"/>
    <xf numFmtId="49" fontId="25" fillId="0" borderId="34" xfId="1" applyNumberFormat="1" applyFill="1" applyBorder="1"/>
    <xf numFmtId="49" fontId="0" fillId="0" borderId="35" xfId="0" applyNumberFormat="1" applyFont="1" applyFill="1" applyBorder="1"/>
    <xf numFmtId="0" fontId="0" fillId="0" borderId="35" xfId="2" applyFont="1" applyFill="1" applyBorder="1" applyAlignment="1"/>
    <xf numFmtId="49" fontId="25" fillId="0" borderId="35" xfId="1" applyNumberFormat="1" applyFill="1" applyBorder="1"/>
    <xf numFmtId="49" fontId="25" fillId="0" borderId="36" xfId="1" applyNumberFormat="1" applyFill="1" applyBorder="1"/>
    <xf numFmtId="164" fontId="26" fillId="0" borderId="38" xfId="0" applyNumberFormat="1" applyFont="1" applyFill="1" applyBorder="1" applyAlignment="1">
      <alignment horizontal="center"/>
    </xf>
    <xf numFmtId="164" fontId="26" fillId="0" borderId="38" xfId="1" applyNumberFormat="1" applyFont="1" applyFill="1" applyBorder="1" applyAlignment="1">
      <alignment horizontal="center"/>
    </xf>
    <xf numFmtId="164" fontId="26" fillId="0" borderId="37" xfId="1" applyNumberFormat="1" applyFont="1" applyFill="1" applyBorder="1" applyAlignment="1">
      <alignment horizontal="center"/>
    </xf>
    <xf numFmtId="164" fontId="26" fillId="0" borderId="35" xfId="0" applyNumberFormat="1" applyFont="1" applyFill="1" applyBorder="1" applyAlignment="1">
      <alignment horizontal="center"/>
    </xf>
    <xf numFmtId="164" fontId="26" fillId="0" borderId="34" xfId="1" applyNumberFormat="1" applyFont="1" applyFill="1" applyBorder="1" applyAlignment="1">
      <alignment horizontal="center"/>
    </xf>
    <xf numFmtId="4" fontId="0" fillId="0" borderId="20" xfId="0" applyNumberFormat="1" applyFont="1" applyFill="1" applyBorder="1" applyAlignment="1">
      <alignment horizontal="right"/>
    </xf>
    <xf numFmtId="0" fontId="0" fillId="0" borderId="4" xfId="2" applyFont="1" applyFill="1" applyBorder="1" applyAlignment="1">
      <alignment horizontal="right"/>
    </xf>
    <xf numFmtId="4" fontId="25" fillId="0" borderId="4" xfId="1" applyNumberFormat="1" applyFill="1" applyBorder="1" applyAlignment="1">
      <alignment horizontal="right"/>
    </xf>
    <xf numFmtId="4" fontId="0" fillId="0" borderId="4" xfId="2" applyNumberFormat="1" applyFont="1" applyFill="1" applyBorder="1" applyAlignment="1">
      <alignment horizontal="right"/>
    </xf>
    <xf numFmtId="4" fontId="25" fillId="0" borderId="30" xfId="1" applyNumberFormat="1" applyFill="1" applyBorder="1" applyAlignment="1">
      <alignment horizontal="right"/>
    </xf>
    <xf numFmtId="4" fontId="1" fillId="0" borderId="53" xfId="0" applyNumberFormat="1" applyFont="1" applyFill="1" applyBorder="1" applyAlignment="1">
      <alignment horizontal="center"/>
    </xf>
    <xf numFmtId="4" fontId="1" fillId="0" borderId="31" xfId="0" applyNumberFormat="1" applyFont="1" applyFill="1" applyBorder="1" applyAlignment="1">
      <alignment horizontal="center"/>
    </xf>
    <xf numFmtId="4" fontId="1" fillId="0" borderId="31" xfId="2" applyNumberFormat="1" applyFont="1" applyFill="1" applyBorder="1" applyAlignment="1">
      <alignment horizontal="center"/>
    </xf>
    <xf numFmtId="4" fontId="0" fillId="0" borderId="31" xfId="0" applyNumberFormat="1" applyFont="1" applyFill="1" applyBorder="1" applyAlignment="1">
      <alignment horizontal="center"/>
    </xf>
    <xf numFmtId="4" fontId="29" fillId="0" borderId="31" xfId="0" applyNumberFormat="1" applyFont="1" applyFill="1" applyBorder="1" applyAlignment="1">
      <alignment horizontal="center"/>
    </xf>
    <xf numFmtId="4" fontId="1" fillId="0" borderId="32" xfId="0" applyNumberFormat="1" applyFont="1" applyFill="1" applyBorder="1" applyAlignment="1">
      <alignment horizontal="center"/>
    </xf>
    <xf numFmtId="4" fontId="0" fillId="0" borderId="12" xfId="0" applyNumberFormat="1" applyFont="1" applyFill="1" applyBorder="1" applyAlignment="1">
      <alignment horizontal="right"/>
    </xf>
    <xf numFmtId="4" fontId="30" fillId="0" borderId="16" xfId="0" applyNumberFormat="1" applyFont="1" applyFill="1" applyBorder="1" applyAlignment="1">
      <alignment horizontal="right"/>
    </xf>
    <xf numFmtId="4" fontId="0" fillId="0" borderId="15" xfId="2" applyNumberFormat="1" applyFont="1" applyFill="1" applyBorder="1" applyAlignment="1">
      <alignment horizontal="right"/>
    </xf>
    <xf numFmtId="4" fontId="25" fillId="0" borderId="15" xfId="1" applyNumberFormat="1" applyFill="1" applyBorder="1" applyAlignment="1">
      <alignment horizontal="right"/>
    </xf>
    <xf numFmtId="0" fontId="0" fillId="0" borderId="16" xfId="0" applyNumberFormat="1" applyFont="1" applyFill="1" applyBorder="1" applyAlignment="1">
      <alignment horizontal="right"/>
    </xf>
    <xf numFmtId="4" fontId="25" fillId="0" borderId="17" xfId="1" applyNumberFormat="1" applyFill="1" applyBorder="1" applyAlignment="1">
      <alignment horizontal="right"/>
    </xf>
    <xf numFmtId="4" fontId="0" fillId="0" borderId="46" xfId="0" applyNumberFormat="1" applyFont="1" applyFill="1" applyBorder="1" applyAlignment="1">
      <alignment horizontal="right"/>
    </xf>
    <xf numFmtId="4" fontId="0" fillId="0" borderId="45" xfId="0" applyNumberFormat="1" applyFont="1" applyFill="1" applyBorder="1" applyAlignment="1">
      <alignment horizontal="right"/>
    </xf>
    <xf numFmtId="49" fontId="0" fillId="0" borderId="13" xfId="0" applyNumberFormat="1" applyFont="1" applyFill="1" applyBorder="1" applyAlignment="1">
      <alignment horizontal="center" vertical="center"/>
    </xf>
    <xf numFmtId="0" fontId="0" fillId="0" borderId="12" xfId="0" applyFont="1" applyFill="1" applyBorder="1"/>
    <xf numFmtId="0" fontId="0" fillId="0" borderId="33" xfId="0" applyFont="1" applyFill="1" applyBorder="1" applyAlignment="1">
      <alignment horizontal="center"/>
    </xf>
    <xf numFmtId="49" fontId="0" fillId="0" borderId="33" xfId="0" applyNumberFormat="1" applyFont="1" applyFill="1" applyBorder="1"/>
    <xf numFmtId="164" fontId="27" fillId="0" borderId="27" xfId="0" applyNumberFormat="1" applyFont="1" applyFill="1" applyBorder="1" applyAlignment="1">
      <alignment horizontal="center"/>
    </xf>
    <xf numFmtId="14" fontId="0" fillId="0" borderId="33" xfId="0" applyNumberFormat="1" applyFont="1" applyFill="1" applyBorder="1" applyAlignment="1">
      <alignment horizontal="center"/>
    </xf>
    <xf numFmtId="14" fontId="0" fillId="0" borderId="13" xfId="0" applyNumberFormat="1" applyFont="1" applyFill="1" applyBorder="1" applyAlignment="1">
      <alignment horizontal="center"/>
    </xf>
    <xf numFmtId="14" fontId="0" fillId="0" borderId="14" xfId="0" applyNumberFormat="1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49" fontId="0" fillId="0" borderId="2" xfId="0" applyNumberFormat="1" applyFont="1" applyFill="1" applyBorder="1"/>
    <xf numFmtId="164" fontId="27" fillId="0" borderId="42" xfId="0" applyNumberFormat="1" applyFont="1" applyFill="1" applyBorder="1" applyAlignment="1">
      <alignment horizontal="center"/>
    </xf>
    <xf numFmtId="14" fontId="0" fillId="0" borderId="2" xfId="0" applyNumberFormat="1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14" fontId="0" fillId="0" borderId="16" xfId="0" applyNumberFormat="1" applyFont="1" applyFill="1" applyBorder="1" applyAlignment="1">
      <alignment horizontal="center"/>
    </xf>
    <xf numFmtId="164" fontId="27" fillId="0" borderId="35" xfId="0" applyNumberFormat="1" applyFont="1" applyFill="1" applyBorder="1" applyAlignment="1">
      <alignment horizontal="center"/>
    </xf>
    <xf numFmtId="164" fontId="26" fillId="0" borderId="34" xfId="0" applyNumberFormat="1" applyFont="1" applyFill="1" applyBorder="1" applyAlignment="1">
      <alignment horizontal="center"/>
    </xf>
    <xf numFmtId="14" fontId="25" fillId="0" borderId="2" xfId="1" applyNumberFormat="1" applyFill="1" applyBorder="1" applyAlignment="1">
      <alignment horizontal="center"/>
    </xf>
    <xf numFmtId="49" fontId="0" fillId="0" borderId="1" xfId="1" applyNumberFormat="1" applyFont="1" applyFill="1" applyBorder="1" applyAlignment="1">
      <alignment horizontal="center" vertical="center"/>
    </xf>
    <xf numFmtId="0" fontId="25" fillId="0" borderId="15" xfId="1" applyFill="1" applyBorder="1"/>
    <xf numFmtId="0" fontId="0" fillId="0" borderId="2" xfId="1" applyFont="1" applyFill="1" applyBorder="1" applyAlignment="1">
      <alignment horizontal="center"/>
    </xf>
    <xf numFmtId="49" fontId="25" fillId="0" borderId="2" xfId="1" applyNumberFormat="1" applyFill="1" applyBorder="1"/>
    <xf numFmtId="14" fontId="0" fillId="0" borderId="2" xfId="1" applyNumberFormat="1" applyFont="1" applyFill="1" applyBorder="1" applyAlignment="1">
      <alignment horizontal="center"/>
    </xf>
    <xf numFmtId="14" fontId="25" fillId="0" borderId="1" xfId="1" applyNumberFormat="1" applyFill="1" applyBorder="1" applyAlignment="1">
      <alignment horizontal="center"/>
    </xf>
    <xf numFmtId="14" fontId="25" fillId="0" borderId="16" xfId="1" applyNumberFormat="1" applyFill="1" applyBorder="1" applyAlignment="1">
      <alignment horizontal="center"/>
    </xf>
    <xf numFmtId="0" fontId="25" fillId="0" borderId="3" xfId="1" applyFill="1" applyBorder="1" applyAlignment="1">
      <alignment horizontal="center"/>
    </xf>
    <xf numFmtId="49" fontId="25" fillId="0" borderId="3" xfId="1" applyNumberFormat="1" applyFill="1" applyBorder="1"/>
    <xf numFmtId="14" fontId="0" fillId="0" borderId="3" xfId="1" applyNumberFormat="1" applyFont="1" applyFill="1" applyBorder="1" applyAlignment="1">
      <alignment horizontal="center"/>
    </xf>
    <xf numFmtId="14" fontId="25" fillId="0" borderId="43" xfId="1" applyNumberFormat="1" applyFill="1" applyBorder="1" applyAlignment="1">
      <alignment horizontal="center"/>
    </xf>
    <xf numFmtId="14" fontId="25" fillId="0" borderId="44" xfId="1" applyNumberFormat="1" applyFill="1" applyBorder="1" applyAlignment="1">
      <alignment horizontal="center"/>
    </xf>
    <xf numFmtId="0" fontId="0" fillId="0" borderId="38" xfId="1" applyFont="1" applyFill="1" applyBorder="1"/>
    <xf numFmtId="0" fontId="0" fillId="0" borderId="3" xfId="0" applyFont="1" applyFill="1" applyBorder="1" applyAlignment="1">
      <alignment horizontal="center"/>
    </xf>
    <xf numFmtId="164" fontId="27" fillId="0" borderId="34" xfId="0" applyNumberFormat="1" applyFont="1" applyFill="1" applyBorder="1" applyAlignment="1">
      <alignment horizontal="center"/>
    </xf>
    <xf numFmtId="14" fontId="0" fillId="0" borderId="3" xfId="0" applyNumberFormat="1" applyFont="1" applyFill="1" applyBorder="1" applyAlignment="1">
      <alignment horizontal="center"/>
    </xf>
    <xf numFmtId="14" fontId="0" fillId="0" borderId="43" xfId="0" applyNumberFormat="1" applyFont="1" applyFill="1" applyBorder="1" applyAlignment="1">
      <alignment horizontal="center"/>
    </xf>
    <xf numFmtId="14" fontId="0" fillId="0" borderId="44" xfId="0" applyNumberFormat="1" applyFont="1" applyFill="1" applyBorder="1" applyAlignment="1">
      <alignment horizontal="center"/>
    </xf>
    <xf numFmtId="49" fontId="0" fillId="0" borderId="43" xfId="1" applyNumberFormat="1" applyFont="1" applyFill="1" applyBorder="1"/>
    <xf numFmtId="0" fontId="0" fillId="0" borderId="46" xfId="1" applyFont="1" applyFill="1" applyBorder="1"/>
    <xf numFmtId="0" fontId="0" fillId="0" borderId="16" xfId="1" applyFont="1" applyFill="1" applyBorder="1" applyAlignment="1">
      <alignment horizontal="center" vertical="center"/>
    </xf>
    <xf numFmtId="0" fontId="0" fillId="0" borderId="3" xfId="1" applyFont="1" applyFill="1" applyBorder="1" applyAlignment="1">
      <alignment horizontal="center"/>
    </xf>
    <xf numFmtId="49" fontId="0" fillId="0" borderId="3" xfId="1" applyNumberFormat="1" applyFont="1" applyFill="1" applyBorder="1"/>
    <xf numFmtId="14" fontId="25" fillId="0" borderId="3" xfId="1" applyNumberFormat="1" applyFill="1" applyBorder="1" applyAlignment="1">
      <alignment horizontal="center"/>
    </xf>
    <xf numFmtId="49" fontId="25" fillId="0" borderId="43" xfId="1" applyNumberFormat="1" applyFill="1" applyBorder="1" applyAlignment="1">
      <alignment horizontal="center" vertical="center"/>
    </xf>
    <xf numFmtId="14" fontId="0" fillId="0" borderId="33" xfId="0" applyNumberFormat="1" applyFont="1" applyFill="1" applyBorder="1" applyAlignment="1">
      <alignment horizontal="center" vertical="center"/>
    </xf>
    <xf numFmtId="14" fontId="0" fillId="0" borderId="2" xfId="0" applyNumberFormat="1" applyFont="1" applyFill="1" applyBorder="1" applyAlignment="1">
      <alignment horizontal="center" vertical="center"/>
    </xf>
    <xf numFmtId="14" fontId="25" fillId="0" borderId="2" xfId="1" applyNumberFormat="1" applyFill="1" applyBorder="1" applyAlignment="1">
      <alignment horizontal="center" vertical="center"/>
    </xf>
    <xf numFmtId="14" fontId="25" fillId="0" borderId="3" xfId="1" applyNumberForma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center" vertical="center"/>
    </xf>
    <xf numFmtId="14" fontId="0" fillId="0" borderId="25" xfId="0" applyNumberFormat="1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49" fontId="0" fillId="0" borderId="18" xfId="0" applyNumberFormat="1" applyFont="1" applyFill="1" applyBorder="1" applyAlignment="1">
      <alignment horizontal="center" vertical="center"/>
    </xf>
    <xf numFmtId="49" fontId="0" fillId="0" borderId="18" xfId="0" applyNumberFormat="1" applyFont="1" applyFill="1" applyBorder="1"/>
    <xf numFmtId="0" fontId="0" fillId="0" borderId="30" xfId="0" applyFont="1" applyFill="1" applyBorder="1"/>
    <xf numFmtId="0" fontId="0" fillId="0" borderId="17" xfId="0" applyFont="1" applyFill="1" applyBorder="1"/>
    <xf numFmtId="0" fontId="0" fillId="0" borderId="19" xfId="0" applyFont="1" applyFill="1" applyBorder="1" applyAlignment="1">
      <alignment horizontal="center" vertical="center"/>
    </xf>
    <xf numFmtId="0" fontId="0" fillId="0" borderId="25" xfId="0" applyFont="1" applyFill="1" applyBorder="1" applyAlignment="1">
      <alignment horizontal="center"/>
    </xf>
    <xf numFmtId="14" fontId="0" fillId="0" borderId="22" xfId="0" applyNumberFormat="1" applyFont="1" applyFill="1" applyBorder="1" applyAlignment="1">
      <alignment horizontal="center"/>
    </xf>
    <xf numFmtId="49" fontId="0" fillId="0" borderId="25" xfId="0" applyNumberFormat="1" applyFont="1" applyFill="1" applyBorder="1"/>
    <xf numFmtId="164" fontId="27" fillId="0" borderId="36" xfId="0" applyNumberFormat="1" applyFont="1" applyFill="1" applyBorder="1" applyAlignment="1">
      <alignment horizontal="center"/>
    </xf>
    <xf numFmtId="9" fontId="0" fillId="0" borderId="17" xfId="0" applyNumberFormat="1" applyFont="1" applyFill="1" applyBorder="1" applyAlignment="1">
      <alignment horizontal="center" vertical="center"/>
    </xf>
    <xf numFmtId="4" fontId="0" fillId="0" borderId="18" xfId="0" applyNumberFormat="1" applyFont="1" applyFill="1" applyBorder="1" applyAlignment="1"/>
    <xf numFmtId="4" fontId="0" fillId="0" borderId="18" xfId="0" applyNumberFormat="1" applyFont="1" applyFill="1" applyBorder="1" applyAlignment="1">
      <alignment horizontal="right"/>
    </xf>
    <xf numFmtId="4" fontId="0" fillId="0" borderId="30" xfId="0" applyNumberFormat="1" applyFont="1" applyFill="1" applyBorder="1" applyAlignment="1">
      <alignment horizontal="right"/>
    </xf>
    <xf numFmtId="4" fontId="0" fillId="0" borderId="17" xfId="0" applyNumberFormat="1" applyFont="1" applyFill="1" applyBorder="1" applyAlignment="1">
      <alignment horizontal="right"/>
    </xf>
    <xf numFmtId="4" fontId="0" fillId="0" borderId="19" xfId="0" applyNumberFormat="1" applyFont="1" applyFill="1" applyBorder="1" applyAlignment="1">
      <alignment horizontal="right"/>
    </xf>
    <xf numFmtId="4" fontId="1" fillId="0" borderId="22" xfId="0" applyNumberFormat="1" applyFont="1" applyFill="1" applyBorder="1" applyAlignment="1">
      <alignment horizontal="center"/>
    </xf>
    <xf numFmtId="14" fontId="0" fillId="0" borderId="25" xfId="0" applyNumberFormat="1" applyFont="1" applyFill="1" applyBorder="1" applyAlignment="1">
      <alignment horizontal="center"/>
    </xf>
    <xf numFmtId="14" fontId="0" fillId="0" borderId="18" xfId="0" applyNumberFormat="1" applyFont="1" applyFill="1" applyBorder="1" applyAlignment="1">
      <alignment horizontal="center"/>
    </xf>
    <xf numFmtId="14" fontId="0" fillId="0" borderId="19" xfId="0" applyNumberFormat="1" applyFont="1" applyFill="1" applyBorder="1" applyAlignment="1">
      <alignment horizontal="center"/>
    </xf>
    <xf numFmtId="0" fontId="0" fillId="0" borderId="22" xfId="0" applyFont="1" applyFill="1" applyBorder="1"/>
    <xf numFmtId="9" fontId="0" fillId="0" borderId="33" xfId="0" applyNumberFormat="1" applyFont="1" applyFill="1" applyBorder="1" applyAlignment="1">
      <alignment horizontal="center" vertical="center"/>
    </xf>
    <xf numFmtId="4" fontId="1" fillId="0" borderId="27" xfId="0" applyNumberFormat="1" applyFont="1" applyFill="1" applyBorder="1" applyAlignment="1">
      <alignment horizontal="center"/>
    </xf>
    <xf numFmtId="14" fontId="0" fillId="0" borderId="12" xfId="0" applyNumberFormat="1" applyFont="1" applyFill="1" applyBorder="1" applyAlignment="1">
      <alignment horizontal="center"/>
    </xf>
    <xf numFmtId="0" fontId="0" fillId="0" borderId="53" xfId="0" applyFont="1" applyFill="1" applyBorder="1"/>
    <xf numFmtId="9" fontId="0" fillId="0" borderId="2" xfId="0" applyNumberFormat="1" applyFont="1" applyFill="1" applyBorder="1" applyAlignment="1">
      <alignment horizontal="center" vertical="center"/>
    </xf>
    <xf numFmtId="4" fontId="1" fillId="0" borderId="34" xfId="0" applyNumberFormat="1" applyFont="1" applyFill="1" applyBorder="1" applyAlignment="1">
      <alignment horizontal="center"/>
    </xf>
    <xf numFmtId="14" fontId="0" fillId="0" borderId="15" xfId="0" applyNumberFormat="1" applyFont="1" applyFill="1" applyBorder="1" applyAlignment="1">
      <alignment horizontal="center"/>
    </xf>
    <xf numFmtId="0" fontId="0" fillId="0" borderId="31" xfId="0" applyFont="1" applyFill="1" applyBorder="1"/>
    <xf numFmtId="164" fontId="26" fillId="0" borderId="56" xfId="0" applyNumberFormat="1" applyFont="1" applyFill="1" applyBorder="1" applyAlignment="1">
      <alignment horizontal="center"/>
    </xf>
    <xf numFmtId="0" fontId="0" fillId="0" borderId="28" xfId="0" applyFill="1" applyBorder="1"/>
    <xf numFmtId="9" fontId="25" fillId="0" borderId="2" xfId="1" applyNumberFormat="1" applyFill="1" applyBorder="1" applyAlignment="1">
      <alignment horizontal="center" vertical="center"/>
    </xf>
    <xf numFmtId="14" fontId="25" fillId="0" borderId="15" xfId="1" applyNumberFormat="1" applyFill="1" applyBorder="1" applyAlignment="1">
      <alignment horizontal="center"/>
    </xf>
    <xf numFmtId="0" fontId="25" fillId="0" borderId="31" xfId="1" applyFill="1" applyBorder="1"/>
    <xf numFmtId="167" fontId="0" fillId="0" borderId="2" xfId="0" applyNumberFormat="1" applyFont="1" applyFill="1" applyBorder="1" applyAlignment="1">
      <alignment horizontal="center" vertical="center"/>
    </xf>
    <xf numFmtId="14" fontId="0" fillId="0" borderId="15" xfId="1" applyNumberFormat="1" applyFont="1" applyFill="1" applyBorder="1" applyAlignment="1">
      <alignment horizontal="center"/>
    </xf>
    <xf numFmtId="0" fontId="0" fillId="0" borderId="32" xfId="0" applyFont="1" applyFill="1" applyBorder="1"/>
    <xf numFmtId="0" fontId="0" fillId="0" borderId="15" xfId="0" applyFill="1" applyBorder="1"/>
    <xf numFmtId="164" fontId="26" fillId="0" borderId="37" xfId="0" applyNumberFormat="1" applyFont="1" applyFill="1" applyBorder="1" applyAlignment="1">
      <alignment horizontal="center"/>
    </xf>
    <xf numFmtId="0" fontId="25" fillId="0" borderId="32" xfId="1" applyFill="1" applyBorder="1"/>
    <xf numFmtId="14" fontId="30" fillId="0" borderId="2" xfId="0" applyNumberFormat="1" applyFont="1" applyFill="1" applyBorder="1" applyAlignment="1">
      <alignment horizontal="center" vertical="center"/>
    </xf>
    <xf numFmtId="0" fontId="30" fillId="0" borderId="1" xfId="0" applyFont="1" applyFill="1" applyBorder="1" applyAlignment="1">
      <alignment horizontal="center" vertical="center"/>
    </xf>
    <xf numFmtId="49" fontId="30" fillId="0" borderId="1" xfId="0" applyNumberFormat="1" applyFont="1" applyFill="1" applyBorder="1" applyAlignment="1">
      <alignment horizontal="center" vertical="center"/>
    </xf>
    <xf numFmtId="49" fontId="30" fillId="0" borderId="1" xfId="0" applyNumberFormat="1" applyFont="1" applyFill="1" applyBorder="1"/>
    <xf numFmtId="0" fontId="30" fillId="0" borderId="4" xfId="0" applyFont="1" applyFill="1" applyBorder="1"/>
    <xf numFmtId="0" fontId="30" fillId="0" borderId="15" xfId="0" applyFont="1" applyFill="1" applyBorder="1"/>
    <xf numFmtId="0" fontId="30" fillId="0" borderId="16" xfId="0" applyFont="1" applyFill="1" applyBorder="1" applyAlignment="1">
      <alignment horizontal="center" vertical="center"/>
    </xf>
    <xf numFmtId="0" fontId="30" fillId="0" borderId="37" xfId="0" applyFont="1" applyFill="1" applyBorder="1"/>
    <xf numFmtId="49" fontId="30" fillId="0" borderId="2" xfId="0" applyNumberFormat="1" applyFont="1" applyFill="1" applyBorder="1"/>
    <xf numFmtId="9" fontId="30" fillId="0" borderId="2" xfId="0" applyNumberFormat="1" applyFont="1" applyFill="1" applyBorder="1" applyAlignment="1">
      <alignment horizontal="center" vertical="center"/>
    </xf>
    <xf numFmtId="4" fontId="30" fillId="0" borderId="1" xfId="0" applyNumberFormat="1" applyFont="1" applyFill="1" applyBorder="1" applyAlignment="1">
      <alignment vertical="center"/>
    </xf>
    <xf numFmtId="4" fontId="30" fillId="0" borderId="1" xfId="0" applyNumberFormat="1" applyFont="1" applyFill="1" applyBorder="1" applyAlignment="1">
      <alignment horizontal="right" vertical="center"/>
    </xf>
    <xf numFmtId="4" fontId="30" fillId="0" borderId="4" xfId="0" applyNumberFormat="1" applyFont="1" applyFill="1" applyBorder="1" applyAlignment="1">
      <alignment horizontal="right"/>
    </xf>
    <xf numFmtId="4" fontId="30" fillId="0" borderId="15" xfId="0" applyNumberFormat="1" applyFont="1" applyFill="1" applyBorder="1" applyAlignment="1">
      <alignment horizontal="right"/>
    </xf>
    <xf numFmtId="14" fontId="30" fillId="0" borderId="15" xfId="0" applyNumberFormat="1" applyFont="1" applyFill="1" applyBorder="1" applyAlignment="1">
      <alignment horizontal="center"/>
    </xf>
    <xf numFmtId="14" fontId="30" fillId="0" borderId="1" xfId="0" applyNumberFormat="1" applyFont="1" applyFill="1" applyBorder="1" applyAlignment="1">
      <alignment horizontal="center"/>
    </xf>
    <xf numFmtId="14" fontId="30" fillId="0" borderId="16" xfId="0" applyNumberFormat="1" applyFont="1" applyFill="1" applyBorder="1" applyAlignment="1">
      <alignment horizontal="center"/>
    </xf>
    <xf numFmtId="0" fontId="30" fillId="0" borderId="32" xfId="0" applyFont="1" applyFill="1" applyBorder="1"/>
    <xf numFmtId="14" fontId="0" fillId="0" borderId="17" xfId="0" applyNumberFormat="1" applyFont="1" applyFill="1" applyBorder="1" applyAlignment="1">
      <alignment horizontal="center"/>
    </xf>
    <xf numFmtId="0" fontId="0" fillId="0" borderId="55" xfId="0" applyFont="1" applyFill="1" applyBorder="1"/>
    <xf numFmtId="0" fontId="0" fillId="0" borderId="0" xfId="0" applyFont="1" applyFill="1" applyBorder="1" applyAlignment="1"/>
    <xf numFmtId="0" fontId="0" fillId="0" borderId="14" xfId="0" applyFont="1" applyFill="1" applyBorder="1"/>
    <xf numFmtId="0" fontId="0" fillId="0" borderId="53" xfId="0" applyFont="1" applyFill="1" applyBorder="1" applyAlignment="1">
      <alignment horizontal="center" vertical="center"/>
    </xf>
    <xf numFmtId="164" fontId="26" fillId="0" borderId="27" xfId="0" applyNumberFormat="1" applyFont="1" applyFill="1" applyBorder="1" applyAlignment="1">
      <alignment horizontal="center"/>
    </xf>
    <xf numFmtId="14" fontId="0" fillId="0" borderId="33" xfId="0" applyNumberFormat="1" applyFont="1" applyFill="1" applyBorder="1"/>
    <xf numFmtId="14" fontId="0" fillId="0" borderId="13" xfId="0" applyNumberFormat="1" applyFont="1" applyFill="1" applyBorder="1"/>
    <xf numFmtId="14" fontId="0" fillId="0" borderId="14" xfId="0" applyNumberFormat="1" applyFont="1" applyFill="1" applyBorder="1"/>
    <xf numFmtId="0" fontId="0" fillId="0" borderId="16" xfId="0" applyFont="1" applyFill="1" applyBorder="1"/>
    <xf numFmtId="164" fontId="0" fillId="0" borderId="42" xfId="0" applyNumberFormat="1" applyFont="1" applyFill="1" applyBorder="1" applyAlignment="1">
      <alignment horizontal="center"/>
    </xf>
    <xf numFmtId="14" fontId="0" fillId="0" borderId="2" xfId="0" applyNumberFormat="1" applyFont="1" applyFill="1" applyBorder="1"/>
    <xf numFmtId="14" fontId="0" fillId="0" borderId="1" xfId="0" applyNumberFormat="1" applyFont="1" applyFill="1" applyBorder="1"/>
    <xf numFmtId="14" fontId="0" fillId="0" borderId="16" xfId="0" applyNumberFormat="1" applyFont="1" applyFill="1" applyBorder="1"/>
    <xf numFmtId="164" fontId="0" fillId="0" borderId="35" xfId="0" applyNumberFormat="1" applyFont="1" applyFill="1" applyBorder="1" applyAlignment="1">
      <alignment horizontal="center"/>
    </xf>
    <xf numFmtId="14" fontId="0" fillId="0" borderId="3" xfId="0" applyNumberFormat="1" applyFont="1" applyFill="1" applyBorder="1"/>
    <xf numFmtId="14" fontId="0" fillId="0" borderId="43" xfId="0" applyNumberFormat="1" applyFont="1" applyFill="1" applyBorder="1"/>
    <xf numFmtId="14" fontId="0" fillId="0" borderId="44" xfId="0" applyNumberFormat="1" applyFont="1" applyFill="1" applyBorder="1"/>
    <xf numFmtId="14" fontId="0" fillId="0" borderId="17" xfId="0" applyNumberFormat="1" applyFont="1" applyFill="1" applyBorder="1" applyAlignment="1">
      <alignment horizontal="center" vertical="center"/>
    </xf>
    <xf numFmtId="0" fontId="0" fillId="0" borderId="19" xfId="0" applyFont="1" applyFill="1" applyBorder="1"/>
    <xf numFmtId="0" fontId="0" fillId="0" borderId="25" xfId="0" applyFont="1" applyFill="1" applyBorder="1"/>
    <xf numFmtId="164" fontId="0" fillId="0" borderId="36" xfId="0" applyNumberFormat="1" applyFont="1" applyFill="1" applyBorder="1" applyAlignment="1">
      <alignment horizontal="center"/>
    </xf>
    <xf numFmtId="14" fontId="0" fillId="0" borderId="25" xfId="0" applyNumberFormat="1" applyFont="1" applyFill="1" applyBorder="1"/>
    <xf numFmtId="14" fontId="0" fillId="0" borderId="18" xfId="0" applyNumberFormat="1" applyFont="1" applyFill="1" applyBorder="1"/>
    <xf numFmtId="14" fontId="0" fillId="0" borderId="19" xfId="0" applyNumberFormat="1" applyFont="1" applyFill="1" applyBorder="1"/>
    <xf numFmtId="164" fontId="0" fillId="0" borderId="27" xfId="0" applyNumberFormat="1" applyFont="1" applyFill="1" applyBorder="1" applyAlignment="1">
      <alignment horizontal="center"/>
    </xf>
    <xf numFmtId="164" fontId="26" fillId="0" borderId="42" xfId="0" applyNumberFormat="1" applyFont="1" applyFill="1" applyBorder="1" applyAlignment="1">
      <alignment horizontal="center"/>
    </xf>
    <xf numFmtId="0" fontId="0" fillId="0" borderId="46" xfId="0" applyFont="1" applyFill="1" applyBorder="1" applyAlignment="1">
      <alignment horizontal="center"/>
    </xf>
    <xf numFmtId="165" fontId="0" fillId="0" borderId="18" xfId="0" applyNumberFormat="1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/>
    </xf>
    <xf numFmtId="4" fontId="0" fillId="0" borderId="55" xfId="0" applyNumberFormat="1" applyFont="1" applyFill="1" applyBorder="1" applyAlignment="1">
      <alignment horizontal="center"/>
    </xf>
    <xf numFmtId="0" fontId="0" fillId="0" borderId="20" xfId="0" applyFont="1" applyFill="1" applyBorder="1" applyAlignment="1">
      <alignment horizontal="center"/>
    </xf>
    <xf numFmtId="4" fontId="0" fillId="0" borderId="21" xfId="0" applyNumberFormat="1" applyFont="1" applyFill="1" applyBorder="1" applyAlignment="1">
      <alignment horizontal="center"/>
    </xf>
    <xf numFmtId="14" fontId="0" fillId="0" borderId="14" xfId="0" applyNumberFormat="1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/>
    </xf>
    <xf numFmtId="0" fontId="28" fillId="0" borderId="59" xfId="0" applyFont="1" applyFill="1" applyBorder="1" applyAlignment="1">
      <alignment horizontal="center" vertical="center" wrapText="1"/>
    </xf>
    <xf numFmtId="14" fontId="0" fillId="0" borderId="16" xfId="0" applyNumberFormat="1" applyFont="1" applyFill="1" applyBorder="1" applyAlignment="1">
      <alignment horizontal="center" vertical="center"/>
    </xf>
    <xf numFmtId="14" fontId="0" fillId="0" borderId="18" xfId="0" applyNumberFormat="1" applyFont="1" applyFill="1" applyBorder="1" applyAlignment="1">
      <alignment horizontal="center" vertical="center"/>
    </xf>
    <xf numFmtId="14" fontId="0" fillId="0" borderId="19" xfId="0" applyNumberFormat="1" applyFont="1" applyFill="1" applyBorder="1" applyAlignment="1">
      <alignment horizontal="center" vertical="center"/>
    </xf>
    <xf numFmtId="166" fontId="24" fillId="0" borderId="42" xfId="0" applyNumberFormat="1" applyFont="1" applyFill="1" applyBorder="1" applyAlignment="1">
      <alignment horizontal="center"/>
    </xf>
    <xf numFmtId="166" fontId="26" fillId="0" borderId="35" xfId="0" applyNumberFormat="1" applyFont="1" applyFill="1" applyBorder="1" applyAlignment="1">
      <alignment horizontal="center"/>
    </xf>
    <xf numFmtId="166" fontId="26" fillId="0" borderId="35" xfId="1" applyNumberFormat="1" applyFont="1" applyFill="1" applyBorder="1" applyAlignment="1">
      <alignment horizontal="center"/>
    </xf>
    <xf numFmtId="166" fontId="26" fillId="0" borderId="34" xfId="1" applyNumberFormat="1" applyFont="1" applyFill="1" applyBorder="1" applyAlignment="1">
      <alignment horizontal="center"/>
    </xf>
    <xf numFmtId="166" fontId="24" fillId="0" borderId="34" xfId="1" applyNumberFormat="1" applyFont="1" applyFill="1" applyBorder="1" applyAlignment="1">
      <alignment horizontal="center"/>
    </xf>
    <xf numFmtId="166" fontId="24" fillId="0" borderId="34" xfId="0" applyNumberFormat="1" applyFont="1" applyFill="1" applyBorder="1" applyAlignment="1">
      <alignment horizontal="center"/>
    </xf>
    <xf numFmtId="166" fontId="26" fillId="0" borderId="36" xfId="1" applyNumberFormat="1" applyFont="1" applyFill="1" applyBorder="1" applyAlignment="1">
      <alignment horizontal="center"/>
    </xf>
    <xf numFmtId="2" fontId="0" fillId="0" borderId="1" xfId="0" applyNumberFormat="1" applyFont="1" applyFill="1" applyBorder="1" applyAlignment="1">
      <alignment horizontal="center" vertical="center"/>
    </xf>
    <xf numFmtId="164" fontId="26" fillId="0" borderId="36" xfId="0" applyNumberFormat="1" applyFont="1" applyFill="1" applyBorder="1" applyAlignment="1">
      <alignment horizontal="center"/>
    </xf>
    <xf numFmtId="4" fontId="1" fillId="0" borderId="31" xfId="1" applyNumberFormat="1" applyFont="1" applyFill="1" applyBorder="1" applyAlignment="1">
      <alignment horizontal="center"/>
    </xf>
    <xf numFmtId="4" fontId="1" fillId="0" borderId="55" xfId="1" applyNumberFormat="1" applyFont="1" applyFill="1" applyBorder="1" applyAlignment="1">
      <alignment horizontal="center"/>
    </xf>
    <xf numFmtId="4" fontId="1" fillId="0" borderId="34" xfId="1" applyNumberFormat="1" applyFont="1" applyFill="1" applyBorder="1" applyAlignment="1">
      <alignment horizontal="center"/>
    </xf>
    <xf numFmtId="4" fontId="29" fillId="0" borderId="34" xfId="0" applyNumberFormat="1" applyFont="1" applyFill="1" applyBorder="1" applyAlignment="1">
      <alignment horizontal="center"/>
    </xf>
    <xf numFmtId="164" fontId="26" fillId="0" borderId="21" xfId="0" applyNumberFormat="1" applyFont="1" applyFill="1" applyBorder="1" applyAlignment="1">
      <alignment horizontal="center"/>
    </xf>
    <xf numFmtId="166" fontId="24" fillId="0" borderId="27" xfId="0" applyNumberFormat="1" applyFont="1" applyFill="1" applyBorder="1" applyAlignment="1">
      <alignment horizontal="center"/>
    </xf>
    <xf numFmtId="166" fontId="24" fillId="0" borderId="35" xfId="2" applyNumberFormat="1" applyFont="1" applyFill="1" applyBorder="1" applyAlignment="1">
      <alignment horizontal="center"/>
    </xf>
    <xf numFmtId="166" fontId="24" fillId="0" borderId="35" xfId="0" applyNumberFormat="1" applyFont="1" applyFill="1" applyBorder="1" applyAlignment="1">
      <alignment horizontal="center"/>
    </xf>
    <xf numFmtId="166" fontId="24" fillId="0" borderId="34" xfId="2" applyNumberFormat="1" applyFont="1" applyFill="1" applyBorder="1" applyAlignment="1">
      <alignment horizontal="center"/>
    </xf>
    <xf numFmtId="4" fontId="1" fillId="0" borderId="37" xfId="1" applyNumberFormat="1" applyFont="1" applyFill="1" applyBorder="1" applyAlignment="1">
      <alignment horizontal="center"/>
    </xf>
    <xf numFmtId="4" fontId="1" fillId="0" borderId="35" xfId="0" applyNumberFormat="1" applyFont="1" applyFill="1" applyBorder="1" applyAlignment="1">
      <alignment horizontal="center"/>
    </xf>
    <xf numFmtId="164" fontId="1" fillId="18" borderId="5" xfId="0" applyNumberFormat="1" applyFont="1" applyFill="1" applyBorder="1" applyAlignment="1">
      <alignment horizontal="center"/>
    </xf>
    <xf numFmtId="164" fontId="1" fillId="18" borderId="7" xfId="0" applyNumberFormat="1" applyFont="1" applyFill="1" applyBorder="1" applyAlignment="1">
      <alignment horizontal="center"/>
    </xf>
    <xf numFmtId="164" fontId="1" fillId="13" borderId="5" xfId="0" applyNumberFormat="1" applyFont="1" applyFill="1" applyBorder="1" applyAlignment="1">
      <alignment horizontal="center"/>
    </xf>
    <xf numFmtId="4" fontId="1" fillId="2" borderId="5" xfId="0" applyNumberFormat="1" applyFont="1" applyFill="1" applyBorder="1" applyAlignment="1">
      <alignment horizontal="center" vertical="center"/>
    </xf>
    <xf numFmtId="4" fontId="0" fillId="0" borderId="20" xfId="0" applyNumberFormat="1" applyFont="1" applyFill="1" applyBorder="1" applyAlignment="1">
      <alignment vertical="center"/>
    </xf>
    <xf numFmtId="4" fontId="0" fillId="0" borderId="12" xfId="0" applyNumberFormat="1" applyFont="1" applyFill="1" applyBorder="1" applyAlignment="1">
      <alignment horizontal="right" vertical="center"/>
    </xf>
    <xf numFmtId="4" fontId="0" fillId="0" borderId="13" xfId="0" applyNumberFormat="1" applyFont="1" applyFill="1" applyBorder="1" applyAlignment="1">
      <alignment horizontal="right"/>
    </xf>
    <xf numFmtId="4" fontId="0" fillId="0" borderId="53" xfId="0" applyNumberFormat="1" applyFont="1" applyFill="1" applyBorder="1" applyAlignment="1">
      <alignment horizontal="center"/>
    </xf>
    <xf numFmtId="4" fontId="0" fillId="0" borderId="4" xfId="0" applyNumberFormat="1" applyFont="1" applyFill="1" applyBorder="1" applyAlignment="1">
      <alignment vertical="center"/>
    </xf>
    <xf numFmtId="4" fontId="0" fillId="0" borderId="15" xfId="0" applyNumberFormat="1" applyFont="1" applyFill="1" applyBorder="1" applyAlignment="1">
      <alignment horizontal="right" vertical="center"/>
    </xf>
    <xf numFmtId="4" fontId="0" fillId="0" borderId="4" xfId="0" applyNumberFormat="1" applyFont="1" applyFill="1" applyBorder="1" applyAlignment="1"/>
    <xf numFmtId="4" fontId="0" fillId="0" borderId="30" xfId="0" applyNumberFormat="1" applyFont="1" applyFill="1" applyBorder="1" applyAlignment="1"/>
    <xf numFmtId="4" fontId="1" fillId="0" borderId="31" xfId="0" applyNumberFormat="1" applyFont="1" applyFill="1" applyBorder="1" applyAlignment="1">
      <alignment horizontal="center" vertical="center"/>
    </xf>
    <xf numFmtId="4" fontId="1" fillId="0" borderId="1" xfId="0" applyNumberFormat="1" applyFont="1" applyFill="1" applyBorder="1" applyAlignment="1">
      <alignment horizontal="center" vertical="top"/>
    </xf>
    <xf numFmtId="0" fontId="0" fillId="0" borderId="49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/>
    </xf>
    <xf numFmtId="14" fontId="0" fillId="0" borderId="53" xfId="0" applyNumberFormat="1" applyFont="1" applyFill="1" applyBorder="1" applyAlignment="1">
      <alignment horizontal="center"/>
    </xf>
    <xf numFmtId="0" fontId="0" fillId="0" borderId="50" xfId="0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/>
    </xf>
    <xf numFmtId="14" fontId="0" fillId="0" borderId="31" xfId="0" applyNumberFormat="1" applyFont="1" applyFill="1" applyBorder="1" applyAlignment="1">
      <alignment horizontal="center"/>
    </xf>
    <xf numFmtId="0" fontId="0" fillId="0" borderId="51" xfId="0" applyFont="1" applyFill="1" applyBorder="1" applyAlignment="1">
      <alignment horizontal="center" vertical="center"/>
    </xf>
    <xf numFmtId="4" fontId="1" fillId="0" borderId="1" xfId="0" applyNumberFormat="1" applyFont="1" applyFill="1" applyBorder="1" applyAlignment="1">
      <alignment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0" fontId="0" fillId="0" borderId="19" xfId="0" applyFont="1" applyFill="1" applyBorder="1" applyAlignment="1">
      <alignment horizontal="center"/>
    </xf>
    <xf numFmtId="14" fontId="0" fillId="0" borderId="55" xfId="0" applyNumberFormat="1" applyFont="1" applyFill="1" applyBorder="1" applyAlignment="1">
      <alignment horizontal="center"/>
    </xf>
    <xf numFmtId="4" fontId="0" fillId="0" borderId="25" xfId="0" applyNumberFormat="1" applyFont="1" applyFill="1" applyBorder="1" applyAlignment="1">
      <alignment horizontal="right"/>
    </xf>
    <xf numFmtId="14" fontId="0" fillId="0" borderId="62" xfId="0" applyNumberFormat="1" applyFont="1" applyFill="1" applyBorder="1" applyAlignment="1">
      <alignment horizontal="center" vertical="center"/>
    </xf>
    <xf numFmtId="0" fontId="0" fillId="0" borderId="63" xfId="0" applyFont="1" applyFill="1" applyBorder="1" applyAlignment="1">
      <alignment horizontal="center" vertical="center"/>
    </xf>
    <xf numFmtId="165" fontId="0" fillId="0" borderId="63" xfId="0" applyNumberFormat="1" applyFont="1" applyFill="1" applyBorder="1" applyAlignment="1">
      <alignment horizontal="center" vertical="center"/>
    </xf>
    <xf numFmtId="49" fontId="0" fillId="0" borderId="63" xfId="0" applyNumberFormat="1" applyFont="1" applyFill="1" applyBorder="1"/>
    <xf numFmtId="0" fontId="0" fillId="0" borderId="64" xfId="0" applyFont="1" applyFill="1" applyBorder="1"/>
    <xf numFmtId="0" fontId="0" fillId="0" borderId="65" xfId="0" applyFont="1" applyFill="1" applyBorder="1"/>
    <xf numFmtId="0" fontId="0" fillId="0" borderId="54" xfId="0" applyFont="1" applyFill="1" applyBorder="1" applyAlignment="1">
      <alignment horizontal="center" vertical="center"/>
    </xf>
    <xf numFmtId="0" fontId="0" fillId="0" borderId="62" xfId="0" applyFont="1" applyFill="1" applyBorder="1"/>
    <xf numFmtId="49" fontId="0" fillId="0" borderId="65" xfId="0" applyNumberFormat="1" applyFont="1" applyFill="1" applyBorder="1"/>
    <xf numFmtId="9" fontId="0" fillId="0" borderId="62" xfId="0" applyNumberFormat="1" applyFont="1" applyFill="1" applyBorder="1" applyAlignment="1">
      <alignment horizontal="center" vertical="center"/>
    </xf>
    <xf numFmtId="4" fontId="0" fillId="0" borderId="63" xfId="0" applyNumberFormat="1" applyFont="1" applyFill="1" applyBorder="1" applyAlignment="1">
      <alignment vertical="center"/>
    </xf>
    <xf numFmtId="4" fontId="0" fillId="0" borderId="63" xfId="0" applyNumberFormat="1" applyFont="1" applyFill="1" applyBorder="1" applyAlignment="1">
      <alignment horizontal="right" vertical="center"/>
    </xf>
    <xf numFmtId="4" fontId="0" fillId="0" borderId="58" xfId="0" applyNumberFormat="1" applyFont="1" applyFill="1" applyBorder="1" applyAlignment="1">
      <alignment horizontal="right"/>
    </xf>
    <xf numFmtId="4" fontId="0" fillId="0" borderId="65" xfId="0" applyNumberFormat="1" applyFont="1" applyFill="1" applyBorder="1" applyAlignment="1">
      <alignment horizontal="right"/>
    </xf>
    <xf numFmtId="4" fontId="0" fillId="0" borderId="64" xfId="0" applyNumberFormat="1" applyFont="1" applyFill="1" applyBorder="1" applyAlignment="1">
      <alignment horizontal="right"/>
    </xf>
    <xf numFmtId="4" fontId="0" fillId="0" borderId="56" xfId="0" applyNumberFormat="1" applyFont="1" applyFill="1" applyBorder="1" applyAlignment="1">
      <alignment horizontal="center"/>
    </xf>
    <xf numFmtId="0" fontId="0" fillId="0" borderId="63" xfId="0" applyFont="1" applyFill="1" applyBorder="1"/>
    <xf numFmtId="0" fontId="0" fillId="0" borderId="56" xfId="0" applyFont="1" applyFill="1" applyBorder="1"/>
    <xf numFmtId="4" fontId="0" fillId="0" borderId="2" xfId="0" applyNumberFormat="1" applyFont="1" applyFill="1" applyBorder="1" applyAlignment="1">
      <alignment horizontal="right"/>
    </xf>
    <xf numFmtId="0" fontId="0" fillId="0" borderId="1" xfId="0" applyFont="1" applyFill="1" applyBorder="1"/>
    <xf numFmtId="0" fontId="0" fillId="0" borderId="43" xfId="0" applyFont="1" applyFill="1" applyBorder="1"/>
    <xf numFmtId="0" fontId="1" fillId="0" borderId="56" xfId="0" applyFont="1" applyFill="1" applyBorder="1" applyAlignment="1">
      <alignment horizontal="center" vertical="center"/>
    </xf>
    <xf numFmtId="0" fontId="3" fillId="13" borderId="7" xfId="0" applyFont="1" applyFill="1" applyBorder="1" applyAlignment="1">
      <alignment horizontal="center" vertical="center" wrapText="1"/>
    </xf>
    <xf numFmtId="164" fontId="1" fillId="0" borderId="29" xfId="0" applyNumberFormat="1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12" borderId="29" xfId="0" applyFont="1" applyFill="1" applyBorder="1" applyAlignment="1">
      <alignment horizontal="center" vertical="center" wrapText="1"/>
    </xf>
    <xf numFmtId="0" fontId="1" fillId="12" borderId="39" xfId="0" applyFont="1" applyFill="1" applyBorder="1" applyAlignment="1">
      <alignment horizontal="center" vertical="center" wrapText="1"/>
    </xf>
    <xf numFmtId="0" fontId="0" fillId="0" borderId="27" xfId="0" applyBorder="1" applyAlignment="1"/>
    <xf numFmtId="0" fontId="0" fillId="0" borderId="33" xfId="0" applyBorder="1" applyAlignment="1"/>
    <xf numFmtId="0" fontId="0" fillId="0" borderId="34" xfId="0" applyBorder="1" applyAlignment="1">
      <alignment horizontal="left"/>
    </xf>
    <xf numFmtId="0" fontId="0" fillId="0" borderId="2" xfId="0" applyBorder="1" applyAlignment="1">
      <alignment horizontal="left"/>
    </xf>
    <xf numFmtId="0" fontId="3" fillId="13" borderId="29" xfId="0" applyFont="1" applyFill="1" applyBorder="1" applyAlignment="1">
      <alignment horizontal="center" vertical="center" wrapText="1"/>
    </xf>
    <xf numFmtId="0" fontId="3" fillId="13" borderId="7" xfId="0" applyFont="1" applyFill="1" applyBorder="1" applyAlignment="1">
      <alignment horizontal="center" vertical="center" wrapText="1"/>
    </xf>
    <xf numFmtId="0" fontId="3" fillId="14" borderId="23" xfId="0" applyFont="1" applyFill="1" applyBorder="1" applyAlignment="1">
      <alignment horizontal="center" vertical="center" wrapText="1"/>
    </xf>
    <xf numFmtId="0" fontId="3" fillId="14" borderId="24" xfId="0" applyFont="1" applyFill="1" applyBorder="1" applyAlignment="1">
      <alignment horizontal="center" vertical="center" wrapText="1"/>
    </xf>
    <xf numFmtId="0" fontId="3" fillId="0" borderId="29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" fillId="2" borderId="29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0" borderId="34" xfId="0" applyBorder="1" applyAlignment="1"/>
    <xf numFmtId="0" fontId="0" fillId="0" borderId="2" xfId="0" applyBorder="1" applyAlignment="1"/>
    <xf numFmtId="0" fontId="1" fillId="0" borderId="29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1" fillId="5" borderId="29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11" fillId="6" borderId="9" xfId="0" applyFont="1" applyFill="1" applyBorder="1" applyAlignment="1">
      <alignment horizontal="center" vertical="center" textRotation="90"/>
    </xf>
    <xf numFmtId="0" fontId="11" fillId="6" borderId="26" xfId="0" applyFont="1" applyFill="1" applyBorder="1" applyAlignment="1">
      <alignment horizontal="center" vertical="center" textRotation="90"/>
    </xf>
    <xf numFmtId="0" fontId="11" fillId="6" borderId="23" xfId="0" applyFont="1" applyFill="1" applyBorder="1" applyAlignment="1">
      <alignment horizontal="center" vertical="center" textRotation="90"/>
    </xf>
    <xf numFmtId="0" fontId="3" fillId="0" borderId="9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3" fillId="8" borderId="29" xfId="0" applyFont="1" applyFill="1" applyBorder="1" applyAlignment="1">
      <alignment horizontal="center" vertical="center" wrapText="1"/>
    </xf>
    <xf numFmtId="0" fontId="3" fillId="8" borderId="7" xfId="0" applyFont="1" applyFill="1" applyBorder="1" applyAlignment="1">
      <alignment horizontal="center" vertical="center" wrapText="1"/>
    </xf>
    <xf numFmtId="0" fontId="12" fillId="15" borderId="9" xfId="0" applyFont="1" applyFill="1" applyBorder="1" applyAlignment="1">
      <alignment horizontal="center" vertical="center" wrapText="1"/>
    </xf>
    <xf numFmtId="0" fontId="12" fillId="15" borderId="11" xfId="0" applyFont="1" applyFill="1" applyBorder="1" applyAlignment="1">
      <alignment horizontal="center" vertical="center" wrapText="1"/>
    </xf>
    <xf numFmtId="0" fontId="12" fillId="15" borderId="23" xfId="0" applyFont="1" applyFill="1" applyBorder="1" applyAlignment="1">
      <alignment horizontal="center" vertical="center" wrapText="1"/>
    </xf>
    <xf numFmtId="0" fontId="12" fillId="15" borderId="24" xfId="0" applyFont="1" applyFill="1" applyBorder="1" applyAlignment="1">
      <alignment horizontal="center" vertical="center" wrapText="1"/>
    </xf>
    <xf numFmtId="164" fontId="10" fillId="2" borderId="9" xfId="0" applyNumberFormat="1" applyFont="1" applyFill="1" applyBorder="1" applyAlignment="1">
      <alignment horizontal="center" vertical="center"/>
    </xf>
    <xf numFmtId="164" fontId="10" fillId="2" borderId="11" xfId="0" applyNumberFormat="1" applyFont="1" applyFill="1" applyBorder="1" applyAlignment="1">
      <alignment horizontal="center" vertical="center"/>
    </xf>
    <xf numFmtId="164" fontId="10" fillId="2" borderId="23" xfId="0" applyNumberFormat="1" applyFont="1" applyFill="1" applyBorder="1" applyAlignment="1">
      <alignment horizontal="center" vertical="center"/>
    </xf>
    <xf numFmtId="164" fontId="10" fillId="2" borderId="24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48" xfId="0" applyFont="1" applyBorder="1" applyAlignment="1">
      <alignment horizontal="center"/>
    </xf>
    <xf numFmtId="0" fontId="3" fillId="0" borderId="29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14" borderId="29" xfId="0" applyFont="1" applyFill="1" applyBorder="1" applyAlignment="1">
      <alignment horizontal="center" vertical="center" wrapText="1"/>
    </xf>
    <xf numFmtId="0" fontId="3" fillId="14" borderId="7" xfId="0" applyFont="1" applyFill="1" applyBorder="1" applyAlignment="1">
      <alignment horizontal="center" vertical="center" wrapText="1"/>
    </xf>
    <xf numFmtId="164" fontId="1" fillId="0" borderId="7" xfId="0" applyNumberFormat="1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164" fontId="10" fillId="0" borderId="9" xfId="0" applyNumberFormat="1" applyFont="1" applyBorder="1" applyAlignment="1">
      <alignment horizontal="center" vertical="center"/>
    </xf>
    <xf numFmtId="164" fontId="10" fillId="0" borderId="11" xfId="0" applyNumberFormat="1" applyFont="1" applyBorder="1" applyAlignment="1">
      <alignment horizontal="center" vertical="center"/>
    </xf>
    <xf numFmtId="164" fontId="10" fillId="0" borderId="23" xfId="0" applyNumberFormat="1" applyFont="1" applyBorder="1" applyAlignment="1">
      <alignment horizontal="center" vertical="center"/>
    </xf>
    <xf numFmtId="164" fontId="10" fillId="0" borderId="24" xfId="0" applyNumberFormat="1" applyFont="1" applyBorder="1" applyAlignment="1">
      <alignment horizontal="center" vertical="center"/>
    </xf>
    <xf numFmtId="0" fontId="12" fillId="15" borderId="10" xfId="0" applyFont="1" applyFill="1" applyBorder="1" applyAlignment="1">
      <alignment horizontal="center" vertical="center" wrapText="1"/>
    </xf>
    <xf numFmtId="0" fontId="12" fillId="15" borderId="48" xfId="0" applyFont="1" applyFill="1" applyBorder="1" applyAlignment="1">
      <alignment horizontal="center" vertical="center" wrapText="1"/>
    </xf>
    <xf numFmtId="0" fontId="22" fillId="2" borderId="9" xfId="0" applyFont="1" applyFill="1" applyBorder="1" applyAlignment="1">
      <alignment horizontal="center" vertical="center"/>
    </xf>
    <xf numFmtId="0" fontId="22" fillId="2" borderId="10" xfId="0" applyFont="1" applyFill="1" applyBorder="1" applyAlignment="1">
      <alignment horizontal="center" vertical="center"/>
    </xf>
    <xf numFmtId="0" fontId="22" fillId="2" borderId="11" xfId="0" applyFont="1" applyFill="1" applyBorder="1" applyAlignment="1">
      <alignment horizontal="center" vertical="center"/>
    </xf>
    <xf numFmtId="0" fontId="22" fillId="2" borderId="23" xfId="0" applyFont="1" applyFill="1" applyBorder="1" applyAlignment="1">
      <alignment horizontal="center" vertical="center"/>
    </xf>
    <xf numFmtId="0" fontId="22" fillId="2" borderId="48" xfId="0" applyFont="1" applyFill="1" applyBorder="1" applyAlignment="1">
      <alignment horizontal="center" vertical="center"/>
    </xf>
    <xf numFmtId="0" fontId="22" fillId="2" borderId="24" xfId="0" applyFont="1" applyFill="1" applyBorder="1" applyAlignment="1">
      <alignment horizontal="center" vertical="center"/>
    </xf>
    <xf numFmtId="164" fontId="22" fillId="0" borderId="9" xfId="0" applyNumberFormat="1" applyFont="1" applyBorder="1" applyAlignment="1">
      <alignment horizontal="center" vertical="center"/>
    </xf>
    <xf numFmtId="164" fontId="22" fillId="0" borderId="11" xfId="0" applyNumberFormat="1" applyFont="1" applyBorder="1" applyAlignment="1">
      <alignment horizontal="center" vertical="center"/>
    </xf>
    <xf numFmtId="164" fontId="22" fillId="0" borderId="23" xfId="0" applyNumberFormat="1" applyFont="1" applyBorder="1" applyAlignment="1">
      <alignment horizontal="center" vertical="center"/>
    </xf>
    <xf numFmtId="164" fontId="22" fillId="0" borderId="24" xfId="0" applyNumberFormat="1" applyFont="1" applyBorder="1" applyAlignment="1">
      <alignment horizontal="center" vertical="center"/>
    </xf>
    <xf numFmtId="0" fontId="31" fillId="15" borderId="0" xfId="0" applyFont="1" applyFill="1" applyAlignment="1">
      <alignment horizontal="center" vertical="center"/>
    </xf>
    <xf numFmtId="4" fontId="22" fillId="0" borderId="9" xfId="0" applyNumberFormat="1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22" fillId="0" borderId="23" xfId="0" applyFont="1" applyBorder="1" applyAlignment="1">
      <alignment horizontal="center" vertical="center"/>
    </xf>
    <xf numFmtId="0" fontId="22" fillId="0" borderId="24" xfId="0" applyFont="1" applyBorder="1" applyAlignment="1">
      <alignment horizontal="center" vertical="center"/>
    </xf>
    <xf numFmtId="0" fontId="13" fillId="16" borderId="29" xfId="0" applyFont="1" applyFill="1" applyBorder="1" applyAlignment="1">
      <alignment horizontal="center"/>
    </xf>
    <xf numFmtId="0" fontId="13" fillId="16" borderId="6" xfId="0" applyFont="1" applyFill="1" applyBorder="1" applyAlignment="1">
      <alignment horizontal="center"/>
    </xf>
    <xf numFmtId="0" fontId="13" fillId="16" borderId="7" xfId="0" applyFont="1" applyFill="1" applyBorder="1" applyAlignment="1">
      <alignment horizontal="center"/>
    </xf>
    <xf numFmtId="164" fontId="22" fillId="7" borderId="29" xfId="0" applyNumberFormat="1" applyFont="1" applyFill="1" applyBorder="1" applyAlignment="1">
      <alignment horizontal="center" vertical="center"/>
    </xf>
    <xf numFmtId="164" fontId="22" fillId="7" borderId="7" xfId="0" applyNumberFormat="1" applyFont="1" applyFill="1" applyBorder="1" applyAlignment="1">
      <alignment horizontal="center" vertical="center"/>
    </xf>
    <xf numFmtId="1" fontId="22" fillId="0" borderId="9" xfId="0" applyNumberFormat="1" applyFont="1" applyBorder="1" applyAlignment="1">
      <alignment horizontal="center" vertical="center"/>
    </xf>
    <xf numFmtId="1" fontId="22" fillId="0" borderId="11" xfId="0" applyNumberFormat="1" applyFont="1" applyBorder="1" applyAlignment="1">
      <alignment horizontal="center" vertical="center"/>
    </xf>
    <xf numFmtId="1" fontId="22" fillId="0" borderId="23" xfId="0" applyNumberFormat="1" applyFont="1" applyBorder="1" applyAlignment="1">
      <alignment horizontal="center" vertical="center"/>
    </xf>
    <xf numFmtId="1" fontId="22" fillId="0" borderId="24" xfId="0" applyNumberFormat="1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center" vertical="center" wrapText="1"/>
    </xf>
    <xf numFmtId="0" fontId="1" fillId="8" borderId="11" xfId="0" applyFont="1" applyFill="1" applyBorder="1" applyAlignment="1">
      <alignment horizontal="center" vertical="center" wrapText="1"/>
    </xf>
    <xf numFmtId="0" fontId="1" fillId="13" borderId="9" xfId="0" applyFont="1" applyFill="1" applyBorder="1" applyAlignment="1">
      <alignment horizontal="center" vertical="center" wrapText="1"/>
    </xf>
    <xf numFmtId="0" fontId="1" fillId="13" borderId="11" xfId="0" applyFont="1" applyFill="1" applyBorder="1" applyAlignment="1">
      <alignment horizontal="center" vertical="center" wrapText="1"/>
    </xf>
    <xf numFmtId="0" fontId="1" fillId="14" borderId="9" xfId="0" applyFont="1" applyFill="1" applyBorder="1" applyAlignment="1">
      <alignment horizontal="center" vertical="center" wrapText="1"/>
    </xf>
    <xf numFmtId="0" fontId="1" fillId="14" borderId="11" xfId="0" applyFont="1" applyFill="1" applyBorder="1" applyAlignment="1">
      <alignment horizontal="center" vertical="center" wrapText="1"/>
    </xf>
    <xf numFmtId="0" fontId="23" fillId="15" borderId="29" xfId="0" applyFont="1" applyFill="1" applyBorder="1" applyAlignment="1">
      <alignment horizontal="center" vertical="center" wrapText="1"/>
    </xf>
    <xf numFmtId="0" fontId="23" fillId="15" borderId="6" xfId="0" applyFont="1" applyFill="1" applyBorder="1" applyAlignment="1">
      <alignment horizontal="center" vertical="center" wrapText="1"/>
    </xf>
    <xf numFmtId="0" fontId="23" fillId="15" borderId="7" xfId="0" applyFont="1" applyFill="1" applyBorder="1" applyAlignment="1">
      <alignment horizontal="center" vertical="center" wrapText="1"/>
    </xf>
    <xf numFmtId="0" fontId="1" fillId="0" borderId="56" xfId="0" applyFont="1" applyBorder="1" applyAlignment="1">
      <alignment horizontal="center" vertical="center"/>
    </xf>
    <xf numFmtId="14" fontId="0" fillId="0" borderId="62" xfId="0" applyNumberFormat="1" applyFont="1" applyBorder="1" applyAlignment="1">
      <alignment horizontal="center" vertical="center"/>
    </xf>
    <xf numFmtId="0" fontId="0" fillId="0" borderId="63" xfId="0" applyFont="1" applyBorder="1" applyAlignment="1">
      <alignment horizontal="center" vertical="center"/>
    </xf>
    <xf numFmtId="165" fontId="0" fillId="0" borderId="63" xfId="0" applyNumberFormat="1" applyFont="1" applyBorder="1" applyAlignment="1">
      <alignment horizontal="center" vertical="center"/>
    </xf>
    <xf numFmtId="49" fontId="0" fillId="0" borderId="63" xfId="0" applyNumberFormat="1" applyFont="1" applyBorder="1"/>
    <xf numFmtId="0" fontId="0" fillId="0" borderId="64" xfId="0" applyFont="1" applyBorder="1"/>
    <xf numFmtId="0" fontId="0" fillId="0" borderId="65" xfId="0" applyFont="1" applyBorder="1"/>
    <xf numFmtId="0" fontId="0" fillId="0" borderId="54" xfId="0" applyFont="1" applyBorder="1" applyAlignment="1">
      <alignment horizontal="center" vertical="center"/>
    </xf>
    <xf numFmtId="0" fontId="0" fillId="0" borderId="62" xfId="0" applyFont="1" applyBorder="1"/>
    <xf numFmtId="0" fontId="0" fillId="0" borderId="58" xfId="0" applyFont="1" applyBorder="1" applyAlignment="1">
      <alignment horizontal="center"/>
    </xf>
    <xf numFmtId="49" fontId="0" fillId="0" borderId="65" xfId="0" applyNumberFormat="1" applyFont="1" applyBorder="1"/>
    <xf numFmtId="9" fontId="0" fillId="0" borderId="62" xfId="0" applyNumberFormat="1" applyFont="1" applyBorder="1" applyAlignment="1">
      <alignment horizontal="center" vertical="center"/>
    </xf>
    <xf numFmtId="4" fontId="0" fillId="0" borderId="63" xfId="0" applyNumberFormat="1" applyFont="1" applyBorder="1" applyAlignment="1">
      <alignment vertical="center"/>
    </xf>
    <xf numFmtId="4" fontId="0" fillId="0" borderId="63" xfId="0" applyNumberFormat="1" applyFont="1" applyBorder="1" applyAlignment="1">
      <alignment horizontal="right" vertical="center"/>
    </xf>
    <xf numFmtId="4" fontId="0" fillId="0" borderId="58" xfId="0" applyNumberFormat="1" applyFont="1" applyBorder="1" applyAlignment="1">
      <alignment horizontal="right"/>
    </xf>
    <xf numFmtId="4" fontId="0" fillId="0" borderId="65" xfId="0" applyNumberFormat="1" applyFont="1" applyBorder="1" applyAlignment="1">
      <alignment horizontal="right"/>
    </xf>
    <xf numFmtId="4" fontId="0" fillId="0" borderId="64" xfId="0" applyNumberFormat="1" applyFont="1" applyBorder="1" applyAlignment="1">
      <alignment horizontal="right"/>
    </xf>
    <xf numFmtId="4" fontId="0" fillId="0" borderId="56" xfId="0" applyNumberFormat="1" applyFont="1" applyBorder="1" applyAlignment="1">
      <alignment horizontal="center"/>
    </xf>
    <xf numFmtId="0" fontId="0" fillId="0" borderId="63" xfId="0" applyFont="1" applyBorder="1"/>
    <xf numFmtId="0" fontId="0" fillId="0" borderId="56" xfId="0" applyFont="1" applyBorder="1"/>
  </cellXfs>
  <cellStyles count="3">
    <cellStyle name="ANNULER" xfId="1"/>
    <cellStyle name="Normal" xfId="0" builtinId="0"/>
    <cellStyle name="POSE" xfId="2"/>
  </cellStyles>
  <dxfs count="125"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92D050"/>
        </patternFill>
      </fill>
    </dxf>
    <dxf>
      <fill>
        <patternFill>
          <bgColor rgb="FF3399FF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colors>
    <mruColors>
      <color rgb="FFF9CD13"/>
      <color rgb="FFFF2121"/>
      <color rgb="FFD81506"/>
      <color rgb="FFA37857"/>
      <color rgb="FFF5F884"/>
      <color rgb="FFD9FC2C"/>
      <color rgb="FF339966"/>
      <color rgb="FF2B7339"/>
      <color rgb="FF8BE971"/>
      <color rgb="FF41C01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enove/Documents/ARENOVE/ARENOVE/MODELE/MODELE/BAS%20DE%20DONNEES_%20MODELE/Suivi%20Synth&#232;se%20Statistiques%20-%20MODELE/COMMISSIONS%20VTC%202016/ANNEE%202016/JANVIER%202016/AYADI_Janvier16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enove/AppData/Local/Microsoft/Windows/Temporary%20Internet%20Files/Content.MSO/Copie%20de%20BD%20ARENOVE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REME COM"/>
      <sheetName val="Feuil1"/>
    </sheetNames>
    <sheetDataSet>
      <sheetData sheetId="0"/>
      <sheetData sheetId="1">
        <row r="1">
          <cell r="B1" t="str">
            <v>T1</v>
          </cell>
        </row>
        <row r="2">
          <cell r="B2" t="str">
            <v>T2</v>
          </cell>
        </row>
        <row r="3">
          <cell r="B3" t="str">
            <v>T3</v>
          </cell>
        </row>
        <row r="4">
          <cell r="B4" t="str">
            <v>T4</v>
          </cell>
        </row>
        <row r="5">
          <cell r="B5" t="str">
            <v>T5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S"/>
      <sheetName val="JANVIER 2016"/>
      <sheetName val="FEVRIER 2016"/>
      <sheetName val="MARS 2016"/>
      <sheetName val="AVRIL 2016"/>
      <sheetName val="MAI 2016"/>
      <sheetName val="JUIN 2016"/>
      <sheetName val="JUILLET 2016"/>
      <sheetName val="AOÛT 2016"/>
      <sheetName val="SEPTEMBRE 2016"/>
      <sheetName val="OCTOBRE 2016"/>
      <sheetName val="NOVEMBRE 2016"/>
      <sheetName val="DECEMBRE 2016"/>
      <sheetName val="ANNEE 2016"/>
      <sheetName val="Tableur 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B1" t="str">
            <v>VTC</v>
          </cell>
        </row>
        <row r="2">
          <cell r="B2" t="str">
            <v>Eloi</v>
          </cell>
          <cell r="C2" t="str">
            <v>RP</v>
          </cell>
        </row>
        <row r="3">
          <cell r="B3" t="str">
            <v>Bouali</v>
          </cell>
          <cell r="C3" t="str">
            <v>TM</v>
          </cell>
        </row>
        <row r="4">
          <cell r="B4" t="str">
            <v>Ayadi</v>
          </cell>
        </row>
        <row r="5">
          <cell r="B5" t="str">
            <v xml:space="preserve">Gervais </v>
          </cell>
        </row>
        <row r="6">
          <cell r="B6" t="str">
            <v>Corroyer</v>
          </cell>
        </row>
        <row r="7">
          <cell r="B7" t="str">
            <v>Ayadi</v>
          </cell>
        </row>
        <row r="8">
          <cell r="B8" t="str">
            <v>Eloi / Bouali</v>
          </cell>
        </row>
        <row r="9">
          <cell r="B9" t="str">
            <v>Eloi / Corroyer</v>
          </cell>
        </row>
        <row r="10">
          <cell r="B10" t="str">
            <v>Gervais / Eloi</v>
          </cell>
        </row>
        <row r="11">
          <cell r="B11" t="str">
            <v>Bouali / Corroyer</v>
          </cell>
        </row>
        <row r="12">
          <cell r="B12" t="str">
            <v>Gervais / Ayadi</v>
          </cell>
        </row>
        <row r="13">
          <cell r="B13" t="str">
            <v>Eloi /Ayadi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69"/>
  <sheetViews>
    <sheetView tabSelected="1" zoomScale="80" zoomScaleNormal="80" workbookViewId="0">
      <selection activeCell="I64" sqref="I64"/>
    </sheetView>
  </sheetViews>
  <sheetFormatPr baseColWidth="10" defaultRowHeight="15" x14ac:dyDescent="0.25"/>
  <cols>
    <col min="1" max="1" width="6.140625" style="1" customWidth="1"/>
    <col min="2" max="2" width="9.5703125" style="1" customWidth="1"/>
    <col min="3" max="3" width="12.5703125" style="1" customWidth="1"/>
    <col min="4" max="4" width="9.7109375" style="1" customWidth="1"/>
    <col min="5" max="5" width="13.42578125" customWidth="1"/>
    <col min="6" max="6" width="18" customWidth="1"/>
    <col min="7" max="7" width="18.85546875" style="1" customWidth="1"/>
    <col min="8" max="8" width="20.7109375" style="1" customWidth="1"/>
    <col min="9" max="9" width="8.28515625" style="1" customWidth="1"/>
    <col min="10" max="10" width="32.5703125" style="1" customWidth="1"/>
    <col min="11" max="11" width="22.5703125" style="1" customWidth="1"/>
    <col min="12" max="12" width="14.28515625" style="1" customWidth="1"/>
    <col min="13" max="13" width="8.140625" style="1" customWidth="1"/>
    <col min="14" max="15" width="12.7109375" customWidth="1"/>
    <col min="16" max="16" width="12.140625" customWidth="1"/>
    <col min="17" max="17" width="13" style="1" customWidth="1"/>
    <col min="18" max="18" width="12.140625" style="1" customWidth="1"/>
    <col min="19" max="19" width="13.7109375" style="1" customWidth="1"/>
    <col min="20" max="20" width="12.140625" style="1" customWidth="1"/>
    <col min="21" max="22" width="11.7109375" style="1" customWidth="1"/>
    <col min="23" max="23" width="39.7109375" customWidth="1"/>
  </cols>
  <sheetData>
    <row r="1" spans="1:23" s="1" customFormat="1" ht="15.75" thickBot="1" x14ac:dyDescent="0.3"/>
    <row r="2" spans="1:23" s="1" customFormat="1" ht="15.75" thickBot="1" x14ac:dyDescent="0.3">
      <c r="A2" s="636" t="s">
        <v>76</v>
      </c>
      <c r="B2" s="637"/>
      <c r="C2" s="637"/>
      <c r="D2" s="637"/>
      <c r="E2" s="637"/>
      <c r="F2" s="637"/>
      <c r="G2" s="637"/>
      <c r="H2" s="637"/>
      <c r="I2" s="637"/>
      <c r="J2" s="637"/>
      <c r="K2" s="637"/>
      <c r="L2" s="637"/>
      <c r="M2" s="637"/>
      <c r="N2" s="637"/>
      <c r="O2" s="637"/>
      <c r="P2" s="637"/>
      <c r="Q2" s="637"/>
      <c r="R2" s="637"/>
      <c r="S2" s="637"/>
      <c r="T2" s="637"/>
      <c r="U2" s="637"/>
      <c r="V2" s="637"/>
      <c r="W2" s="638"/>
    </row>
    <row r="3" spans="1:23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5"/>
      <c r="L3" s="5"/>
      <c r="M3" s="5"/>
    </row>
    <row r="4" spans="1:23" ht="15.75" thickBot="1" x14ac:dyDescent="0.3">
      <c r="N4" s="3"/>
      <c r="O4" s="3"/>
      <c r="P4" s="3"/>
      <c r="Q4" s="3"/>
      <c r="R4" s="3"/>
      <c r="S4" s="3"/>
      <c r="T4" s="3"/>
      <c r="U4" s="3"/>
      <c r="V4" s="3"/>
      <c r="W4" s="3"/>
    </row>
    <row r="5" spans="1:23" ht="41.25" customHeight="1" thickBot="1" x14ac:dyDescent="0.3">
      <c r="A5" s="22" t="s">
        <v>5</v>
      </c>
      <c r="B5" s="22" t="s">
        <v>22</v>
      </c>
      <c r="C5" s="10" t="s">
        <v>2</v>
      </c>
      <c r="D5" s="10" t="s">
        <v>15</v>
      </c>
      <c r="E5" s="10" t="s">
        <v>40</v>
      </c>
      <c r="F5" s="9" t="s">
        <v>16</v>
      </c>
      <c r="G5" s="10" t="s">
        <v>17</v>
      </c>
      <c r="H5" s="11" t="s">
        <v>0</v>
      </c>
      <c r="I5" s="12" t="s">
        <v>8</v>
      </c>
      <c r="J5" s="13" t="s">
        <v>20</v>
      </c>
      <c r="K5" s="14" t="s">
        <v>9</v>
      </c>
      <c r="L5" s="59" t="s">
        <v>44</v>
      </c>
      <c r="M5" s="16" t="s">
        <v>38</v>
      </c>
      <c r="N5" s="16" t="s">
        <v>3</v>
      </c>
      <c r="O5" s="17" t="s">
        <v>10</v>
      </c>
      <c r="P5" s="18" t="s">
        <v>4</v>
      </c>
      <c r="Q5" s="145" t="s">
        <v>36</v>
      </c>
      <c r="R5" s="145" t="s">
        <v>11</v>
      </c>
      <c r="S5" s="75" t="s">
        <v>45</v>
      </c>
      <c r="T5" s="20" t="s">
        <v>41</v>
      </c>
      <c r="U5" s="20" t="s">
        <v>42</v>
      </c>
      <c r="V5" s="74" t="s">
        <v>43</v>
      </c>
      <c r="W5" s="21" t="s">
        <v>49</v>
      </c>
    </row>
    <row r="6" spans="1:23" ht="15" customHeight="1" x14ac:dyDescent="0.25">
      <c r="A6" s="639" t="s">
        <v>7</v>
      </c>
      <c r="B6" s="366">
        <v>1</v>
      </c>
      <c r="C6" s="260"/>
      <c r="D6" s="261"/>
      <c r="E6" s="262"/>
      <c r="F6" s="263"/>
      <c r="G6" s="264"/>
      <c r="H6" s="265"/>
      <c r="I6" s="266"/>
      <c r="J6" s="267"/>
      <c r="K6" s="369"/>
      <c r="L6" s="560">
        <v>0</v>
      </c>
      <c r="M6" s="270">
        <v>0.1</v>
      </c>
      <c r="N6" s="271">
        <v>0</v>
      </c>
      <c r="O6" s="272">
        <f t="shared" ref="O6:O8" si="0">N6-P6</f>
        <v>0</v>
      </c>
      <c r="P6" s="382">
        <f t="shared" ref="P6:P35" si="1">N6/1.1</f>
        <v>0</v>
      </c>
      <c r="Q6" s="393">
        <v>0</v>
      </c>
      <c r="R6" s="273">
        <f t="shared" ref="R6:R35" si="2">N6-Q6</f>
        <v>0</v>
      </c>
      <c r="S6" s="387">
        <v>0</v>
      </c>
      <c r="T6" s="260"/>
      <c r="U6" s="275"/>
      <c r="V6" s="269"/>
      <c r="W6" s="276"/>
    </row>
    <row r="7" spans="1:23" s="1" customFormat="1" ht="15" customHeight="1" x14ac:dyDescent="0.25">
      <c r="A7" s="640"/>
      <c r="B7" s="164">
        <v>2</v>
      </c>
      <c r="C7" s="100"/>
      <c r="D7" s="166"/>
      <c r="E7" s="192"/>
      <c r="F7" s="277"/>
      <c r="G7" s="278"/>
      <c r="H7" s="279"/>
      <c r="I7" s="280"/>
      <c r="J7" s="281"/>
      <c r="K7" s="370"/>
      <c r="L7" s="546">
        <v>0</v>
      </c>
      <c r="M7" s="197">
        <v>0.1</v>
      </c>
      <c r="N7" s="282">
        <v>0</v>
      </c>
      <c r="O7" s="283">
        <f t="shared" si="0"/>
        <v>0</v>
      </c>
      <c r="P7" s="173">
        <f t="shared" si="1"/>
        <v>0</v>
      </c>
      <c r="Q7" s="224">
        <v>0</v>
      </c>
      <c r="R7" s="394">
        <f t="shared" si="2"/>
        <v>0</v>
      </c>
      <c r="S7" s="388">
        <v>0</v>
      </c>
      <c r="T7" s="100"/>
      <c r="U7" s="285"/>
      <c r="V7" s="160"/>
      <c r="W7" s="286"/>
    </row>
    <row r="8" spans="1:23" s="1" customFormat="1" ht="15" customHeight="1" x14ac:dyDescent="0.25">
      <c r="A8" s="640"/>
      <c r="B8" s="164">
        <v>3</v>
      </c>
      <c r="C8" s="100"/>
      <c r="D8" s="166"/>
      <c r="E8" s="287"/>
      <c r="F8" s="277"/>
      <c r="G8" s="278"/>
      <c r="H8" s="279"/>
      <c r="I8" s="280"/>
      <c r="J8" s="281"/>
      <c r="K8" s="370"/>
      <c r="L8" s="546">
        <v>0</v>
      </c>
      <c r="M8" s="197">
        <v>0.1</v>
      </c>
      <c r="N8" s="282">
        <v>0</v>
      </c>
      <c r="O8" s="283">
        <f t="shared" si="0"/>
        <v>0</v>
      </c>
      <c r="P8" s="173">
        <f t="shared" si="1"/>
        <v>0</v>
      </c>
      <c r="Q8" s="224">
        <v>0</v>
      </c>
      <c r="R8" s="198">
        <f t="shared" si="2"/>
        <v>0</v>
      </c>
      <c r="S8" s="388">
        <v>0</v>
      </c>
      <c r="T8" s="100"/>
      <c r="U8" s="285"/>
      <c r="V8" s="160"/>
      <c r="W8" s="286"/>
    </row>
    <row r="9" spans="1:23" s="1" customFormat="1" ht="15" customHeight="1" x14ac:dyDescent="0.25">
      <c r="A9" s="640"/>
      <c r="B9" s="164">
        <v>4</v>
      </c>
      <c r="C9" s="100"/>
      <c r="D9" s="166"/>
      <c r="E9" s="192"/>
      <c r="F9" s="277"/>
      <c r="G9" s="278"/>
      <c r="H9" s="279"/>
      <c r="I9" s="280"/>
      <c r="J9" s="281"/>
      <c r="K9" s="370"/>
      <c r="L9" s="546">
        <v>0</v>
      </c>
      <c r="M9" s="197">
        <v>0.1</v>
      </c>
      <c r="N9" s="282">
        <v>0</v>
      </c>
      <c r="O9" s="283">
        <f>N9-P9</f>
        <v>0</v>
      </c>
      <c r="P9" s="173">
        <f t="shared" si="1"/>
        <v>0</v>
      </c>
      <c r="Q9" s="224">
        <v>0</v>
      </c>
      <c r="R9" s="198">
        <f t="shared" si="2"/>
        <v>0</v>
      </c>
      <c r="S9" s="388">
        <v>0</v>
      </c>
      <c r="T9" s="100"/>
      <c r="U9" s="285"/>
      <c r="V9" s="160"/>
      <c r="W9" s="286"/>
    </row>
    <row r="10" spans="1:23" x14ac:dyDescent="0.25">
      <c r="A10" s="640"/>
      <c r="B10" s="164">
        <v>5</v>
      </c>
      <c r="C10" s="100"/>
      <c r="D10" s="166"/>
      <c r="E10" s="192"/>
      <c r="F10" s="277"/>
      <c r="G10" s="278"/>
      <c r="H10" s="279"/>
      <c r="I10" s="280"/>
      <c r="J10" s="281"/>
      <c r="K10" s="370"/>
      <c r="L10" s="546">
        <v>0</v>
      </c>
      <c r="M10" s="197">
        <v>0.1</v>
      </c>
      <c r="N10" s="282">
        <v>0</v>
      </c>
      <c r="O10" s="283">
        <f t="shared" ref="O10:O35" si="3">N10-P10</f>
        <v>0</v>
      </c>
      <c r="P10" s="173">
        <f t="shared" si="1"/>
        <v>0</v>
      </c>
      <c r="Q10" s="224">
        <v>0</v>
      </c>
      <c r="R10" s="198">
        <f t="shared" si="2"/>
        <v>0</v>
      </c>
      <c r="S10" s="388">
        <v>0</v>
      </c>
      <c r="T10" s="100"/>
      <c r="U10" s="285"/>
      <c r="V10" s="160"/>
      <c r="W10" s="286"/>
    </row>
    <row r="11" spans="1:23" s="1" customFormat="1" x14ac:dyDescent="0.25">
      <c r="A11" s="640"/>
      <c r="B11" s="367">
        <v>6</v>
      </c>
      <c r="C11" s="288"/>
      <c r="D11" s="289"/>
      <c r="E11" s="289"/>
      <c r="F11" s="290"/>
      <c r="G11" s="291"/>
      <c r="H11" s="292"/>
      <c r="I11" s="293"/>
      <c r="J11" s="294"/>
      <c r="K11" s="371"/>
      <c r="L11" s="561">
        <v>0</v>
      </c>
      <c r="M11" s="197">
        <v>0.1</v>
      </c>
      <c r="N11" s="296">
        <v>0</v>
      </c>
      <c r="O11" s="297">
        <f t="shared" si="3"/>
        <v>0</v>
      </c>
      <c r="P11" s="383">
        <f t="shared" si="1"/>
        <v>0</v>
      </c>
      <c r="Q11" s="395">
        <v>0</v>
      </c>
      <c r="R11" s="198">
        <f t="shared" si="2"/>
        <v>0</v>
      </c>
      <c r="S11" s="389">
        <v>0</v>
      </c>
      <c r="T11" s="298"/>
      <c r="U11" s="299"/>
      <c r="V11" s="295"/>
      <c r="W11" s="300"/>
    </row>
    <row r="12" spans="1:23" s="1" customFormat="1" x14ac:dyDescent="0.25">
      <c r="A12" s="640"/>
      <c r="B12" s="164">
        <v>7</v>
      </c>
      <c r="C12" s="100"/>
      <c r="D12" s="166"/>
      <c r="E12" s="192"/>
      <c r="F12" s="277"/>
      <c r="G12" s="278"/>
      <c r="H12" s="195"/>
      <c r="I12" s="301"/>
      <c r="J12" s="281"/>
      <c r="K12" s="370"/>
      <c r="L12" s="562">
        <v>0</v>
      </c>
      <c r="M12" s="197">
        <v>0.1</v>
      </c>
      <c r="N12" s="282">
        <v>0</v>
      </c>
      <c r="O12" s="283">
        <f t="shared" si="3"/>
        <v>0</v>
      </c>
      <c r="P12" s="173">
        <f t="shared" si="1"/>
        <v>0</v>
      </c>
      <c r="Q12" s="224">
        <v>0</v>
      </c>
      <c r="R12" s="198">
        <f t="shared" si="2"/>
        <v>0</v>
      </c>
      <c r="S12" s="388">
        <v>0</v>
      </c>
      <c r="T12" s="100"/>
      <c r="U12" s="285"/>
      <c r="V12" s="160"/>
      <c r="W12" s="286"/>
    </row>
    <row r="13" spans="1:23" s="1" customFormat="1" x14ac:dyDescent="0.25">
      <c r="A13" s="640"/>
      <c r="B13" s="164">
        <v>8</v>
      </c>
      <c r="C13" s="100"/>
      <c r="D13" s="166"/>
      <c r="E13" s="192"/>
      <c r="F13" s="277"/>
      <c r="G13" s="278"/>
      <c r="H13" s="195"/>
      <c r="I13" s="301"/>
      <c r="J13" s="281"/>
      <c r="K13" s="370"/>
      <c r="L13" s="547">
        <v>0</v>
      </c>
      <c r="M13" s="197">
        <v>0.1</v>
      </c>
      <c r="N13" s="282">
        <v>0</v>
      </c>
      <c r="O13" s="283">
        <f t="shared" si="3"/>
        <v>0</v>
      </c>
      <c r="P13" s="173">
        <f t="shared" si="1"/>
        <v>0</v>
      </c>
      <c r="Q13" s="224">
        <v>0</v>
      </c>
      <c r="R13" s="198">
        <f t="shared" si="2"/>
        <v>0</v>
      </c>
      <c r="S13" s="388">
        <v>0</v>
      </c>
      <c r="T13" s="100"/>
      <c r="U13" s="285"/>
      <c r="V13" s="160"/>
      <c r="W13" s="286"/>
    </row>
    <row r="14" spans="1:23" s="5" customFormat="1" x14ac:dyDescent="0.25">
      <c r="A14" s="640"/>
      <c r="B14" s="368">
        <v>9</v>
      </c>
      <c r="C14" s="302"/>
      <c r="D14" s="303"/>
      <c r="E14" s="304"/>
      <c r="F14" s="305"/>
      <c r="G14" s="306"/>
      <c r="H14" s="307"/>
      <c r="I14" s="308"/>
      <c r="J14" s="309"/>
      <c r="K14" s="372"/>
      <c r="L14" s="548">
        <v>0</v>
      </c>
      <c r="M14" s="311">
        <v>0.1</v>
      </c>
      <c r="N14" s="312">
        <v>0</v>
      </c>
      <c r="O14" s="313">
        <f t="shared" si="3"/>
        <v>0</v>
      </c>
      <c r="P14" s="384">
        <f t="shared" si="1"/>
        <v>0</v>
      </c>
      <c r="Q14" s="396">
        <v>0</v>
      </c>
      <c r="R14" s="314">
        <f t="shared" si="2"/>
        <v>0</v>
      </c>
      <c r="S14" s="555">
        <v>0</v>
      </c>
      <c r="T14" s="302"/>
      <c r="U14" s="315"/>
      <c r="V14" s="310"/>
      <c r="W14" s="316"/>
    </row>
    <row r="15" spans="1:23" s="1" customFormat="1" x14ac:dyDescent="0.25">
      <c r="A15" s="640"/>
      <c r="B15" s="368">
        <v>10</v>
      </c>
      <c r="C15" s="302"/>
      <c r="D15" s="303"/>
      <c r="E15" s="317"/>
      <c r="F15" s="305"/>
      <c r="G15" s="306"/>
      <c r="H15" s="318"/>
      <c r="I15" s="310"/>
      <c r="J15" s="309"/>
      <c r="K15" s="372"/>
      <c r="L15" s="549">
        <v>0</v>
      </c>
      <c r="M15" s="311">
        <v>0.1</v>
      </c>
      <c r="N15" s="319">
        <v>0</v>
      </c>
      <c r="O15" s="320">
        <f t="shared" si="3"/>
        <v>0</v>
      </c>
      <c r="P15" s="384">
        <f t="shared" si="1"/>
        <v>0</v>
      </c>
      <c r="Q15" s="396">
        <v>0</v>
      </c>
      <c r="R15" s="314">
        <f t="shared" si="2"/>
        <v>0</v>
      </c>
      <c r="S15" s="555">
        <v>0</v>
      </c>
      <c r="T15" s="302"/>
      <c r="U15" s="315"/>
      <c r="V15" s="310"/>
      <c r="W15" s="316"/>
    </row>
    <row r="16" spans="1:23" ht="15" customHeight="1" x14ac:dyDescent="0.25">
      <c r="A16" s="640"/>
      <c r="B16" s="164">
        <v>11</v>
      </c>
      <c r="C16" s="100"/>
      <c r="D16" s="166"/>
      <c r="E16" s="321"/>
      <c r="F16" s="277"/>
      <c r="G16" s="278"/>
      <c r="H16" s="279"/>
      <c r="I16" s="160"/>
      <c r="J16" s="281"/>
      <c r="K16" s="370"/>
      <c r="L16" s="551">
        <v>0</v>
      </c>
      <c r="M16" s="322">
        <v>0.1</v>
      </c>
      <c r="N16" s="171">
        <v>0</v>
      </c>
      <c r="O16" s="172">
        <f t="shared" si="3"/>
        <v>0</v>
      </c>
      <c r="P16" s="173">
        <f t="shared" si="1"/>
        <v>0</v>
      </c>
      <c r="Q16" s="224">
        <v>0</v>
      </c>
      <c r="R16" s="198">
        <f t="shared" si="2"/>
        <v>0</v>
      </c>
      <c r="S16" s="388">
        <v>0</v>
      </c>
      <c r="T16" s="100"/>
      <c r="U16" s="285"/>
      <c r="V16" s="160"/>
      <c r="W16" s="286"/>
    </row>
    <row r="17" spans="1:23" s="1" customFormat="1" ht="15" customHeight="1" x14ac:dyDescent="0.25">
      <c r="A17" s="640"/>
      <c r="B17" s="164">
        <v>12</v>
      </c>
      <c r="C17" s="191"/>
      <c r="D17" s="166"/>
      <c r="E17" s="321"/>
      <c r="F17" s="167"/>
      <c r="G17" s="323"/>
      <c r="H17" s="195"/>
      <c r="I17" s="160"/>
      <c r="J17" s="194"/>
      <c r="K17" s="373"/>
      <c r="L17" s="551">
        <v>0</v>
      </c>
      <c r="M17" s="197">
        <v>0.1</v>
      </c>
      <c r="N17" s="171">
        <v>0</v>
      </c>
      <c r="O17" s="172">
        <f t="shared" si="3"/>
        <v>0</v>
      </c>
      <c r="P17" s="173">
        <f t="shared" si="1"/>
        <v>0</v>
      </c>
      <c r="Q17" s="224">
        <v>0</v>
      </c>
      <c r="R17" s="198">
        <f t="shared" si="2"/>
        <v>0</v>
      </c>
      <c r="S17" s="388">
        <v>0</v>
      </c>
      <c r="T17" s="191"/>
      <c r="U17" s="199"/>
      <c r="V17" s="324"/>
      <c r="W17" s="168"/>
    </row>
    <row r="18" spans="1:23" s="1" customFormat="1" ht="15" customHeight="1" x14ac:dyDescent="0.25">
      <c r="A18" s="640"/>
      <c r="B18" s="367">
        <v>13</v>
      </c>
      <c r="C18" s="325"/>
      <c r="D18" s="289"/>
      <c r="E18" s="289"/>
      <c r="F18" s="326"/>
      <c r="G18" s="327"/>
      <c r="H18" s="292"/>
      <c r="I18" s="295"/>
      <c r="J18" s="328"/>
      <c r="K18" s="374"/>
      <c r="L18" s="563">
        <v>0</v>
      </c>
      <c r="M18" s="197">
        <v>0.1</v>
      </c>
      <c r="N18" s="329">
        <v>0</v>
      </c>
      <c r="O18" s="330">
        <f t="shared" si="3"/>
        <v>0</v>
      </c>
      <c r="P18" s="385">
        <f t="shared" si="1"/>
        <v>0</v>
      </c>
      <c r="Q18" s="395">
        <v>0</v>
      </c>
      <c r="R18" s="331">
        <f t="shared" si="2"/>
        <v>0</v>
      </c>
      <c r="S18" s="389">
        <v>0</v>
      </c>
      <c r="T18" s="332"/>
      <c r="U18" s="333"/>
      <c r="V18" s="334"/>
      <c r="W18" s="335"/>
    </row>
    <row r="19" spans="1:23" s="1" customFormat="1" ht="15" customHeight="1" x14ac:dyDescent="0.25">
      <c r="A19" s="640"/>
      <c r="B19" s="164">
        <v>14</v>
      </c>
      <c r="C19" s="191"/>
      <c r="D19" s="166"/>
      <c r="E19" s="321"/>
      <c r="F19" s="167"/>
      <c r="G19" s="323"/>
      <c r="H19" s="195"/>
      <c r="I19" s="160"/>
      <c r="J19" s="194"/>
      <c r="K19" s="373"/>
      <c r="L19" s="551">
        <v>0</v>
      </c>
      <c r="M19" s="197">
        <v>0.1</v>
      </c>
      <c r="N19" s="171">
        <v>0</v>
      </c>
      <c r="O19" s="172">
        <f t="shared" si="3"/>
        <v>0</v>
      </c>
      <c r="P19" s="173">
        <f t="shared" si="1"/>
        <v>0</v>
      </c>
      <c r="Q19" s="224">
        <v>0</v>
      </c>
      <c r="R19" s="331">
        <f t="shared" si="2"/>
        <v>0</v>
      </c>
      <c r="S19" s="391">
        <v>0</v>
      </c>
      <c r="T19" s="191"/>
      <c r="U19" s="199"/>
      <c r="V19" s="324"/>
      <c r="W19" s="168"/>
    </row>
    <row r="20" spans="1:23" s="1" customFormat="1" ht="15" customHeight="1" x14ac:dyDescent="0.25">
      <c r="A20" s="640"/>
      <c r="B20" s="367">
        <v>15</v>
      </c>
      <c r="C20" s="191"/>
      <c r="D20" s="166"/>
      <c r="E20" s="321"/>
      <c r="F20" s="167"/>
      <c r="G20" s="323"/>
      <c r="H20" s="195"/>
      <c r="I20" s="160"/>
      <c r="J20" s="194"/>
      <c r="K20" s="373"/>
      <c r="L20" s="551">
        <v>0</v>
      </c>
      <c r="M20" s="322">
        <v>0.1</v>
      </c>
      <c r="N20" s="171">
        <v>0</v>
      </c>
      <c r="O20" s="172">
        <f t="shared" si="3"/>
        <v>0</v>
      </c>
      <c r="P20" s="173">
        <f t="shared" si="1"/>
        <v>0</v>
      </c>
      <c r="Q20" s="224">
        <v>0</v>
      </c>
      <c r="R20" s="198">
        <f t="shared" si="2"/>
        <v>0</v>
      </c>
      <c r="S20" s="388">
        <v>0</v>
      </c>
      <c r="T20" s="191"/>
      <c r="U20" s="199"/>
      <c r="V20" s="324"/>
      <c r="W20" s="168"/>
    </row>
    <row r="21" spans="1:23" s="1" customFormat="1" ht="15" customHeight="1" x14ac:dyDescent="0.25">
      <c r="A21" s="640"/>
      <c r="B21" s="164">
        <v>16</v>
      </c>
      <c r="C21" s="191"/>
      <c r="D21" s="166"/>
      <c r="E21" s="321"/>
      <c r="F21" s="167"/>
      <c r="G21" s="323"/>
      <c r="H21" s="195"/>
      <c r="I21" s="160"/>
      <c r="J21" s="194"/>
      <c r="K21" s="373"/>
      <c r="L21" s="551">
        <v>0</v>
      </c>
      <c r="M21" s="197">
        <v>0.1</v>
      </c>
      <c r="N21" s="171">
        <v>0</v>
      </c>
      <c r="O21" s="172">
        <f t="shared" si="3"/>
        <v>0</v>
      </c>
      <c r="P21" s="173">
        <f t="shared" si="1"/>
        <v>0</v>
      </c>
      <c r="Q21" s="224">
        <v>0</v>
      </c>
      <c r="R21" s="198">
        <f t="shared" si="2"/>
        <v>0</v>
      </c>
      <c r="S21" s="388">
        <v>0</v>
      </c>
      <c r="T21" s="191"/>
      <c r="U21" s="199"/>
      <c r="V21" s="324"/>
      <c r="W21" s="168"/>
    </row>
    <row r="22" spans="1:23" s="1" customFormat="1" ht="15" customHeight="1" x14ac:dyDescent="0.25">
      <c r="A22" s="640"/>
      <c r="B22" s="164">
        <v>17</v>
      </c>
      <c r="C22" s="191"/>
      <c r="D22" s="166"/>
      <c r="E22" s="321"/>
      <c r="F22" s="167"/>
      <c r="G22" s="323"/>
      <c r="H22" s="195"/>
      <c r="I22" s="160"/>
      <c r="J22" s="194"/>
      <c r="K22" s="373"/>
      <c r="L22" s="551">
        <v>0</v>
      </c>
      <c r="M22" s="197">
        <v>0.1</v>
      </c>
      <c r="N22" s="171">
        <v>0</v>
      </c>
      <c r="O22" s="172">
        <f t="shared" si="3"/>
        <v>0</v>
      </c>
      <c r="P22" s="173">
        <f t="shared" si="1"/>
        <v>0</v>
      </c>
      <c r="Q22" s="224">
        <v>0</v>
      </c>
      <c r="R22" s="198">
        <f t="shared" si="2"/>
        <v>0</v>
      </c>
      <c r="S22" s="388">
        <v>0</v>
      </c>
      <c r="T22" s="191"/>
      <c r="U22" s="199"/>
      <c r="V22" s="324"/>
      <c r="W22" s="168"/>
    </row>
    <row r="23" spans="1:23" s="1" customFormat="1" ht="15" customHeight="1" x14ac:dyDescent="0.25">
      <c r="A23" s="640"/>
      <c r="B23" s="164">
        <v>18</v>
      </c>
      <c r="C23" s="191"/>
      <c r="D23" s="166"/>
      <c r="E23" s="321"/>
      <c r="F23" s="167"/>
      <c r="G23" s="323"/>
      <c r="H23" s="195"/>
      <c r="I23" s="160"/>
      <c r="J23" s="194"/>
      <c r="K23" s="373"/>
      <c r="L23" s="551">
        <v>0</v>
      </c>
      <c r="M23" s="197">
        <v>0.1</v>
      </c>
      <c r="N23" s="171">
        <v>0</v>
      </c>
      <c r="O23" s="172">
        <f t="shared" si="3"/>
        <v>0</v>
      </c>
      <c r="P23" s="173">
        <f t="shared" si="1"/>
        <v>0</v>
      </c>
      <c r="Q23" s="224">
        <v>0</v>
      </c>
      <c r="R23" s="198">
        <f t="shared" si="2"/>
        <v>0</v>
      </c>
      <c r="S23" s="388">
        <v>0</v>
      </c>
      <c r="T23" s="191"/>
      <c r="U23" s="199"/>
      <c r="V23" s="324"/>
      <c r="W23" s="168"/>
    </row>
    <row r="24" spans="1:23" s="1" customFormat="1" ht="15" customHeight="1" x14ac:dyDescent="0.25">
      <c r="A24" s="640"/>
      <c r="B24" s="164">
        <v>19</v>
      </c>
      <c r="C24" s="191"/>
      <c r="D24" s="166"/>
      <c r="E24" s="321"/>
      <c r="F24" s="167"/>
      <c r="G24" s="323"/>
      <c r="H24" s="195"/>
      <c r="I24" s="160"/>
      <c r="J24" s="194"/>
      <c r="K24" s="373"/>
      <c r="L24" s="551">
        <v>0</v>
      </c>
      <c r="M24" s="197">
        <v>0.1</v>
      </c>
      <c r="N24" s="171">
        <v>0</v>
      </c>
      <c r="O24" s="172">
        <f t="shared" si="3"/>
        <v>0</v>
      </c>
      <c r="P24" s="173">
        <f t="shared" si="1"/>
        <v>0</v>
      </c>
      <c r="Q24" s="224">
        <v>0</v>
      </c>
      <c r="R24" s="198">
        <f t="shared" si="2"/>
        <v>0</v>
      </c>
      <c r="S24" s="388">
        <v>0</v>
      </c>
      <c r="T24" s="191"/>
      <c r="U24" s="199"/>
      <c r="V24" s="324"/>
      <c r="W24" s="168"/>
    </row>
    <row r="25" spans="1:23" s="1" customFormat="1" ht="15" customHeight="1" x14ac:dyDescent="0.25">
      <c r="A25" s="640"/>
      <c r="B25" s="164">
        <v>20</v>
      </c>
      <c r="C25" s="191"/>
      <c r="D25" s="166"/>
      <c r="E25" s="321"/>
      <c r="F25" s="167"/>
      <c r="G25" s="323"/>
      <c r="H25" s="195"/>
      <c r="I25" s="160"/>
      <c r="J25" s="194"/>
      <c r="K25" s="373"/>
      <c r="L25" s="551">
        <v>0</v>
      </c>
      <c r="M25" s="197">
        <v>0.1</v>
      </c>
      <c r="N25" s="171">
        <v>0</v>
      </c>
      <c r="O25" s="172">
        <f t="shared" si="3"/>
        <v>0</v>
      </c>
      <c r="P25" s="173">
        <f t="shared" si="1"/>
        <v>0</v>
      </c>
      <c r="Q25" s="224">
        <v>0</v>
      </c>
      <c r="R25" s="198">
        <f t="shared" si="2"/>
        <v>0</v>
      </c>
      <c r="S25" s="388">
        <v>0</v>
      </c>
      <c r="T25" s="191"/>
      <c r="U25" s="199"/>
      <c r="V25" s="324"/>
      <c r="W25" s="168"/>
    </row>
    <row r="26" spans="1:23" s="1" customFormat="1" ht="15" customHeight="1" x14ac:dyDescent="0.25">
      <c r="A26" s="640"/>
      <c r="B26" s="368">
        <v>21</v>
      </c>
      <c r="C26" s="337"/>
      <c r="D26" s="303"/>
      <c r="E26" s="317"/>
      <c r="F26" s="338"/>
      <c r="G26" s="339"/>
      <c r="H26" s="307"/>
      <c r="I26" s="310"/>
      <c r="J26" s="340"/>
      <c r="K26" s="375"/>
      <c r="L26" s="549">
        <v>0</v>
      </c>
      <c r="M26" s="341">
        <v>0.1</v>
      </c>
      <c r="N26" s="319">
        <v>0</v>
      </c>
      <c r="O26" s="320">
        <f t="shared" si="3"/>
        <v>0</v>
      </c>
      <c r="P26" s="384">
        <f t="shared" si="1"/>
        <v>0</v>
      </c>
      <c r="Q26" s="396">
        <v>0</v>
      </c>
      <c r="R26" s="314">
        <f t="shared" si="2"/>
        <v>0</v>
      </c>
      <c r="S26" s="555">
        <v>0</v>
      </c>
      <c r="T26" s="337"/>
      <c r="U26" s="342"/>
      <c r="V26" s="343"/>
      <c r="W26" s="344"/>
    </row>
    <row r="27" spans="1:23" s="1" customFormat="1" ht="15" customHeight="1" x14ac:dyDescent="0.25">
      <c r="A27" s="640"/>
      <c r="B27" s="368">
        <v>22</v>
      </c>
      <c r="C27" s="337"/>
      <c r="D27" s="303"/>
      <c r="E27" s="317"/>
      <c r="F27" s="338"/>
      <c r="G27" s="339"/>
      <c r="H27" s="307"/>
      <c r="I27" s="310"/>
      <c r="J27" s="340"/>
      <c r="K27" s="375"/>
      <c r="L27" s="549">
        <v>0</v>
      </c>
      <c r="M27" s="311">
        <v>0.1</v>
      </c>
      <c r="N27" s="319">
        <v>0</v>
      </c>
      <c r="O27" s="320">
        <f t="shared" si="3"/>
        <v>0</v>
      </c>
      <c r="P27" s="384">
        <f t="shared" si="1"/>
        <v>0</v>
      </c>
      <c r="Q27" s="396">
        <v>0</v>
      </c>
      <c r="R27" s="314">
        <f t="shared" si="2"/>
        <v>0</v>
      </c>
      <c r="S27" s="388">
        <v>0</v>
      </c>
      <c r="T27" s="191"/>
      <c r="U27" s="199"/>
      <c r="V27" s="324"/>
      <c r="W27" s="168"/>
    </row>
    <row r="28" spans="1:23" s="1" customFormat="1" ht="15" customHeight="1" x14ac:dyDescent="0.25">
      <c r="A28" s="640"/>
      <c r="B28" s="164">
        <v>23</v>
      </c>
      <c r="C28" s="191"/>
      <c r="D28" s="166"/>
      <c r="E28" s="321"/>
      <c r="F28" s="167"/>
      <c r="G28" s="323"/>
      <c r="H28" s="195"/>
      <c r="I28" s="160"/>
      <c r="J28" s="194"/>
      <c r="K28" s="373"/>
      <c r="L28" s="551">
        <v>0</v>
      </c>
      <c r="M28" s="197">
        <v>0.1</v>
      </c>
      <c r="N28" s="171">
        <v>0</v>
      </c>
      <c r="O28" s="172">
        <f t="shared" si="3"/>
        <v>0</v>
      </c>
      <c r="P28" s="173">
        <f t="shared" si="1"/>
        <v>0</v>
      </c>
      <c r="Q28" s="224">
        <v>0</v>
      </c>
      <c r="R28" s="198">
        <f t="shared" si="2"/>
        <v>0</v>
      </c>
      <c r="S28" s="388">
        <v>0</v>
      </c>
      <c r="T28" s="191"/>
      <c r="U28" s="199"/>
      <c r="V28" s="324"/>
      <c r="W28" s="168"/>
    </row>
    <row r="29" spans="1:23" s="1" customFormat="1" ht="15" customHeight="1" x14ac:dyDescent="0.25">
      <c r="A29" s="640"/>
      <c r="B29" s="164">
        <v>24</v>
      </c>
      <c r="C29" s="191"/>
      <c r="D29" s="166"/>
      <c r="E29" s="321"/>
      <c r="F29" s="167"/>
      <c r="G29" s="323"/>
      <c r="H29" s="195"/>
      <c r="I29" s="160"/>
      <c r="J29" s="194"/>
      <c r="K29" s="373"/>
      <c r="L29" s="551">
        <v>0</v>
      </c>
      <c r="M29" s="197">
        <v>0.1</v>
      </c>
      <c r="N29" s="171">
        <v>0</v>
      </c>
      <c r="O29" s="172">
        <f t="shared" si="3"/>
        <v>0</v>
      </c>
      <c r="P29" s="173">
        <f t="shared" si="1"/>
        <v>0</v>
      </c>
      <c r="Q29" s="224">
        <v>0</v>
      </c>
      <c r="R29" s="397">
        <f t="shared" si="2"/>
        <v>0</v>
      </c>
      <c r="S29" s="388">
        <v>0</v>
      </c>
      <c r="T29" s="191"/>
      <c r="U29" s="199"/>
      <c r="V29" s="324"/>
      <c r="W29" s="168"/>
    </row>
    <row r="30" spans="1:23" s="1" customFormat="1" ht="15" customHeight="1" x14ac:dyDescent="0.25">
      <c r="A30" s="640"/>
      <c r="B30" s="164">
        <v>25</v>
      </c>
      <c r="C30" s="191"/>
      <c r="D30" s="166"/>
      <c r="E30" s="321"/>
      <c r="F30" s="167"/>
      <c r="G30" s="323"/>
      <c r="H30" s="195"/>
      <c r="I30" s="160"/>
      <c r="J30" s="194"/>
      <c r="K30" s="373"/>
      <c r="L30" s="561">
        <v>0</v>
      </c>
      <c r="M30" s="197">
        <v>0.1</v>
      </c>
      <c r="N30" s="171">
        <v>0</v>
      </c>
      <c r="O30" s="172">
        <f t="shared" si="3"/>
        <v>0</v>
      </c>
      <c r="P30" s="173">
        <f t="shared" si="1"/>
        <v>0</v>
      </c>
      <c r="Q30" s="224">
        <v>0</v>
      </c>
      <c r="R30" s="198">
        <f t="shared" si="2"/>
        <v>0</v>
      </c>
      <c r="S30" s="388">
        <v>0</v>
      </c>
      <c r="T30" s="191"/>
      <c r="U30" s="199"/>
      <c r="V30" s="324"/>
      <c r="W30" s="168"/>
    </row>
    <row r="31" spans="1:23" s="1" customFormat="1" ht="15" customHeight="1" x14ac:dyDescent="0.25">
      <c r="A31" s="640"/>
      <c r="B31" s="368">
        <v>26</v>
      </c>
      <c r="C31" s="337"/>
      <c r="D31" s="303"/>
      <c r="E31" s="317"/>
      <c r="F31" s="338"/>
      <c r="G31" s="339"/>
      <c r="H31" s="307"/>
      <c r="I31" s="310"/>
      <c r="J31" s="340"/>
      <c r="K31" s="375"/>
      <c r="L31" s="550">
        <v>0</v>
      </c>
      <c r="M31" s="311">
        <v>0.1</v>
      </c>
      <c r="N31" s="319">
        <v>0</v>
      </c>
      <c r="O31" s="320">
        <f t="shared" si="3"/>
        <v>0</v>
      </c>
      <c r="P31" s="384">
        <f t="shared" si="1"/>
        <v>0</v>
      </c>
      <c r="Q31" s="396">
        <v>0</v>
      </c>
      <c r="R31" s="314">
        <f t="shared" si="2"/>
        <v>0</v>
      </c>
      <c r="S31" s="555">
        <v>0</v>
      </c>
      <c r="T31" s="337"/>
      <c r="U31" s="342"/>
      <c r="V31" s="343"/>
      <c r="W31" s="344"/>
    </row>
    <row r="32" spans="1:23" s="1" customFormat="1" ht="15" customHeight="1" x14ac:dyDescent="0.25">
      <c r="A32" s="640"/>
      <c r="B32" s="164">
        <v>27</v>
      </c>
      <c r="C32" s="191"/>
      <c r="D32" s="166"/>
      <c r="E32" s="321"/>
      <c r="F32" s="167"/>
      <c r="G32" s="323"/>
      <c r="H32" s="195"/>
      <c r="I32" s="160"/>
      <c r="J32" s="194"/>
      <c r="K32" s="373"/>
      <c r="L32" s="551">
        <v>0</v>
      </c>
      <c r="M32" s="197">
        <v>0.1</v>
      </c>
      <c r="N32" s="171">
        <v>0</v>
      </c>
      <c r="O32" s="172">
        <f t="shared" si="3"/>
        <v>0</v>
      </c>
      <c r="P32" s="173">
        <f t="shared" si="1"/>
        <v>0</v>
      </c>
      <c r="Q32" s="224">
        <v>0</v>
      </c>
      <c r="R32" s="198">
        <f t="shared" si="2"/>
        <v>0</v>
      </c>
      <c r="S32" s="388">
        <v>0</v>
      </c>
      <c r="T32" s="191"/>
      <c r="U32" s="199"/>
      <c r="V32" s="324"/>
      <c r="W32" s="168"/>
    </row>
    <row r="33" spans="1:23" s="1" customFormat="1" ht="15" customHeight="1" x14ac:dyDescent="0.25">
      <c r="A33" s="640"/>
      <c r="B33" s="164">
        <v>28</v>
      </c>
      <c r="C33" s="191"/>
      <c r="D33" s="166"/>
      <c r="E33" s="321"/>
      <c r="F33" s="167"/>
      <c r="G33" s="323"/>
      <c r="H33" s="195"/>
      <c r="I33" s="160"/>
      <c r="J33" s="194"/>
      <c r="K33" s="373"/>
      <c r="L33" s="551">
        <v>0</v>
      </c>
      <c r="M33" s="197">
        <v>0.1</v>
      </c>
      <c r="N33" s="171">
        <v>0</v>
      </c>
      <c r="O33" s="172">
        <f t="shared" si="3"/>
        <v>0</v>
      </c>
      <c r="P33" s="173">
        <f t="shared" si="1"/>
        <v>0</v>
      </c>
      <c r="Q33" s="224">
        <v>0</v>
      </c>
      <c r="R33" s="198">
        <f t="shared" si="2"/>
        <v>0</v>
      </c>
      <c r="S33" s="388">
        <v>0</v>
      </c>
      <c r="T33" s="191"/>
      <c r="U33" s="199"/>
      <c r="V33" s="324"/>
      <c r="W33" s="168"/>
    </row>
    <row r="34" spans="1:23" s="1" customFormat="1" ht="15" customHeight="1" x14ac:dyDescent="0.25">
      <c r="A34" s="640"/>
      <c r="B34" s="164">
        <v>29</v>
      </c>
      <c r="C34" s="191"/>
      <c r="D34" s="166"/>
      <c r="E34" s="321"/>
      <c r="F34" s="167"/>
      <c r="G34" s="323"/>
      <c r="H34" s="195"/>
      <c r="I34" s="324"/>
      <c r="J34" s="194"/>
      <c r="K34" s="373"/>
      <c r="L34" s="561">
        <v>0</v>
      </c>
      <c r="M34" s="197">
        <v>0.1</v>
      </c>
      <c r="N34" s="171">
        <v>0</v>
      </c>
      <c r="O34" s="172">
        <f t="shared" si="3"/>
        <v>0</v>
      </c>
      <c r="P34" s="173">
        <f t="shared" si="1"/>
        <v>0</v>
      </c>
      <c r="Q34" s="224">
        <v>0</v>
      </c>
      <c r="R34" s="198">
        <f t="shared" si="2"/>
        <v>0</v>
      </c>
      <c r="S34" s="388">
        <v>0</v>
      </c>
      <c r="T34" s="191"/>
      <c r="U34" s="199"/>
      <c r="V34" s="324"/>
      <c r="W34" s="168"/>
    </row>
    <row r="35" spans="1:23" s="1" customFormat="1" ht="15" customHeight="1" x14ac:dyDescent="0.25">
      <c r="A35" s="640"/>
      <c r="B35" s="164">
        <v>30</v>
      </c>
      <c r="C35" s="191"/>
      <c r="D35" s="166"/>
      <c r="E35" s="321"/>
      <c r="F35" s="167"/>
      <c r="G35" s="323"/>
      <c r="H35" s="195"/>
      <c r="I35" s="324"/>
      <c r="J35" s="194"/>
      <c r="K35" s="373"/>
      <c r="L35" s="551">
        <v>0</v>
      </c>
      <c r="M35" s="197">
        <v>0.1</v>
      </c>
      <c r="N35" s="171">
        <v>0</v>
      </c>
      <c r="O35" s="172">
        <f t="shared" si="3"/>
        <v>0</v>
      </c>
      <c r="P35" s="173">
        <f t="shared" si="1"/>
        <v>0</v>
      </c>
      <c r="Q35" s="224">
        <v>0</v>
      </c>
      <c r="R35" s="198">
        <f t="shared" si="2"/>
        <v>0</v>
      </c>
      <c r="S35" s="388">
        <v>0</v>
      </c>
      <c r="T35" s="191"/>
      <c r="U35" s="199"/>
      <c r="V35" s="324"/>
      <c r="W35" s="168"/>
    </row>
    <row r="36" spans="1:23" s="1" customFormat="1" ht="15" customHeight="1" x14ac:dyDescent="0.25">
      <c r="A36" s="640"/>
      <c r="B36" s="164">
        <v>31</v>
      </c>
      <c r="C36" s="191"/>
      <c r="D36" s="345"/>
      <c r="E36" s="346"/>
      <c r="F36" s="167"/>
      <c r="G36" s="323"/>
      <c r="H36" s="195"/>
      <c r="I36" s="324"/>
      <c r="J36" s="194"/>
      <c r="K36" s="373"/>
      <c r="L36" s="562">
        <v>0</v>
      </c>
      <c r="M36" s="197">
        <v>0.1</v>
      </c>
      <c r="N36" s="171">
        <v>0</v>
      </c>
      <c r="O36" s="172">
        <f t="shared" ref="O36:O44" si="4">N36-P36</f>
        <v>0</v>
      </c>
      <c r="P36" s="173">
        <f t="shared" ref="P36:P45" si="5">N36/1.1</f>
        <v>0</v>
      </c>
      <c r="Q36" s="224">
        <v>0</v>
      </c>
      <c r="R36" s="198">
        <f t="shared" ref="R36:R44" si="6">N36-Q36</f>
        <v>0</v>
      </c>
      <c r="S36" s="392">
        <v>0</v>
      </c>
      <c r="T36" s="191"/>
      <c r="U36" s="199"/>
      <c r="V36" s="324"/>
      <c r="W36" s="168"/>
    </row>
    <row r="37" spans="1:23" ht="15.75" thickBot="1" x14ac:dyDescent="0.3">
      <c r="A37" s="641"/>
      <c r="B37" s="164">
        <v>32</v>
      </c>
      <c r="C37" s="100"/>
      <c r="D37" s="166"/>
      <c r="E37" s="321"/>
      <c r="F37" s="277"/>
      <c r="G37" s="278"/>
      <c r="H37" s="279"/>
      <c r="I37" s="160"/>
      <c r="J37" s="281"/>
      <c r="K37" s="373"/>
      <c r="L37" s="551">
        <v>0</v>
      </c>
      <c r="M37" s="197">
        <v>0.1</v>
      </c>
      <c r="N37" s="282">
        <v>0</v>
      </c>
      <c r="O37" s="283">
        <f t="shared" si="4"/>
        <v>0</v>
      </c>
      <c r="P37" s="173">
        <f t="shared" si="5"/>
        <v>0</v>
      </c>
      <c r="Q37" s="224">
        <v>0</v>
      </c>
      <c r="R37" s="198">
        <f t="shared" si="6"/>
        <v>0</v>
      </c>
      <c r="S37" s="388">
        <v>0</v>
      </c>
      <c r="T37" s="100"/>
      <c r="U37" s="285"/>
      <c r="V37" s="160"/>
      <c r="W37" s="286"/>
    </row>
    <row r="38" spans="1:23" s="1" customFormat="1" x14ac:dyDescent="0.25">
      <c r="A38" s="147"/>
      <c r="B38" s="164">
        <v>33</v>
      </c>
      <c r="C38" s="191"/>
      <c r="D38" s="345"/>
      <c r="E38" s="346"/>
      <c r="F38" s="167"/>
      <c r="G38" s="323"/>
      <c r="H38" s="195"/>
      <c r="I38" s="324"/>
      <c r="J38" s="194"/>
      <c r="K38" s="373"/>
      <c r="L38" s="551">
        <v>0</v>
      </c>
      <c r="M38" s="197">
        <v>0.1</v>
      </c>
      <c r="N38" s="282">
        <v>0</v>
      </c>
      <c r="O38" s="283">
        <f t="shared" si="4"/>
        <v>0</v>
      </c>
      <c r="P38" s="173">
        <f t="shared" si="5"/>
        <v>0</v>
      </c>
      <c r="Q38" s="224">
        <v>0</v>
      </c>
      <c r="R38" s="198">
        <f t="shared" si="6"/>
        <v>0</v>
      </c>
      <c r="S38" s="388">
        <v>0</v>
      </c>
      <c r="T38" s="191"/>
      <c r="U38" s="199"/>
      <c r="V38" s="324"/>
      <c r="W38" s="168"/>
    </row>
    <row r="39" spans="1:23" s="1" customFormat="1" x14ac:dyDescent="0.25">
      <c r="A39" s="147"/>
      <c r="B39" s="164">
        <v>34</v>
      </c>
      <c r="C39" s="191"/>
      <c r="D39" s="345"/>
      <c r="E39" s="346"/>
      <c r="F39" s="167"/>
      <c r="G39" s="323"/>
      <c r="H39" s="195"/>
      <c r="I39" s="324"/>
      <c r="J39" s="194"/>
      <c r="K39" s="373"/>
      <c r="L39" s="551">
        <v>0</v>
      </c>
      <c r="M39" s="197">
        <v>0.1</v>
      </c>
      <c r="N39" s="282">
        <v>0</v>
      </c>
      <c r="O39" s="283">
        <f t="shared" si="4"/>
        <v>0</v>
      </c>
      <c r="P39" s="173">
        <f t="shared" si="5"/>
        <v>0</v>
      </c>
      <c r="Q39" s="224">
        <v>0</v>
      </c>
      <c r="R39" s="198">
        <f t="shared" si="6"/>
        <v>0</v>
      </c>
      <c r="S39" s="388">
        <v>0</v>
      </c>
      <c r="T39" s="191"/>
      <c r="U39" s="199"/>
      <c r="V39" s="324"/>
      <c r="W39" s="168"/>
    </row>
    <row r="40" spans="1:23" s="1" customFormat="1" x14ac:dyDescent="0.25">
      <c r="A40" s="147"/>
      <c r="B40" s="164">
        <v>35</v>
      </c>
      <c r="C40" s="191"/>
      <c r="D40" s="345"/>
      <c r="E40" s="346"/>
      <c r="F40" s="167"/>
      <c r="G40" s="323"/>
      <c r="H40" s="195"/>
      <c r="I40" s="324"/>
      <c r="J40" s="194"/>
      <c r="K40" s="373"/>
      <c r="L40" s="551">
        <v>0</v>
      </c>
      <c r="M40" s="197">
        <v>0.1</v>
      </c>
      <c r="N40" s="282">
        <v>0</v>
      </c>
      <c r="O40" s="283">
        <f t="shared" si="4"/>
        <v>0</v>
      </c>
      <c r="P40" s="173">
        <f t="shared" si="5"/>
        <v>0</v>
      </c>
      <c r="Q40" s="224">
        <v>0</v>
      </c>
      <c r="R40" s="198">
        <f t="shared" si="6"/>
        <v>0</v>
      </c>
      <c r="S40" s="388">
        <v>0</v>
      </c>
      <c r="T40" s="191"/>
      <c r="U40" s="199"/>
      <c r="V40" s="324"/>
      <c r="W40" s="168"/>
    </row>
    <row r="41" spans="1:23" s="1" customFormat="1" x14ac:dyDescent="0.25">
      <c r="A41" s="147"/>
      <c r="B41" s="164">
        <v>36</v>
      </c>
      <c r="C41" s="191"/>
      <c r="D41" s="345"/>
      <c r="E41" s="346"/>
      <c r="F41" s="167"/>
      <c r="G41" s="323"/>
      <c r="H41" s="195"/>
      <c r="I41" s="324"/>
      <c r="J41" s="194"/>
      <c r="K41" s="373"/>
      <c r="L41" s="551">
        <v>0</v>
      </c>
      <c r="M41" s="197">
        <v>0.1</v>
      </c>
      <c r="N41" s="282">
        <v>0</v>
      </c>
      <c r="O41" s="283">
        <f t="shared" si="4"/>
        <v>0</v>
      </c>
      <c r="P41" s="173">
        <f t="shared" si="5"/>
        <v>0</v>
      </c>
      <c r="Q41" s="224">
        <v>0</v>
      </c>
      <c r="R41" s="198">
        <f t="shared" si="6"/>
        <v>0</v>
      </c>
      <c r="S41" s="388">
        <v>0</v>
      </c>
      <c r="T41" s="191"/>
      <c r="U41" s="199"/>
      <c r="V41" s="324"/>
      <c r="W41" s="168"/>
    </row>
    <row r="42" spans="1:23" s="1" customFormat="1" x14ac:dyDescent="0.25">
      <c r="A42" s="147"/>
      <c r="B42" s="164">
        <v>37</v>
      </c>
      <c r="C42" s="191"/>
      <c r="D42" s="345"/>
      <c r="E42" s="346"/>
      <c r="F42" s="167"/>
      <c r="G42" s="323"/>
      <c r="H42" s="195"/>
      <c r="I42" s="324"/>
      <c r="J42" s="194"/>
      <c r="K42" s="373"/>
      <c r="L42" s="551">
        <v>0</v>
      </c>
      <c r="M42" s="197">
        <v>0.1</v>
      </c>
      <c r="N42" s="282">
        <v>0</v>
      </c>
      <c r="O42" s="283">
        <f t="shared" si="4"/>
        <v>0</v>
      </c>
      <c r="P42" s="173">
        <f t="shared" si="5"/>
        <v>0</v>
      </c>
      <c r="Q42" s="224">
        <v>0</v>
      </c>
      <c r="R42" s="198">
        <f t="shared" si="6"/>
        <v>0</v>
      </c>
      <c r="S42" s="388">
        <v>0</v>
      </c>
      <c r="T42" s="191"/>
      <c r="U42" s="199"/>
      <c r="V42" s="324"/>
      <c r="W42" s="168"/>
    </row>
    <row r="43" spans="1:23" s="1" customFormat="1" x14ac:dyDescent="0.25">
      <c r="A43" s="147"/>
      <c r="B43" s="164">
        <v>38</v>
      </c>
      <c r="C43" s="191"/>
      <c r="D43" s="345"/>
      <c r="E43" s="346"/>
      <c r="F43" s="167"/>
      <c r="G43" s="323"/>
      <c r="H43" s="195"/>
      <c r="I43" s="324"/>
      <c r="J43" s="194"/>
      <c r="K43" s="373"/>
      <c r="L43" s="562">
        <v>0</v>
      </c>
      <c r="M43" s="347">
        <v>0.1</v>
      </c>
      <c r="N43" s="350">
        <v>0</v>
      </c>
      <c r="O43" s="351">
        <f t="shared" si="4"/>
        <v>0</v>
      </c>
      <c r="P43" s="399">
        <f t="shared" si="5"/>
        <v>0</v>
      </c>
      <c r="Q43" s="400">
        <v>0</v>
      </c>
      <c r="R43" s="348">
        <f t="shared" si="6"/>
        <v>0</v>
      </c>
      <c r="S43" s="392">
        <v>0</v>
      </c>
      <c r="T43" s="165"/>
      <c r="U43" s="199"/>
      <c r="V43" s="324"/>
      <c r="W43" s="168"/>
    </row>
    <row r="44" spans="1:23" s="1" customFormat="1" x14ac:dyDescent="0.25">
      <c r="A44" s="147"/>
      <c r="B44" s="164">
        <v>39</v>
      </c>
      <c r="C44" s="191"/>
      <c r="D44" s="345"/>
      <c r="E44" s="346"/>
      <c r="F44" s="167"/>
      <c r="G44" s="323"/>
      <c r="H44" s="195"/>
      <c r="I44" s="324"/>
      <c r="J44" s="194"/>
      <c r="K44" s="373"/>
      <c r="L44" s="562">
        <v>0</v>
      </c>
      <c r="M44" s="347">
        <v>0.1</v>
      </c>
      <c r="N44" s="350">
        <v>0</v>
      </c>
      <c r="O44" s="351">
        <f t="shared" si="4"/>
        <v>0</v>
      </c>
      <c r="P44" s="399">
        <f t="shared" si="5"/>
        <v>0</v>
      </c>
      <c r="Q44" s="400">
        <v>0</v>
      </c>
      <c r="R44" s="348">
        <f t="shared" si="6"/>
        <v>0</v>
      </c>
      <c r="S44" s="392">
        <v>0</v>
      </c>
      <c r="T44" s="165"/>
      <c r="U44" s="199"/>
      <c r="V44" s="324"/>
      <c r="W44" s="168"/>
    </row>
    <row r="45" spans="1:23" s="1" customFormat="1" ht="15.75" thickBot="1" x14ac:dyDescent="0.3">
      <c r="A45" s="147"/>
      <c r="B45" s="447">
        <v>40</v>
      </c>
      <c r="C45" s="352"/>
      <c r="D45" s="353"/>
      <c r="E45" s="354"/>
      <c r="F45" s="355"/>
      <c r="G45" s="356"/>
      <c r="H45" s="357"/>
      <c r="I45" s="358"/>
      <c r="J45" s="359"/>
      <c r="K45" s="376"/>
      <c r="L45" s="552">
        <v>0</v>
      </c>
      <c r="M45" s="360">
        <v>0.1</v>
      </c>
      <c r="N45" s="361">
        <v>0</v>
      </c>
      <c r="O45" s="362">
        <v>0</v>
      </c>
      <c r="P45" s="386">
        <f t="shared" si="5"/>
        <v>0</v>
      </c>
      <c r="Q45" s="398">
        <v>0</v>
      </c>
      <c r="R45" s="363">
        <v>0</v>
      </c>
      <c r="S45" s="556">
        <v>0</v>
      </c>
      <c r="T45" s="364"/>
      <c r="U45" s="364"/>
      <c r="V45" s="358"/>
      <c r="W45" s="365"/>
    </row>
    <row r="46" spans="1:23" s="1" customFormat="1" ht="15.75" thickBot="1" x14ac:dyDescent="0.3">
      <c r="A46" s="2"/>
      <c r="B46" s="654"/>
      <c r="C46" s="654"/>
      <c r="D46" s="654"/>
      <c r="E46" s="654"/>
      <c r="F46" s="7"/>
      <c r="G46" s="7"/>
      <c r="H46" s="44"/>
      <c r="I46" s="44"/>
      <c r="J46" s="44"/>
      <c r="K46" s="44"/>
      <c r="L46" s="148">
        <f>SUM(L6:L45)</f>
        <v>0</v>
      </c>
      <c r="M46" s="63"/>
      <c r="N46" s="152">
        <f t="shared" ref="N46:R46" si="7">SUM(N6:N45)</f>
        <v>0</v>
      </c>
      <c r="O46" s="64">
        <f t="shared" si="7"/>
        <v>0</v>
      </c>
      <c r="P46" s="65">
        <f t="shared" si="7"/>
        <v>0</v>
      </c>
      <c r="Q46" s="153">
        <f t="shared" si="7"/>
        <v>0</v>
      </c>
      <c r="R46" s="154">
        <f t="shared" si="7"/>
        <v>0</v>
      </c>
      <c r="S46" s="76">
        <f>SUM(S6:S45)</f>
        <v>0</v>
      </c>
      <c r="T46" s="7"/>
      <c r="U46" s="7"/>
      <c r="V46" s="7"/>
      <c r="W46" s="46"/>
    </row>
    <row r="47" spans="1:23" s="1" customFormat="1" ht="15.75" customHeight="1" thickBot="1" x14ac:dyDescent="0.3">
      <c r="A47" s="2"/>
      <c r="B47" s="642" t="s">
        <v>12</v>
      </c>
      <c r="C47" s="643"/>
      <c r="D47" s="85">
        <v>0</v>
      </c>
      <c r="E47" s="54">
        <v>0</v>
      </c>
      <c r="F47" s="60"/>
      <c r="G47" s="646" t="s">
        <v>65</v>
      </c>
      <c r="H47" s="647"/>
      <c r="I47" s="650">
        <f>E51-E50</f>
        <v>0</v>
      </c>
      <c r="J47" s="651"/>
      <c r="T47" s="6"/>
      <c r="U47" s="6"/>
      <c r="V47" s="6"/>
    </row>
    <row r="48" spans="1:23" s="1" customFormat="1" ht="15.75" customHeight="1" thickBot="1" x14ac:dyDescent="0.3">
      <c r="A48" s="2"/>
      <c r="B48" s="644" t="s">
        <v>18</v>
      </c>
      <c r="C48" s="645"/>
      <c r="D48" s="86">
        <v>0</v>
      </c>
      <c r="E48" s="55">
        <f>N37</f>
        <v>0</v>
      </c>
      <c r="F48" s="61"/>
      <c r="G48" s="648"/>
      <c r="H48" s="649"/>
      <c r="I48" s="652"/>
      <c r="J48" s="653"/>
    </row>
    <row r="49" spans="1:21" s="1" customFormat="1" ht="15.75" thickBot="1" x14ac:dyDescent="0.3">
      <c r="A49" s="2"/>
      <c r="B49" s="624" t="s">
        <v>14</v>
      </c>
      <c r="C49" s="625"/>
      <c r="D49" s="133">
        <v>0</v>
      </c>
      <c r="E49" s="56">
        <f>S46</f>
        <v>0</v>
      </c>
      <c r="F49" s="2"/>
      <c r="G49" s="62"/>
      <c r="H49" s="6"/>
      <c r="I49" s="6"/>
      <c r="J49" s="6"/>
    </row>
    <row r="50" spans="1:21" s="1" customFormat="1" ht="15.75" customHeight="1" thickBot="1" x14ac:dyDescent="0.3">
      <c r="A50" s="2"/>
      <c r="B50" s="626" t="s">
        <v>13</v>
      </c>
      <c r="C50" s="627"/>
      <c r="D50" s="139">
        <v>0</v>
      </c>
      <c r="E50" s="57">
        <f>L46</f>
        <v>0</v>
      </c>
      <c r="J50" s="229"/>
    </row>
    <row r="51" spans="1:21" ht="15.75" thickBot="1" x14ac:dyDescent="0.3">
      <c r="B51" s="628" t="s">
        <v>6</v>
      </c>
      <c r="C51" s="629"/>
      <c r="D51" s="84">
        <v>0</v>
      </c>
      <c r="E51" s="58">
        <f>E49+E47+E50</f>
        <v>0</v>
      </c>
      <c r="F51" s="1"/>
      <c r="G51" s="80"/>
      <c r="H51" s="80"/>
      <c r="K51" s="149"/>
      <c r="U51" s="1" t="s">
        <v>71</v>
      </c>
    </row>
    <row r="52" spans="1:21" s="1" customFormat="1" ht="15.75" thickBot="1" x14ac:dyDescent="0.3">
      <c r="B52" s="81"/>
      <c r="C52" s="81"/>
      <c r="D52" s="82"/>
      <c r="E52" s="83"/>
      <c r="G52" s="80"/>
      <c r="H52" s="80"/>
    </row>
    <row r="53" spans="1:21" s="1" customFormat="1" ht="15.75" thickBot="1" x14ac:dyDescent="0.3">
      <c r="B53" s="630" t="s">
        <v>48</v>
      </c>
      <c r="C53" s="631"/>
      <c r="D53" s="616">
        <f>O46</f>
        <v>0</v>
      </c>
      <c r="E53" s="617"/>
      <c r="G53" s="80"/>
      <c r="H53" s="80"/>
    </row>
    <row r="54" spans="1:21" ht="15.75" thickBot="1" x14ac:dyDescent="0.3"/>
    <row r="55" spans="1:21" ht="42.75" customHeight="1" thickBot="1" x14ac:dyDescent="0.3">
      <c r="B55" s="618" t="s">
        <v>9</v>
      </c>
      <c r="C55" s="619"/>
      <c r="D55" s="8" t="s">
        <v>35</v>
      </c>
    </row>
    <row r="56" spans="1:21" x14ac:dyDescent="0.25">
      <c r="B56" s="620" t="s">
        <v>24</v>
      </c>
      <c r="C56" s="621"/>
      <c r="D56" s="51">
        <v>0</v>
      </c>
      <c r="E56" s="4"/>
      <c r="F56" s="4"/>
    </row>
    <row r="57" spans="1:21" x14ac:dyDescent="0.25">
      <c r="B57" s="632" t="s">
        <v>25</v>
      </c>
      <c r="C57" s="633"/>
      <c r="D57" s="52">
        <f>COUNTIF(K6:K37,"Electricite")</f>
        <v>0</v>
      </c>
      <c r="E57" s="4"/>
      <c r="F57" s="4"/>
      <c r="P57" t="s">
        <v>68</v>
      </c>
    </row>
    <row r="58" spans="1:21" x14ac:dyDescent="0.25">
      <c r="B58" s="632" t="s">
        <v>26</v>
      </c>
      <c r="C58" s="633"/>
      <c r="D58" s="52">
        <f>COUNTIF(K6:K37,"Stores")</f>
        <v>0</v>
      </c>
      <c r="E58" s="4"/>
      <c r="F58" s="4"/>
    </row>
    <row r="59" spans="1:21" x14ac:dyDescent="0.25">
      <c r="B59" s="632" t="s">
        <v>27</v>
      </c>
      <c r="C59" s="633"/>
      <c r="D59" s="52">
        <v>0</v>
      </c>
      <c r="E59" s="4"/>
      <c r="F59" s="4"/>
    </row>
    <row r="60" spans="1:21" x14ac:dyDescent="0.25">
      <c r="B60" s="632" t="s">
        <v>28</v>
      </c>
      <c r="C60" s="633"/>
      <c r="D60" s="52">
        <f>COUNTIF(K10:K49,"douche")</f>
        <v>0</v>
      </c>
      <c r="E60" s="4"/>
      <c r="F60" s="4"/>
    </row>
    <row r="61" spans="1:21" x14ac:dyDescent="0.25">
      <c r="B61" s="632" t="s">
        <v>29</v>
      </c>
      <c r="C61" s="633"/>
      <c r="D61" s="52">
        <f>COUNTIF(K6:K37,"Plomberie")</f>
        <v>0</v>
      </c>
      <c r="E61" s="4"/>
      <c r="F61" s="4"/>
    </row>
    <row r="62" spans="1:21" x14ac:dyDescent="0.25">
      <c r="B62" s="632" t="s">
        <v>30</v>
      </c>
      <c r="C62" s="633"/>
      <c r="D62" s="52">
        <f>COUNTIF(K6:K37,"Maçonnerie")</f>
        <v>0</v>
      </c>
      <c r="E62" s="4"/>
      <c r="F62" s="4"/>
    </row>
    <row r="63" spans="1:21" x14ac:dyDescent="0.25">
      <c r="B63" s="632" t="s">
        <v>31</v>
      </c>
      <c r="C63" s="633"/>
      <c r="D63" s="52">
        <f>COUNTIF(K6:K37,"Fenêtres")</f>
        <v>0</v>
      </c>
      <c r="E63" s="4"/>
      <c r="F63" s="4"/>
    </row>
    <row r="64" spans="1:21" x14ac:dyDescent="0.25">
      <c r="B64" s="632" t="s">
        <v>32</v>
      </c>
      <c r="C64" s="633"/>
      <c r="D64" s="52">
        <v>0</v>
      </c>
      <c r="E64" s="4"/>
      <c r="F64" s="4"/>
    </row>
    <row r="65" spans="2:6" x14ac:dyDescent="0.25">
      <c r="B65" s="632" t="s">
        <v>33</v>
      </c>
      <c r="C65" s="633"/>
      <c r="D65" s="52">
        <f>COUNTIF(K6:K37,"Alarme")</f>
        <v>0</v>
      </c>
      <c r="E65" s="4"/>
      <c r="F65" s="4"/>
    </row>
    <row r="66" spans="2:6" s="1" customFormat="1" x14ac:dyDescent="0.25">
      <c r="B66" s="622" t="s">
        <v>66</v>
      </c>
      <c r="C66" s="623"/>
      <c r="D66" s="141">
        <f>COUNTIF(K6:K37,"Cuisine")</f>
        <v>0</v>
      </c>
      <c r="E66" s="4"/>
      <c r="F66" s="4"/>
    </row>
    <row r="67" spans="2:6" s="1" customFormat="1" x14ac:dyDescent="0.25">
      <c r="B67" s="143" t="s">
        <v>67</v>
      </c>
      <c r="C67" s="144"/>
      <c r="D67" s="141">
        <v>0</v>
      </c>
      <c r="E67" s="4"/>
      <c r="F67" s="4"/>
    </row>
    <row r="68" spans="2:6" ht="15.75" thickBot="1" x14ac:dyDescent="0.3">
      <c r="B68" s="49" t="s">
        <v>34</v>
      </c>
      <c r="C68" s="50"/>
      <c r="D68" s="53">
        <f>COUNTIF(K6:K37,"Revêtement de sol")</f>
        <v>0</v>
      </c>
      <c r="E68" s="6"/>
      <c r="F68" s="6"/>
    </row>
    <row r="69" spans="2:6" ht="15.75" thickBot="1" x14ac:dyDescent="0.3">
      <c r="B69" s="634" t="s">
        <v>6</v>
      </c>
      <c r="C69" s="635"/>
      <c r="D69" s="142">
        <f>SUM(D56:D68)</f>
        <v>0</v>
      </c>
    </row>
  </sheetData>
  <autoFilter ref="A5:W51"/>
  <mergeCells count="25">
    <mergeCell ref="B69:C69"/>
    <mergeCell ref="A2:W2"/>
    <mergeCell ref="A6:A37"/>
    <mergeCell ref="B47:C47"/>
    <mergeCell ref="B48:C48"/>
    <mergeCell ref="G47:H48"/>
    <mergeCell ref="I47:J48"/>
    <mergeCell ref="B46:E46"/>
    <mergeCell ref="B58:C58"/>
    <mergeCell ref="B64:C64"/>
    <mergeCell ref="B65:C65"/>
    <mergeCell ref="B57:C57"/>
    <mergeCell ref="B59:C59"/>
    <mergeCell ref="B60:C60"/>
    <mergeCell ref="B61:C61"/>
    <mergeCell ref="B63:C63"/>
    <mergeCell ref="D53:E53"/>
    <mergeCell ref="B55:C55"/>
    <mergeCell ref="B56:C56"/>
    <mergeCell ref="B66:C66"/>
    <mergeCell ref="B49:C49"/>
    <mergeCell ref="B50:C50"/>
    <mergeCell ref="B51:C51"/>
    <mergeCell ref="B53:C53"/>
    <mergeCell ref="B62:C62"/>
  </mergeCells>
  <pageMargins left="0" right="0" top="0.19685039370078741" bottom="0.19685039370078741" header="0.31496062992125984" footer="0.31496062992125984"/>
  <pageSetup paperSize="9" scale="3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68"/>
  <sheetViews>
    <sheetView topLeftCell="A25" zoomScale="80" zoomScaleNormal="80" workbookViewId="0">
      <selection activeCell="V21" sqref="V21"/>
    </sheetView>
  </sheetViews>
  <sheetFormatPr baseColWidth="10" defaultRowHeight="15" x14ac:dyDescent="0.25"/>
  <cols>
    <col min="1" max="1" width="6.140625" style="1" customWidth="1"/>
    <col min="2" max="2" width="9.5703125" style="1" customWidth="1"/>
    <col min="3" max="3" width="12.5703125" style="1" customWidth="1"/>
    <col min="4" max="4" width="10.140625" style="1" customWidth="1"/>
    <col min="5" max="5" width="13.140625" style="1" customWidth="1"/>
    <col min="6" max="6" width="16.85546875" style="1" customWidth="1"/>
    <col min="7" max="7" width="23.5703125" style="1" customWidth="1"/>
    <col min="8" max="8" width="18.140625" style="1" customWidth="1"/>
    <col min="9" max="9" width="8.28515625" style="1" customWidth="1"/>
    <col min="10" max="11" width="32.85546875" style="1" customWidth="1"/>
    <col min="12" max="12" width="12.85546875" style="1" customWidth="1"/>
    <col min="13" max="13" width="10.42578125" style="1" customWidth="1"/>
    <col min="14" max="15" width="12.7109375" style="1" customWidth="1"/>
    <col min="16" max="16" width="12.140625" style="1" customWidth="1"/>
    <col min="17" max="17" width="12.28515625" style="1" bestFit="1" customWidth="1"/>
    <col min="18" max="18" width="12.140625" style="1" customWidth="1"/>
    <col min="19" max="19" width="13.140625" style="1" customWidth="1"/>
    <col min="20" max="20" width="12.7109375" style="1" customWidth="1"/>
    <col min="21" max="21" width="11.42578125" style="1" customWidth="1"/>
    <col min="22" max="22" width="10" style="1" customWidth="1"/>
    <col min="23" max="23" width="38.28515625" style="1" customWidth="1"/>
    <col min="24" max="16384" width="11.42578125" style="1"/>
  </cols>
  <sheetData>
    <row r="1" spans="1:23" ht="15.75" thickBot="1" x14ac:dyDescent="0.3"/>
    <row r="2" spans="1:23" ht="15.75" thickBot="1" x14ac:dyDescent="0.3">
      <c r="A2" s="636" t="s">
        <v>76</v>
      </c>
      <c r="B2" s="637"/>
      <c r="C2" s="637"/>
      <c r="D2" s="637"/>
      <c r="E2" s="637"/>
      <c r="F2" s="637"/>
      <c r="G2" s="637"/>
      <c r="H2" s="637"/>
      <c r="I2" s="637"/>
      <c r="J2" s="637"/>
      <c r="K2" s="637"/>
      <c r="L2" s="637"/>
      <c r="M2" s="637"/>
      <c r="N2" s="637"/>
      <c r="O2" s="637"/>
      <c r="P2" s="637"/>
      <c r="Q2" s="637"/>
      <c r="R2" s="637"/>
      <c r="S2" s="637"/>
      <c r="T2" s="637"/>
      <c r="U2" s="637"/>
      <c r="V2" s="637"/>
      <c r="W2" s="638"/>
    </row>
    <row r="3" spans="1:23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5"/>
      <c r="L3" s="5"/>
      <c r="M3" s="5"/>
    </row>
    <row r="4" spans="1:23" ht="15.75" thickBot="1" x14ac:dyDescent="0.3">
      <c r="N4" s="3"/>
      <c r="O4" s="3"/>
      <c r="P4" s="3"/>
      <c r="Q4" s="3"/>
      <c r="R4" s="3"/>
      <c r="S4" s="3"/>
      <c r="T4" s="3"/>
      <c r="U4" s="3"/>
      <c r="V4" s="3"/>
      <c r="W4" s="3"/>
    </row>
    <row r="5" spans="1:23" ht="41.25" customHeight="1" thickBot="1" x14ac:dyDescent="0.3">
      <c r="A5" s="22" t="s">
        <v>5</v>
      </c>
      <c r="B5" s="22" t="s">
        <v>22</v>
      </c>
      <c r="C5" s="10" t="s">
        <v>2</v>
      </c>
      <c r="D5" s="10" t="s">
        <v>15</v>
      </c>
      <c r="E5" s="10" t="s">
        <v>40</v>
      </c>
      <c r="F5" s="9" t="s">
        <v>16</v>
      </c>
      <c r="G5" s="10" t="s">
        <v>17</v>
      </c>
      <c r="H5" s="12" t="s">
        <v>0</v>
      </c>
      <c r="I5" s="12" t="s">
        <v>8</v>
      </c>
      <c r="J5" s="13" t="s">
        <v>20</v>
      </c>
      <c r="K5" s="14" t="s">
        <v>9</v>
      </c>
      <c r="L5" s="59" t="s">
        <v>44</v>
      </c>
      <c r="M5" s="162" t="s">
        <v>38</v>
      </c>
      <c r="N5" s="162" t="s">
        <v>3</v>
      </c>
      <c r="O5" s="17" t="s">
        <v>10</v>
      </c>
      <c r="P5" s="18" t="s">
        <v>4</v>
      </c>
      <c r="Q5" s="222" t="s">
        <v>36</v>
      </c>
      <c r="R5" s="145" t="s">
        <v>11</v>
      </c>
      <c r="S5" s="75" t="s">
        <v>45</v>
      </c>
      <c r="T5" s="20" t="s">
        <v>41</v>
      </c>
      <c r="U5" s="20" t="s">
        <v>42</v>
      </c>
      <c r="V5" s="74" t="s">
        <v>43</v>
      </c>
      <c r="W5" s="21" t="s">
        <v>49</v>
      </c>
    </row>
    <row r="6" spans="1:23" ht="15" customHeight="1" x14ac:dyDescent="0.25">
      <c r="A6" s="639" t="s">
        <v>62</v>
      </c>
      <c r="B6" s="366">
        <v>1</v>
      </c>
      <c r="C6" s="443"/>
      <c r="D6" s="261"/>
      <c r="E6" s="401"/>
      <c r="F6" s="263"/>
      <c r="G6" s="264"/>
      <c r="H6" s="402"/>
      <c r="I6" s="269"/>
      <c r="J6" s="403"/>
      <c r="K6" s="404"/>
      <c r="L6" s="512">
        <v>0</v>
      </c>
      <c r="M6" s="270">
        <v>0.1</v>
      </c>
      <c r="N6" s="271">
        <v>0</v>
      </c>
      <c r="O6" s="272">
        <f t="shared" ref="O6:O8" si="0">N6-P6</f>
        <v>0</v>
      </c>
      <c r="P6" s="382">
        <f t="shared" ref="P6:P34" si="1">N6/1.1</f>
        <v>0</v>
      </c>
      <c r="Q6" s="393">
        <v>0</v>
      </c>
      <c r="R6" s="273">
        <f t="shared" ref="R6:R34" si="2">N6-Q6</f>
        <v>0</v>
      </c>
      <c r="S6" s="274">
        <v>0</v>
      </c>
      <c r="T6" s="406"/>
      <c r="U6" s="407"/>
      <c r="V6" s="408"/>
      <c r="W6" s="276"/>
    </row>
    <row r="7" spans="1:23" ht="15" customHeight="1" x14ac:dyDescent="0.25">
      <c r="A7" s="640"/>
      <c r="B7" s="164">
        <v>2</v>
      </c>
      <c r="C7" s="444"/>
      <c r="D7" s="166"/>
      <c r="E7" s="321"/>
      <c r="F7" s="277"/>
      <c r="G7" s="278"/>
      <c r="H7" s="279"/>
      <c r="I7" s="160"/>
      <c r="J7" s="409"/>
      <c r="K7" s="410"/>
      <c r="L7" s="533">
        <v>0</v>
      </c>
      <c r="M7" s="322">
        <v>0.1</v>
      </c>
      <c r="N7" s="282">
        <v>0</v>
      </c>
      <c r="O7" s="283">
        <f t="shared" si="0"/>
        <v>0</v>
      </c>
      <c r="P7" s="173">
        <f t="shared" si="1"/>
        <v>0</v>
      </c>
      <c r="Q7" s="224">
        <v>0</v>
      </c>
      <c r="R7" s="198">
        <f t="shared" si="2"/>
        <v>0</v>
      </c>
      <c r="S7" s="284">
        <v>0</v>
      </c>
      <c r="T7" s="412"/>
      <c r="U7" s="413"/>
      <c r="V7" s="414"/>
      <c r="W7" s="286"/>
    </row>
    <row r="8" spans="1:23" ht="15" customHeight="1" x14ac:dyDescent="0.25">
      <c r="A8" s="640"/>
      <c r="B8" s="164">
        <v>3</v>
      </c>
      <c r="C8" s="444"/>
      <c r="D8" s="166"/>
      <c r="E8" s="321"/>
      <c r="F8" s="277"/>
      <c r="G8" s="278"/>
      <c r="H8" s="279"/>
      <c r="I8" s="160"/>
      <c r="J8" s="409"/>
      <c r="K8" s="410"/>
      <c r="L8" s="533">
        <v>0</v>
      </c>
      <c r="M8" s="197">
        <v>0.1</v>
      </c>
      <c r="N8" s="282">
        <v>0</v>
      </c>
      <c r="O8" s="283">
        <f t="shared" si="0"/>
        <v>0</v>
      </c>
      <c r="P8" s="173">
        <f t="shared" si="1"/>
        <v>0</v>
      </c>
      <c r="Q8" s="224">
        <v>0</v>
      </c>
      <c r="R8" s="198">
        <f t="shared" si="2"/>
        <v>0</v>
      </c>
      <c r="S8" s="284">
        <v>0</v>
      </c>
      <c r="T8" s="412"/>
      <c r="U8" s="413"/>
      <c r="V8" s="414"/>
      <c r="W8" s="286"/>
    </row>
    <row r="9" spans="1:23" ht="15" customHeight="1" x14ac:dyDescent="0.25">
      <c r="A9" s="640"/>
      <c r="B9" s="164">
        <v>4</v>
      </c>
      <c r="C9" s="444"/>
      <c r="D9" s="166"/>
      <c r="E9" s="321"/>
      <c r="F9" s="277"/>
      <c r="G9" s="278"/>
      <c r="H9" s="279"/>
      <c r="I9" s="160"/>
      <c r="J9" s="409"/>
      <c r="K9" s="410"/>
      <c r="L9" s="533">
        <v>0</v>
      </c>
      <c r="M9" s="197">
        <v>0.1</v>
      </c>
      <c r="N9" s="282">
        <v>0</v>
      </c>
      <c r="O9" s="283">
        <f>N9-P9</f>
        <v>0</v>
      </c>
      <c r="P9" s="173">
        <f t="shared" si="1"/>
        <v>0</v>
      </c>
      <c r="Q9" s="224">
        <v>0</v>
      </c>
      <c r="R9" s="198">
        <f t="shared" si="2"/>
        <v>0</v>
      </c>
      <c r="S9" s="284">
        <v>0</v>
      </c>
      <c r="T9" s="412"/>
      <c r="U9" s="413"/>
      <c r="V9" s="414"/>
      <c r="W9" s="286"/>
    </row>
    <row r="10" spans="1:23" x14ac:dyDescent="0.25">
      <c r="A10" s="640"/>
      <c r="B10" s="164">
        <v>5</v>
      </c>
      <c r="C10" s="444"/>
      <c r="D10" s="166"/>
      <c r="E10" s="321"/>
      <c r="F10" s="277"/>
      <c r="G10" s="278"/>
      <c r="H10" s="279"/>
      <c r="I10" s="160"/>
      <c r="J10" s="409"/>
      <c r="K10" s="410"/>
      <c r="L10" s="533">
        <v>0</v>
      </c>
      <c r="M10" s="322">
        <v>0.1</v>
      </c>
      <c r="N10" s="282">
        <v>0</v>
      </c>
      <c r="O10" s="283">
        <f t="shared" ref="O10:O34" si="3">N10-P10</f>
        <v>0</v>
      </c>
      <c r="P10" s="173">
        <f t="shared" si="1"/>
        <v>0</v>
      </c>
      <c r="Q10" s="224">
        <v>0</v>
      </c>
      <c r="R10" s="198">
        <f t="shared" si="2"/>
        <v>0</v>
      </c>
      <c r="S10" s="284">
        <v>0</v>
      </c>
      <c r="T10" s="412"/>
      <c r="U10" s="413"/>
      <c r="V10" s="414"/>
      <c r="W10" s="286"/>
    </row>
    <row r="11" spans="1:23" ht="15" customHeight="1" x14ac:dyDescent="0.25">
      <c r="A11" s="640"/>
      <c r="B11" s="164">
        <v>6</v>
      </c>
      <c r="C11" s="444"/>
      <c r="D11" s="166"/>
      <c r="E11" s="321"/>
      <c r="F11" s="277"/>
      <c r="G11" s="278"/>
      <c r="H11" s="279"/>
      <c r="I11" s="160"/>
      <c r="J11" s="409"/>
      <c r="K11" s="410"/>
      <c r="L11" s="380">
        <v>0</v>
      </c>
      <c r="M11" s="197">
        <v>0.1</v>
      </c>
      <c r="N11" s="282">
        <v>0</v>
      </c>
      <c r="O11" s="283">
        <f t="shared" si="3"/>
        <v>0</v>
      </c>
      <c r="P11" s="173">
        <f t="shared" si="1"/>
        <v>0</v>
      </c>
      <c r="Q11" s="224">
        <v>0</v>
      </c>
      <c r="R11" s="198">
        <f t="shared" si="2"/>
        <v>0</v>
      </c>
      <c r="S11" s="284">
        <v>0</v>
      </c>
      <c r="T11" s="412"/>
      <c r="U11" s="413"/>
      <c r="V11" s="414"/>
      <c r="W11" s="286"/>
    </row>
    <row r="12" spans="1:23" ht="15.75" customHeight="1" x14ac:dyDescent="0.25">
      <c r="A12" s="640"/>
      <c r="B12" s="164">
        <v>7</v>
      </c>
      <c r="C12" s="444"/>
      <c r="D12" s="166"/>
      <c r="E12" s="321"/>
      <c r="F12" s="277"/>
      <c r="G12" s="278"/>
      <c r="H12" s="279"/>
      <c r="I12" s="160"/>
      <c r="J12" s="409"/>
      <c r="K12" s="410"/>
      <c r="L12" s="380">
        <v>0</v>
      </c>
      <c r="M12" s="197">
        <v>0.1</v>
      </c>
      <c r="N12" s="282">
        <v>0</v>
      </c>
      <c r="O12" s="283">
        <f t="shared" si="3"/>
        <v>0</v>
      </c>
      <c r="P12" s="173">
        <f t="shared" si="1"/>
        <v>0</v>
      </c>
      <c r="Q12" s="224">
        <v>0</v>
      </c>
      <c r="R12" s="198">
        <f t="shared" si="2"/>
        <v>0</v>
      </c>
      <c r="S12" s="284">
        <v>0</v>
      </c>
      <c r="T12" s="412"/>
      <c r="U12" s="413"/>
      <c r="V12" s="414"/>
      <c r="W12" s="286"/>
    </row>
    <row r="13" spans="1:23" ht="15" customHeight="1" x14ac:dyDescent="0.25">
      <c r="A13" s="640"/>
      <c r="B13" s="164">
        <v>8</v>
      </c>
      <c r="C13" s="444"/>
      <c r="D13" s="166"/>
      <c r="E13" s="321"/>
      <c r="F13" s="277"/>
      <c r="G13" s="278"/>
      <c r="H13" s="279"/>
      <c r="I13" s="160"/>
      <c r="J13" s="409"/>
      <c r="K13" s="410"/>
      <c r="L13" s="380">
        <v>0</v>
      </c>
      <c r="M13" s="197">
        <v>0.1</v>
      </c>
      <c r="N13" s="282">
        <v>0</v>
      </c>
      <c r="O13" s="283">
        <f t="shared" si="3"/>
        <v>0</v>
      </c>
      <c r="P13" s="173">
        <f t="shared" si="1"/>
        <v>0</v>
      </c>
      <c r="Q13" s="224">
        <v>0</v>
      </c>
      <c r="R13" s="198">
        <f t="shared" si="2"/>
        <v>0</v>
      </c>
      <c r="S13" s="284">
        <v>0</v>
      </c>
      <c r="T13" s="412"/>
      <c r="U13" s="413"/>
      <c r="V13" s="414"/>
      <c r="W13" s="286"/>
    </row>
    <row r="14" spans="1:23" x14ac:dyDescent="0.25">
      <c r="A14" s="640"/>
      <c r="B14" s="164">
        <v>9</v>
      </c>
      <c r="C14" s="444"/>
      <c r="D14" s="166"/>
      <c r="E14" s="321"/>
      <c r="F14" s="277"/>
      <c r="G14" s="278"/>
      <c r="H14" s="279"/>
      <c r="I14" s="160"/>
      <c r="J14" s="409"/>
      <c r="K14" s="410"/>
      <c r="L14" s="380">
        <v>0</v>
      </c>
      <c r="M14" s="197">
        <v>0.1</v>
      </c>
      <c r="N14" s="282">
        <v>0</v>
      </c>
      <c r="O14" s="283">
        <f t="shared" si="3"/>
        <v>0</v>
      </c>
      <c r="P14" s="173">
        <f t="shared" si="1"/>
        <v>0</v>
      </c>
      <c r="Q14" s="224">
        <v>0</v>
      </c>
      <c r="R14" s="198">
        <f t="shared" si="2"/>
        <v>0</v>
      </c>
      <c r="S14" s="284">
        <v>0</v>
      </c>
      <c r="T14" s="412"/>
      <c r="U14" s="413"/>
      <c r="V14" s="414"/>
      <c r="W14" s="286"/>
    </row>
    <row r="15" spans="1:23" x14ac:dyDescent="0.25">
      <c r="A15" s="640"/>
      <c r="B15" s="164">
        <v>10</v>
      </c>
      <c r="C15" s="444"/>
      <c r="D15" s="166"/>
      <c r="E15" s="321"/>
      <c r="F15" s="277"/>
      <c r="G15" s="278"/>
      <c r="H15" s="279"/>
      <c r="I15" s="160"/>
      <c r="J15" s="409"/>
      <c r="K15" s="410"/>
      <c r="L15" s="416">
        <v>0</v>
      </c>
      <c r="M15" s="197">
        <v>0.1</v>
      </c>
      <c r="N15" s="171">
        <v>0</v>
      </c>
      <c r="O15" s="172">
        <f t="shared" si="3"/>
        <v>0</v>
      </c>
      <c r="P15" s="173">
        <f t="shared" si="1"/>
        <v>0</v>
      </c>
      <c r="Q15" s="224">
        <v>0</v>
      </c>
      <c r="R15" s="198">
        <f t="shared" si="2"/>
        <v>0</v>
      </c>
      <c r="S15" s="284">
        <v>0</v>
      </c>
      <c r="T15" s="417"/>
      <c r="U15" s="413"/>
      <c r="V15" s="414"/>
      <c r="W15" s="286"/>
    </row>
    <row r="16" spans="1:23" ht="15" customHeight="1" x14ac:dyDescent="0.25">
      <c r="A16" s="640"/>
      <c r="B16" s="164">
        <v>11</v>
      </c>
      <c r="C16" s="445"/>
      <c r="D16" s="303"/>
      <c r="E16" s="418"/>
      <c r="F16" s="305"/>
      <c r="G16" s="306"/>
      <c r="H16" s="419"/>
      <c r="I16" s="310"/>
      <c r="J16" s="420"/>
      <c r="K16" s="421"/>
      <c r="L16" s="381">
        <v>0</v>
      </c>
      <c r="M16" s="341">
        <v>0.1</v>
      </c>
      <c r="N16" s="319">
        <v>0</v>
      </c>
      <c r="O16" s="320">
        <f t="shared" si="3"/>
        <v>0</v>
      </c>
      <c r="P16" s="384">
        <f t="shared" si="1"/>
        <v>0</v>
      </c>
      <c r="Q16" s="396">
        <v>0</v>
      </c>
      <c r="R16" s="314">
        <f t="shared" si="2"/>
        <v>0</v>
      </c>
      <c r="S16" s="564">
        <v>0</v>
      </c>
      <c r="T16" s="422"/>
      <c r="U16" s="423"/>
      <c r="V16" s="424"/>
      <c r="W16" s="316"/>
    </row>
    <row r="17" spans="1:23" ht="15" customHeight="1" x14ac:dyDescent="0.25">
      <c r="A17" s="640"/>
      <c r="B17" s="164">
        <v>12</v>
      </c>
      <c r="C17" s="446"/>
      <c r="D17" s="303"/>
      <c r="E17" s="317"/>
      <c r="F17" s="338"/>
      <c r="G17" s="339"/>
      <c r="H17" s="419"/>
      <c r="I17" s="310"/>
      <c r="J17" s="425"/>
      <c r="K17" s="426"/>
      <c r="L17" s="381">
        <v>0</v>
      </c>
      <c r="M17" s="311">
        <v>0.1</v>
      </c>
      <c r="N17" s="319">
        <v>0</v>
      </c>
      <c r="O17" s="172">
        <f t="shared" si="3"/>
        <v>0</v>
      </c>
      <c r="P17" s="173">
        <f t="shared" si="1"/>
        <v>0</v>
      </c>
      <c r="Q17" s="396">
        <v>0</v>
      </c>
      <c r="R17" s="314">
        <f t="shared" si="2"/>
        <v>0</v>
      </c>
      <c r="S17" s="564">
        <v>0</v>
      </c>
      <c r="T17" s="427"/>
      <c r="U17" s="428"/>
      <c r="V17" s="429"/>
      <c r="W17" s="430"/>
    </row>
    <row r="18" spans="1:23" ht="15" customHeight="1" x14ac:dyDescent="0.25">
      <c r="A18" s="640"/>
      <c r="B18" s="164">
        <v>13</v>
      </c>
      <c r="C18" s="165"/>
      <c r="D18" s="166"/>
      <c r="E18" s="321"/>
      <c r="F18" s="167"/>
      <c r="G18" s="323"/>
      <c r="H18" s="279"/>
      <c r="I18" s="160"/>
      <c r="J18" s="431"/>
      <c r="K18" s="170"/>
      <c r="L18" s="416">
        <v>0</v>
      </c>
      <c r="M18" s="197">
        <v>0.1</v>
      </c>
      <c r="N18" s="171">
        <v>0</v>
      </c>
      <c r="O18" s="172">
        <f t="shared" si="3"/>
        <v>0</v>
      </c>
      <c r="P18" s="173">
        <f t="shared" si="1"/>
        <v>0</v>
      </c>
      <c r="Q18" s="224">
        <v>0</v>
      </c>
      <c r="R18" s="198">
        <f t="shared" si="2"/>
        <v>0</v>
      </c>
      <c r="S18" s="284">
        <v>0</v>
      </c>
      <c r="T18" s="433"/>
      <c r="U18" s="434"/>
      <c r="V18" s="435"/>
      <c r="W18" s="168"/>
    </row>
    <row r="19" spans="1:23" ht="15" customHeight="1" x14ac:dyDescent="0.25">
      <c r="A19" s="640"/>
      <c r="B19" s="164">
        <v>14</v>
      </c>
      <c r="C19" s="165"/>
      <c r="D19" s="166"/>
      <c r="E19" s="321"/>
      <c r="F19" s="167"/>
      <c r="G19" s="323"/>
      <c r="H19" s="279"/>
      <c r="I19" s="160"/>
      <c r="J19" s="431"/>
      <c r="K19" s="170"/>
      <c r="L19" s="416">
        <v>0</v>
      </c>
      <c r="M19" s="197">
        <v>0.1</v>
      </c>
      <c r="N19" s="171">
        <v>0</v>
      </c>
      <c r="O19" s="172">
        <f t="shared" si="3"/>
        <v>0</v>
      </c>
      <c r="P19" s="173">
        <f t="shared" si="1"/>
        <v>0</v>
      </c>
      <c r="Q19" s="224">
        <v>0</v>
      </c>
      <c r="R19" s="198">
        <f t="shared" si="2"/>
        <v>0</v>
      </c>
      <c r="S19" s="284">
        <v>0</v>
      </c>
      <c r="T19" s="433"/>
      <c r="U19" s="434"/>
      <c r="V19" s="435"/>
      <c r="W19" s="168"/>
    </row>
    <row r="20" spans="1:23" ht="15" customHeight="1" x14ac:dyDescent="0.25">
      <c r="A20" s="640"/>
      <c r="B20" s="164">
        <v>15</v>
      </c>
      <c r="C20" s="446"/>
      <c r="D20" s="303"/>
      <c r="E20" s="418"/>
      <c r="F20" s="338"/>
      <c r="G20" s="339"/>
      <c r="H20" s="419"/>
      <c r="I20" s="310"/>
      <c r="J20" s="425"/>
      <c r="K20" s="426"/>
      <c r="L20" s="381">
        <v>0</v>
      </c>
      <c r="M20" s="311">
        <v>0.1</v>
      </c>
      <c r="N20" s="319">
        <v>0</v>
      </c>
      <c r="O20" s="320">
        <f t="shared" si="3"/>
        <v>0</v>
      </c>
      <c r="P20" s="384">
        <f t="shared" si="1"/>
        <v>0</v>
      </c>
      <c r="Q20" s="396">
        <v>0</v>
      </c>
      <c r="R20" s="314">
        <f t="shared" si="2"/>
        <v>0</v>
      </c>
      <c r="S20" s="564">
        <v>0</v>
      </c>
      <c r="T20" s="417"/>
      <c r="U20" s="428"/>
      <c r="V20" s="429"/>
      <c r="W20" s="344"/>
    </row>
    <row r="21" spans="1:23" ht="15" customHeight="1" x14ac:dyDescent="0.25">
      <c r="A21" s="640"/>
      <c r="B21" s="164">
        <v>16</v>
      </c>
      <c r="C21" s="446"/>
      <c r="D21" s="303"/>
      <c r="E21" s="418"/>
      <c r="F21" s="436"/>
      <c r="G21" s="437"/>
      <c r="H21" s="318"/>
      <c r="I21" s="438"/>
      <c r="J21" s="439"/>
      <c r="K21" s="440"/>
      <c r="L21" s="381">
        <v>0</v>
      </c>
      <c r="M21" s="311">
        <v>0.1</v>
      </c>
      <c r="N21" s="319">
        <v>0</v>
      </c>
      <c r="O21" s="320">
        <f t="shared" si="3"/>
        <v>0</v>
      </c>
      <c r="P21" s="384">
        <f t="shared" si="1"/>
        <v>0</v>
      </c>
      <c r="Q21" s="396">
        <v>0</v>
      </c>
      <c r="R21" s="314">
        <f t="shared" si="2"/>
        <v>0</v>
      </c>
      <c r="S21" s="564">
        <v>0</v>
      </c>
      <c r="T21" s="417"/>
      <c r="U21" s="428"/>
      <c r="V21" s="429"/>
      <c r="W21" s="344"/>
    </row>
    <row r="22" spans="1:23" ht="15" customHeight="1" x14ac:dyDescent="0.25">
      <c r="A22" s="640"/>
      <c r="B22" s="164">
        <v>17</v>
      </c>
      <c r="C22" s="165"/>
      <c r="D22" s="166"/>
      <c r="E22" s="321"/>
      <c r="F22" s="167"/>
      <c r="G22" s="323"/>
      <c r="H22" s="279"/>
      <c r="I22" s="160"/>
      <c r="J22" s="431"/>
      <c r="K22" s="170"/>
      <c r="L22" s="416">
        <v>0</v>
      </c>
      <c r="M22" s="197">
        <v>0.1</v>
      </c>
      <c r="N22" s="171">
        <v>0</v>
      </c>
      <c r="O22" s="172">
        <f t="shared" si="3"/>
        <v>0</v>
      </c>
      <c r="P22" s="173">
        <f t="shared" si="1"/>
        <v>0</v>
      </c>
      <c r="Q22" s="224">
        <v>0</v>
      </c>
      <c r="R22" s="198">
        <f t="shared" si="2"/>
        <v>0</v>
      </c>
      <c r="S22" s="284">
        <v>0</v>
      </c>
      <c r="T22" s="433"/>
      <c r="U22" s="434"/>
      <c r="V22" s="435"/>
      <c r="W22" s="168"/>
    </row>
    <row r="23" spans="1:23" ht="15" customHeight="1" x14ac:dyDescent="0.25">
      <c r="A23" s="640"/>
      <c r="B23" s="164">
        <v>18</v>
      </c>
      <c r="C23" s="165"/>
      <c r="D23" s="166"/>
      <c r="E23" s="321"/>
      <c r="F23" s="167"/>
      <c r="G23" s="323"/>
      <c r="H23" s="279"/>
      <c r="I23" s="160"/>
      <c r="J23" s="431"/>
      <c r="K23" s="170"/>
      <c r="L23" s="416">
        <v>0</v>
      </c>
      <c r="M23" s="197">
        <v>0.1</v>
      </c>
      <c r="N23" s="171">
        <v>0</v>
      </c>
      <c r="O23" s="172">
        <f t="shared" si="3"/>
        <v>0</v>
      </c>
      <c r="P23" s="173">
        <f t="shared" si="1"/>
        <v>0</v>
      </c>
      <c r="Q23" s="224">
        <v>0</v>
      </c>
      <c r="R23" s="198">
        <f t="shared" si="2"/>
        <v>0</v>
      </c>
      <c r="S23" s="284">
        <v>0</v>
      </c>
      <c r="T23" s="433"/>
      <c r="U23" s="434"/>
      <c r="V23" s="435"/>
      <c r="W23" s="168"/>
    </row>
    <row r="24" spans="1:23" ht="15" customHeight="1" x14ac:dyDescent="0.25">
      <c r="A24" s="640"/>
      <c r="B24" s="164">
        <v>19</v>
      </c>
      <c r="C24" s="165"/>
      <c r="D24" s="166"/>
      <c r="E24" s="321"/>
      <c r="F24" s="167"/>
      <c r="G24" s="323"/>
      <c r="H24" s="279"/>
      <c r="I24" s="160"/>
      <c r="J24" s="431"/>
      <c r="K24" s="170"/>
      <c r="L24" s="416">
        <v>0</v>
      </c>
      <c r="M24" s="197">
        <v>0.1</v>
      </c>
      <c r="N24" s="171">
        <v>0</v>
      </c>
      <c r="O24" s="172">
        <f t="shared" si="3"/>
        <v>0</v>
      </c>
      <c r="P24" s="173">
        <f t="shared" si="1"/>
        <v>0</v>
      </c>
      <c r="Q24" s="224">
        <v>0</v>
      </c>
      <c r="R24" s="198">
        <f t="shared" si="2"/>
        <v>0</v>
      </c>
      <c r="S24" s="284">
        <v>0</v>
      </c>
      <c r="T24" s="433"/>
      <c r="U24" s="434"/>
      <c r="V24" s="435"/>
      <c r="W24" s="168"/>
    </row>
    <row r="25" spans="1:23" ht="15" customHeight="1" x14ac:dyDescent="0.25">
      <c r="A25" s="640"/>
      <c r="B25" s="164">
        <v>20</v>
      </c>
      <c r="C25" s="165"/>
      <c r="D25" s="166"/>
      <c r="E25" s="321"/>
      <c r="F25" s="167"/>
      <c r="G25" s="323"/>
      <c r="H25" s="279"/>
      <c r="I25" s="160"/>
      <c r="J25" s="431"/>
      <c r="K25" s="170"/>
      <c r="L25" s="416">
        <v>0</v>
      </c>
      <c r="M25" s="197">
        <v>0.1</v>
      </c>
      <c r="N25" s="171">
        <v>0</v>
      </c>
      <c r="O25" s="172">
        <f t="shared" si="3"/>
        <v>0</v>
      </c>
      <c r="P25" s="173">
        <f t="shared" si="1"/>
        <v>0</v>
      </c>
      <c r="Q25" s="224">
        <v>0</v>
      </c>
      <c r="R25" s="198">
        <f t="shared" si="2"/>
        <v>0</v>
      </c>
      <c r="S25" s="284">
        <v>0</v>
      </c>
      <c r="T25" s="433"/>
      <c r="U25" s="434"/>
      <c r="V25" s="435"/>
      <c r="W25" s="168"/>
    </row>
    <row r="26" spans="1:23" ht="15" customHeight="1" x14ac:dyDescent="0.25">
      <c r="A26" s="640"/>
      <c r="B26" s="164">
        <v>21</v>
      </c>
      <c r="C26" s="165"/>
      <c r="D26" s="166"/>
      <c r="E26" s="321"/>
      <c r="F26" s="167"/>
      <c r="G26" s="323"/>
      <c r="H26" s="279"/>
      <c r="I26" s="160"/>
      <c r="J26" s="431"/>
      <c r="K26" s="170"/>
      <c r="L26" s="416">
        <v>0</v>
      </c>
      <c r="M26" s="197">
        <v>0.1</v>
      </c>
      <c r="N26" s="171">
        <v>0</v>
      </c>
      <c r="O26" s="172">
        <f t="shared" si="3"/>
        <v>0</v>
      </c>
      <c r="P26" s="173">
        <f t="shared" si="1"/>
        <v>0</v>
      </c>
      <c r="Q26" s="224">
        <v>0</v>
      </c>
      <c r="R26" s="198">
        <f t="shared" si="2"/>
        <v>0</v>
      </c>
      <c r="S26" s="284">
        <v>0</v>
      </c>
      <c r="T26" s="433"/>
      <c r="U26" s="434"/>
      <c r="V26" s="435"/>
      <c r="W26" s="168"/>
    </row>
    <row r="27" spans="1:23" ht="15" customHeight="1" x14ac:dyDescent="0.25">
      <c r="A27" s="640"/>
      <c r="B27" s="164">
        <v>22</v>
      </c>
      <c r="C27" s="446"/>
      <c r="D27" s="303"/>
      <c r="E27" s="317"/>
      <c r="F27" s="338"/>
      <c r="G27" s="339"/>
      <c r="H27" s="419"/>
      <c r="I27" s="310"/>
      <c r="J27" s="425"/>
      <c r="K27" s="426"/>
      <c r="L27" s="381">
        <v>0</v>
      </c>
      <c r="M27" s="341">
        <v>0.1</v>
      </c>
      <c r="N27" s="319">
        <v>0</v>
      </c>
      <c r="O27" s="320">
        <f t="shared" si="3"/>
        <v>0</v>
      </c>
      <c r="P27" s="384">
        <f t="shared" si="1"/>
        <v>0</v>
      </c>
      <c r="Q27" s="396">
        <v>0</v>
      </c>
      <c r="R27" s="314">
        <f t="shared" si="2"/>
        <v>0</v>
      </c>
      <c r="S27" s="564">
        <v>0</v>
      </c>
      <c r="T27" s="427"/>
      <c r="U27" s="428"/>
      <c r="V27" s="429"/>
      <c r="W27" s="344"/>
    </row>
    <row r="28" spans="1:23" ht="15" customHeight="1" x14ac:dyDescent="0.25">
      <c r="A28" s="640"/>
      <c r="B28" s="164">
        <v>23</v>
      </c>
      <c r="C28" s="165"/>
      <c r="D28" s="166"/>
      <c r="E28" s="321"/>
      <c r="F28" s="167"/>
      <c r="G28" s="323"/>
      <c r="H28" s="279"/>
      <c r="I28" s="160"/>
      <c r="J28" s="431"/>
      <c r="K28" s="170"/>
      <c r="L28" s="416">
        <v>0</v>
      </c>
      <c r="M28" s="197">
        <v>0.1</v>
      </c>
      <c r="N28" s="171">
        <v>0</v>
      </c>
      <c r="O28" s="172">
        <f t="shared" si="3"/>
        <v>0</v>
      </c>
      <c r="P28" s="173">
        <f t="shared" si="1"/>
        <v>0</v>
      </c>
      <c r="Q28" s="224">
        <v>0</v>
      </c>
      <c r="R28" s="198">
        <f t="shared" si="2"/>
        <v>0</v>
      </c>
      <c r="S28" s="284">
        <v>0</v>
      </c>
      <c r="T28" s="433"/>
      <c r="U28" s="434"/>
      <c r="V28" s="435"/>
      <c r="W28" s="168"/>
    </row>
    <row r="29" spans="1:23" ht="15" customHeight="1" x14ac:dyDescent="0.25">
      <c r="A29" s="640"/>
      <c r="B29" s="164">
        <v>24</v>
      </c>
      <c r="C29" s="165"/>
      <c r="D29" s="166"/>
      <c r="E29" s="321"/>
      <c r="F29" s="167"/>
      <c r="G29" s="323"/>
      <c r="H29" s="279"/>
      <c r="I29" s="160"/>
      <c r="J29" s="431"/>
      <c r="K29" s="170"/>
      <c r="L29" s="416">
        <v>0</v>
      </c>
      <c r="M29" s="197">
        <v>0.1</v>
      </c>
      <c r="N29" s="171">
        <v>0</v>
      </c>
      <c r="O29" s="172">
        <f t="shared" si="3"/>
        <v>0</v>
      </c>
      <c r="P29" s="173">
        <f t="shared" si="1"/>
        <v>0</v>
      </c>
      <c r="Q29" s="224">
        <v>0</v>
      </c>
      <c r="R29" s="198">
        <f t="shared" si="2"/>
        <v>0</v>
      </c>
      <c r="S29" s="284">
        <v>0</v>
      </c>
      <c r="T29" s="433"/>
      <c r="U29" s="434"/>
      <c r="V29" s="435"/>
      <c r="W29" s="168"/>
    </row>
    <row r="30" spans="1:23" ht="15" customHeight="1" x14ac:dyDescent="0.25">
      <c r="A30" s="640"/>
      <c r="B30" s="164">
        <v>25</v>
      </c>
      <c r="C30" s="446"/>
      <c r="D30" s="303"/>
      <c r="E30" s="317"/>
      <c r="F30" s="338"/>
      <c r="G30" s="339"/>
      <c r="H30" s="419"/>
      <c r="I30" s="310"/>
      <c r="J30" s="425"/>
      <c r="K30" s="426"/>
      <c r="L30" s="381">
        <v>0</v>
      </c>
      <c r="M30" s="311">
        <v>0.1</v>
      </c>
      <c r="N30" s="319">
        <v>0</v>
      </c>
      <c r="O30" s="320">
        <f t="shared" si="3"/>
        <v>0</v>
      </c>
      <c r="P30" s="384">
        <f t="shared" si="1"/>
        <v>0</v>
      </c>
      <c r="Q30" s="396">
        <v>0</v>
      </c>
      <c r="R30" s="314">
        <f t="shared" si="2"/>
        <v>0</v>
      </c>
      <c r="S30" s="564">
        <v>0</v>
      </c>
      <c r="T30" s="441"/>
      <c r="U30" s="428"/>
      <c r="V30" s="429"/>
      <c r="W30" s="344"/>
    </row>
    <row r="31" spans="1:23" ht="15" customHeight="1" x14ac:dyDescent="0.25">
      <c r="A31" s="640"/>
      <c r="B31" s="164">
        <v>26</v>
      </c>
      <c r="C31" s="165"/>
      <c r="D31" s="166"/>
      <c r="E31" s="321"/>
      <c r="F31" s="167"/>
      <c r="G31" s="323"/>
      <c r="H31" s="279"/>
      <c r="I31" s="160"/>
      <c r="J31" s="431"/>
      <c r="K31" s="170"/>
      <c r="L31" s="416">
        <v>0</v>
      </c>
      <c r="M31" s="197">
        <v>0.1</v>
      </c>
      <c r="N31" s="171">
        <v>0</v>
      </c>
      <c r="O31" s="172">
        <f t="shared" si="3"/>
        <v>0</v>
      </c>
      <c r="P31" s="173">
        <f t="shared" si="1"/>
        <v>0</v>
      </c>
      <c r="Q31" s="224">
        <v>0</v>
      </c>
      <c r="R31" s="198">
        <f t="shared" si="2"/>
        <v>0</v>
      </c>
      <c r="S31" s="284">
        <v>0</v>
      </c>
      <c r="T31" s="433"/>
      <c r="U31" s="434"/>
      <c r="V31" s="435"/>
      <c r="W31" s="168"/>
    </row>
    <row r="32" spans="1:23" ht="15" customHeight="1" x14ac:dyDescent="0.25">
      <c r="A32" s="640"/>
      <c r="B32" s="164">
        <v>27</v>
      </c>
      <c r="C32" s="165"/>
      <c r="D32" s="166"/>
      <c r="E32" s="321"/>
      <c r="F32" s="167"/>
      <c r="G32" s="323"/>
      <c r="H32" s="279"/>
      <c r="I32" s="160"/>
      <c r="J32" s="431"/>
      <c r="K32" s="170"/>
      <c r="L32" s="416">
        <v>0</v>
      </c>
      <c r="M32" s="197">
        <v>0.1</v>
      </c>
      <c r="N32" s="171">
        <v>0</v>
      </c>
      <c r="O32" s="172">
        <f t="shared" si="3"/>
        <v>0</v>
      </c>
      <c r="P32" s="173">
        <f t="shared" si="1"/>
        <v>0</v>
      </c>
      <c r="Q32" s="224">
        <v>0</v>
      </c>
      <c r="R32" s="198">
        <f t="shared" si="2"/>
        <v>0</v>
      </c>
      <c r="S32" s="284">
        <v>0</v>
      </c>
      <c r="T32" s="433"/>
      <c r="U32" s="434"/>
      <c r="V32" s="435"/>
      <c r="W32" s="168"/>
    </row>
    <row r="33" spans="1:23" ht="15" customHeight="1" x14ac:dyDescent="0.25">
      <c r="A33" s="640"/>
      <c r="B33" s="164">
        <v>28</v>
      </c>
      <c r="C33" s="165"/>
      <c r="D33" s="166"/>
      <c r="E33" s="321"/>
      <c r="F33" s="167"/>
      <c r="G33" s="323"/>
      <c r="H33" s="279"/>
      <c r="I33" s="160"/>
      <c r="J33" s="431"/>
      <c r="K33" s="170"/>
      <c r="L33" s="416">
        <v>0</v>
      </c>
      <c r="M33" s="197">
        <v>0.1</v>
      </c>
      <c r="N33" s="171">
        <v>0</v>
      </c>
      <c r="O33" s="172">
        <f t="shared" si="3"/>
        <v>0</v>
      </c>
      <c r="P33" s="173">
        <f t="shared" si="1"/>
        <v>0</v>
      </c>
      <c r="Q33" s="224">
        <v>0</v>
      </c>
      <c r="R33" s="198">
        <f t="shared" si="2"/>
        <v>0</v>
      </c>
      <c r="S33" s="284">
        <v>0</v>
      </c>
      <c r="T33" s="433"/>
      <c r="U33" s="434"/>
      <c r="V33" s="435"/>
      <c r="W33" s="168"/>
    </row>
    <row r="34" spans="1:23" ht="15" customHeight="1" x14ac:dyDescent="0.25">
      <c r="A34" s="640"/>
      <c r="B34" s="164">
        <v>29</v>
      </c>
      <c r="C34" s="165"/>
      <c r="D34" s="166"/>
      <c r="E34" s="321"/>
      <c r="F34" s="167"/>
      <c r="G34" s="323"/>
      <c r="H34" s="279"/>
      <c r="I34" s="160"/>
      <c r="J34" s="431"/>
      <c r="K34" s="170"/>
      <c r="L34" s="416">
        <v>0</v>
      </c>
      <c r="M34" s="197">
        <v>0.1</v>
      </c>
      <c r="N34" s="171">
        <v>0</v>
      </c>
      <c r="O34" s="172">
        <f t="shared" si="3"/>
        <v>0</v>
      </c>
      <c r="P34" s="173">
        <f t="shared" si="1"/>
        <v>0</v>
      </c>
      <c r="Q34" s="224">
        <v>0</v>
      </c>
      <c r="R34" s="198">
        <f t="shared" si="2"/>
        <v>0</v>
      </c>
      <c r="S34" s="284">
        <v>0</v>
      </c>
      <c r="T34" s="433"/>
      <c r="U34" s="434"/>
      <c r="V34" s="435"/>
      <c r="W34" s="168"/>
    </row>
    <row r="35" spans="1:23" ht="15" customHeight="1" x14ac:dyDescent="0.25">
      <c r="A35" s="640"/>
      <c r="B35" s="164">
        <v>30</v>
      </c>
      <c r="C35" s="165"/>
      <c r="D35" s="166"/>
      <c r="E35" s="321"/>
      <c r="F35" s="167"/>
      <c r="G35" s="323"/>
      <c r="H35" s="279"/>
      <c r="I35" s="160"/>
      <c r="J35" s="431"/>
      <c r="K35" s="170"/>
      <c r="L35" s="416">
        <v>0</v>
      </c>
      <c r="M35" s="197">
        <v>0.1</v>
      </c>
      <c r="N35" s="171">
        <v>0</v>
      </c>
      <c r="O35" s="172">
        <f t="shared" ref="O35:O43" si="4">N35-P35</f>
        <v>0</v>
      </c>
      <c r="P35" s="173">
        <f t="shared" ref="P35:P43" si="5">N35/1.1</f>
        <v>0</v>
      </c>
      <c r="Q35" s="224">
        <v>0</v>
      </c>
      <c r="R35" s="198">
        <f t="shared" ref="R35:R43" si="6">N35-Q35</f>
        <v>0</v>
      </c>
      <c r="S35" s="284">
        <v>0</v>
      </c>
      <c r="T35" s="433"/>
      <c r="U35" s="434"/>
      <c r="V35" s="435"/>
      <c r="W35" s="168"/>
    </row>
    <row r="36" spans="1:23" ht="15" customHeight="1" x14ac:dyDescent="0.25">
      <c r="A36" s="640"/>
      <c r="B36" s="164">
        <v>31</v>
      </c>
      <c r="C36" s="446"/>
      <c r="D36" s="303"/>
      <c r="E36" s="317"/>
      <c r="F36" s="338"/>
      <c r="G36" s="339"/>
      <c r="H36" s="419"/>
      <c r="I36" s="310"/>
      <c r="J36" s="425"/>
      <c r="K36" s="426"/>
      <c r="L36" s="416">
        <v>0</v>
      </c>
      <c r="M36" s="197">
        <v>0.1</v>
      </c>
      <c r="N36" s="171">
        <v>0</v>
      </c>
      <c r="O36" s="172">
        <f t="shared" si="4"/>
        <v>0</v>
      </c>
      <c r="P36" s="173">
        <f t="shared" si="5"/>
        <v>0</v>
      </c>
      <c r="Q36" s="224">
        <v>0</v>
      </c>
      <c r="R36" s="198">
        <f t="shared" si="6"/>
        <v>0</v>
      </c>
      <c r="S36" s="284">
        <v>0</v>
      </c>
      <c r="T36" s="441"/>
      <c r="U36" s="428"/>
      <c r="V36" s="429"/>
      <c r="W36" s="344"/>
    </row>
    <row r="37" spans="1:23" ht="15" customHeight="1" x14ac:dyDescent="0.25">
      <c r="A37" s="640"/>
      <c r="B37" s="164">
        <v>32</v>
      </c>
      <c r="C37" s="446"/>
      <c r="D37" s="303"/>
      <c r="E37" s="317"/>
      <c r="F37" s="338"/>
      <c r="G37" s="339"/>
      <c r="H37" s="419"/>
      <c r="I37" s="310"/>
      <c r="J37" s="425"/>
      <c r="K37" s="426"/>
      <c r="L37" s="416">
        <v>0</v>
      </c>
      <c r="M37" s="197">
        <v>0.1</v>
      </c>
      <c r="N37" s="171">
        <v>0</v>
      </c>
      <c r="O37" s="172">
        <f t="shared" si="4"/>
        <v>0</v>
      </c>
      <c r="P37" s="173">
        <f t="shared" si="5"/>
        <v>0</v>
      </c>
      <c r="Q37" s="224">
        <v>0</v>
      </c>
      <c r="R37" s="198">
        <f t="shared" si="6"/>
        <v>0</v>
      </c>
      <c r="S37" s="284">
        <v>0</v>
      </c>
      <c r="T37" s="427"/>
      <c r="U37" s="428"/>
      <c r="V37" s="429"/>
      <c r="W37" s="344"/>
    </row>
    <row r="38" spans="1:23" ht="15" customHeight="1" x14ac:dyDescent="0.25">
      <c r="A38" s="640"/>
      <c r="B38" s="164">
        <v>33</v>
      </c>
      <c r="C38" s="165"/>
      <c r="D38" s="166"/>
      <c r="E38" s="321"/>
      <c r="F38" s="167"/>
      <c r="G38" s="323"/>
      <c r="H38" s="279"/>
      <c r="I38" s="160"/>
      <c r="J38" s="431"/>
      <c r="K38" s="170"/>
      <c r="L38" s="416">
        <v>0</v>
      </c>
      <c r="M38" s="197">
        <v>0.1</v>
      </c>
      <c r="N38" s="171">
        <v>0</v>
      </c>
      <c r="O38" s="172">
        <f t="shared" si="4"/>
        <v>0</v>
      </c>
      <c r="P38" s="173">
        <f t="shared" si="5"/>
        <v>0</v>
      </c>
      <c r="Q38" s="224">
        <v>0</v>
      </c>
      <c r="R38" s="198">
        <f t="shared" si="6"/>
        <v>0</v>
      </c>
      <c r="S38" s="284">
        <v>0</v>
      </c>
      <c r="T38" s="433"/>
      <c r="U38" s="434"/>
      <c r="V38" s="435"/>
      <c r="W38" s="168"/>
    </row>
    <row r="39" spans="1:23" ht="15" customHeight="1" x14ac:dyDescent="0.25">
      <c r="A39" s="640"/>
      <c r="B39" s="164">
        <v>34</v>
      </c>
      <c r="C39" s="165"/>
      <c r="D39" s="166"/>
      <c r="E39" s="321"/>
      <c r="F39" s="167"/>
      <c r="G39" s="323"/>
      <c r="H39" s="279"/>
      <c r="I39" s="160"/>
      <c r="J39" s="431"/>
      <c r="K39" s="170"/>
      <c r="L39" s="416">
        <v>0</v>
      </c>
      <c r="M39" s="197">
        <v>0.1</v>
      </c>
      <c r="N39" s="171">
        <v>0</v>
      </c>
      <c r="O39" s="172">
        <f t="shared" si="4"/>
        <v>0</v>
      </c>
      <c r="P39" s="173">
        <f t="shared" si="5"/>
        <v>0</v>
      </c>
      <c r="Q39" s="224">
        <v>0</v>
      </c>
      <c r="R39" s="198">
        <f t="shared" si="6"/>
        <v>0</v>
      </c>
      <c r="S39" s="284">
        <v>0</v>
      </c>
      <c r="T39" s="441"/>
      <c r="U39" s="434"/>
      <c r="V39" s="435"/>
      <c r="W39" s="168"/>
    </row>
    <row r="40" spans="1:23" ht="15" customHeight="1" x14ac:dyDescent="0.25">
      <c r="A40" s="640"/>
      <c r="B40" s="164">
        <v>35</v>
      </c>
      <c r="C40" s="165"/>
      <c r="D40" s="166"/>
      <c r="E40" s="321"/>
      <c r="F40" s="167"/>
      <c r="G40" s="323"/>
      <c r="H40" s="279"/>
      <c r="I40" s="160"/>
      <c r="J40" s="431"/>
      <c r="K40" s="170"/>
      <c r="L40" s="416">
        <v>0</v>
      </c>
      <c r="M40" s="197">
        <v>0.1</v>
      </c>
      <c r="N40" s="171">
        <v>0</v>
      </c>
      <c r="O40" s="172">
        <f t="shared" si="4"/>
        <v>0</v>
      </c>
      <c r="P40" s="173">
        <f t="shared" si="5"/>
        <v>0</v>
      </c>
      <c r="Q40" s="224">
        <v>0</v>
      </c>
      <c r="R40" s="198">
        <f t="shared" si="6"/>
        <v>0</v>
      </c>
      <c r="S40" s="284">
        <v>0</v>
      </c>
      <c r="T40" s="433"/>
      <c r="U40" s="434"/>
      <c r="V40" s="435"/>
      <c r="W40" s="168"/>
    </row>
    <row r="41" spans="1:23" ht="15" customHeight="1" x14ac:dyDescent="0.25">
      <c r="A41" s="640"/>
      <c r="B41" s="164">
        <v>36</v>
      </c>
      <c r="C41" s="165"/>
      <c r="D41" s="166"/>
      <c r="E41" s="321"/>
      <c r="F41" s="167"/>
      <c r="G41" s="323"/>
      <c r="H41" s="279"/>
      <c r="I41" s="160"/>
      <c r="J41" s="431"/>
      <c r="K41" s="170"/>
      <c r="L41" s="416">
        <v>0</v>
      </c>
      <c r="M41" s="197">
        <v>0.1</v>
      </c>
      <c r="N41" s="171">
        <v>0</v>
      </c>
      <c r="O41" s="172">
        <f t="shared" si="4"/>
        <v>0</v>
      </c>
      <c r="P41" s="173">
        <f t="shared" si="5"/>
        <v>0</v>
      </c>
      <c r="Q41" s="224">
        <v>0</v>
      </c>
      <c r="R41" s="198">
        <f t="shared" si="6"/>
        <v>0</v>
      </c>
      <c r="S41" s="284">
        <v>0</v>
      </c>
      <c r="T41" s="433"/>
      <c r="U41" s="434"/>
      <c r="V41" s="435"/>
      <c r="W41" s="168"/>
    </row>
    <row r="42" spans="1:23" ht="15" customHeight="1" x14ac:dyDescent="0.25">
      <c r="A42" s="640"/>
      <c r="B42" s="164">
        <v>37</v>
      </c>
      <c r="C42" s="165"/>
      <c r="D42" s="166"/>
      <c r="E42" s="346"/>
      <c r="F42" s="167"/>
      <c r="G42" s="323"/>
      <c r="H42" s="195"/>
      <c r="I42" s="160"/>
      <c r="J42" s="431"/>
      <c r="K42" s="170"/>
      <c r="L42" s="416">
        <v>0</v>
      </c>
      <c r="M42" s="197">
        <v>0.1</v>
      </c>
      <c r="N42" s="171">
        <v>0</v>
      </c>
      <c r="O42" s="172">
        <f t="shared" si="4"/>
        <v>0</v>
      </c>
      <c r="P42" s="173">
        <f t="shared" si="5"/>
        <v>0</v>
      </c>
      <c r="Q42" s="224">
        <v>0</v>
      </c>
      <c r="R42" s="198">
        <f t="shared" si="6"/>
        <v>0</v>
      </c>
      <c r="S42" s="284">
        <v>0</v>
      </c>
      <c r="T42" s="433"/>
      <c r="U42" s="434"/>
      <c r="V42" s="435"/>
      <c r="W42" s="168"/>
    </row>
    <row r="43" spans="1:23" ht="15" customHeight="1" x14ac:dyDescent="0.25">
      <c r="A43" s="640"/>
      <c r="B43" s="164">
        <v>38</v>
      </c>
      <c r="C43" s="446"/>
      <c r="D43" s="303"/>
      <c r="E43" s="442"/>
      <c r="F43" s="338"/>
      <c r="G43" s="339"/>
      <c r="H43" s="307"/>
      <c r="I43" s="310"/>
      <c r="J43" s="425"/>
      <c r="K43" s="426"/>
      <c r="L43" s="416">
        <v>0</v>
      </c>
      <c r="M43" s="197">
        <v>0.1</v>
      </c>
      <c r="N43" s="171">
        <v>0</v>
      </c>
      <c r="O43" s="172">
        <f t="shared" si="4"/>
        <v>0</v>
      </c>
      <c r="P43" s="173">
        <f t="shared" si="5"/>
        <v>0</v>
      </c>
      <c r="Q43" s="224">
        <v>0</v>
      </c>
      <c r="R43" s="198">
        <f t="shared" si="6"/>
        <v>0</v>
      </c>
      <c r="S43" s="284">
        <v>0</v>
      </c>
      <c r="T43" s="441"/>
      <c r="U43" s="428"/>
      <c r="V43" s="429"/>
      <c r="W43" s="344"/>
    </row>
    <row r="44" spans="1:23" ht="15" customHeight="1" x14ac:dyDescent="0.25">
      <c r="A44" s="640"/>
      <c r="B44" s="164">
        <v>39</v>
      </c>
      <c r="C44" s="165"/>
      <c r="D44" s="166"/>
      <c r="E44" s="346"/>
      <c r="F44" s="167"/>
      <c r="G44" s="323"/>
      <c r="H44" s="195"/>
      <c r="I44" s="160"/>
      <c r="J44" s="431"/>
      <c r="K44" s="170"/>
      <c r="L44" s="416">
        <v>0</v>
      </c>
      <c r="M44" s="197">
        <v>0.1</v>
      </c>
      <c r="N44" s="171">
        <v>0</v>
      </c>
      <c r="O44" s="172">
        <f t="shared" ref="O44" si="7">N44-P44</f>
        <v>0</v>
      </c>
      <c r="P44" s="173">
        <f t="shared" ref="P44:P45" si="8">N44/1.1</f>
        <v>0</v>
      </c>
      <c r="Q44" s="224">
        <v>0</v>
      </c>
      <c r="R44" s="198">
        <f t="shared" ref="R44" si="9">N44-Q44</f>
        <v>0</v>
      </c>
      <c r="S44" s="284">
        <v>0</v>
      </c>
      <c r="T44" s="433"/>
      <c r="U44" s="434"/>
      <c r="V44" s="435"/>
      <c r="W44" s="168"/>
    </row>
    <row r="45" spans="1:23" ht="15" customHeight="1" thickBot="1" x14ac:dyDescent="0.3">
      <c r="A45" s="640"/>
      <c r="B45" s="447">
        <v>40</v>
      </c>
      <c r="C45" s="448"/>
      <c r="D45" s="449"/>
      <c r="E45" s="450"/>
      <c r="F45" s="451"/>
      <c r="G45" s="452"/>
      <c r="H45" s="453"/>
      <c r="I45" s="454"/>
      <c r="J45" s="455"/>
      <c r="K45" s="457"/>
      <c r="L45" s="554">
        <v>0</v>
      </c>
      <c r="M45" s="459">
        <v>0</v>
      </c>
      <c r="N45" s="460">
        <v>0</v>
      </c>
      <c r="O45" s="461">
        <v>0</v>
      </c>
      <c r="P45" s="462">
        <f t="shared" si="8"/>
        <v>0</v>
      </c>
      <c r="Q45" s="463">
        <v>0</v>
      </c>
      <c r="R45" s="464">
        <v>0</v>
      </c>
      <c r="S45" s="465">
        <v>0</v>
      </c>
      <c r="T45" s="466"/>
      <c r="U45" s="467"/>
      <c r="V45" s="468"/>
      <c r="W45" s="469"/>
    </row>
    <row r="46" spans="1:23" ht="15.75" thickBot="1" x14ac:dyDescent="0.3">
      <c r="A46" s="2"/>
      <c r="B46" s="655"/>
      <c r="C46" s="655"/>
      <c r="D46" s="655"/>
      <c r="E46" s="655"/>
      <c r="F46" s="7"/>
      <c r="G46" s="7"/>
      <c r="H46" s="44"/>
      <c r="I46" s="44"/>
      <c r="J46" s="44"/>
      <c r="K46" s="44"/>
      <c r="L46" s="156">
        <f>SUM(L6:L45)</f>
        <v>0</v>
      </c>
      <c r="M46" s="63"/>
      <c r="N46" s="152">
        <f>SUM(N6:N45)</f>
        <v>0</v>
      </c>
      <c r="O46" s="159">
        <f>N46-P46</f>
        <v>0</v>
      </c>
      <c r="P46" s="65">
        <f>SUM(P6:P45)</f>
        <v>0</v>
      </c>
      <c r="Q46" s="153">
        <f>SUM(Q6:Q45)</f>
        <v>0</v>
      </c>
      <c r="R46" s="154">
        <f>SUM(R6:R45)</f>
        <v>0</v>
      </c>
      <c r="S46" s="76">
        <f>SUM(S6:S45)</f>
        <v>0</v>
      </c>
      <c r="T46" s="7"/>
      <c r="U46" s="7"/>
      <c r="V46" s="7"/>
      <c r="W46" s="46"/>
    </row>
    <row r="47" spans="1:23" ht="15.75" customHeight="1" thickBot="1" x14ac:dyDescent="0.3">
      <c r="A47" s="2"/>
      <c r="B47" s="656" t="s">
        <v>12</v>
      </c>
      <c r="C47" s="657"/>
      <c r="D47" s="85">
        <v>0</v>
      </c>
      <c r="E47" s="54">
        <f>E51-E50-E49</f>
        <v>0</v>
      </c>
      <c r="F47" s="60"/>
      <c r="G47" s="646" t="s">
        <v>39</v>
      </c>
      <c r="H47" s="647"/>
      <c r="I47" s="650">
        <f>E51-E50</f>
        <v>0</v>
      </c>
      <c r="J47" s="651"/>
      <c r="T47" s="6"/>
      <c r="U47" s="6"/>
      <c r="V47" s="6"/>
    </row>
    <row r="48" spans="1:23" ht="15.75" customHeight="1" thickBot="1" x14ac:dyDescent="0.3">
      <c r="A48" s="2"/>
      <c r="B48" s="644" t="s">
        <v>18</v>
      </c>
      <c r="C48" s="645"/>
      <c r="D48" s="86">
        <v>0</v>
      </c>
      <c r="E48" s="55">
        <v>0</v>
      </c>
      <c r="F48" s="61"/>
      <c r="G48" s="648"/>
      <c r="H48" s="649"/>
      <c r="I48" s="652"/>
      <c r="J48" s="653"/>
    </row>
    <row r="49" spans="1:10" ht="15.75" customHeight="1" thickBot="1" x14ac:dyDescent="0.3">
      <c r="A49" s="2"/>
      <c r="B49" s="624" t="s">
        <v>14</v>
      </c>
      <c r="C49" s="625"/>
      <c r="D49" s="133">
        <v>0</v>
      </c>
      <c r="E49" s="56">
        <f>S46</f>
        <v>0</v>
      </c>
      <c r="F49" s="2"/>
      <c r="G49" s="62"/>
      <c r="H49" s="6"/>
      <c r="I49" s="6"/>
      <c r="J49" s="6"/>
    </row>
    <row r="50" spans="1:10" ht="15.75" customHeight="1" thickBot="1" x14ac:dyDescent="0.3">
      <c r="A50" s="2"/>
      <c r="B50" s="658" t="s">
        <v>13</v>
      </c>
      <c r="C50" s="659"/>
      <c r="D50" s="134">
        <v>0</v>
      </c>
      <c r="E50" s="57">
        <f>L46</f>
        <v>0</v>
      </c>
      <c r="J50" s="5"/>
    </row>
    <row r="51" spans="1:10" ht="15.75" thickBot="1" x14ac:dyDescent="0.3">
      <c r="B51" s="628" t="s">
        <v>6</v>
      </c>
      <c r="C51" s="629"/>
      <c r="D51" s="259">
        <f>D47+D48+D49+D50</f>
        <v>0</v>
      </c>
      <c r="E51" s="58">
        <f>N46</f>
        <v>0</v>
      </c>
      <c r="F51" s="149"/>
      <c r="G51" s="80"/>
      <c r="H51" s="80"/>
    </row>
    <row r="52" spans="1:10" ht="15.75" thickBot="1" x14ac:dyDescent="0.3">
      <c r="B52" s="81"/>
      <c r="C52" s="81"/>
      <c r="D52" s="82"/>
      <c r="E52" s="83"/>
      <c r="G52" s="80"/>
      <c r="H52" s="80"/>
    </row>
    <row r="53" spans="1:10" ht="15.75" thickBot="1" x14ac:dyDescent="0.3">
      <c r="B53" s="630" t="s">
        <v>48</v>
      </c>
      <c r="C53" s="631"/>
      <c r="D53" s="616">
        <f>O46</f>
        <v>0</v>
      </c>
      <c r="E53" s="660"/>
      <c r="G53" s="80"/>
      <c r="H53" s="80"/>
    </row>
    <row r="54" spans="1:10" ht="15.75" thickBot="1" x14ac:dyDescent="0.3"/>
    <row r="55" spans="1:10" ht="33" customHeight="1" thickBot="1" x14ac:dyDescent="0.3">
      <c r="B55" s="618" t="s">
        <v>9</v>
      </c>
      <c r="C55" s="619"/>
      <c r="D55" s="8" t="s">
        <v>35</v>
      </c>
    </row>
    <row r="56" spans="1:10" x14ac:dyDescent="0.25">
      <c r="B56" s="620" t="s">
        <v>24</v>
      </c>
      <c r="C56" s="621"/>
      <c r="D56" s="51"/>
      <c r="E56" s="4"/>
      <c r="F56" s="4"/>
    </row>
    <row r="57" spans="1:10" x14ac:dyDescent="0.25">
      <c r="B57" s="632" t="s">
        <v>25</v>
      </c>
      <c r="C57" s="633"/>
      <c r="D57" s="52"/>
      <c r="E57" s="4"/>
      <c r="F57" s="4"/>
    </row>
    <row r="58" spans="1:10" x14ac:dyDescent="0.25">
      <c r="B58" s="632" t="s">
        <v>26</v>
      </c>
      <c r="C58" s="633"/>
      <c r="D58" s="52"/>
      <c r="E58" s="4"/>
      <c r="F58" s="4"/>
    </row>
    <row r="59" spans="1:10" x14ac:dyDescent="0.25">
      <c r="B59" s="632" t="s">
        <v>27</v>
      </c>
      <c r="C59" s="633"/>
      <c r="D59" s="52"/>
      <c r="E59" s="4"/>
      <c r="F59" s="4"/>
    </row>
    <row r="60" spans="1:10" x14ac:dyDescent="0.25">
      <c r="B60" s="632" t="s">
        <v>28</v>
      </c>
      <c r="C60" s="633"/>
      <c r="D60" s="52"/>
      <c r="E60" s="4"/>
      <c r="F60" s="4"/>
    </row>
    <row r="61" spans="1:10" x14ac:dyDescent="0.25">
      <c r="B61" s="632" t="s">
        <v>29</v>
      </c>
      <c r="C61" s="633"/>
      <c r="D61" s="52"/>
      <c r="E61" s="4"/>
      <c r="F61" s="4"/>
    </row>
    <row r="62" spans="1:10" x14ac:dyDescent="0.25">
      <c r="B62" s="632" t="s">
        <v>30</v>
      </c>
      <c r="C62" s="633"/>
      <c r="D62" s="52"/>
      <c r="E62" s="4"/>
      <c r="F62" s="4"/>
    </row>
    <row r="63" spans="1:10" x14ac:dyDescent="0.25">
      <c r="B63" s="632" t="s">
        <v>31</v>
      </c>
      <c r="C63" s="633"/>
      <c r="D63" s="52"/>
      <c r="E63" s="4"/>
      <c r="F63" s="4"/>
    </row>
    <row r="64" spans="1:10" x14ac:dyDescent="0.25">
      <c r="B64" s="632" t="s">
        <v>32</v>
      </c>
      <c r="C64" s="633"/>
      <c r="D64" s="52"/>
      <c r="E64" s="4"/>
      <c r="F64" s="4"/>
    </row>
    <row r="65" spans="2:6" x14ac:dyDescent="0.25">
      <c r="B65" s="632" t="s">
        <v>33</v>
      </c>
      <c r="C65" s="633"/>
      <c r="D65" s="52"/>
      <c r="E65" s="4"/>
      <c r="F65" s="4"/>
    </row>
    <row r="66" spans="2:6" x14ac:dyDescent="0.25">
      <c r="B66" s="150" t="s">
        <v>69</v>
      </c>
      <c r="C66" s="151"/>
      <c r="D66" s="52"/>
      <c r="E66" s="4"/>
      <c r="F66" s="4"/>
    </row>
    <row r="67" spans="2:6" x14ac:dyDescent="0.25">
      <c r="B67" s="150" t="s">
        <v>70</v>
      </c>
      <c r="C67" s="151"/>
      <c r="D67" s="52"/>
      <c r="E67" s="4"/>
      <c r="F67" s="4"/>
    </row>
    <row r="68" spans="2:6" ht="15.75" thickBot="1" x14ac:dyDescent="0.3">
      <c r="B68" s="49" t="s">
        <v>34</v>
      </c>
      <c r="C68" s="50"/>
      <c r="D68" s="53"/>
      <c r="E68" s="6"/>
      <c r="F68" s="6"/>
    </row>
  </sheetData>
  <autoFilter ref="A5:W51"/>
  <mergeCells count="23">
    <mergeCell ref="B64:C64"/>
    <mergeCell ref="B65:C65"/>
    <mergeCell ref="B58:C58"/>
    <mergeCell ref="B59:C59"/>
    <mergeCell ref="B60:C60"/>
    <mergeCell ref="B61:C61"/>
    <mergeCell ref="B62:C62"/>
    <mergeCell ref="B63:C63"/>
    <mergeCell ref="B46:E46"/>
    <mergeCell ref="A2:W2"/>
    <mergeCell ref="A6:A45"/>
    <mergeCell ref="B57:C57"/>
    <mergeCell ref="B47:C47"/>
    <mergeCell ref="G47:H48"/>
    <mergeCell ref="I47:J48"/>
    <mergeCell ref="B48:C48"/>
    <mergeCell ref="B49:C49"/>
    <mergeCell ref="B50:C50"/>
    <mergeCell ref="B51:C51"/>
    <mergeCell ref="B53:C53"/>
    <mergeCell ref="D53:E53"/>
    <mergeCell ref="B55:C55"/>
    <mergeCell ref="B56:C56"/>
  </mergeCells>
  <pageMargins left="0" right="0" top="0.19685039370078741" bottom="0.19685039370078741" header="0.31496062992125984" footer="0.31496062992125984"/>
  <pageSetup paperSize="9" scale="3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66"/>
  <sheetViews>
    <sheetView topLeftCell="A28" zoomScale="80" zoomScaleNormal="80" workbookViewId="0">
      <selection activeCell="H34" sqref="H34"/>
    </sheetView>
  </sheetViews>
  <sheetFormatPr baseColWidth="10" defaultRowHeight="15" x14ac:dyDescent="0.25"/>
  <cols>
    <col min="1" max="1" width="6.140625" style="1" customWidth="1"/>
    <col min="2" max="2" width="9.5703125" style="1" customWidth="1"/>
    <col min="3" max="3" width="12.5703125" style="1" customWidth="1"/>
    <col min="4" max="4" width="10.140625" style="1" customWidth="1"/>
    <col min="5" max="5" width="13.140625" style="1" customWidth="1"/>
    <col min="6" max="6" width="22.85546875" style="1" customWidth="1"/>
    <col min="7" max="7" width="23" style="1" customWidth="1"/>
    <col min="8" max="8" width="17.85546875" style="1" customWidth="1"/>
    <col min="9" max="9" width="8.28515625" style="1" customWidth="1"/>
    <col min="10" max="10" width="33.7109375" style="1" customWidth="1"/>
    <col min="11" max="11" width="25" style="1" customWidth="1"/>
    <col min="12" max="12" width="12.85546875" style="1" customWidth="1"/>
    <col min="13" max="13" width="8.140625" style="1" customWidth="1"/>
    <col min="14" max="15" width="12.7109375" style="1" customWidth="1"/>
    <col min="16" max="16" width="12.140625" style="1" customWidth="1"/>
    <col min="17" max="17" width="13.5703125" style="1" customWidth="1"/>
    <col min="18" max="18" width="12.140625" style="1" customWidth="1"/>
    <col min="19" max="21" width="12.5703125" style="1" customWidth="1"/>
    <col min="22" max="22" width="9.85546875" style="1" customWidth="1"/>
    <col min="23" max="23" width="36.28515625" style="1" customWidth="1"/>
    <col min="24" max="16384" width="11.42578125" style="1"/>
  </cols>
  <sheetData>
    <row r="1" spans="1:23" ht="15.75" thickBot="1" x14ac:dyDescent="0.3"/>
    <row r="2" spans="1:23" ht="15.75" thickBot="1" x14ac:dyDescent="0.3">
      <c r="A2" s="636" t="s">
        <v>76</v>
      </c>
      <c r="B2" s="637"/>
      <c r="C2" s="637"/>
      <c r="D2" s="637"/>
      <c r="E2" s="637"/>
      <c r="F2" s="637"/>
      <c r="G2" s="637"/>
      <c r="H2" s="637"/>
      <c r="I2" s="637"/>
      <c r="J2" s="637"/>
      <c r="K2" s="637"/>
      <c r="L2" s="637"/>
      <c r="M2" s="637"/>
      <c r="N2" s="637"/>
      <c r="O2" s="637"/>
      <c r="P2" s="637"/>
      <c r="Q2" s="637"/>
      <c r="R2" s="637"/>
      <c r="S2" s="637"/>
      <c r="T2" s="637"/>
      <c r="U2" s="637"/>
      <c r="V2" s="637"/>
      <c r="W2" s="638"/>
    </row>
    <row r="3" spans="1:23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5"/>
      <c r="L3" s="5"/>
      <c r="M3" s="5"/>
    </row>
    <row r="4" spans="1:23" ht="15.75" thickBot="1" x14ac:dyDescent="0.3">
      <c r="N4" s="3"/>
      <c r="O4" s="3"/>
      <c r="P4" s="3"/>
      <c r="Q4" s="3"/>
      <c r="R4" s="3"/>
      <c r="S4" s="3"/>
      <c r="T4" s="3"/>
      <c r="U4" s="3"/>
      <c r="V4" s="3"/>
      <c r="W4" s="3"/>
    </row>
    <row r="5" spans="1:23" ht="41.25" customHeight="1" thickBot="1" x14ac:dyDescent="0.3">
      <c r="A5" s="22" t="s">
        <v>5</v>
      </c>
      <c r="B5" s="22" t="s">
        <v>22</v>
      </c>
      <c r="C5" s="10" t="s">
        <v>2</v>
      </c>
      <c r="D5" s="10" t="s">
        <v>15</v>
      </c>
      <c r="E5" s="10" t="s">
        <v>40</v>
      </c>
      <c r="F5" s="9" t="s">
        <v>16</v>
      </c>
      <c r="G5" s="10" t="s">
        <v>17</v>
      </c>
      <c r="H5" s="12" t="s">
        <v>0</v>
      </c>
      <c r="I5" s="12" t="s">
        <v>8</v>
      </c>
      <c r="J5" s="13" t="s">
        <v>20</v>
      </c>
      <c r="K5" s="14" t="s">
        <v>9</v>
      </c>
      <c r="L5" s="59" t="s">
        <v>44</v>
      </c>
      <c r="M5" s="162" t="s">
        <v>38</v>
      </c>
      <c r="N5" s="162" t="s">
        <v>3</v>
      </c>
      <c r="O5" s="17" t="s">
        <v>10</v>
      </c>
      <c r="P5" s="18" t="s">
        <v>4</v>
      </c>
      <c r="Q5" s="145" t="s">
        <v>36</v>
      </c>
      <c r="R5" s="145" t="s">
        <v>11</v>
      </c>
      <c r="S5" s="75" t="s">
        <v>45</v>
      </c>
      <c r="T5" s="20" t="s">
        <v>41</v>
      </c>
      <c r="U5" s="20" t="s">
        <v>42</v>
      </c>
      <c r="V5" s="74" t="s">
        <v>43</v>
      </c>
      <c r="W5" s="21" t="s">
        <v>49</v>
      </c>
    </row>
    <row r="6" spans="1:23" ht="15" customHeight="1" x14ac:dyDescent="0.25">
      <c r="A6" s="639" t="s">
        <v>53</v>
      </c>
      <c r="B6" s="366">
        <v>1</v>
      </c>
      <c r="C6" s="443"/>
      <c r="D6" s="261"/>
      <c r="E6" s="262"/>
      <c r="F6" s="263"/>
      <c r="G6" s="264"/>
      <c r="H6" s="402"/>
      <c r="I6" s="269"/>
      <c r="J6" s="276"/>
      <c r="K6" s="404"/>
      <c r="L6" s="559">
        <v>0</v>
      </c>
      <c r="M6" s="470">
        <v>0.1</v>
      </c>
      <c r="N6" s="271">
        <v>0</v>
      </c>
      <c r="O6" s="272">
        <f t="shared" ref="O6:O8" si="0">N6-P6</f>
        <v>0</v>
      </c>
      <c r="P6" s="382">
        <f t="shared" ref="P6:P35" si="1">N6/1.1</f>
        <v>0</v>
      </c>
      <c r="Q6" s="393">
        <v>0</v>
      </c>
      <c r="R6" s="273">
        <f t="shared" ref="R6:R35" si="2">N6-Q6</f>
        <v>0</v>
      </c>
      <c r="S6" s="471">
        <v>0</v>
      </c>
      <c r="T6" s="472"/>
      <c r="U6" s="407"/>
      <c r="V6" s="408"/>
      <c r="W6" s="473"/>
    </row>
    <row r="7" spans="1:23" ht="15" customHeight="1" x14ac:dyDescent="0.25">
      <c r="A7" s="640"/>
      <c r="B7" s="164">
        <v>2</v>
      </c>
      <c r="C7" s="444"/>
      <c r="D7" s="166"/>
      <c r="E7" s="192"/>
      <c r="F7" s="277"/>
      <c r="G7" s="278"/>
      <c r="H7" s="279"/>
      <c r="I7" s="160"/>
      <c r="J7" s="286"/>
      <c r="K7" s="410"/>
      <c r="L7" s="478">
        <v>0</v>
      </c>
      <c r="M7" s="474">
        <v>0.1</v>
      </c>
      <c r="N7" s="282">
        <v>0</v>
      </c>
      <c r="O7" s="283">
        <f t="shared" si="0"/>
        <v>0</v>
      </c>
      <c r="P7" s="173">
        <f t="shared" si="1"/>
        <v>0</v>
      </c>
      <c r="Q7" s="224">
        <v>0</v>
      </c>
      <c r="R7" s="198">
        <f t="shared" si="2"/>
        <v>0</v>
      </c>
      <c r="S7" s="475">
        <v>0</v>
      </c>
      <c r="T7" s="476"/>
      <c r="U7" s="413"/>
      <c r="V7" s="414"/>
      <c r="W7" s="477"/>
    </row>
    <row r="8" spans="1:23" ht="15" customHeight="1" x14ac:dyDescent="0.25">
      <c r="A8" s="640"/>
      <c r="B8" s="164">
        <v>3</v>
      </c>
      <c r="C8" s="444"/>
      <c r="D8" s="166"/>
      <c r="E8" s="192"/>
      <c r="F8" s="277"/>
      <c r="G8" s="278"/>
      <c r="H8" s="279"/>
      <c r="I8" s="160"/>
      <c r="J8" s="286"/>
      <c r="K8" s="410"/>
      <c r="L8" s="478">
        <v>0</v>
      </c>
      <c r="M8" s="474">
        <v>0.1</v>
      </c>
      <c r="N8" s="282">
        <v>0</v>
      </c>
      <c r="O8" s="283">
        <f t="shared" si="0"/>
        <v>0</v>
      </c>
      <c r="P8" s="173">
        <f t="shared" si="1"/>
        <v>0</v>
      </c>
      <c r="Q8" s="224">
        <v>0</v>
      </c>
      <c r="R8" s="198">
        <f t="shared" si="2"/>
        <v>0</v>
      </c>
      <c r="S8" s="475">
        <v>0</v>
      </c>
      <c r="T8" s="476"/>
      <c r="U8" s="413"/>
      <c r="V8" s="414"/>
      <c r="W8" s="477"/>
    </row>
    <row r="9" spans="1:23" ht="15" customHeight="1" x14ac:dyDescent="0.25">
      <c r="A9" s="640"/>
      <c r="B9" s="164">
        <v>4</v>
      </c>
      <c r="C9" s="444"/>
      <c r="D9" s="166"/>
      <c r="E9" s="192"/>
      <c r="F9" s="277"/>
      <c r="G9" s="278"/>
      <c r="H9" s="279"/>
      <c r="I9" s="160"/>
      <c r="J9" s="286"/>
      <c r="K9" s="410"/>
      <c r="L9" s="478">
        <v>0</v>
      </c>
      <c r="M9" s="474">
        <v>0.1</v>
      </c>
      <c r="N9" s="282">
        <v>0</v>
      </c>
      <c r="O9" s="283">
        <f>N9-P9</f>
        <v>0</v>
      </c>
      <c r="P9" s="173">
        <f t="shared" si="1"/>
        <v>0</v>
      </c>
      <c r="Q9" s="224">
        <v>0</v>
      </c>
      <c r="R9" s="198">
        <f t="shared" si="2"/>
        <v>0</v>
      </c>
      <c r="S9" s="475">
        <v>0</v>
      </c>
      <c r="T9" s="476"/>
      <c r="U9" s="413"/>
      <c r="V9" s="414"/>
      <c r="W9" s="477"/>
    </row>
    <row r="10" spans="1:23" ht="15" customHeight="1" x14ac:dyDescent="0.25">
      <c r="A10" s="640"/>
      <c r="B10" s="164">
        <v>5</v>
      </c>
      <c r="C10" s="444"/>
      <c r="D10" s="166"/>
      <c r="E10" s="192"/>
      <c r="F10" s="277"/>
      <c r="G10" s="278"/>
      <c r="H10" s="279"/>
      <c r="I10" s="160"/>
      <c r="J10" s="479"/>
      <c r="K10" s="410"/>
      <c r="L10" s="478">
        <v>0</v>
      </c>
      <c r="M10" s="474">
        <v>0.1</v>
      </c>
      <c r="N10" s="282">
        <v>0</v>
      </c>
      <c r="O10" s="283">
        <f t="shared" ref="O10:O35" si="3">N10-P10</f>
        <v>0</v>
      </c>
      <c r="P10" s="173">
        <f t="shared" si="1"/>
        <v>0</v>
      </c>
      <c r="Q10" s="224">
        <v>0</v>
      </c>
      <c r="R10" s="198">
        <f t="shared" si="2"/>
        <v>0</v>
      </c>
      <c r="S10" s="475">
        <v>0</v>
      </c>
      <c r="T10" s="476"/>
      <c r="U10" s="413"/>
      <c r="V10" s="414"/>
      <c r="W10" s="477"/>
    </row>
    <row r="11" spans="1:23" ht="15" customHeight="1" x14ac:dyDescent="0.25">
      <c r="A11" s="640"/>
      <c r="B11" s="164">
        <v>6</v>
      </c>
      <c r="C11" s="444"/>
      <c r="D11" s="166"/>
      <c r="E11" s="321"/>
      <c r="F11" s="277"/>
      <c r="G11" s="278"/>
      <c r="H11" s="279"/>
      <c r="I11" s="160"/>
      <c r="J11" s="286"/>
      <c r="K11" s="410"/>
      <c r="L11" s="377">
        <v>0</v>
      </c>
      <c r="M11" s="474">
        <v>0.1</v>
      </c>
      <c r="N11" s="282">
        <v>0</v>
      </c>
      <c r="O11" s="283">
        <f t="shared" si="3"/>
        <v>0</v>
      </c>
      <c r="P11" s="173">
        <f t="shared" si="1"/>
        <v>0</v>
      </c>
      <c r="Q11" s="224">
        <v>0</v>
      </c>
      <c r="R11" s="198">
        <f t="shared" si="2"/>
        <v>0</v>
      </c>
      <c r="S11" s="475">
        <v>0</v>
      </c>
      <c r="T11" s="476"/>
      <c r="U11" s="413"/>
      <c r="V11" s="414"/>
      <c r="W11" s="477"/>
    </row>
    <row r="12" spans="1:23" ht="15" customHeight="1" x14ac:dyDescent="0.25">
      <c r="A12" s="640"/>
      <c r="B12" s="164">
        <v>7</v>
      </c>
      <c r="C12" s="445"/>
      <c r="D12" s="303"/>
      <c r="E12" s="317"/>
      <c r="F12" s="305"/>
      <c r="G12" s="306"/>
      <c r="H12" s="419"/>
      <c r="I12" s="310"/>
      <c r="J12" s="316"/>
      <c r="K12" s="421"/>
      <c r="L12" s="378">
        <v>0</v>
      </c>
      <c r="M12" s="480">
        <v>0.1</v>
      </c>
      <c r="N12" s="312">
        <v>0</v>
      </c>
      <c r="O12" s="313">
        <f t="shared" si="3"/>
        <v>0</v>
      </c>
      <c r="P12" s="384">
        <f t="shared" si="1"/>
        <v>0</v>
      </c>
      <c r="Q12" s="396">
        <v>0</v>
      </c>
      <c r="R12" s="314">
        <f t="shared" si="2"/>
        <v>0</v>
      </c>
      <c r="S12" s="557">
        <v>0</v>
      </c>
      <c r="T12" s="481"/>
      <c r="U12" s="423"/>
      <c r="V12" s="424"/>
      <c r="W12" s="482"/>
    </row>
    <row r="13" spans="1:23" ht="15" customHeight="1" x14ac:dyDescent="0.25">
      <c r="A13" s="640"/>
      <c r="B13" s="164">
        <v>8</v>
      </c>
      <c r="C13" s="444"/>
      <c r="D13" s="166"/>
      <c r="E13" s="321"/>
      <c r="F13" s="277"/>
      <c r="G13" s="278"/>
      <c r="H13" s="279"/>
      <c r="I13" s="160"/>
      <c r="J13" s="286"/>
      <c r="K13" s="410"/>
      <c r="L13" s="377">
        <v>0</v>
      </c>
      <c r="M13" s="474">
        <v>0.1</v>
      </c>
      <c r="N13" s="282">
        <v>0</v>
      </c>
      <c r="O13" s="283">
        <f t="shared" si="3"/>
        <v>0</v>
      </c>
      <c r="P13" s="173">
        <f t="shared" si="1"/>
        <v>0</v>
      </c>
      <c r="Q13" s="224">
        <v>0</v>
      </c>
      <c r="R13" s="198">
        <f t="shared" si="2"/>
        <v>0</v>
      </c>
      <c r="S13" s="475">
        <v>0</v>
      </c>
      <c r="T13" s="476"/>
      <c r="U13" s="413"/>
      <c r="V13" s="414"/>
      <c r="W13" s="477"/>
    </row>
    <row r="14" spans="1:23" ht="15" customHeight="1" x14ac:dyDescent="0.25">
      <c r="A14" s="640"/>
      <c r="B14" s="164">
        <v>9</v>
      </c>
      <c r="C14" s="444"/>
      <c r="D14" s="166"/>
      <c r="E14" s="321"/>
      <c r="F14" s="277"/>
      <c r="G14" s="278"/>
      <c r="H14" s="279"/>
      <c r="I14" s="160"/>
      <c r="J14" s="286"/>
      <c r="K14" s="410"/>
      <c r="L14" s="377">
        <v>0</v>
      </c>
      <c r="M14" s="480">
        <v>0.1</v>
      </c>
      <c r="N14" s="282">
        <v>0</v>
      </c>
      <c r="O14" s="283">
        <f t="shared" si="3"/>
        <v>0</v>
      </c>
      <c r="P14" s="173">
        <f t="shared" si="1"/>
        <v>0</v>
      </c>
      <c r="Q14" s="224">
        <v>0</v>
      </c>
      <c r="R14" s="198">
        <f t="shared" si="2"/>
        <v>0</v>
      </c>
      <c r="S14" s="475">
        <v>0</v>
      </c>
      <c r="T14" s="476"/>
      <c r="U14" s="413"/>
      <c r="V14" s="414"/>
      <c r="W14" s="477"/>
    </row>
    <row r="15" spans="1:23" ht="15" customHeight="1" x14ac:dyDescent="0.25">
      <c r="A15" s="640"/>
      <c r="B15" s="164">
        <v>10</v>
      </c>
      <c r="C15" s="445"/>
      <c r="D15" s="303"/>
      <c r="E15" s="317"/>
      <c r="F15" s="305"/>
      <c r="G15" s="306"/>
      <c r="H15" s="419"/>
      <c r="I15" s="310"/>
      <c r="J15" s="316"/>
      <c r="K15" s="421"/>
      <c r="L15" s="379">
        <v>0</v>
      </c>
      <c r="M15" s="480">
        <v>0.1</v>
      </c>
      <c r="N15" s="319">
        <v>0</v>
      </c>
      <c r="O15" s="320">
        <f t="shared" si="3"/>
        <v>0</v>
      </c>
      <c r="P15" s="384">
        <f t="shared" si="1"/>
        <v>0</v>
      </c>
      <c r="Q15" s="396">
        <v>0</v>
      </c>
      <c r="R15" s="314">
        <f t="shared" si="2"/>
        <v>0</v>
      </c>
      <c r="S15" s="557">
        <v>0</v>
      </c>
      <c r="T15" s="484"/>
      <c r="U15" s="423"/>
      <c r="V15" s="424"/>
      <c r="W15" s="482"/>
    </row>
    <row r="16" spans="1:23" ht="15" customHeight="1" x14ac:dyDescent="0.25">
      <c r="A16" s="640"/>
      <c r="B16" s="164">
        <v>11</v>
      </c>
      <c r="C16" s="445"/>
      <c r="D16" s="303"/>
      <c r="E16" s="317"/>
      <c r="F16" s="305"/>
      <c r="G16" s="306"/>
      <c r="H16" s="419"/>
      <c r="I16" s="310"/>
      <c r="J16" s="316"/>
      <c r="K16" s="421"/>
      <c r="L16" s="379">
        <v>0</v>
      </c>
      <c r="M16" s="480">
        <v>0.1</v>
      </c>
      <c r="N16" s="319">
        <v>0</v>
      </c>
      <c r="O16" s="320">
        <f t="shared" si="3"/>
        <v>0</v>
      </c>
      <c r="P16" s="384">
        <f t="shared" si="1"/>
        <v>0</v>
      </c>
      <c r="Q16" s="396">
        <v>0</v>
      </c>
      <c r="R16" s="314">
        <f t="shared" si="2"/>
        <v>0</v>
      </c>
      <c r="S16" s="557">
        <v>0</v>
      </c>
      <c r="T16" s="484"/>
      <c r="U16" s="423"/>
      <c r="V16" s="424"/>
      <c r="W16" s="482"/>
    </row>
    <row r="17" spans="1:23" ht="15" customHeight="1" x14ac:dyDescent="0.25">
      <c r="A17" s="640"/>
      <c r="B17" s="164">
        <v>12</v>
      </c>
      <c r="C17" s="165"/>
      <c r="D17" s="166"/>
      <c r="E17" s="321"/>
      <c r="F17" s="167"/>
      <c r="G17" s="323"/>
      <c r="H17" s="279"/>
      <c r="I17" s="160"/>
      <c r="J17" s="168"/>
      <c r="K17" s="170"/>
      <c r="L17" s="487">
        <v>0</v>
      </c>
      <c r="M17" s="474">
        <v>0.1</v>
      </c>
      <c r="N17" s="171">
        <v>0</v>
      </c>
      <c r="O17" s="172">
        <f t="shared" si="3"/>
        <v>0</v>
      </c>
      <c r="P17" s="173">
        <f t="shared" si="1"/>
        <v>0</v>
      </c>
      <c r="Q17" s="224">
        <v>0</v>
      </c>
      <c r="R17" s="198">
        <f t="shared" si="2"/>
        <v>0</v>
      </c>
      <c r="S17" s="475">
        <v>0</v>
      </c>
      <c r="T17" s="476"/>
      <c r="U17" s="413"/>
      <c r="V17" s="414"/>
      <c r="W17" s="485"/>
    </row>
    <row r="18" spans="1:23" ht="15" customHeight="1" x14ac:dyDescent="0.25">
      <c r="A18" s="640"/>
      <c r="B18" s="164">
        <v>13</v>
      </c>
      <c r="C18" s="165"/>
      <c r="D18" s="166"/>
      <c r="E18" s="321"/>
      <c r="F18" s="167"/>
      <c r="G18" s="323"/>
      <c r="H18" s="279"/>
      <c r="I18" s="160"/>
      <c r="J18" s="168"/>
      <c r="K18" s="170"/>
      <c r="L18" s="487">
        <v>0</v>
      </c>
      <c r="M18" s="474">
        <v>0.1</v>
      </c>
      <c r="N18" s="171">
        <v>0</v>
      </c>
      <c r="O18" s="172">
        <f t="shared" si="3"/>
        <v>0</v>
      </c>
      <c r="P18" s="173">
        <f t="shared" si="1"/>
        <v>0</v>
      </c>
      <c r="Q18" s="224">
        <v>0</v>
      </c>
      <c r="R18" s="198">
        <f t="shared" si="2"/>
        <v>0</v>
      </c>
      <c r="S18" s="475">
        <v>0</v>
      </c>
      <c r="T18" s="486"/>
      <c r="U18" s="413"/>
      <c r="V18" s="414"/>
      <c r="W18" s="485"/>
    </row>
    <row r="19" spans="1:23" ht="15" customHeight="1" x14ac:dyDescent="0.25">
      <c r="A19" s="640"/>
      <c r="B19" s="164">
        <v>14</v>
      </c>
      <c r="C19" s="165"/>
      <c r="D19" s="166"/>
      <c r="E19" s="321"/>
      <c r="F19" s="167"/>
      <c r="G19" s="323"/>
      <c r="H19" s="279"/>
      <c r="I19" s="160"/>
      <c r="J19" s="168"/>
      <c r="K19" s="170"/>
      <c r="L19" s="487">
        <v>0</v>
      </c>
      <c r="M19" s="483">
        <v>0.1</v>
      </c>
      <c r="N19" s="171">
        <v>0</v>
      </c>
      <c r="O19" s="172">
        <f t="shared" si="3"/>
        <v>0</v>
      </c>
      <c r="P19" s="173">
        <f t="shared" si="1"/>
        <v>0</v>
      </c>
      <c r="Q19" s="224">
        <v>0</v>
      </c>
      <c r="R19" s="198">
        <f t="shared" si="2"/>
        <v>0</v>
      </c>
      <c r="S19" s="475">
        <v>0</v>
      </c>
      <c r="T19" s="476"/>
      <c r="U19" s="413"/>
      <c r="V19" s="414"/>
      <c r="W19" s="485"/>
    </row>
    <row r="20" spans="1:23" ht="15" customHeight="1" x14ac:dyDescent="0.25">
      <c r="A20" s="640"/>
      <c r="B20" s="164">
        <v>15</v>
      </c>
      <c r="C20" s="165"/>
      <c r="D20" s="166"/>
      <c r="E20" s="321"/>
      <c r="F20" s="167"/>
      <c r="G20" s="323"/>
      <c r="H20" s="279"/>
      <c r="I20" s="160"/>
      <c r="J20" s="168"/>
      <c r="K20" s="170"/>
      <c r="L20" s="487">
        <v>0</v>
      </c>
      <c r="M20" s="474">
        <v>0.1</v>
      </c>
      <c r="N20" s="171">
        <v>0</v>
      </c>
      <c r="O20" s="172">
        <f t="shared" si="3"/>
        <v>0</v>
      </c>
      <c r="P20" s="173">
        <f t="shared" si="1"/>
        <v>0</v>
      </c>
      <c r="Q20" s="224">
        <v>0</v>
      </c>
      <c r="R20" s="198">
        <f t="shared" si="2"/>
        <v>0</v>
      </c>
      <c r="S20" s="475">
        <v>0</v>
      </c>
      <c r="T20" s="476"/>
      <c r="U20" s="413"/>
      <c r="V20" s="414"/>
      <c r="W20" s="485"/>
    </row>
    <row r="21" spans="1:23" ht="15" customHeight="1" x14ac:dyDescent="0.25">
      <c r="A21" s="640"/>
      <c r="B21" s="164">
        <v>16</v>
      </c>
      <c r="C21" s="446"/>
      <c r="D21" s="303"/>
      <c r="E21" s="317"/>
      <c r="F21" s="338"/>
      <c r="G21" s="339"/>
      <c r="H21" s="419"/>
      <c r="I21" s="310"/>
      <c r="J21" s="344"/>
      <c r="K21" s="426"/>
      <c r="L21" s="379">
        <v>0</v>
      </c>
      <c r="M21" s="480">
        <v>0.1</v>
      </c>
      <c r="N21" s="319">
        <v>0</v>
      </c>
      <c r="O21" s="320">
        <f t="shared" si="3"/>
        <v>0</v>
      </c>
      <c r="P21" s="384">
        <f t="shared" si="1"/>
        <v>0</v>
      </c>
      <c r="Q21" s="396">
        <v>0</v>
      </c>
      <c r="R21" s="314">
        <f t="shared" si="2"/>
        <v>0</v>
      </c>
      <c r="S21" s="557">
        <v>0</v>
      </c>
      <c r="T21" s="481"/>
      <c r="U21" s="423"/>
      <c r="V21" s="424"/>
      <c r="W21" s="488"/>
    </row>
    <row r="22" spans="1:23" ht="15" customHeight="1" x14ac:dyDescent="0.25">
      <c r="A22" s="640"/>
      <c r="B22" s="164">
        <v>17</v>
      </c>
      <c r="C22" s="446"/>
      <c r="D22" s="303"/>
      <c r="E22" s="317"/>
      <c r="F22" s="338"/>
      <c r="G22" s="339"/>
      <c r="H22" s="419"/>
      <c r="I22" s="310"/>
      <c r="J22" s="344"/>
      <c r="K22" s="426"/>
      <c r="L22" s="379">
        <v>0</v>
      </c>
      <c r="M22" s="480">
        <v>0.1</v>
      </c>
      <c r="N22" s="319">
        <v>0</v>
      </c>
      <c r="O22" s="320">
        <f t="shared" si="3"/>
        <v>0</v>
      </c>
      <c r="P22" s="384">
        <f t="shared" si="1"/>
        <v>0</v>
      </c>
      <c r="Q22" s="396">
        <v>0</v>
      </c>
      <c r="R22" s="314">
        <f t="shared" si="2"/>
        <v>0</v>
      </c>
      <c r="S22" s="557">
        <v>0</v>
      </c>
      <c r="T22" s="484"/>
      <c r="U22" s="423"/>
      <c r="V22" s="424"/>
      <c r="W22" s="488"/>
    </row>
    <row r="23" spans="1:23" ht="15" customHeight="1" x14ac:dyDescent="0.25">
      <c r="A23" s="640"/>
      <c r="B23" s="164">
        <v>18</v>
      </c>
      <c r="C23" s="446"/>
      <c r="D23" s="303"/>
      <c r="E23" s="317"/>
      <c r="F23" s="338"/>
      <c r="G23" s="339"/>
      <c r="H23" s="419"/>
      <c r="I23" s="310"/>
      <c r="J23" s="344"/>
      <c r="K23" s="426"/>
      <c r="L23" s="379">
        <v>0</v>
      </c>
      <c r="M23" s="480">
        <v>0.1</v>
      </c>
      <c r="N23" s="319">
        <v>0</v>
      </c>
      <c r="O23" s="320">
        <f t="shared" si="3"/>
        <v>0</v>
      </c>
      <c r="P23" s="384">
        <f t="shared" si="1"/>
        <v>0</v>
      </c>
      <c r="Q23" s="396">
        <v>0</v>
      </c>
      <c r="R23" s="314">
        <f t="shared" si="2"/>
        <v>0</v>
      </c>
      <c r="S23" s="557">
        <v>0</v>
      </c>
      <c r="T23" s="484"/>
      <c r="U23" s="423"/>
      <c r="V23" s="424"/>
      <c r="W23" s="488"/>
    </row>
    <row r="24" spans="1:23" ht="15" customHeight="1" x14ac:dyDescent="0.25">
      <c r="A24" s="640"/>
      <c r="B24" s="164">
        <v>19</v>
      </c>
      <c r="C24" s="165"/>
      <c r="D24" s="166"/>
      <c r="E24" s="321"/>
      <c r="F24" s="167"/>
      <c r="G24" s="323"/>
      <c r="H24" s="279"/>
      <c r="I24" s="160"/>
      <c r="J24" s="168"/>
      <c r="K24" s="170"/>
      <c r="L24" s="487">
        <v>0</v>
      </c>
      <c r="M24" s="474">
        <v>0.1</v>
      </c>
      <c r="N24" s="171">
        <v>0</v>
      </c>
      <c r="O24" s="172">
        <f t="shared" si="3"/>
        <v>0</v>
      </c>
      <c r="P24" s="173">
        <f t="shared" si="1"/>
        <v>0</v>
      </c>
      <c r="Q24" s="224">
        <v>0</v>
      </c>
      <c r="R24" s="198">
        <f t="shared" si="2"/>
        <v>0</v>
      </c>
      <c r="S24" s="475">
        <v>0</v>
      </c>
      <c r="T24" s="476"/>
      <c r="U24" s="413"/>
      <c r="V24" s="414"/>
      <c r="W24" s="485"/>
    </row>
    <row r="25" spans="1:23" ht="15" customHeight="1" x14ac:dyDescent="0.25">
      <c r="A25" s="640"/>
      <c r="B25" s="164">
        <v>20</v>
      </c>
      <c r="C25" s="165"/>
      <c r="D25" s="166"/>
      <c r="E25" s="321"/>
      <c r="F25" s="167"/>
      <c r="G25" s="323"/>
      <c r="H25" s="279"/>
      <c r="I25" s="160"/>
      <c r="J25" s="168"/>
      <c r="K25" s="170"/>
      <c r="L25" s="487">
        <v>0</v>
      </c>
      <c r="M25" s="474">
        <v>0.1</v>
      </c>
      <c r="N25" s="171">
        <v>0</v>
      </c>
      <c r="O25" s="172">
        <f t="shared" si="3"/>
        <v>0</v>
      </c>
      <c r="P25" s="173">
        <f t="shared" si="1"/>
        <v>0</v>
      </c>
      <c r="Q25" s="224">
        <v>0</v>
      </c>
      <c r="R25" s="198">
        <f t="shared" si="2"/>
        <v>0</v>
      </c>
      <c r="S25" s="475">
        <v>0</v>
      </c>
      <c r="T25" s="476"/>
      <c r="U25" s="413"/>
      <c r="V25" s="414"/>
      <c r="W25" s="485"/>
    </row>
    <row r="26" spans="1:23" ht="15" customHeight="1" x14ac:dyDescent="0.25">
      <c r="A26" s="640"/>
      <c r="B26" s="164">
        <v>21</v>
      </c>
      <c r="C26" s="165"/>
      <c r="D26" s="166"/>
      <c r="E26" s="321"/>
      <c r="F26" s="167"/>
      <c r="G26" s="323"/>
      <c r="H26" s="279"/>
      <c r="I26" s="160"/>
      <c r="J26" s="168"/>
      <c r="K26" s="170"/>
      <c r="L26" s="487">
        <v>0</v>
      </c>
      <c r="M26" s="474">
        <v>0.1</v>
      </c>
      <c r="N26" s="171">
        <v>0</v>
      </c>
      <c r="O26" s="172">
        <f t="shared" si="3"/>
        <v>0</v>
      </c>
      <c r="P26" s="173">
        <f t="shared" si="1"/>
        <v>0</v>
      </c>
      <c r="Q26" s="224">
        <v>0</v>
      </c>
      <c r="R26" s="198">
        <f t="shared" si="2"/>
        <v>0</v>
      </c>
      <c r="S26" s="475">
        <v>0</v>
      </c>
      <c r="T26" s="476"/>
      <c r="U26" s="413"/>
      <c r="V26" s="414"/>
      <c r="W26" s="485"/>
    </row>
    <row r="27" spans="1:23" ht="15" customHeight="1" x14ac:dyDescent="0.25">
      <c r="A27" s="640"/>
      <c r="B27" s="164">
        <v>22</v>
      </c>
      <c r="C27" s="165"/>
      <c r="D27" s="166"/>
      <c r="E27" s="321"/>
      <c r="F27" s="167"/>
      <c r="G27" s="323"/>
      <c r="H27" s="279"/>
      <c r="I27" s="160"/>
      <c r="J27" s="168"/>
      <c r="K27" s="170"/>
      <c r="L27" s="487">
        <v>0</v>
      </c>
      <c r="M27" s="474">
        <v>0.1</v>
      </c>
      <c r="N27" s="171">
        <v>0</v>
      </c>
      <c r="O27" s="172">
        <f t="shared" si="3"/>
        <v>0</v>
      </c>
      <c r="P27" s="173">
        <f t="shared" si="1"/>
        <v>0</v>
      </c>
      <c r="Q27" s="224">
        <v>0</v>
      </c>
      <c r="R27" s="198">
        <f t="shared" si="2"/>
        <v>0</v>
      </c>
      <c r="S27" s="475">
        <v>0</v>
      </c>
      <c r="T27" s="476"/>
      <c r="U27" s="413"/>
      <c r="V27" s="414"/>
      <c r="W27" s="485"/>
    </row>
    <row r="28" spans="1:23" ht="15" customHeight="1" x14ac:dyDescent="0.25">
      <c r="A28" s="640"/>
      <c r="B28" s="164">
        <v>23</v>
      </c>
      <c r="C28" s="165"/>
      <c r="D28" s="166"/>
      <c r="E28" s="321"/>
      <c r="F28" s="167"/>
      <c r="G28" s="323"/>
      <c r="H28" s="279"/>
      <c r="I28" s="160"/>
      <c r="J28" s="168"/>
      <c r="K28" s="170"/>
      <c r="L28" s="487">
        <v>0</v>
      </c>
      <c r="M28" s="474">
        <v>0.1</v>
      </c>
      <c r="N28" s="171">
        <v>0</v>
      </c>
      <c r="O28" s="172">
        <f t="shared" si="3"/>
        <v>0</v>
      </c>
      <c r="P28" s="173">
        <f t="shared" si="1"/>
        <v>0</v>
      </c>
      <c r="Q28" s="224">
        <v>0</v>
      </c>
      <c r="R28" s="198">
        <f t="shared" si="2"/>
        <v>0</v>
      </c>
      <c r="S28" s="475">
        <v>0</v>
      </c>
      <c r="T28" s="476"/>
      <c r="U28" s="413"/>
      <c r="V28" s="414"/>
      <c r="W28" s="485"/>
    </row>
    <row r="29" spans="1:23" ht="15" customHeight="1" x14ac:dyDescent="0.25">
      <c r="A29" s="640"/>
      <c r="B29" s="164">
        <v>24</v>
      </c>
      <c r="C29" s="165"/>
      <c r="D29" s="166"/>
      <c r="E29" s="321"/>
      <c r="F29" s="167"/>
      <c r="G29" s="323"/>
      <c r="H29" s="279"/>
      <c r="I29" s="160"/>
      <c r="J29" s="168"/>
      <c r="K29" s="170"/>
      <c r="L29" s="487">
        <v>0</v>
      </c>
      <c r="M29" s="474">
        <v>0.1</v>
      </c>
      <c r="N29" s="171">
        <v>0</v>
      </c>
      <c r="O29" s="172">
        <f t="shared" si="3"/>
        <v>0</v>
      </c>
      <c r="P29" s="173">
        <f t="shared" si="1"/>
        <v>0</v>
      </c>
      <c r="Q29" s="224">
        <v>0</v>
      </c>
      <c r="R29" s="198">
        <f t="shared" si="2"/>
        <v>0</v>
      </c>
      <c r="S29" s="475">
        <v>0</v>
      </c>
      <c r="T29" s="476"/>
      <c r="U29" s="413"/>
      <c r="V29" s="414"/>
      <c r="W29" s="485"/>
    </row>
    <row r="30" spans="1:23" ht="15" customHeight="1" x14ac:dyDescent="0.25">
      <c r="A30" s="640"/>
      <c r="B30" s="164">
        <v>25</v>
      </c>
      <c r="C30" s="165"/>
      <c r="D30" s="166"/>
      <c r="E30" s="321"/>
      <c r="F30" s="167"/>
      <c r="G30" s="323"/>
      <c r="H30" s="279"/>
      <c r="I30" s="160"/>
      <c r="J30" s="168"/>
      <c r="K30" s="170"/>
      <c r="L30" s="487">
        <v>0</v>
      </c>
      <c r="M30" s="474">
        <v>0.1</v>
      </c>
      <c r="N30" s="171">
        <v>0</v>
      </c>
      <c r="O30" s="172">
        <f t="shared" si="3"/>
        <v>0</v>
      </c>
      <c r="P30" s="173">
        <f t="shared" si="1"/>
        <v>0</v>
      </c>
      <c r="Q30" s="224">
        <v>0</v>
      </c>
      <c r="R30" s="198">
        <f t="shared" si="2"/>
        <v>0</v>
      </c>
      <c r="S30" s="475">
        <v>0</v>
      </c>
      <c r="T30" s="476"/>
      <c r="U30" s="413"/>
      <c r="V30" s="414"/>
      <c r="W30" s="485"/>
    </row>
    <row r="31" spans="1:23" ht="15" customHeight="1" x14ac:dyDescent="0.25">
      <c r="A31" s="640"/>
      <c r="B31" s="164">
        <v>26</v>
      </c>
      <c r="C31" s="165"/>
      <c r="D31" s="166"/>
      <c r="E31" s="321"/>
      <c r="F31" s="167"/>
      <c r="G31" s="323"/>
      <c r="H31" s="279"/>
      <c r="I31" s="160"/>
      <c r="J31" s="168"/>
      <c r="K31" s="170"/>
      <c r="L31" s="487">
        <v>0</v>
      </c>
      <c r="M31" s="474">
        <v>0.1</v>
      </c>
      <c r="N31" s="171">
        <v>0</v>
      </c>
      <c r="O31" s="172">
        <f t="shared" si="3"/>
        <v>0</v>
      </c>
      <c r="P31" s="173">
        <f t="shared" si="1"/>
        <v>0</v>
      </c>
      <c r="Q31" s="224">
        <v>0</v>
      </c>
      <c r="R31" s="198">
        <f t="shared" si="2"/>
        <v>0</v>
      </c>
      <c r="S31" s="475">
        <v>0</v>
      </c>
      <c r="T31" s="476"/>
      <c r="U31" s="413"/>
      <c r="V31" s="414"/>
      <c r="W31" s="485"/>
    </row>
    <row r="32" spans="1:23" ht="15" customHeight="1" x14ac:dyDescent="0.25">
      <c r="A32" s="640"/>
      <c r="B32" s="164">
        <v>27</v>
      </c>
      <c r="C32" s="165"/>
      <c r="D32" s="166"/>
      <c r="E32" s="321"/>
      <c r="F32" s="167"/>
      <c r="G32" s="323"/>
      <c r="H32" s="279"/>
      <c r="I32" s="160"/>
      <c r="J32" s="168"/>
      <c r="K32" s="170"/>
      <c r="L32" s="487">
        <v>0</v>
      </c>
      <c r="M32" s="474">
        <v>0.1</v>
      </c>
      <c r="N32" s="171">
        <v>0</v>
      </c>
      <c r="O32" s="172">
        <f t="shared" si="3"/>
        <v>0</v>
      </c>
      <c r="P32" s="173">
        <f t="shared" si="1"/>
        <v>0</v>
      </c>
      <c r="Q32" s="224">
        <v>0</v>
      </c>
      <c r="R32" s="198">
        <f t="shared" si="2"/>
        <v>0</v>
      </c>
      <c r="S32" s="475">
        <v>0</v>
      </c>
      <c r="T32" s="476"/>
      <c r="U32" s="413"/>
      <c r="V32" s="414"/>
      <c r="W32" s="485"/>
    </row>
    <row r="33" spans="1:23" ht="15" customHeight="1" x14ac:dyDescent="0.25">
      <c r="A33" s="640"/>
      <c r="B33" s="164">
        <v>28</v>
      </c>
      <c r="C33" s="165"/>
      <c r="D33" s="166"/>
      <c r="E33" s="321"/>
      <c r="F33" s="167"/>
      <c r="G33" s="323"/>
      <c r="H33" s="279"/>
      <c r="I33" s="160"/>
      <c r="J33" s="168"/>
      <c r="K33" s="170"/>
      <c r="L33" s="487">
        <v>0</v>
      </c>
      <c r="M33" s="474">
        <v>0.1</v>
      </c>
      <c r="N33" s="171">
        <v>0</v>
      </c>
      <c r="O33" s="172">
        <f t="shared" si="3"/>
        <v>0</v>
      </c>
      <c r="P33" s="173">
        <f t="shared" si="1"/>
        <v>0</v>
      </c>
      <c r="Q33" s="224">
        <v>0</v>
      </c>
      <c r="R33" s="198">
        <f t="shared" si="2"/>
        <v>0</v>
      </c>
      <c r="S33" s="475">
        <v>0</v>
      </c>
      <c r="T33" s="476"/>
      <c r="U33" s="413"/>
      <c r="V33" s="414"/>
      <c r="W33" s="485"/>
    </row>
    <row r="34" spans="1:23" ht="15" customHeight="1" x14ac:dyDescent="0.25">
      <c r="A34" s="640"/>
      <c r="B34" s="164">
        <v>29</v>
      </c>
      <c r="C34" s="165"/>
      <c r="D34" s="166"/>
      <c r="E34" s="321"/>
      <c r="F34" s="167"/>
      <c r="G34" s="323"/>
      <c r="H34" s="279"/>
      <c r="I34" s="160"/>
      <c r="J34" s="168"/>
      <c r="K34" s="170"/>
      <c r="L34" s="487">
        <v>0</v>
      </c>
      <c r="M34" s="474">
        <v>0.1</v>
      </c>
      <c r="N34" s="171">
        <v>0</v>
      </c>
      <c r="O34" s="172">
        <f t="shared" si="3"/>
        <v>0</v>
      </c>
      <c r="P34" s="173">
        <f t="shared" si="1"/>
        <v>0</v>
      </c>
      <c r="Q34" s="224">
        <v>0</v>
      </c>
      <c r="R34" s="198">
        <f t="shared" si="2"/>
        <v>0</v>
      </c>
      <c r="S34" s="475">
        <v>0</v>
      </c>
      <c r="T34" s="476"/>
      <c r="U34" s="413"/>
      <c r="V34" s="414"/>
      <c r="W34" s="485"/>
    </row>
    <row r="35" spans="1:23" ht="15" customHeight="1" x14ac:dyDescent="0.25">
      <c r="A35" s="640"/>
      <c r="B35" s="164">
        <v>30</v>
      </c>
      <c r="C35" s="165"/>
      <c r="D35" s="166"/>
      <c r="E35" s="321"/>
      <c r="F35" s="167"/>
      <c r="G35" s="323"/>
      <c r="H35" s="279"/>
      <c r="I35" s="160"/>
      <c r="J35" s="168"/>
      <c r="K35" s="170"/>
      <c r="L35" s="487">
        <v>0</v>
      </c>
      <c r="M35" s="474">
        <v>0.1</v>
      </c>
      <c r="N35" s="171">
        <v>0</v>
      </c>
      <c r="O35" s="172">
        <f t="shared" si="3"/>
        <v>0</v>
      </c>
      <c r="P35" s="173">
        <f t="shared" si="1"/>
        <v>0</v>
      </c>
      <c r="Q35" s="224">
        <v>0</v>
      </c>
      <c r="R35" s="198">
        <f t="shared" si="2"/>
        <v>0</v>
      </c>
      <c r="S35" s="475">
        <v>0</v>
      </c>
      <c r="T35" s="476"/>
      <c r="U35" s="413"/>
      <c r="V35" s="414"/>
      <c r="W35" s="485"/>
    </row>
    <row r="36" spans="1:23" ht="15" customHeight="1" x14ac:dyDescent="0.25">
      <c r="A36" s="640"/>
      <c r="B36" s="164">
        <v>31</v>
      </c>
      <c r="C36" s="165"/>
      <c r="D36" s="166"/>
      <c r="E36" s="321"/>
      <c r="F36" s="167"/>
      <c r="G36" s="323"/>
      <c r="H36" s="279"/>
      <c r="I36" s="160"/>
      <c r="J36" s="168"/>
      <c r="K36" s="170"/>
      <c r="L36" s="487">
        <v>0</v>
      </c>
      <c r="M36" s="474">
        <v>0.1</v>
      </c>
      <c r="N36" s="171">
        <v>0</v>
      </c>
      <c r="O36" s="172">
        <f t="shared" ref="O36:O45" si="4">N36-P36</f>
        <v>0</v>
      </c>
      <c r="P36" s="173">
        <f t="shared" ref="P36:P45" si="5">N36/1.1</f>
        <v>0</v>
      </c>
      <c r="Q36" s="224">
        <v>0</v>
      </c>
      <c r="R36" s="198">
        <f t="shared" ref="R36:R45" si="6">N36-Q36</f>
        <v>0</v>
      </c>
      <c r="S36" s="475">
        <v>0</v>
      </c>
      <c r="T36" s="476"/>
      <c r="U36" s="413"/>
      <c r="V36" s="414"/>
      <c r="W36" s="485"/>
    </row>
    <row r="37" spans="1:23" ht="15" customHeight="1" x14ac:dyDescent="0.25">
      <c r="A37" s="640"/>
      <c r="B37" s="164">
        <v>32</v>
      </c>
      <c r="C37" s="165"/>
      <c r="D37" s="166"/>
      <c r="E37" s="321"/>
      <c r="F37" s="167"/>
      <c r="G37" s="323"/>
      <c r="H37" s="279"/>
      <c r="I37" s="160"/>
      <c r="J37" s="168"/>
      <c r="K37" s="170"/>
      <c r="L37" s="487">
        <v>0</v>
      </c>
      <c r="M37" s="474">
        <v>0.1</v>
      </c>
      <c r="N37" s="171">
        <v>0</v>
      </c>
      <c r="O37" s="172">
        <f t="shared" si="4"/>
        <v>0</v>
      </c>
      <c r="P37" s="173">
        <f t="shared" si="5"/>
        <v>0</v>
      </c>
      <c r="Q37" s="224">
        <v>0</v>
      </c>
      <c r="R37" s="198">
        <f t="shared" si="6"/>
        <v>0</v>
      </c>
      <c r="S37" s="475">
        <v>0</v>
      </c>
      <c r="T37" s="476"/>
      <c r="U37" s="413"/>
      <c r="V37" s="414"/>
      <c r="W37" s="485"/>
    </row>
    <row r="38" spans="1:23" ht="15" customHeight="1" x14ac:dyDescent="0.25">
      <c r="A38" s="640"/>
      <c r="B38" s="164">
        <v>33</v>
      </c>
      <c r="C38" s="165"/>
      <c r="D38" s="166"/>
      <c r="E38" s="321"/>
      <c r="F38" s="167"/>
      <c r="G38" s="323"/>
      <c r="H38" s="279"/>
      <c r="I38" s="160"/>
      <c r="J38" s="168"/>
      <c r="K38" s="170"/>
      <c r="L38" s="487">
        <v>0</v>
      </c>
      <c r="M38" s="474">
        <v>0.1</v>
      </c>
      <c r="N38" s="171">
        <v>0</v>
      </c>
      <c r="O38" s="172">
        <f t="shared" si="4"/>
        <v>0</v>
      </c>
      <c r="P38" s="173">
        <f t="shared" si="5"/>
        <v>0</v>
      </c>
      <c r="Q38" s="224">
        <v>0</v>
      </c>
      <c r="R38" s="198">
        <f t="shared" si="6"/>
        <v>0</v>
      </c>
      <c r="S38" s="475">
        <v>0</v>
      </c>
      <c r="T38" s="476"/>
      <c r="U38" s="413"/>
      <c r="V38" s="414"/>
      <c r="W38" s="485"/>
    </row>
    <row r="39" spans="1:23" ht="15" customHeight="1" x14ac:dyDescent="0.25">
      <c r="A39" s="640"/>
      <c r="B39" s="164">
        <v>34</v>
      </c>
      <c r="C39" s="165"/>
      <c r="D39" s="166"/>
      <c r="E39" s="321"/>
      <c r="F39" s="167"/>
      <c r="G39" s="323"/>
      <c r="H39" s="279"/>
      <c r="I39" s="160"/>
      <c r="J39" s="168"/>
      <c r="K39" s="170"/>
      <c r="L39" s="487">
        <v>0</v>
      </c>
      <c r="M39" s="474">
        <v>0.1</v>
      </c>
      <c r="N39" s="171">
        <v>0</v>
      </c>
      <c r="O39" s="172">
        <f t="shared" si="4"/>
        <v>0</v>
      </c>
      <c r="P39" s="173">
        <f t="shared" si="5"/>
        <v>0</v>
      </c>
      <c r="Q39" s="224">
        <v>0</v>
      </c>
      <c r="R39" s="198">
        <f t="shared" si="6"/>
        <v>0</v>
      </c>
      <c r="S39" s="475">
        <v>0</v>
      </c>
      <c r="T39" s="476"/>
      <c r="U39" s="413"/>
      <c r="V39" s="414"/>
      <c r="W39" s="485"/>
    </row>
    <row r="40" spans="1:23" ht="15" customHeight="1" x14ac:dyDescent="0.25">
      <c r="A40" s="640"/>
      <c r="B40" s="164">
        <v>35</v>
      </c>
      <c r="C40" s="165"/>
      <c r="D40" s="166"/>
      <c r="E40" s="321"/>
      <c r="F40" s="167"/>
      <c r="G40" s="323"/>
      <c r="H40" s="279"/>
      <c r="I40" s="160"/>
      <c r="J40" s="168"/>
      <c r="K40" s="170"/>
      <c r="L40" s="487">
        <v>0</v>
      </c>
      <c r="M40" s="474">
        <v>0.1</v>
      </c>
      <c r="N40" s="171">
        <v>0</v>
      </c>
      <c r="O40" s="172">
        <f t="shared" si="4"/>
        <v>0</v>
      </c>
      <c r="P40" s="173">
        <f t="shared" si="5"/>
        <v>0</v>
      </c>
      <c r="Q40" s="224">
        <v>0</v>
      </c>
      <c r="R40" s="198">
        <f t="shared" si="6"/>
        <v>0</v>
      </c>
      <c r="S40" s="475">
        <v>0</v>
      </c>
      <c r="T40" s="476"/>
      <c r="U40" s="413"/>
      <c r="V40" s="414"/>
      <c r="W40" s="485"/>
    </row>
    <row r="41" spans="1:23" ht="15" customHeight="1" x14ac:dyDescent="0.25">
      <c r="A41" s="640"/>
      <c r="B41" s="164">
        <v>36</v>
      </c>
      <c r="C41" s="165"/>
      <c r="D41" s="166"/>
      <c r="E41" s="321"/>
      <c r="F41" s="167"/>
      <c r="G41" s="323"/>
      <c r="H41" s="279"/>
      <c r="I41" s="160"/>
      <c r="J41" s="168"/>
      <c r="K41" s="170"/>
      <c r="L41" s="487">
        <v>0</v>
      </c>
      <c r="M41" s="474">
        <v>0.1</v>
      </c>
      <c r="N41" s="171">
        <v>0</v>
      </c>
      <c r="O41" s="172">
        <f t="shared" si="4"/>
        <v>0</v>
      </c>
      <c r="P41" s="173">
        <f t="shared" si="5"/>
        <v>0</v>
      </c>
      <c r="Q41" s="224">
        <v>0</v>
      </c>
      <c r="R41" s="198">
        <f t="shared" si="6"/>
        <v>0</v>
      </c>
      <c r="S41" s="475">
        <v>0</v>
      </c>
      <c r="T41" s="476"/>
      <c r="U41" s="413"/>
      <c r="V41" s="414"/>
      <c r="W41" s="485"/>
    </row>
    <row r="42" spans="1:23" ht="15" customHeight="1" x14ac:dyDescent="0.25">
      <c r="A42" s="640"/>
      <c r="B42" s="164">
        <v>37</v>
      </c>
      <c r="C42" s="165"/>
      <c r="D42" s="166"/>
      <c r="E42" s="321"/>
      <c r="F42" s="167"/>
      <c r="G42" s="323"/>
      <c r="H42" s="279"/>
      <c r="I42" s="160"/>
      <c r="J42" s="168"/>
      <c r="K42" s="170"/>
      <c r="L42" s="487">
        <v>0</v>
      </c>
      <c r="M42" s="474">
        <v>0.1</v>
      </c>
      <c r="N42" s="171">
        <v>0</v>
      </c>
      <c r="O42" s="172">
        <f t="shared" si="4"/>
        <v>0</v>
      </c>
      <c r="P42" s="173">
        <f t="shared" si="5"/>
        <v>0</v>
      </c>
      <c r="Q42" s="224">
        <v>0</v>
      </c>
      <c r="R42" s="198">
        <f t="shared" si="6"/>
        <v>0</v>
      </c>
      <c r="S42" s="475">
        <v>0</v>
      </c>
      <c r="T42" s="476"/>
      <c r="U42" s="413"/>
      <c r="V42" s="414"/>
      <c r="W42" s="485"/>
    </row>
    <row r="43" spans="1:23" ht="15" customHeight="1" thickBot="1" x14ac:dyDescent="0.3">
      <c r="A43" s="641"/>
      <c r="B43" s="164">
        <v>38</v>
      </c>
      <c r="C43" s="444"/>
      <c r="D43" s="166"/>
      <c r="E43" s="321"/>
      <c r="F43" s="277"/>
      <c r="G43" s="278"/>
      <c r="H43" s="279"/>
      <c r="I43" s="160"/>
      <c r="J43" s="286"/>
      <c r="K43" s="410"/>
      <c r="L43" s="487">
        <v>0</v>
      </c>
      <c r="M43" s="474">
        <v>0.1</v>
      </c>
      <c r="N43" s="282">
        <v>0</v>
      </c>
      <c r="O43" s="283">
        <f t="shared" si="4"/>
        <v>0</v>
      </c>
      <c r="P43" s="173">
        <f t="shared" si="5"/>
        <v>0</v>
      </c>
      <c r="Q43" s="224">
        <v>0</v>
      </c>
      <c r="R43" s="198">
        <f t="shared" si="6"/>
        <v>0</v>
      </c>
      <c r="S43" s="475">
        <v>0</v>
      </c>
      <c r="T43" s="476"/>
      <c r="U43" s="413"/>
      <c r="V43" s="414"/>
      <c r="W43" s="485"/>
    </row>
    <row r="44" spans="1:23" ht="15" customHeight="1" x14ac:dyDescent="0.25">
      <c r="A44" s="147"/>
      <c r="B44" s="164">
        <v>39</v>
      </c>
      <c r="C44" s="489"/>
      <c r="D44" s="490"/>
      <c r="E44" s="491"/>
      <c r="F44" s="492"/>
      <c r="G44" s="493"/>
      <c r="H44" s="494"/>
      <c r="I44" s="495"/>
      <c r="J44" s="496"/>
      <c r="K44" s="497"/>
      <c r="L44" s="487">
        <v>0</v>
      </c>
      <c r="M44" s="498">
        <v>0.1</v>
      </c>
      <c r="N44" s="499">
        <v>0</v>
      </c>
      <c r="O44" s="500">
        <f t="shared" si="4"/>
        <v>0</v>
      </c>
      <c r="P44" s="501">
        <f t="shared" si="5"/>
        <v>0</v>
      </c>
      <c r="Q44" s="502">
        <v>0</v>
      </c>
      <c r="R44" s="394">
        <f t="shared" si="6"/>
        <v>0</v>
      </c>
      <c r="S44" s="558">
        <v>0</v>
      </c>
      <c r="T44" s="503"/>
      <c r="U44" s="504"/>
      <c r="V44" s="505"/>
      <c r="W44" s="506"/>
    </row>
    <row r="45" spans="1:23" ht="15" customHeight="1" thickBot="1" x14ac:dyDescent="0.3">
      <c r="A45" s="147"/>
      <c r="B45" s="447">
        <v>40</v>
      </c>
      <c r="C45" s="448"/>
      <c r="D45" s="449"/>
      <c r="E45" s="450"/>
      <c r="F45" s="451"/>
      <c r="G45" s="452"/>
      <c r="H45" s="453"/>
      <c r="I45" s="454"/>
      <c r="J45" s="469"/>
      <c r="K45" s="457"/>
      <c r="L45" s="487">
        <v>0</v>
      </c>
      <c r="M45" s="474">
        <v>0.1</v>
      </c>
      <c r="N45" s="350">
        <v>0</v>
      </c>
      <c r="O45" s="351">
        <f t="shared" si="4"/>
        <v>0</v>
      </c>
      <c r="P45" s="399">
        <f t="shared" si="5"/>
        <v>0</v>
      </c>
      <c r="Q45" s="400">
        <v>0</v>
      </c>
      <c r="R45" s="348">
        <f t="shared" si="6"/>
        <v>0</v>
      </c>
      <c r="S45" s="565">
        <v>0</v>
      </c>
      <c r="T45" s="507"/>
      <c r="U45" s="467"/>
      <c r="V45" s="468"/>
      <c r="W45" s="508"/>
    </row>
    <row r="46" spans="1:23" ht="15.75" thickBot="1" x14ac:dyDescent="0.3">
      <c r="A46" s="2"/>
      <c r="B46" s="661"/>
      <c r="C46" s="661"/>
      <c r="D46" s="661"/>
      <c r="E46" s="661"/>
      <c r="F46" s="7"/>
      <c r="G46" s="7"/>
      <c r="H46" s="509"/>
      <c r="I46" s="509"/>
      <c r="J46" s="509"/>
      <c r="K46" s="509"/>
      <c r="L46" s="156">
        <f>SUM(L6:L45)</f>
        <v>0</v>
      </c>
      <c r="M46" s="63"/>
      <c r="N46" s="73">
        <f>SUM(N6:N45)</f>
        <v>0</v>
      </c>
      <c r="O46" s="569">
        <f>N46-P46</f>
        <v>0</v>
      </c>
      <c r="P46" s="163">
        <f>SUM(P6:P45)</f>
        <v>0</v>
      </c>
      <c r="Q46" s="566">
        <f>SUM(Q6:Q45)</f>
        <v>0</v>
      </c>
      <c r="R46" s="567">
        <f>SUM(R6:R45)</f>
        <v>0</v>
      </c>
      <c r="S46" s="568">
        <f>SUM(S6:S45)</f>
        <v>0</v>
      </c>
      <c r="T46" s="7"/>
      <c r="U46" s="7"/>
      <c r="V46" s="7"/>
      <c r="W46" s="7"/>
    </row>
    <row r="47" spans="1:23" ht="15.75" customHeight="1" thickBot="1" x14ac:dyDescent="0.3">
      <c r="A47" s="2"/>
      <c r="B47" s="656" t="s">
        <v>12</v>
      </c>
      <c r="C47" s="657"/>
      <c r="D47" s="85">
        <v>0</v>
      </c>
      <c r="E47" s="54">
        <f>N46-E49-E50</f>
        <v>0</v>
      </c>
      <c r="F47" s="60"/>
      <c r="G47" s="646" t="s">
        <v>39</v>
      </c>
      <c r="H47" s="647"/>
      <c r="I47" s="650">
        <f>E51-E50</f>
        <v>0</v>
      </c>
      <c r="J47" s="651"/>
      <c r="T47" s="6"/>
      <c r="U47" s="6"/>
      <c r="V47" s="6"/>
      <c r="W47" s="1" t="s">
        <v>68</v>
      </c>
    </row>
    <row r="48" spans="1:23" ht="15.75" customHeight="1" thickBot="1" x14ac:dyDescent="0.3">
      <c r="A48" s="2"/>
      <c r="B48" s="644" t="s">
        <v>18</v>
      </c>
      <c r="C48" s="645"/>
      <c r="D48" s="86">
        <v>0</v>
      </c>
      <c r="E48" s="55">
        <v>0</v>
      </c>
      <c r="F48" s="61"/>
      <c r="G48" s="648"/>
      <c r="H48" s="649"/>
      <c r="I48" s="652"/>
      <c r="J48" s="653"/>
    </row>
    <row r="49" spans="1:10" ht="15.75" customHeight="1" thickBot="1" x14ac:dyDescent="0.3">
      <c r="A49" s="2"/>
      <c r="B49" s="624" t="s">
        <v>14</v>
      </c>
      <c r="C49" s="625"/>
      <c r="D49" s="133">
        <v>0</v>
      </c>
      <c r="E49" s="56">
        <f>S46</f>
        <v>0</v>
      </c>
      <c r="F49" s="2"/>
      <c r="G49" s="62"/>
      <c r="H49" s="6"/>
      <c r="I49" s="6"/>
      <c r="J49" s="6"/>
    </row>
    <row r="50" spans="1:10" ht="15.75" customHeight="1" thickBot="1" x14ac:dyDescent="0.3">
      <c r="A50" s="2"/>
      <c r="B50" s="658" t="s">
        <v>13</v>
      </c>
      <c r="C50" s="659"/>
      <c r="D50" s="134">
        <v>0</v>
      </c>
      <c r="E50" s="57">
        <f>L46</f>
        <v>0</v>
      </c>
      <c r="G50" s="5"/>
    </row>
    <row r="51" spans="1:10" ht="15.75" thickBot="1" x14ac:dyDescent="0.3">
      <c r="B51" s="628" t="s">
        <v>6</v>
      </c>
      <c r="C51" s="629"/>
      <c r="D51" s="135">
        <f>D47+D48+D49+D50</f>
        <v>0</v>
      </c>
      <c r="E51" s="136">
        <f>N46</f>
        <v>0</v>
      </c>
      <c r="G51" s="80"/>
      <c r="H51" s="80"/>
    </row>
    <row r="52" spans="1:10" ht="15.75" thickBot="1" x14ac:dyDescent="0.3">
      <c r="B52" s="81"/>
      <c r="C52" s="81"/>
      <c r="D52" s="82"/>
      <c r="E52" s="83"/>
      <c r="G52" s="80"/>
      <c r="H52" s="80"/>
    </row>
    <row r="53" spans="1:10" ht="15.75" thickBot="1" x14ac:dyDescent="0.3">
      <c r="B53" s="630" t="s">
        <v>48</v>
      </c>
      <c r="C53" s="631"/>
      <c r="D53" s="616">
        <f>O46</f>
        <v>0</v>
      </c>
      <c r="E53" s="660"/>
      <c r="G53" s="80"/>
      <c r="H53" s="80"/>
    </row>
    <row r="54" spans="1:10" ht="15.75" thickBot="1" x14ac:dyDescent="0.3"/>
    <row r="55" spans="1:10" ht="33" customHeight="1" thickBot="1" x14ac:dyDescent="0.3">
      <c r="B55" s="618" t="s">
        <v>9</v>
      </c>
      <c r="C55" s="619"/>
      <c r="D55" s="8" t="s">
        <v>35</v>
      </c>
    </row>
    <row r="56" spans="1:10" ht="15.75" customHeight="1" x14ac:dyDescent="0.25">
      <c r="B56" s="620" t="s">
        <v>24</v>
      </c>
      <c r="C56" s="621"/>
      <c r="D56" s="51">
        <v>0</v>
      </c>
      <c r="E56" s="4"/>
      <c r="F56" s="4"/>
    </row>
    <row r="57" spans="1:10" ht="15.75" customHeight="1" x14ac:dyDescent="0.25">
      <c r="B57" s="632" t="s">
        <v>25</v>
      </c>
      <c r="C57" s="633"/>
      <c r="D57" s="52">
        <f>COUNTIF(K6:K43,"Electricite")</f>
        <v>0</v>
      </c>
      <c r="E57" s="4"/>
      <c r="F57" s="4"/>
    </row>
    <row r="58" spans="1:10" ht="15.75" customHeight="1" x14ac:dyDescent="0.25">
      <c r="B58" s="632" t="s">
        <v>26</v>
      </c>
      <c r="C58" s="633"/>
      <c r="D58" s="52">
        <f>COUNTIF(K6:K43,"StoreS")</f>
        <v>0</v>
      </c>
      <c r="E58" s="4"/>
      <c r="F58" s="4"/>
    </row>
    <row r="59" spans="1:10" x14ac:dyDescent="0.25">
      <c r="B59" s="632" t="s">
        <v>27</v>
      </c>
      <c r="C59" s="633"/>
      <c r="D59" s="52">
        <f>COUNTIF(K6:K43,"Menuiserie")</f>
        <v>0</v>
      </c>
      <c r="E59" s="4"/>
      <c r="F59" s="4"/>
    </row>
    <row r="60" spans="1:10" x14ac:dyDescent="0.25">
      <c r="B60" s="632" t="s">
        <v>28</v>
      </c>
      <c r="C60" s="633"/>
      <c r="D60" s="52">
        <f>COUNTIF(K10:K49,"douche")</f>
        <v>0</v>
      </c>
      <c r="E60" s="4"/>
      <c r="F60" s="4"/>
    </row>
    <row r="61" spans="1:10" x14ac:dyDescent="0.25">
      <c r="B61" s="632" t="s">
        <v>29</v>
      </c>
      <c r="C61" s="633"/>
      <c r="D61" s="52">
        <f>COUNTIF(K6:K43,"Plomberie")</f>
        <v>0</v>
      </c>
      <c r="E61" s="4"/>
      <c r="F61" s="4"/>
    </row>
    <row r="62" spans="1:10" x14ac:dyDescent="0.25">
      <c r="B62" s="632" t="s">
        <v>30</v>
      </c>
      <c r="C62" s="633"/>
      <c r="D62" s="52">
        <f>COUNTIF(K6:K43,"Maçonnerie")</f>
        <v>0</v>
      </c>
      <c r="E62" s="4"/>
      <c r="F62" s="4"/>
    </row>
    <row r="63" spans="1:10" x14ac:dyDescent="0.25">
      <c r="B63" s="632" t="s">
        <v>31</v>
      </c>
      <c r="C63" s="633"/>
      <c r="D63" s="52">
        <f>COUNTIF(K6:K43,"Fenêtres")</f>
        <v>0</v>
      </c>
      <c r="E63" s="4"/>
      <c r="F63" s="4"/>
    </row>
    <row r="64" spans="1:10" x14ac:dyDescent="0.25">
      <c r="B64" s="632" t="s">
        <v>32</v>
      </c>
      <c r="C64" s="633"/>
      <c r="D64" s="52">
        <f>4</f>
        <v>4</v>
      </c>
      <c r="E64" s="4"/>
      <c r="F64" s="4"/>
    </row>
    <row r="65" spans="2:6" x14ac:dyDescent="0.25">
      <c r="B65" s="632" t="s">
        <v>33</v>
      </c>
      <c r="C65" s="633"/>
      <c r="D65" s="52">
        <f>COUNTIF(K6:K43,"Alarme")</f>
        <v>0</v>
      </c>
      <c r="E65" s="4"/>
      <c r="F65" s="4"/>
    </row>
    <row r="66" spans="2:6" ht="15.75" thickBot="1" x14ac:dyDescent="0.3">
      <c r="B66" s="49" t="s">
        <v>34</v>
      </c>
      <c r="C66" s="50"/>
      <c r="D66" s="53">
        <f>COUNTIF(K6:K43,"sol")</f>
        <v>0</v>
      </c>
      <c r="E66" s="6"/>
      <c r="F66" s="6"/>
    </row>
  </sheetData>
  <autoFilter ref="A5:W51"/>
  <mergeCells count="23">
    <mergeCell ref="B64:C64"/>
    <mergeCell ref="B65:C65"/>
    <mergeCell ref="B58:C58"/>
    <mergeCell ref="B59:C59"/>
    <mergeCell ref="B60:C60"/>
    <mergeCell ref="B61:C61"/>
    <mergeCell ref="B62:C62"/>
    <mergeCell ref="B63:C63"/>
    <mergeCell ref="B46:E46"/>
    <mergeCell ref="A2:W2"/>
    <mergeCell ref="A6:A43"/>
    <mergeCell ref="B57:C57"/>
    <mergeCell ref="B47:C47"/>
    <mergeCell ref="G47:H48"/>
    <mergeCell ref="I47:J48"/>
    <mergeCell ref="B48:C48"/>
    <mergeCell ref="B49:C49"/>
    <mergeCell ref="B50:C50"/>
    <mergeCell ref="B51:C51"/>
    <mergeCell ref="B53:C53"/>
    <mergeCell ref="D53:E53"/>
    <mergeCell ref="B55:C55"/>
    <mergeCell ref="B56:C56"/>
  </mergeCells>
  <pageMargins left="0" right="0" top="0.19685039370078741" bottom="0.19685039370078741" header="0.31496062992125984" footer="0.31496062992125984"/>
  <pageSetup paperSize="9" scale="3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66"/>
  <sheetViews>
    <sheetView topLeftCell="A4" zoomScale="80" zoomScaleNormal="80" workbookViewId="0">
      <selection activeCell="G41" sqref="G41"/>
    </sheetView>
  </sheetViews>
  <sheetFormatPr baseColWidth="10" defaultRowHeight="15" x14ac:dyDescent="0.25"/>
  <cols>
    <col min="1" max="1" width="6.140625" style="1" customWidth="1"/>
    <col min="2" max="2" width="9.5703125" style="1" customWidth="1"/>
    <col min="3" max="3" width="12.5703125" style="1" customWidth="1"/>
    <col min="4" max="4" width="10.140625" style="1" customWidth="1"/>
    <col min="5" max="5" width="14" style="1" customWidth="1"/>
    <col min="6" max="6" width="20.140625" style="1" customWidth="1"/>
    <col min="7" max="7" width="16" style="1" customWidth="1"/>
    <col min="8" max="8" width="16.85546875" style="1" customWidth="1"/>
    <col min="9" max="9" width="8.28515625" style="1" customWidth="1"/>
    <col min="10" max="10" width="34.5703125" style="1" customWidth="1"/>
    <col min="11" max="11" width="35.42578125" style="1" customWidth="1"/>
    <col min="12" max="12" width="12.85546875" style="1" customWidth="1"/>
    <col min="13" max="13" width="8.140625" style="1" customWidth="1"/>
    <col min="14" max="15" width="12.7109375" style="1" customWidth="1"/>
    <col min="16" max="16" width="12.140625" style="1" customWidth="1"/>
    <col min="17" max="17" width="11.140625" style="1" customWidth="1"/>
    <col min="18" max="19" width="11.85546875" style="1" customWidth="1"/>
    <col min="20" max="20" width="13.140625" style="1" customWidth="1"/>
    <col min="21" max="21" width="11.42578125" style="1" customWidth="1"/>
    <col min="22" max="22" width="10.85546875" style="1" customWidth="1"/>
    <col min="23" max="23" width="18.5703125" style="1" customWidth="1"/>
    <col min="24" max="16384" width="11.42578125" style="1"/>
  </cols>
  <sheetData>
    <row r="1" spans="1:23" ht="15.75" thickBot="1" x14ac:dyDescent="0.3"/>
    <row r="2" spans="1:23" ht="15.75" thickBot="1" x14ac:dyDescent="0.3">
      <c r="A2" s="636" t="s">
        <v>76</v>
      </c>
      <c r="B2" s="637"/>
      <c r="C2" s="637"/>
      <c r="D2" s="637"/>
      <c r="E2" s="637"/>
      <c r="F2" s="637"/>
      <c r="G2" s="637"/>
      <c r="H2" s="637"/>
      <c r="I2" s="637"/>
      <c r="J2" s="637"/>
      <c r="K2" s="637"/>
      <c r="L2" s="637"/>
      <c r="M2" s="637"/>
      <c r="N2" s="637"/>
      <c r="O2" s="637"/>
      <c r="P2" s="637"/>
      <c r="Q2" s="637"/>
      <c r="R2" s="637"/>
      <c r="S2" s="637"/>
      <c r="T2" s="637"/>
      <c r="U2" s="637"/>
      <c r="V2" s="637"/>
      <c r="W2" s="638"/>
    </row>
    <row r="3" spans="1:23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5"/>
      <c r="L3" s="5"/>
      <c r="M3" s="5"/>
    </row>
    <row r="4" spans="1:23" ht="15.75" thickBot="1" x14ac:dyDescent="0.3">
      <c r="N4" s="3"/>
      <c r="O4" s="3"/>
      <c r="P4" s="3"/>
      <c r="Q4" s="3"/>
      <c r="R4" s="3"/>
      <c r="S4" s="3"/>
      <c r="T4" s="3"/>
      <c r="U4" s="3"/>
      <c r="V4" s="3"/>
      <c r="W4" s="3"/>
    </row>
    <row r="5" spans="1:23" ht="41.25" customHeight="1" thickBot="1" x14ac:dyDescent="0.3">
      <c r="A5" s="22" t="s">
        <v>5</v>
      </c>
      <c r="B5" s="22" t="s">
        <v>22</v>
      </c>
      <c r="C5" s="180" t="s">
        <v>2</v>
      </c>
      <c r="D5" s="180" t="s">
        <v>15</v>
      </c>
      <c r="E5" s="180" t="s">
        <v>40</v>
      </c>
      <c r="F5" s="181" t="s">
        <v>16</v>
      </c>
      <c r="G5" s="180" t="s">
        <v>17</v>
      </c>
      <c r="H5" s="11" t="s">
        <v>0</v>
      </c>
      <c r="I5" s="11" t="s">
        <v>8</v>
      </c>
      <c r="J5" s="182" t="s">
        <v>20</v>
      </c>
      <c r="K5" s="184" t="s">
        <v>9</v>
      </c>
      <c r="L5" s="185" t="s">
        <v>44</v>
      </c>
      <c r="M5" s="179" t="s">
        <v>38</v>
      </c>
      <c r="N5" s="179" t="s">
        <v>3</v>
      </c>
      <c r="O5" s="186" t="s">
        <v>10</v>
      </c>
      <c r="P5" s="187" t="s">
        <v>4</v>
      </c>
      <c r="Q5" s="223" t="s">
        <v>36</v>
      </c>
      <c r="R5" s="188" t="s">
        <v>11</v>
      </c>
      <c r="S5" s="178" t="s">
        <v>45</v>
      </c>
      <c r="T5" s="183" t="s">
        <v>41</v>
      </c>
      <c r="U5" s="183" t="s">
        <v>42</v>
      </c>
      <c r="V5" s="189" t="s">
        <v>43</v>
      </c>
      <c r="W5" s="190" t="s">
        <v>49</v>
      </c>
    </row>
    <row r="6" spans="1:23" ht="15" customHeight="1" x14ac:dyDescent="0.25">
      <c r="A6" s="639" t="s">
        <v>46</v>
      </c>
      <c r="B6" s="366">
        <v>1</v>
      </c>
      <c r="C6" s="260"/>
      <c r="D6" s="261"/>
      <c r="E6" s="262"/>
      <c r="F6" s="263"/>
      <c r="G6" s="510"/>
      <c r="H6" s="267"/>
      <c r="I6" s="511"/>
      <c r="J6" s="402"/>
      <c r="K6" s="404"/>
      <c r="L6" s="559">
        <v>0</v>
      </c>
      <c r="M6" s="470">
        <v>0.1</v>
      </c>
      <c r="N6" s="271">
        <v>0</v>
      </c>
      <c r="O6" s="272">
        <f t="shared" ref="O6:O8" si="0">N6-P6</f>
        <v>0</v>
      </c>
      <c r="P6" s="382">
        <f t="shared" ref="P6:P45" si="1">N6/1.1</f>
        <v>0</v>
      </c>
      <c r="Q6" s="393">
        <v>0</v>
      </c>
      <c r="R6" s="273">
        <f t="shared" ref="R6:R45" si="2">N6-Q6</f>
        <v>0</v>
      </c>
      <c r="S6" s="274">
        <v>0</v>
      </c>
      <c r="T6" s="443"/>
      <c r="U6" s="275"/>
      <c r="V6" s="540"/>
      <c r="W6" s="276"/>
    </row>
    <row r="7" spans="1:23" ht="15" customHeight="1" x14ac:dyDescent="0.25">
      <c r="A7" s="640"/>
      <c r="B7" s="164">
        <v>2</v>
      </c>
      <c r="C7" s="100"/>
      <c r="D7" s="166"/>
      <c r="E7" s="192"/>
      <c r="F7" s="277"/>
      <c r="G7" s="516"/>
      <c r="H7" s="281"/>
      <c r="I7" s="280"/>
      <c r="J7" s="279"/>
      <c r="K7" s="410"/>
      <c r="L7" s="478">
        <v>0</v>
      </c>
      <c r="M7" s="474">
        <v>0.1</v>
      </c>
      <c r="N7" s="282">
        <v>0</v>
      </c>
      <c r="O7" s="283">
        <f t="shared" si="0"/>
        <v>0</v>
      </c>
      <c r="P7" s="173">
        <f t="shared" si="1"/>
        <v>0</v>
      </c>
      <c r="Q7" s="224">
        <v>0</v>
      </c>
      <c r="R7" s="198">
        <f t="shared" si="2"/>
        <v>0</v>
      </c>
      <c r="S7" s="284">
        <v>0</v>
      </c>
      <c r="T7" s="444"/>
      <c r="U7" s="285"/>
      <c r="V7" s="543"/>
      <c r="W7" s="286"/>
    </row>
    <row r="8" spans="1:23" ht="15" customHeight="1" x14ac:dyDescent="0.25">
      <c r="A8" s="640"/>
      <c r="B8" s="164">
        <v>3</v>
      </c>
      <c r="C8" s="100"/>
      <c r="D8" s="166"/>
      <c r="E8" s="192"/>
      <c r="F8" s="277"/>
      <c r="G8" s="516"/>
      <c r="H8" s="281"/>
      <c r="I8" s="280"/>
      <c r="J8" s="279"/>
      <c r="K8" s="410"/>
      <c r="L8" s="478">
        <v>0</v>
      </c>
      <c r="M8" s="474">
        <v>0.1</v>
      </c>
      <c r="N8" s="282">
        <v>0</v>
      </c>
      <c r="O8" s="283">
        <f t="shared" si="0"/>
        <v>0</v>
      </c>
      <c r="P8" s="173">
        <f t="shared" si="1"/>
        <v>0</v>
      </c>
      <c r="Q8" s="224">
        <v>0</v>
      </c>
      <c r="R8" s="198">
        <f t="shared" si="2"/>
        <v>0</v>
      </c>
      <c r="S8" s="284">
        <v>0</v>
      </c>
      <c r="T8" s="444"/>
      <c r="U8" s="285"/>
      <c r="V8" s="543"/>
      <c r="W8" s="286"/>
    </row>
    <row r="9" spans="1:23" ht="15" customHeight="1" x14ac:dyDescent="0.25">
      <c r="A9" s="640"/>
      <c r="B9" s="164">
        <v>4</v>
      </c>
      <c r="C9" s="100"/>
      <c r="D9" s="166"/>
      <c r="E9" s="321"/>
      <c r="F9" s="277"/>
      <c r="G9" s="516"/>
      <c r="H9" s="281"/>
      <c r="I9" s="280"/>
      <c r="J9" s="279"/>
      <c r="K9" s="410"/>
      <c r="L9" s="478">
        <v>0</v>
      </c>
      <c r="M9" s="474">
        <v>0.1</v>
      </c>
      <c r="N9" s="282">
        <v>0</v>
      </c>
      <c r="O9" s="283">
        <f>N9-P9</f>
        <v>0</v>
      </c>
      <c r="P9" s="173">
        <f t="shared" si="1"/>
        <v>0</v>
      </c>
      <c r="Q9" s="224">
        <v>0</v>
      </c>
      <c r="R9" s="198">
        <f t="shared" si="2"/>
        <v>0</v>
      </c>
      <c r="S9" s="284">
        <v>0</v>
      </c>
      <c r="T9" s="444"/>
      <c r="U9" s="285"/>
      <c r="V9" s="543"/>
      <c r="W9" s="286"/>
    </row>
    <row r="10" spans="1:23" x14ac:dyDescent="0.25">
      <c r="A10" s="640"/>
      <c r="B10" s="164">
        <v>5</v>
      </c>
      <c r="C10" s="100"/>
      <c r="D10" s="166"/>
      <c r="E10" s="553"/>
      <c r="F10" s="277"/>
      <c r="G10" s="516"/>
      <c r="H10" s="281"/>
      <c r="I10" s="280"/>
      <c r="J10" s="279"/>
      <c r="K10" s="410"/>
      <c r="L10" s="478">
        <v>0</v>
      </c>
      <c r="M10" s="474">
        <v>0.1</v>
      </c>
      <c r="N10" s="282">
        <v>0</v>
      </c>
      <c r="O10" s="283">
        <f t="shared" ref="O10:O45" si="3">N10-P10</f>
        <v>0</v>
      </c>
      <c r="P10" s="173">
        <f t="shared" si="1"/>
        <v>0</v>
      </c>
      <c r="Q10" s="224">
        <v>0</v>
      </c>
      <c r="R10" s="198">
        <f t="shared" si="2"/>
        <v>0</v>
      </c>
      <c r="S10" s="284">
        <v>0</v>
      </c>
      <c r="T10" s="444"/>
      <c r="U10" s="285"/>
      <c r="V10" s="543"/>
      <c r="W10" s="286"/>
    </row>
    <row r="11" spans="1:23" x14ac:dyDescent="0.25">
      <c r="A11" s="640"/>
      <c r="B11" s="164">
        <v>6</v>
      </c>
      <c r="C11" s="100"/>
      <c r="D11" s="166"/>
      <c r="E11" s="553"/>
      <c r="F11" s="277"/>
      <c r="G11" s="516"/>
      <c r="H11" s="194"/>
      <c r="I11" s="301"/>
      <c r="J11" s="279"/>
      <c r="K11" s="410"/>
      <c r="L11" s="377">
        <v>0</v>
      </c>
      <c r="M11" s="474">
        <v>0.1</v>
      </c>
      <c r="N11" s="282">
        <v>0</v>
      </c>
      <c r="O11" s="283">
        <f t="shared" si="3"/>
        <v>0</v>
      </c>
      <c r="P11" s="173">
        <f t="shared" si="1"/>
        <v>0</v>
      </c>
      <c r="Q11" s="224">
        <v>0</v>
      </c>
      <c r="R11" s="198">
        <f t="shared" si="2"/>
        <v>0</v>
      </c>
      <c r="S11" s="284">
        <v>0</v>
      </c>
      <c r="T11" s="444"/>
      <c r="U11" s="285"/>
      <c r="V11" s="543"/>
      <c r="W11" s="286"/>
    </row>
    <row r="12" spans="1:23" x14ac:dyDescent="0.25">
      <c r="A12" s="640"/>
      <c r="B12" s="164">
        <v>7</v>
      </c>
      <c r="C12" s="100"/>
      <c r="D12" s="166"/>
      <c r="E12" s="553"/>
      <c r="F12" s="277"/>
      <c r="G12" s="516"/>
      <c r="H12" s="194"/>
      <c r="I12" s="301"/>
      <c r="J12" s="279"/>
      <c r="K12" s="410"/>
      <c r="L12" s="378">
        <v>0</v>
      </c>
      <c r="M12" s="480">
        <v>0.1</v>
      </c>
      <c r="N12" s="312">
        <v>0</v>
      </c>
      <c r="O12" s="313">
        <f t="shared" si="3"/>
        <v>0</v>
      </c>
      <c r="P12" s="384">
        <f t="shared" si="1"/>
        <v>0</v>
      </c>
      <c r="Q12" s="396">
        <v>0</v>
      </c>
      <c r="R12" s="314">
        <f t="shared" si="2"/>
        <v>0</v>
      </c>
      <c r="S12" s="564">
        <v>0</v>
      </c>
      <c r="T12" s="444"/>
      <c r="U12" s="285"/>
      <c r="V12" s="543"/>
      <c r="W12" s="286"/>
    </row>
    <row r="13" spans="1:23" x14ac:dyDescent="0.25">
      <c r="A13" s="640"/>
      <c r="B13" s="164">
        <v>8</v>
      </c>
      <c r="C13" s="100"/>
      <c r="D13" s="166"/>
      <c r="E13" s="553"/>
      <c r="F13" s="277"/>
      <c r="G13" s="516"/>
      <c r="H13" s="194"/>
      <c r="I13" s="301"/>
      <c r="J13" s="279"/>
      <c r="K13" s="410"/>
      <c r="L13" s="377">
        <v>0</v>
      </c>
      <c r="M13" s="474">
        <v>0.1</v>
      </c>
      <c r="N13" s="282">
        <v>0</v>
      </c>
      <c r="O13" s="283">
        <f t="shared" si="3"/>
        <v>0</v>
      </c>
      <c r="P13" s="173">
        <f t="shared" si="1"/>
        <v>0</v>
      </c>
      <c r="Q13" s="224">
        <v>0</v>
      </c>
      <c r="R13" s="198">
        <f t="shared" si="2"/>
        <v>0</v>
      </c>
      <c r="S13" s="284">
        <v>0</v>
      </c>
      <c r="T13" s="444"/>
      <c r="U13" s="285"/>
      <c r="V13" s="543"/>
      <c r="W13" s="286"/>
    </row>
    <row r="14" spans="1:23" x14ac:dyDescent="0.25">
      <c r="A14" s="640"/>
      <c r="B14" s="164">
        <v>9</v>
      </c>
      <c r="C14" s="100"/>
      <c r="D14" s="166"/>
      <c r="E14" s="192"/>
      <c r="F14" s="277"/>
      <c r="G14" s="516"/>
      <c r="H14" s="194"/>
      <c r="I14" s="301"/>
      <c r="J14" s="279"/>
      <c r="K14" s="410"/>
      <c r="L14" s="377">
        <v>0</v>
      </c>
      <c r="M14" s="480">
        <v>0.1</v>
      </c>
      <c r="N14" s="282">
        <v>0</v>
      </c>
      <c r="O14" s="283">
        <f t="shared" si="3"/>
        <v>0</v>
      </c>
      <c r="P14" s="173">
        <f t="shared" si="1"/>
        <v>0</v>
      </c>
      <c r="Q14" s="224">
        <v>0</v>
      </c>
      <c r="R14" s="198">
        <f t="shared" si="2"/>
        <v>0</v>
      </c>
      <c r="S14" s="284">
        <v>0</v>
      </c>
      <c r="T14" s="444"/>
      <c r="U14" s="285"/>
      <c r="V14" s="543"/>
      <c r="W14" s="286"/>
    </row>
    <row r="15" spans="1:23" x14ac:dyDescent="0.25">
      <c r="A15" s="640"/>
      <c r="B15" s="164">
        <v>10</v>
      </c>
      <c r="C15" s="100"/>
      <c r="D15" s="166"/>
      <c r="E15" s="192"/>
      <c r="F15" s="277"/>
      <c r="G15" s="516"/>
      <c r="H15" s="281"/>
      <c r="I15" s="301"/>
      <c r="J15" s="279"/>
      <c r="K15" s="410"/>
      <c r="L15" s="379">
        <v>0</v>
      </c>
      <c r="M15" s="480">
        <v>0.1</v>
      </c>
      <c r="N15" s="319">
        <v>0</v>
      </c>
      <c r="O15" s="320">
        <f t="shared" si="3"/>
        <v>0</v>
      </c>
      <c r="P15" s="384">
        <f t="shared" si="1"/>
        <v>0</v>
      </c>
      <c r="Q15" s="396">
        <v>0</v>
      </c>
      <c r="R15" s="314">
        <f t="shared" si="2"/>
        <v>0</v>
      </c>
      <c r="S15" s="564">
        <v>0</v>
      </c>
      <c r="T15" s="444"/>
      <c r="U15" s="285"/>
      <c r="V15" s="543"/>
      <c r="W15" s="286"/>
    </row>
    <row r="16" spans="1:23" ht="15" customHeight="1" x14ac:dyDescent="0.25">
      <c r="A16" s="640"/>
      <c r="B16" s="164">
        <v>11</v>
      </c>
      <c r="C16" s="100"/>
      <c r="D16" s="166"/>
      <c r="E16" s="192"/>
      <c r="F16" s="277"/>
      <c r="G16" s="516"/>
      <c r="H16" s="281"/>
      <c r="I16" s="301"/>
      <c r="J16" s="279"/>
      <c r="K16" s="410"/>
      <c r="L16" s="379">
        <v>0</v>
      </c>
      <c r="M16" s="480">
        <v>0.1</v>
      </c>
      <c r="N16" s="319">
        <v>0</v>
      </c>
      <c r="O16" s="320">
        <f t="shared" si="3"/>
        <v>0</v>
      </c>
      <c r="P16" s="384">
        <f t="shared" si="1"/>
        <v>0</v>
      </c>
      <c r="Q16" s="396">
        <v>0</v>
      </c>
      <c r="R16" s="314">
        <f t="shared" si="2"/>
        <v>0</v>
      </c>
      <c r="S16" s="564">
        <v>0</v>
      </c>
      <c r="T16" s="444"/>
      <c r="U16" s="285"/>
      <c r="V16" s="543"/>
      <c r="W16" s="286"/>
    </row>
    <row r="17" spans="1:23" ht="15" customHeight="1" x14ac:dyDescent="0.25">
      <c r="A17" s="640"/>
      <c r="B17" s="164">
        <v>12</v>
      </c>
      <c r="C17" s="191"/>
      <c r="D17" s="166"/>
      <c r="E17" s="192"/>
      <c r="F17" s="167"/>
      <c r="G17" s="193"/>
      <c r="H17" s="194"/>
      <c r="I17" s="301"/>
      <c r="J17" s="195"/>
      <c r="K17" s="170"/>
      <c r="L17" s="487">
        <v>0</v>
      </c>
      <c r="M17" s="474">
        <v>0.1</v>
      </c>
      <c r="N17" s="171">
        <v>0</v>
      </c>
      <c r="O17" s="172">
        <f t="shared" si="3"/>
        <v>0</v>
      </c>
      <c r="P17" s="173">
        <f t="shared" si="1"/>
        <v>0</v>
      </c>
      <c r="Q17" s="224">
        <v>0</v>
      </c>
      <c r="R17" s="198">
        <f t="shared" si="2"/>
        <v>0</v>
      </c>
      <c r="S17" s="284">
        <v>0</v>
      </c>
      <c r="T17" s="165"/>
      <c r="U17" s="199"/>
      <c r="V17" s="200"/>
      <c r="W17" s="168"/>
    </row>
    <row r="18" spans="1:23" ht="15" customHeight="1" x14ac:dyDescent="0.25">
      <c r="A18" s="640"/>
      <c r="B18" s="164">
        <v>13</v>
      </c>
      <c r="C18" s="191"/>
      <c r="D18" s="166"/>
      <c r="E18" s="192"/>
      <c r="F18" s="167"/>
      <c r="G18" s="193"/>
      <c r="H18" s="194"/>
      <c r="I18" s="301"/>
      <c r="J18" s="195"/>
      <c r="K18" s="170"/>
      <c r="L18" s="487">
        <v>0</v>
      </c>
      <c r="M18" s="474">
        <v>0.1</v>
      </c>
      <c r="N18" s="171">
        <v>0</v>
      </c>
      <c r="O18" s="172">
        <f t="shared" si="3"/>
        <v>0</v>
      </c>
      <c r="P18" s="173">
        <f t="shared" si="1"/>
        <v>0</v>
      </c>
      <c r="Q18" s="224">
        <v>0</v>
      </c>
      <c r="R18" s="198">
        <f t="shared" si="2"/>
        <v>0</v>
      </c>
      <c r="S18" s="284">
        <v>0</v>
      </c>
      <c r="T18" s="165"/>
      <c r="U18" s="199"/>
      <c r="V18" s="200"/>
      <c r="W18" s="168"/>
    </row>
    <row r="19" spans="1:23" ht="15" customHeight="1" x14ac:dyDescent="0.25">
      <c r="A19" s="640"/>
      <c r="B19" s="164">
        <v>14</v>
      </c>
      <c r="C19" s="191"/>
      <c r="D19" s="166"/>
      <c r="E19" s="192"/>
      <c r="F19" s="167"/>
      <c r="G19" s="193"/>
      <c r="H19" s="194"/>
      <c r="I19" s="160"/>
      <c r="J19" s="195"/>
      <c r="K19" s="170"/>
      <c r="L19" s="487">
        <v>0</v>
      </c>
      <c r="M19" s="483">
        <v>0.1</v>
      </c>
      <c r="N19" s="171">
        <v>0</v>
      </c>
      <c r="O19" s="172">
        <f t="shared" si="3"/>
        <v>0</v>
      </c>
      <c r="P19" s="173">
        <f t="shared" si="1"/>
        <v>0</v>
      </c>
      <c r="Q19" s="224">
        <v>0</v>
      </c>
      <c r="R19" s="198">
        <f t="shared" si="2"/>
        <v>0</v>
      </c>
      <c r="S19" s="284">
        <v>0</v>
      </c>
      <c r="T19" s="165"/>
      <c r="U19" s="199"/>
      <c r="V19" s="200"/>
      <c r="W19" s="168"/>
    </row>
    <row r="20" spans="1:23" ht="15" customHeight="1" x14ac:dyDescent="0.25">
      <c r="A20" s="640"/>
      <c r="B20" s="164">
        <v>15</v>
      </c>
      <c r="C20" s="191"/>
      <c r="D20" s="166"/>
      <c r="E20" s="192"/>
      <c r="F20" s="167"/>
      <c r="G20" s="193"/>
      <c r="H20" s="194"/>
      <c r="I20" s="160"/>
      <c r="J20" s="195"/>
      <c r="K20" s="170"/>
      <c r="L20" s="487">
        <v>0</v>
      </c>
      <c r="M20" s="474">
        <v>0.1</v>
      </c>
      <c r="N20" s="171">
        <v>0</v>
      </c>
      <c r="O20" s="172">
        <f t="shared" si="3"/>
        <v>0</v>
      </c>
      <c r="P20" s="173">
        <f t="shared" si="1"/>
        <v>0</v>
      </c>
      <c r="Q20" s="224">
        <v>0</v>
      </c>
      <c r="R20" s="198">
        <f t="shared" si="2"/>
        <v>0</v>
      </c>
      <c r="S20" s="284">
        <v>0</v>
      </c>
      <c r="T20" s="165"/>
      <c r="U20" s="199"/>
      <c r="V20" s="200"/>
      <c r="W20" s="168"/>
    </row>
    <row r="21" spans="1:23" ht="15" customHeight="1" x14ac:dyDescent="0.25">
      <c r="A21" s="640"/>
      <c r="B21" s="164">
        <v>16</v>
      </c>
      <c r="C21" s="191"/>
      <c r="D21" s="166"/>
      <c r="E21" s="192"/>
      <c r="F21" s="167"/>
      <c r="G21" s="193"/>
      <c r="H21" s="194"/>
      <c r="I21" s="160"/>
      <c r="J21" s="195"/>
      <c r="K21" s="170"/>
      <c r="L21" s="379">
        <v>0</v>
      </c>
      <c r="M21" s="480">
        <v>0.1</v>
      </c>
      <c r="N21" s="319">
        <v>0</v>
      </c>
      <c r="O21" s="320">
        <f t="shared" si="3"/>
        <v>0</v>
      </c>
      <c r="P21" s="384">
        <f t="shared" si="1"/>
        <v>0</v>
      </c>
      <c r="Q21" s="396">
        <v>0</v>
      </c>
      <c r="R21" s="314">
        <f t="shared" si="2"/>
        <v>0</v>
      </c>
      <c r="S21" s="564">
        <v>0</v>
      </c>
      <c r="T21" s="165"/>
      <c r="U21" s="199"/>
      <c r="V21" s="200"/>
      <c r="W21" s="168"/>
    </row>
    <row r="22" spans="1:23" ht="15" customHeight="1" x14ac:dyDescent="0.25">
      <c r="A22" s="640"/>
      <c r="B22" s="164">
        <v>17</v>
      </c>
      <c r="C22" s="191"/>
      <c r="D22" s="166"/>
      <c r="E22" s="192"/>
      <c r="F22" s="167"/>
      <c r="G22" s="193"/>
      <c r="H22" s="194"/>
      <c r="I22" s="160"/>
      <c r="J22" s="195"/>
      <c r="K22" s="170"/>
      <c r="L22" s="379">
        <v>0</v>
      </c>
      <c r="M22" s="480">
        <v>0.1</v>
      </c>
      <c r="N22" s="319">
        <v>0</v>
      </c>
      <c r="O22" s="320">
        <f t="shared" si="3"/>
        <v>0</v>
      </c>
      <c r="P22" s="384">
        <f t="shared" si="1"/>
        <v>0</v>
      </c>
      <c r="Q22" s="396">
        <v>0</v>
      </c>
      <c r="R22" s="314">
        <f t="shared" si="2"/>
        <v>0</v>
      </c>
      <c r="S22" s="564">
        <v>0</v>
      </c>
      <c r="T22" s="165"/>
      <c r="U22" s="199"/>
      <c r="V22" s="200"/>
      <c r="W22" s="168"/>
    </row>
    <row r="23" spans="1:23" s="5" customFormat="1" ht="15" customHeight="1" x14ac:dyDescent="0.25">
      <c r="A23" s="640"/>
      <c r="B23" s="164">
        <v>18</v>
      </c>
      <c r="C23" s="191"/>
      <c r="D23" s="166"/>
      <c r="E23" s="192"/>
      <c r="F23" s="167"/>
      <c r="G23" s="193"/>
      <c r="H23" s="194"/>
      <c r="I23" s="160"/>
      <c r="J23" s="195"/>
      <c r="K23" s="170"/>
      <c r="L23" s="379">
        <v>0</v>
      </c>
      <c r="M23" s="480">
        <v>0.1</v>
      </c>
      <c r="N23" s="319">
        <v>0</v>
      </c>
      <c r="O23" s="320">
        <f t="shared" si="3"/>
        <v>0</v>
      </c>
      <c r="P23" s="384">
        <f t="shared" si="1"/>
        <v>0</v>
      </c>
      <c r="Q23" s="396">
        <v>0</v>
      </c>
      <c r="R23" s="314">
        <f t="shared" si="2"/>
        <v>0</v>
      </c>
      <c r="S23" s="564">
        <v>0</v>
      </c>
      <c r="T23" s="165"/>
      <c r="U23" s="199"/>
      <c r="V23" s="200"/>
      <c r="W23" s="168"/>
    </row>
    <row r="24" spans="1:23" ht="15" customHeight="1" x14ac:dyDescent="0.25">
      <c r="A24" s="640"/>
      <c r="B24" s="164">
        <v>19</v>
      </c>
      <c r="C24" s="191"/>
      <c r="D24" s="166"/>
      <c r="E24" s="192"/>
      <c r="F24" s="167"/>
      <c r="G24" s="193"/>
      <c r="H24" s="194"/>
      <c r="I24" s="160"/>
      <c r="J24" s="195"/>
      <c r="K24" s="170"/>
      <c r="L24" s="487">
        <v>0</v>
      </c>
      <c r="M24" s="474">
        <v>0.1</v>
      </c>
      <c r="N24" s="171">
        <v>0</v>
      </c>
      <c r="O24" s="172">
        <f t="shared" si="3"/>
        <v>0</v>
      </c>
      <c r="P24" s="173">
        <f t="shared" si="1"/>
        <v>0</v>
      </c>
      <c r="Q24" s="224">
        <v>0</v>
      </c>
      <c r="R24" s="198">
        <f t="shared" si="2"/>
        <v>0</v>
      </c>
      <c r="S24" s="284">
        <v>0</v>
      </c>
      <c r="T24" s="165"/>
      <c r="U24" s="199"/>
      <c r="V24" s="200"/>
      <c r="W24" s="168"/>
    </row>
    <row r="25" spans="1:23" ht="15" customHeight="1" x14ac:dyDescent="0.25">
      <c r="A25" s="640"/>
      <c r="B25" s="164">
        <v>20</v>
      </c>
      <c r="C25" s="191"/>
      <c r="D25" s="166"/>
      <c r="E25" s="192"/>
      <c r="F25" s="167"/>
      <c r="G25" s="193"/>
      <c r="H25" s="194"/>
      <c r="I25" s="160"/>
      <c r="J25" s="195"/>
      <c r="K25" s="170"/>
      <c r="L25" s="487">
        <v>0</v>
      </c>
      <c r="M25" s="474">
        <v>0.1</v>
      </c>
      <c r="N25" s="171">
        <v>0</v>
      </c>
      <c r="O25" s="172">
        <f t="shared" si="3"/>
        <v>0</v>
      </c>
      <c r="P25" s="173">
        <f t="shared" si="1"/>
        <v>0</v>
      </c>
      <c r="Q25" s="224">
        <v>0</v>
      </c>
      <c r="R25" s="198">
        <f t="shared" si="2"/>
        <v>0</v>
      </c>
      <c r="S25" s="284">
        <v>0</v>
      </c>
      <c r="T25" s="165"/>
      <c r="U25" s="199"/>
      <c r="V25" s="200"/>
      <c r="W25" s="168"/>
    </row>
    <row r="26" spans="1:23" ht="15" customHeight="1" x14ac:dyDescent="0.25">
      <c r="A26" s="640"/>
      <c r="B26" s="164">
        <v>21</v>
      </c>
      <c r="C26" s="191"/>
      <c r="D26" s="166"/>
      <c r="E26" s="192"/>
      <c r="F26" s="167"/>
      <c r="G26" s="193"/>
      <c r="H26" s="194"/>
      <c r="I26" s="160"/>
      <c r="J26" s="195"/>
      <c r="K26" s="170"/>
      <c r="L26" s="487">
        <v>0</v>
      </c>
      <c r="M26" s="474">
        <v>0.1</v>
      </c>
      <c r="N26" s="171">
        <v>0</v>
      </c>
      <c r="O26" s="172">
        <f t="shared" si="3"/>
        <v>0</v>
      </c>
      <c r="P26" s="173">
        <f t="shared" si="1"/>
        <v>0</v>
      </c>
      <c r="Q26" s="224">
        <v>0</v>
      </c>
      <c r="R26" s="198">
        <f t="shared" si="2"/>
        <v>0</v>
      </c>
      <c r="S26" s="284">
        <v>0</v>
      </c>
      <c r="T26" s="165"/>
      <c r="U26" s="199"/>
      <c r="V26" s="200"/>
      <c r="W26" s="168"/>
    </row>
    <row r="27" spans="1:23" ht="15" customHeight="1" x14ac:dyDescent="0.25">
      <c r="A27" s="640"/>
      <c r="B27" s="164">
        <v>22</v>
      </c>
      <c r="C27" s="191"/>
      <c r="D27" s="166"/>
      <c r="E27" s="192"/>
      <c r="F27" s="167"/>
      <c r="G27" s="193"/>
      <c r="H27" s="194"/>
      <c r="I27" s="160"/>
      <c r="J27" s="195"/>
      <c r="K27" s="170"/>
      <c r="L27" s="487">
        <v>0</v>
      </c>
      <c r="M27" s="474">
        <v>0.1</v>
      </c>
      <c r="N27" s="171">
        <v>0</v>
      </c>
      <c r="O27" s="172">
        <f t="shared" si="3"/>
        <v>0</v>
      </c>
      <c r="P27" s="173">
        <f t="shared" si="1"/>
        <v>0</v>
      </c>
      <c r="Q27" s="224">
        <v>0</v>
      </c>
      <c r="R27" s="198">
        <f t="shared" si="2"/>
        <v>0</v>
      </c>
      <c r="S27" s="284">
        <v>0</v>
      </c>
      <c r="T27" s="165"/>
      <c r="U27" s="199"/>
      <c r="V27" s="200"/>
      <c r="W27" s="168"/>
    </row>
    <row r="28" spans="1:23" ht="15" customHeight="1" x14ac:dyDescent="0.25">
      <c r="A28" s="640"/>
      <c r="B28" s="164">
        <v>23</v>
      </c>
      <c r="C28" s="191"/>
      <c r="D28" s="166"/>
      <c r="E28" s="192"/>
      <c r="F28" s="167"/>
      <c r="G28" s="193"/>
      <c r="H28" s="194"/>
      <c r="I28" s="160"/>
      <c r="J28" s="195"/>
      <c r="K28" s="170"/>
      <c r="L28" s="487">
        <v>0</v>
      </c>
      <c r="M28" s="474">
        <v>0.1</v>
      </c>
      <c r="N28" s="171">
        <v>0</v>
      </c>
      <c r="O28" s="172">
        <f t="shared" si="3"/>
        <v>0</v>
      </c>
      <c r="P28" s="173">
        <f t="shared" si="1"/>
        <v>0</v>
      </c>
      <c r="Q28" s="224">
        <v>0</v>
      </c>
      <c r="R28" s="198">
        <f t="shared" si="2"/>
        <v>0</v>
      </c>
      <c r="S28" s="284">
        <v>0</v>
      </c>
      <c r="T28" s="165"/>
      <c r="U28" s="199"/>
      <c r="V28" s="200"/>
      <c r="W28" s="168"/>
    </row>
    <row r="29" spans="1:23" ht="15" customHeight="1" x14ac:dyDescent="0.25">
      <c r="A29" s="640"/>
      <c r="B29" s="164">
        <v>24</v>
      </c>
      <c r="C29" s="191"/>
      <c r="D29" s="166"/>
      <c r="E29" s="192"/>
      <c r="F29" s="167"/>
      <c r="G29" s="193"/>
      <c r="H29" s="194"/>
      <c r="I29" s="160"/>
      <c r="J29" s="195"/>
      <c r="K29" s="170"/>
      <c r="L29" s="487">
        <v>0</v>
      </c>
      <c r="M29" s="474">
        <v>0.1</v>
      </c>
      <c r="N29" s="171">
        <v>0</v>
      </c>
      <c r="O29" s="172">
        <f t="shared" si="3"/>
        <v>0</v>
      </c>
      <c r="P29" s="173">
        <f t="shared" si="1"/>
        <v>0</v>
      </c>
      <c r="Q29" s="224">
        <v>0</v>
      </c>
      <c r="R29" s="198">
        <f t="shared" si="2"/>
        <v>0</v>
      </c>
      <c r="S29" s="284">
        <v>0</v>
      </c>
      <c r="T29" s="165"/>
      <c r="U29" s="199"/>
      <c r="V29" s="200"/>
      <c r="W29" s="168"/>
    </row>
    <row r="30" spans="1:23" ht="15" customHeight="1" x14ac:dyDescent="0.25">
      <c r="A30" s="640"/>
      <c r="B30" s="164">
        <v>25</v>
      </c>
      <c r="C30" s="191"/>
      <c r="D30" s="166"/>
      <c r="E30" s="192"/>
      <c r="F30" s="167"/>
      <c r="G30" s="193"/>
      <c r="H30" s="194"/>
      <c r="I30" s="160"/>
      <c r="J30" s="195"/>
      <c r="K30" s="170"/>
      <c r="L30" s="487">
        <v>0</v>
      </c>
      <c r="M30" s="474">
        <v>0.1</v>
      </c>
      <c r="N30" s="171">
        <v>0</v>
      </c>
      <c r="O30" s="172">
        <f t="shared" si="3"/>
        <v>0</v>
      </c>
      <c r="P30" s="173">
        <f t="shared" si="1"/>
        <v>0</v>
      </c>
      <c r="Q30" s="224">
        <v>0</v>
      </c>
      <c r="R30" s="198">
        <f t="shared" si="2"/>
        <v>0</v>
      </c>
      <c r="S30" s="284">
        <v>0</v>
      </c>
      <c r="T30" s="165"/>
      <c r="U30" s="199"/>
      <c r="V30" s="200"/>
      <c r="W30" s="168"/>
    </row>
    <row r="31" spans="1:23" ht="15" customHeight="1" x14ac:dyDescent="0.25">
      <c r="A31" s="640"/>
      <c r="B31" s="164">
        <v>26</v>
      </c>
      <c r="C31" s="191"/>
      <c r="D31" s="166"/>
      <c r="E31" s="192"/>
      <c r="F31" s="167"/>
      <c r="G31" s="193"/>
      <c r="H31" s="194"/>
      <c r="I31" s="160"/>
      <c r="J31" s="195"/>
      <c r="K31" s="170"/>
      <c r="L31" s="487">
        <v>0</v>
      </c>
      <c r="M31" s="474">
        <v>0.1</v>
      </c>
      <c r="N31" s="171">
        <v>0</v>
      </c>
      <c r="O31" s="172">
        <f t="shared" si="3"/>
        <v>0</v>
      </c>
      <c r="P31" s="173">
        <f t="shared" si="1"/>
        <v>0</v>
      </c>
      <c r="Q31" s="224">
        <v>0</v>
      </c>
      <c r="R31" s="198">
        <f t="shared" si="2"/>
        <v>0</v>
      </c>
      <c r="S31" s="284">
        <v>0</v>
      </c>
      <c r="T31" s="165"/>
      <c r="U31" s="199"/>
      <c r="V31" s="200"/>
      <c r="W31" s="168"/>
    </row>
    <row r="32" spans="1:23" ht="15" customHeight="1" x14ac:dyDescent="0.25">
      <c r="A32" s="640"/>
      <c r="B32" s="164">
        <v>27</v>
      </c>
      <c r="C32" s="191"/>
      <c r="D32" s="166"/>
      <c r="E32" s="192"/>
      <c r="F32" s="167"/>
      <c r="G32" s="193"/>
      <c r="H32" s="194"/>
      <c r="I32" s="160"/>
      <c r="J32" s="195"/>
      <c r="K32" s="170"/>
      <c r="L32" s="487">
        <v>0</v>
      </c>
      <c r="M32" s="474">
        <v>0.1</v>
      </c>
      <c r="N32" s="171">
        <v>0</v>
      </c>
      <c r="O32" s="172">
        <f t="shared" si="3"/>
        <v>0</v>
      </c>
      <c r="P32" s="173">
        <f t="shared" si="1"/>
        <v>0</v>
      </c>
      <c r="Q32" s="224">
        <v>0</v>
      </c>
      <c r="R32" s="198">
        <f t="shared" si="2"/>
        <v>0</v>
      </c>
      <c r="S32" s="284">
        <v>0</v>
      </c>
      <c r="T32" s="165"/>
      <c r="U32" s="199"/>
      <c r="V32" s="200"/>
      <c r="W32" s="168"/>
    </row>
    <row r="33" spans="1:23" ht="15" customHeight="1" x14ac:dyDescent="0.25">
      <c r="A33" s="640"/>
      <c r="B33" s="164">
        <v>28</v>
      </c>
      <c r="C33" s="191"/>
      <c r="D33" s="166"/>
      <c r="E33" s="192"/>
      <c r="F33" s="167"/>
      <c r="G33" s="193"/>
      <c r="H33" s="194"/>
      <c r="I33" s="160"/>
      <c r="J33" s="195"/>
      <c r="K33" s="170"/>
      <c r="L33" s="487">
        <v>0</v>
      </c>
      <c r="M33" s="474">
        <v>0.1</v>
      </c>
      <c r="N33" s="171">
        <v>0</v>
      </c>
      <c r="O33" s="172">
        <f t="shared" si="3"/>
        <v>0</v>
      </c>
      <c r="P33" s="173">
        <f t="shared" si="1"/>
        <v>0</v>
      </c>
      <c r="Q33" s="224">
        <v>0</v>
      </c>
      <c r="R33" s="198">
        <f t="shared" si="2"/>
        <v>0</v>
      </c>
      <c r="S33" s="284">
        <v>0</v>
      </c>
      <c r="T33" s="165"/>
      <c r="U33" s="199"/>
      <c r="V33" s="200"/>
      <c r="W33" s="168"/>
    </row>
    <row r="34" spans="1:23" ht="15" customHeight="1" x14ac:dyDescent="0.25">
      <c r="A34" s="640"/>
      <c r="B34" s="164">
        <v>29</v>
      </c>
      <c r="C34" s="191"/>
      <c r="D34" s="166"/>
      <c r="E34" s="192"/>
      <c r="F34" s="167"/>
      <c r="G34" s="193"/>
      <c r="H34" s="194"/>
      <c r="I34" s="160"/>
      <c r="J34" s="195"/>
      <c r="K34" s="170"/>
      <c r="L34" s="487">
        <v>0</v>
      </c>
      <c r="M34" s="474">
        <v>0.1</v>
      </c>
      <c r="N34" s="171">
        <v>0</v>
      </c>
      <c r="O34" s="172">
        <f t="shared" si="3"/>
        <v>0</v>
      </c>
      <c r="P34" s="173">
        <f t="shared" si="1"/>
        <v>0</v>
      </c>
      <c r="Q34" s="224">
        <v>0</v>
      </c>
      <c r="R34" s="198">
        <f t="shared" si="2"/>
        <v>0</v>
      </c>
      <c r="S34" s="284">
        <v>0</v>
      </c>
      <c r="T34" s="165"/>
      <c r="U34" s="199"/>
      <c r="V34" s="200"/>
      <c r="W34" s="168"/>
    </row>
    <row r="35" spans="1:23" ht="15" customHeight="1" x14ac:dyDescent="0.25">
      <c r="A35" s="640"/>
      <c r="B35" s="164">
        <v>30</v>
      </c>
      <c r="C35" s="191"/>
      <c r="D35" s="166"/>
      <c r="E35" s="192"/>
      <c r="F35" s="167"/>
      <c r="G35" s="193"/>
      <c r="H35" s="194"/>
      <c r="I35" s="160"/>
      <c r="J35" s="195"/>
      <c r="K35" s="170"/>
      <c r="L35" s="487">
        <v>0</v>
      </c>
      <c r="M35" s="474">
        <v>0.1</v>
      </c>
      <c r="N35" s="171">
        <v>0</v>
      </c>
      <c r="O35" s="172">
        <f t="shared" si="3"/>
        <v>0</v>
      </c>
      <c r="P35" s="173">
        <f t="shared" si="1"/>
        <v>0</v>
      </c>
      <c r="Q35" s="224">
        <v>0</v>
      </c>
      <c r="R35" s="198">
        <f t="shared" si="2"/>
        <v>0</v>
      </c>
      <c r="S35" s="284">
        <v>0</v>
      </c>
      <c r="T35" s="165"/>
      <c r="U35" s="199"/>
      <c r="V35" s="200"/>
      <c r="W35" s="168"/>
    </row>
    <row r="36" spans="1:23" ht="15" customHeight="1" x14ac:dyDescent="0.25">
      <c r="A36" s="640"/>
      <c r="B36" s="164">
        <v>31</v>
      </c>
      <c r="C36" s="191"/>
      <c r="D36" s="166"/>
      <c r="E36" s="192"/>
      <c r="F36" s="167"/>
      <c r="G36" s="193"/>
      <c r="H36" s="194"/>
      <c r="I36" s="160"/>
      <c r="J36" s="195"/>
      <c r="K36" s="170"/>
      <c r="L36" s="487">
        <v>0</v>
      </c>
      <c r="M36" s="474">
        <v>0.1</v>
      </c>
      <c r="N36" s="171">
        <v>0</v>
      </c>
      <c r="O36" s="172">
        <f t="shared" si="3"/>
        <v>0</v>
      </c>
      <c r="P36" s="173">
        <f t="shared" si="1"/>
        <v>0</v>
      </c>
      <c r="Q36" s="224">
        <v>0</v>
      </c>
      <c r="R36" s="198">
        <f t="shared" si="2"/>
        <v>0</v>
      </c>
      <c r="S36" s="284">
        <v>0</v>
      </c>
      <c r="T36" s="165"/>
      <c r="U36" s="199"/>
      <c r="V36" s="200"/>
      <c r="W36" s="168"/>
    </row>
    <row r="37" spans="1:23" ht="15" customHeight="1" x14ac:dyDescent="0.25">
      <c r="A37" s="640"/>
      <c r="B37" s="164">
        <v>32</v>
      </c>
      <c r="C37" s="191"/>
      <c r="D37" s="166"/>
      <c r="E37" s="192"/>
      <c r="F37" s="167"/>
      <c r="G37" s="193"/>
      <c r="H37" s="194"/>
      <c r="I37" s="160"/>
      <c r="J37" s="195"/>
      <c r="K37" s="170"/>
      <c r="L37" s="487">
        <v>0</v>
      </c>
      <c r="M37" s="474">
        <v>0.1</v>
      </c>
      <c r="N37" s="171">
        <v>0</v>
      </c>
      <c r="O37" s="172">
        <f t="shared" si="3"/>
        <v>0</v>
      </c>
      <c r="P37" s="173">
        <f t="shared" si="1"/>
        <v>0</v>
      </c>
      <c r="Q37" s="224">
        <v>0</v>
      </c>
      <c r="R37" s="198">
        <f t="shared" si="2"/>
        <v>0</v>
      </c>
      <c r="S37" s="284">
        <v>0</v>
      </c>
      <c r="T37" s="165"/>
      <c r="U37" s="199"/>
      <c r="V37" s="200"/>
      <c r="W37" s="168"/>
    </row>
    <row r="38" spans="1:23" ht="15" customHeight="1" x14ac:dyDescent="0.25">
      <c r="A38" s="640"/>
      <c r="B38" s="164">
        <v>33</v>
      </c>
      <c r="C38" s="191"/>
      <c r="D38" s="166"/>
      <c r="E38" s="192"/>
      <c r="F38" s="167"/>
      <c r="G38" s="193"/>
      <c r="H38" s="194"/>
      <c r="I38" s="160"/>
      <c r="J38" s="195"/>
      <c r="K38" s="170"/>
      <c r="L38" s="487">
        <v>0</v>
      </c>
      <c r="M38" s="474">
        <v>0.1</v>
      </c>
      <c r="N38" s="171">
        <v>0</v>
      </c>
      <c r="O38" s="172">
        <f t="shared" si="3"/>
        <v>0</v>
      </c>
      <c r="P38" s="173">
        <f t="shared" si="1"/>
        <v>0</v>
      </c>
      <c r="Q38" s="224">
        <v>0</v>
      </c>
      <c r="R38" s="198">
        <f t="shared" si="2"/>
        <v>0</v>
      </c>
      <c r="S38" s="284">
        <v>0</v>
      </c>
      <c r="T38" s="165"/>
      <c r="U38" s="199"/>
      <c r="V38" s="200"/>
      <c r="W38" s="168"/>
    </row>
    <row r="39" spans="1:23" ht="15" customHeight="1" x14ac:dyDescent="0.25">
      <c r="A39" s="640"/>
      <c r="B39" s="164">
        <v>34</v>
      </c>
      <c r="C39" s="191"/>
      <c r="D39" s="166"/>
      <c r="E39" s="192"/>
      <c r="F39" s="167"/>
      <c r="G39" s="193"/>
      <c r="H39" s="194"/>
      <c r="I39" s="160"/>
      <c r="J39" s="195"/>
      <c r="K39" s="170"/>
      <c r="L39" s="487">
        <v>0</v>
      </c>
      <c r="M39" s="474">
        <v>0.1</v>
      </c>
      <c r="N39" s="171">
        <v>0</v>
      </c>
      <c r="O39" s="172">
        <f t="shared" si="3"/>
        <v>0</v>
      </c>
      <c r="P39" s="173">
        <f t="shared" si="1"/>
        <v>0</v>
      </c>
      <c r="Q39" s="224">
        <v>0</v>
      </c>
      <c r="R39" s="198">
        <f t="shared" si="2"/>
        <v>0</v>
      </c>
      <c r="S39" s="284">
        <v>0</v>
      </c>
      <c r="T39" s="165"/>
      <c r="U39" s="199"/>
      <c r="V39" s="200"/>
      <c r="W39" s="168"/>
    </row>
    <row r="40" spans="1:23" ht="15" customHeight="1" x14ac:dyDescent="0.25">
      <c r="A40" s="640"/>
      <c r="B40" s="164">
        <v>35</v>
      </c>
      <c r="C40" s="191"/>
      <c r="D40" s="166"/>
      <c r="E40" s="192"/>
      <c r="F40" s="167"/>
      <c r="G40" s="193"/>
      <c r="H40" s="194"/>
      <c r="I40" s="160"/>
      <c r="J40" s="195"/>
      <c r="K40" s="170"/>
      <c r="L40" s="487">
        <v>0</v>
      </c>
      <c r="M40" s="474">
        <v>0.1</v>
      </c>
      <c r="N40" s="171">
        <v>0</v>
      </c>
      <c r="O40" s="172">
        <f t="shared" si="3"/>
        <v>0</v>
      </c>
      <c r="P40" s="173">
        <f t="shared" si="1"/>
        <v>0</v>
      </c>
      <c r="Q40" s="224">
        <v>0</v>
      </c>
      <c r="R40" s="198">
        <f t="shared" si="2"/>
        <v>0</v>
      </c>
      <c r="S40" s="284">
        <v>0</v>
      </c>
      <c r="T40" s="165"/>
      <c r="U40" s="199"/>
      <c r="V40" s="200"/>
      <c r="W40" s="168"/>
    </row>
    <row r="41" spans="1:23" ht="15" customHeight="1" x14ac:dyDescent="0.25">
      <c r="A41" s="640"/>
      <c r="B41" s="164">
        <v>36</v>
      </c>
      <c r="C41" s="191"/>
      <c r="D41" s="166"/>
      <c r="E41" s="192"/>
      <c r="F41" s="167"/>
      <c r="G41" s="193"/>
      <c r="H41" s="194"/>
      <c r="I41" s="160"/>
      <c r="J41" s="195"/>
      <c r="K41" s="170"/>
      <c r="L41" s="487">
        <v>0</v>
      </c>
      <c r="M41" s="474">
        <v>0.1</v>
      </c>
      <c r="N41" s="171">
        <v>0</v>
      </c>
      <c r="O41" s="172">
        <f t="shared" si="3"/>
        <v>0</v>
      </c>
      <c r="P41" s="173">
        <f t="shared" si="1"/>
        <v>0</v>
      </c>
      <c r="Q41" s="224">
        <v>0</v>
      </c>
      <c r="R41" s="198">
        <f t="shared" si="2"/>
        <v>0</v>
      </c>
      <c r="S41" s="284">
        <v>0</v>
      </c>
      <c r="T41" s="165"/>
      <c r="U41" s="199"/>
      <c r="V41" s="200"/>
      <c r="W41" s="168"/>
    </row>
    <row r="42" spans="1:23" ht="15" customHeight="1" x14ac:dyDescent="0.25">
      <c r="A42" s="640"/>
      <c r="B42" s="164">
        <v>37</v>
      </c>
      <c r="C42" s="191"/>
      <c r="D42" s="166"/>
      <c r="E42" s="192"/>
      <c r="F42" s="167"/>
      <c r="G42" s="193"/>
      <c r="H42" s="194"/>
      <c r="I42" s="160"/>
      <c r="J42" s="195"/>
      <c r="K42" s="170"/>
      <c r="L42" s="487">
        <v>0</v>
      </c>
      <c r="M42" s="474">
        <v>0.1</v>
      </c>
      <c r="N42" s="171">
        <v>0</v>
      </c>
      <c r="O42" s="172">
        <f t="shared" si="3"/>
        <v>0</v>
      </c>
      <c r="P42" s="173">
        <f t="shared" si="1"/>
        <v>0</v>
      </c>
      <c r="Q42" s="224">
        <v>0</v>
      </c>
      <c r="R42" s="198">
        <f t="shared" si="2"/>
        <v>0</v>
      </c>
      <c r="S42" s="284">
        <v>0</v>
      </c>
      <c r="T42" s="165"/>
      <c r="U42" s="199"/>
      <c r="V42" s="200"/>
      <c r="W42" s="168"/>
    </row>
    <row r="43" spans="1:23" ht="15" customHeight="1" x14ac:dyDescent="0.25">
      <c r="A43" s="640"/>
      <c r="B43" s="164">
        <v>38</v>
      </c>
      <c r="C43" s="191"/>
      <c r="D43" s="166"/>
      <c r="E43" s="192"/>
      <c r="F43" s="167"/>
      <c r="G43" s="193"/>
      <c r="H43" s="194"/>
      <c r="I43" s="160"/>
      <c r="J43" s="195"/>
      <c r="K43" s="170"/>
      <c r="L43" s="487">
        <v>0</v>
      </c>
      <c r="M43" s="474">
        <v>0.1</v>
      </c>
      <c r="N43" s="282">
        <v>0</v>
      </c>
      <c r="O43" s="283">
        <f t="shared" si="3"/>
        <v>0</v>
      </c>
      <c r="P43" s="173">
        <f t="shared" si="1"/>
        <v>0</v>
      </c>
      <c r="Q43" s="224">
        <v>0</v>
      </c>
      <c r="R43" s="198">
        <f t="shared" si="2"/>
        <v>0</v>
      </c>
      <c r="S43" s="284">
        <v>0</v>
      </c>
      <c r="T43" s="165"/>
      <c r="U43" s="199"/>
      <c r="V43" s="200"/>
      <c r="W43" s="168"/>
    </row>
    <row r="44" spans="1:23" ht="15" customHeight="1" x14ac:dyDescent="0.25">
      <c r="A44" s="640"/>
      <c r="B44" s="164">
        <v>39</v>
      </c>
      <c r="C44" s="191"/>
      <c r="D44" s="166"/>
      <c r="E44" s="192"/>
      <c r="F44" s="167"/>
      <c r="G44" s="193"/>
      <c r="H44" s="194"/>
      <c r="I44" s="160"/>
      <c r="J44" s="195"/>
      <c r="K44" s="170"/>
      <c r="L44" s="487">
        <v>0</v>
      </c>
      <c r="M44" s="498">
        <v>0.1</v>
      </c>
      <c r="N44" s="499">
        <v>0</v>
      </c>
      <c r="O44" s="500">
        <f t="shared" si="3"/>
        <v>0</v>
      </c>
      <c r="P44" s="501">
        <f t="shared" si="1"/>
        <v>0</v>
      </c>
      <c r="Q44" s="502">
        <v>0</v>
      </c>
      <c r="R44" s="394">
        <f t="shared" si="2"/>
        <v>0</v>
      </c>
      <c r="S44" s="336">
        <v>0</v>
      </c>
      <c r="T44" s="165"/>
      <c r="U44" s="199"/>
      <c r="V44" s="200"/>
      <c r="W44" s="168"/>
    </row>
    <row r="45" spans="1:23" ht="15" customHeight="1" thickBot="1" x14ac:dyDescent="0.3">
      <c r="A45" s="640"/>
      <c r="B45" s="447">
        <v>40</v>
      </c>
      <c r="C45" s="525"/>
      <c r="D45" s="449"/>
      <c r="E45" s="535"/>
      <c r="F45" s="451"/>
      <c r="G45" s="526"/>
      <c r="H45" s="527"/>
      <c r="I45" s="454"/>
      <c r="J45" s="453"/>
      <c r="K45" s="457"/>
      <c r="L45" s="487">
        <v>0</v>
      </c>
      <c r="M45" s="474">
        <v>0.1</v>
      </c>
      <c r="N45" s="350">
        <v>0</v>
      </c>
      <c r="O45" s="351">
        <f t="shared" si="3"/>
        <v>0</v>
      </c>
      <c r="P45" s="399">
        <f t="shared" si="1"/>
        <v>0</v>
      </c>
      <c r="Q45" s="400">
        <v>0</v>
      </c>
      <c r="R45" s="348">
        <f t="shared" si="2"/>
        <v>0</v>
      </c>
      <c r="S45" s="349">
        <v>0</v>
      </c>
      <c r="T45" s="448"/>
      <c r="U45" s="544"/>
      <c r="V45" s="545"/>
      <c r="W45" s="469"/>
    </row>
    <row r="46" spans="1:23" ht="15.75" thickBot="1" x14ac:dyDescent="0.3">
      <c r="A46" s="2"/>
      <c r="B46" s="654"/>
      <c r="C46" s="654"/>
      <c r="D46" s="654"/>
      <c r="E46" s="654"/>
      <c r="F46" s="7"/>
      <c r="G46" s="7"/>
      <c r="H46" s="44"/>
      <c r="I46" s="44"/>
      <c r="J46" s="44"/>
      <c r="K46" s="44"/>
      <c r="L46" s="156">
        <f>SUM(L6:L45)</f>
        <v>0</v>
      </c>
      <c r="M46" s="63"/>
      <c r="N46" s="73">
        <f>SUM(N6:N45)</f>
        <v>0</v>
      </c>
      <c r="O46" s="569">
        <f>N46-P46</f>
        <v>0</v>
      </c>
      <c r="P46" s="163">
        <f>SUM(P6:P45)</f>
        <v>0</v>
      </c>
      <c r="Q46" s="566">
        <f>SUM(Q6:Q45)</f>
        <v>0</v>
      </c>
      <c r="R46" s="567">
        <f>SUM(R6:R45)</f>
        <v>0</v>
      </c>
      <c r="S46" s="568">
        <f>SUM(S6:S45)</f>
        <v>0</v>
      </c>
      <c r="T46" s="7"/>
      <c r="U46" s="7"/>
      <c r="V46" s="7"/>
      <c r="W46" s="46"/>
    </row>
    <row r="47" spans="1:23" ht="15.75" customHeight="1" thickBot="1" x14ac:dyDescent="0.3">
      <c r="A47" s="2"/>
      <c r="B47" s="642" t="s">
        <v>12</v>
      </c>
      <c r="C47" s="643"/>
      <c r="D47" s="85">
        <v>0</v>
      </c>
      <c r="E47" s="54">
        <v>0</v>
      </c>
      <c r="F47" s="60"/>
      <c r="G47" s="646" t="s">
        <v>39</v>
      </c>
      <c r="H47" s="647"/>
      <c r="I47" s="650">
        <f>E51-E50</f>
        <v>0</v>
      </c>
      <c r="J47" s="651"/>
      <c r="T47" s="6"/>
      <c r="U47" s="6"/>
      <c r="V47" s="6"/>
    </row>
    <row r="48" spans="1:23" ht="15.75" customHeight="1" thickBot="1" x14ac:dyDescent="0.3">
      <c r="A48" s="2"/>
      <c r="B48" s="644" t="s">
        <v>18</v>
      </c>
      <c r="C48" s="645"/>
      <c r="D48" s="86">
        <v>0</v>
      </c>
      <c r="E48" s="55">
        <v>0</v>
      </c>
      <c r="F48" s="61"/>
      <c r="G48" s="648"/>
      <c r="H48" s="649"/>
      <c r="I48" s="652"/>
      <c r="J48" s="653"/>
    </row>
    <row r="49" spans="1:12" ht="15.75" thickBot="1" x14ac:dyDescent="0.3">
      <c r="A49" s="2"/>
      <c r="B49" s="624" t="s">
        <v>14</v>
      </c>
      <c r="C49" s="625"/>
      <c r="D49" s="133">
        <v>0</v>
      </c>
      <c r="E49" s="56">
        <f>S46</f>
        <v>0</v>
      </c>
      <c r="F49" s="2"/>
      <c r="G49" s="62"/>
      <c r="H49" s="6"/>
      <c r="I49" s="6"/>
      <c r="J49" s="6"/>
    </row>
    <row r="50" spans="1:12" ht="15.75" customHeight="1" thickBot="1" x14ac:dyDescent="0.3">
      <c r="A50" s="2"/>
      <c r="B50" s="626" t="s">
        <v>13</v>
      </c>
      <c r="C50" s="627"/>
      <c r="D50" s="134">
        <v>0</v>
      </c>
      <c r="E50" s="57">
        <f>L46</f>
        <v>0</v>
      </c>
      <c r="J50" s="5"/>
      <c r="L50" s="241"/>
    </row>
    <row r="51" spans="1:12" ht="15.75" thickBot="1" x14ac:dyDescent="0.3">
      <c r="B51" s="628" t="s">
        <v>6</v>
      </c>
      <c r="C51" s="629"/>
      <c r="D51" s="98">
        <f>D47+D48+D49+D50</f>
        <v>0</v>
      </c>
      <c r="E51" s="58">
        <f>N46</f>
        <v>0</v>
      </c>
      <c r="G51" s="80"/>
      <c r="H51" s="80"/>
    </row>
    <row r="52" spans="1:12" ht="15.75" thickBot="1" x14ac:dyDescent="0.3">
      <c r="B52" s="81"/>
      <c r="C52" s="81"/>
      <c r="D52" s="82"/>
      <c r="E52" s="83"/>
      <c r="G52" s="80"/>
      <c r="H52" s="80"/>
    </row>
    <row r="53" spans="1:12" ht="15.75" thickBot="1" x14ac:dyDescent="0.3">
      <c r="B53" s="630" t="s">
        <v>48</v>
      </c>
      <c r="C53" s="631"/>
      <c r="D53" s="616">
        <f>O46</f>
        <v>0</v>
      </c>
      <c r="E53" s="617"/>
      <c r="G53" s="80"/>
      <c r="H53" s="80"/>
    </row>
    <row r="54" spans="1:12" ht="15.75" thickBot="1" x14ac:dyDescent="0.3">
      <c r="L54" s="149"/>
    </row>
    <row r="55" spans="1:12" ht="33" customHeight="1" thickBot="1" x14ac:dyDescent="0.3">
      <c r="B55" s="618" t="s">
        <v>9</v>
      </c>
      <c r="C55" s="619"/>
      <c r="D55" s="8" t="s">
        <v>35</v>
      </c>
      <c r="L55" s="149"/>
    </row>
    <row r="56" spans="1:12" x14ac:dyDescent="0.25">
      <c r="B56" s="620" t="s">
        <v>24</v>
      </c>
      <c r="C56" s="621"/>
      <c r="D56" s="51">
        <v>0</v>
      </c>
      <c r="E56" s="4"/>
      <c r="F56" s="4"/>
    </row>
    <row r="57" spans="1:12" x14ac:dyDescent="0.25">
      <c r="B57" s="632" t="s">
        <v>25</v>
      </c>
      <c r="C57" s="633"/>
      <c r="D57" s="52">
        <f>COUNTIF(K6:K45,"Electricite")</f>
        <v>0</v>
      </c>
      <c r="E57" s="4"/>
      <c r="F57" s="4"/>
      <c r="L57" s="149"/>
    </row>
    <row r="58" spans="1:12" x14ac:dyDescent="0.25">
      <c r="B58" s="632" t="s">
        <v>26</v>
      </c>
      <c r="C58" s="633"/>
      <c r="D58" s="52">
        <v>0</v>
      </c>
      <c r="E58" s="4"/>
      <c r="F58" s="4"/>
      <c r="L58" s="149"/>
    </row>
    <row r="59" spans="1:12" x14ac:dyDescent="0.25">
      <c r="B59" s="632" t="s">
        <v>27</v>
      </c>
      <c r="C59" s="633"/>
      <c r="D59" s="52">
        <v>0</v>
      </c>
      <c r="E59" s="4"/>
      <c r="F59" s="4"/>
      <c r="L59" s="149"/>
    </row>
    <row r="60" spans="1:12" x14ac:dyDescent="0.25">
      <c r="B60" s="632" t="s">
        <v>28</v>
      </c>
      <c r="C60" s="633"/>
      <c r="D60" s="52">
        <f>COUNTIF(K10:K49,"douche")</f>
        <v>0</v>
      </c>
      <c r="E60" s="4"/>
      <c r="F60" s="4"/>
      <c r="L60" s="149"/>
    </row>
    <row r="61" spans="1:12" x14ac:dyDescent="0.25">
      <c r="B61" s="632" t="s">
        <v>29</v>
      </c>
      <c r="C61" s="633"/>
      <c r="D61" s="52">
        <v>0</v>
      </c>
      <c r="E61" s="4"/>
      <c r="F61" s="4"/>
    </row>
    <row r="62" spans="1:12" x14ac:dyDescent="0.25">
      <c r="B62" s="632" t="s">
        <v>30</v>
      </c>
      <c r="C62" s="633"/>
      <c r="D62" s="52">
        <v>0</v>
      </c>
      <c r="E62" s="4"/>
      <c r="F62" s="4"/>
    </row>
    <row r="63" spans="1:12" x14ac:dyDescent="0.25">
      <c r="B63" s="632" t="s">
        <v>31</v>
      </c>
      <c r="C63" s="633"/>
      <c r="D63" s="52">
        <v>0</v>
      </c>
      <c r="E63" s="4"/>
      <c r="F63" s="4"/>
    </row>
    <row r="64" spans="1:12" x14ac:dyDescent="0.25">
      <c r="B64" s="632" t="s">
        <v>32</v>
      </c>
      <c r="C64" s="633"/>
      <c r="D64" s="52">
        <f>COUNTIF(K6:K45,"Volets")</f>
        <v>0</v>
      </c>
      <c r="E64" s="4"/>
      <c r="F64" s="4"/>
    </row>
    <row r="65" spans="2:6" x14ac:dyDescent="0.25">
      <c r="B65" s="632" t="s">
        <v>33</v>
      </c>
      <c r="C65" s="633"/>
      <c r="D65" s="52">
        <f>COUNTIF(K6:K45,"Alarme")</f>
        <v>0</v>
      </c>
      <c r="E65" s="4"/>
      <c r="F65" s="4"/>
    </row>
    <row r="66" spans="2:6" ht="15.75" thickBot="1" x14ac:dyDescent="0.3">
      <c r="B66" s="49" t="s">
        <v>34</v>
      </c>
      <c r="C66" s="50"/>
      <c r="D66" s="53">
        <v>0</v>
      </c>
      <c r="E66" s="6"/>
      <c r="F66" s="6"/>
    </row>
  </sheetData>
  <autoFilter ref="A5:W51"/>
  <mergeCells count="23">
    <mergeCell ref="B64:C64"/>
    <mergeCell ref="B65:C65"/>
    <mergeCell ref="B58:C58"/>
    <mergeCell ref="B59:C59"/>
    <mergeCell ref="B60:C60"/>
    <mergeCell ref="B61:C61"/>
    <mergeCell ref="B62:C62"/>
    <mergeCell ref="B63:C63"/>
    <mergeCell ref="B46:E46"/>
    <mergeCell ref="A2:W2"/>
    <mergeCell ref="A6:A45"/>
    <mergeCell ref="B57:C57"/>
    <mergeCell ref="B47:C47"/>
    <mergeCell ref="G47:H48"/>
    <mergeCell ref="I47:J48"/>
    <mergeCell ref="B48:C48"/>
    <mergeCell ref="B49:C49"/>
    <mergeCell ref="B50:C50"/>
    <mergeCell ref="B51:C51"/>
    <mergeCell ref="B53:C53"/>
    <mergeCell ref="D53:E53"/>
    <mergeCell ref="B55:C55"/>
    <mergeCell ref="B56:C56"/>
  </mergeCells>
  <pageMargins left="0" right="0" top="0.19685039370078741" bottom="0.19685039370078741" header="0.31496062992125984" footer="0.31496062992125984"/>
  <pageSetup paperSize="9" scale="33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66"/>
  <sheetViews>
    <sheetView zoomScale="80" zoomScaleNormal="80" workbookViewId="0">
      <selection activeCell="I28" sqref="I28"/>
    </sheetView>
  </sheetViews>
  <sheetFormatPr baseColWidth="10" defaultRowHeight="15" x14ac:dyDescent="0.25"/>
  <cols>
    <col min="1" max="1" width="6.140625" style="1" customWidth="1"/>
    <col min="2" max="2" width="9.5703125" style="1" customWidth="1"/>
    <col min="3" max="3" width="12.5703125" style="1" customWidth="1"/>
    <col min="4" max="4" width="10.140625" style="1" customWidth="1"/>
    <col min="5" max="5" width="12.5703125" style="1" customWidth="1"/>
    <col min="6" max="6" width="16.5703125" style="1" customWidth="1"/>
    <col min="7" max="7" width="20.85546875" style="1" customWidth="1"/>
    <col min="8" max="8" width="18" style="1" customWidth="1"/>
    <col min="9" max="9" width="8.28515625" style="1" customWidth="1"/>
    <col min="10" max="10" width="35.140625" style="1" customWidth="1"/>
    <col min="11" max="11" width="24.28515625" style="1" customWidth="1"/>
    <col min="12" max="12" width="12.85546875" style="1" customWidth="1"/>
    <col min="13" max="13" width="8.140625" style="1" customWidth="1"/>
    <col min="14" max="15" width="12.7109375" style="1" customWidth="1"/>
    <col min="16" max="16" width="12.140625" style="1" customWidth="1"/>
    <col min="17" max="17" width="11.42578125" style="1" customWidth="1"/>
    <col min="18" max="18" width="12" style="1" customWidth="1"/>
    <col min="19" max="19" width="11.85546875" style="1" customWidth="1"/>
    <col min="20" max="20" width="12.7109375" style="1" customWidth="1"/>
    <col min="21" max="21" width="12.140625" style="1" customWidth="1"/>
    <col min="22" max="22" width="10" style="1" customWidth="1"/>
    <col min="23" max="23" width="33.42578125" style="1" customWidth="1"/>
    <col min="24" max="16384" width="11.42578125" style="1"/>
  </cols>
  <sheetData>
    <row r="1" spans="1:23" ht="15.75" thickBot="1" x14ac:dyDescent="0.3"/>
    <row r="2" spans="1:23" ht="15.75" thickBot="1" x14ac:dyDescent="0.3">
      <c r="A2" s="636" t="s">
        <v>76</v>
      </c>
      <c r="B2" s="637"/>
      <c r="C2" s="637"/>
      <c r="D2" s="637"/>
      <c r="E2" s="637"/>
      <c r="F2" s="637"/>
      <c r="G2" s="637"/>
      <c r="H2" s="637"/>
      <c r="I2" s="637"/>
      <c r="J2" s="637"/>
      <c r="K2" s="637"/>
      <c r="L2" s="637"/>
      <c r="M2" s="637"/>
      <c r="N2" s="637"/>
      <c r="O2" s="637"/>
      <c r="P2" s="637"/>
      <c r="Q2" s="637"/>
      <c r="R2" s="637"/>
      <c r="S2" s="637"/>
      <c r="T2" s="637"/>
      <c r="U2" s="637"/>
      <c r="V2" s="637"/>
      <c r="W2" s="638"/>
    </row>
    <row r="3" spans="1:23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5"/>
      <c r="L3" s="5"/>
      <c r="M3" s="5"/>
    </row>
    <row r="4" spans="1:23" ht="15.75" thickBot="1" x14ac:dyDescent="0.3">
      <c r="N4" s="3"/>
      <c r="O4" s="3"/>
      <c r="P4" s="3"/>
      <c r="Q4" s="3"/>
      <c r="R4" s="3"/>
      <c r="S4" s="3"/>
      <c r="T4" s="3"/>
      <c r="U4" s="3"/>
      <c r="V4" s="3"/>
      <c r="W4" s="3"/>
    </row>
    <row r="5" spans="1:23" ht="41.25" customHeight="1" thickBot="1" x14ac:dyDescent="0.3">
      <c r="A5" s="22" t="s">
        <v>5</v>
      </c>
      <c r="B5" s="22" t="s">
        <v>22</v>
      </c>
      <c r="C5" s="180" t="s">
        <v>2</v>
      </c>
      <c r="D5" s="180" t="s">
        <v>15</v>
      </c>
      <c r="E5" s="180" t="s">
        <v>40</v>
      </c>
      <c r="F5" s="181" t="s">
        <v>16</v>
      </c>
      <c r="G5" s="180" t="s">
        <v>17</v>
      </c>
      <c r="H5" s="11" t="s">
        <v>0</v>
      </c>
      <c r="I5" s="11" t="s">
        <v>8</v>
      </c>
      <c r="J5" s="182" t="s">
        <v>20</v>
      </c>
      <c r="K5" s="184" t="s">
        <v>9</v>
      </c>
      <c r="L5" s="185" t="s">
        <v>44</v>
      </c>
      <c r="M5" s="201" t="s">
        <v>38</v>
      </c>
      <c r="N5" s="201" t="s">
        <v>3</v>
      </c>
      <c r="O5" s="201" t="s">
        <v>10</v>
      </c>
      <c r="P5" s="225" t="s">
        <v>4</v>
      </c>
      <c r="Q5" s="226" t="s">
        <v>36</v>
      </c>
      <c r="R5" s="227" t="s">
        <v>11</v>
      </c>
      <c r="S5" s="202" t="s">
        <v>45</v>
      </c>
      <c r="T5" s="183" t="s">
        <v>41</v>
      </c>
      <c r="U5" s="183" t="s">
        <v>42</v>
      </c>
      <c r="V5" s="189" t="s">
        <v>43</v>
      </c>
      <c r="W5" s="190" t="s">
        <v>49</v>
      </c>
    </row>
    <row r="6" spans="1:23" ht="15" customHeight="1" x14ac:dyDescent="0.25">
      <c r="A6" s="639" t="s">
        <v>51</v>
      </c>
      <c r="B6" s="366">
        <v>1</v>
      </c>
      <c r="C6" s="260"/>
      <c r="D6" s="261"/>
      <c r="E6" s="401"/>
      <c r="F6" s="263"/>
      <c r="G6" s="510"/>
      <c r="H6" s="267"/>
      <c r="I6" s="511"/>
      <c r="J6" s="402"/>
      <c r="K6" s="404"/>
      <c r="L6" s="559">
        <v>0</v>
      </c>
      <c r="M6" s="470">
        <v>0.1</v>
      </c>
      <c r="N6" s="271">
        <v>0</v>
      </c>
      <c r="O6" s="272">
        <f t="shared" ref="O6:O8" si="0">N6-P6</f>
        <v>0</v>
      </c>
      <c r="P6" s="382">
        <f t="shared" ref="P6:P45" si="1">N6/1.1</f>
        <v>0</v>
      </c>
      <c r="Q6" s="393">
        <v>0</v>
      </c>
      <c r="R6" s="273">
        <f t="shared" ref="R6:R45" si="2">N6-Q6</f>
        <v>0</v>
      </c>
      <c r="S6" s="274">
        <v>0</v>
      </c>
      <c r="T6" s="513"/>
      <c r="U6" s="514"/>
      <c r="V6" s="515"/>
      <c r="W6" s="276"/>
    </row>
    <row r="7" spans="1:23" ht="15" customHeight="1" x14ac:dyDescent="0.25">
      <c r="A7" s="640"/>
      <c r="B7" s="164">
        <v>2</v>
      </c>
      <c r="C7" s="100"/>
      <c r="D7" s="166"/>
      <c r="E7" s="321"/>
      <c r="F7" s="277"/>
      <c r="G7" s="516"/>
      <c r="H7" s="281"/>
      <c r="I7" s="280"/>
      <c r="J7" s="279"/>
      <c r="K7" s="410"/>
      <c r="L7" s="478">
        <v>0</v>
      </c>
      <c r="M7" s="474">
        <v>0.1</v>
      </c>
      <c r="N7" s="282">
        <v>0</v>
      </c>
      <c r="O7" s="283">
        <f t="shared" si="0"/>
        <v>0</v>
      </c>
      <c r="P7" s="173">
        <f t="shared" si="1"/>
        <v>0</v>
      </c>
      <c r="Q7" s="224">
        <v>0</v>
      </c>
      <c r="R7" s="198">
        <f t="shared" si="2"/>
        <v>0</v>
      </c>
      <c r="S7" s="284">
        <v>0</v>
      </c>
      <c r="T7" s="518"/>
      <c r="U7" s="519"/>
      <c r="V7" s="520"/>
      <c r="W7" s="286"/>
    </row>
    <row r="8" spans="1:23" ht="15" customHeight="1" x14ac:dyDescent="0.25">
      <c r="A8" s="640"/>
      <c r="B8" s="164">
        <v>3</v>
      </c>
      <c r="C8" s="100"/>
      <c r="D8" s="166"/>
      <c r="E8" s="321"/>
      <c r="F8" s="277"/>
      <c r="G8" s="516"/>
      <c r="H8" s="281"/>
      <c r="I8" s="280"/>
      <c r="J8" s="279"/>
      <c r="K8" s="410"/>
      <c r="L8" s="478">
        <v>0</v>
      </c>
      <c r="M8" s="474">
        <v>0.1</v>
      </c>
      <c r="N8" s="282">
        <v>0</v>
      </c>
      <c r="O8" s="283">
        <f t="shared" si="0"/>
        <v>0</v>
      </c>
      <c r="P8" s="173">
        <f t="shared" si="1"/>
        <v>0</v>
      </c>
      <c r="Q8" s="224">
        <v>0</v>
      </c>
      <c r="R8" s="198">
        <f t="shared" si="2"/>
        <v>0</v>
      </c>
      <c r="S8" s="284">
        <v>0</v>
      </c>
      <c r="T8" s="518"/>
      <c r="U8" s="519"/>
      <c r="V8" s="520"/>
      <c r="W8" s="286"/>
    </row>
    <row r="9" spans="1:23" ht="15" customHeight="1" x14ac:dyDescent="0.25">
      <c r="A9" s="640"/>
      <c r="B9" s="164">
        <v>4</v>
      </c>
      <c r="C9" s="100"/>
      <c r="D9" s="166"/>
      <c r="E9" s="321"/>
      <c r="F9" s="277"/>
      <c r="G9" s="516"/>
      <c r="H9" s="281"/>
      <c r="I9" s="280"/>
      <c r="J9" s="279"/>
      <c r="K9" s="410"/>
      <c r="L9" s="478">
        <v>0</v>
      </c>
      <c r="M9" s="474">
        <v>0.1</v>
      </c>
      <c r="N9" s="282">
        <v>0</v>
      </c>
      <c r="O9" s="283">
        <f>N9-P9</f>
        <v>0</v>
      </c>
      <c r="P9" s="173">
        <f t="shared" si="1"/>
        <v>0</v>
      </c>
      <c r="Q9" s="224">
        <v>0</v>
      </c>
      <c r="R9" s="198">
        <f t="shared" si="2"/>
        <v>0</v>
      </c>
      <c r="S9" s="284">
        <v>0</v>
      </c>
      <c r="T9" s="518"/>
      <c r="U9" s="519"/>
      <c r="V9" s="520"/>
      <c r="W9" s="286"/>
    </row>
    <row r="10" spans="1:23" x14ac:dyDescent="0.25">
      <c r="A10" s="640"/>
      <c r="B10" s="164">
        <v>5</v>
      </c>
      <c r="C10" s="100"/>
      <c r="D10" s="166"/>
      <c r="E10" s="321"/>
      <c r="F10" s="277"/>
      <c r="G10" s="516"/>
      <c r="H10" s="281"/>
      <c r="I10" s="280"/>
      <c r="J10" s="279"/>
      <c r="K10" s="410"/>
      <c r="L10" s="478">
        <v>0</v>
      </c>
      <c r="M10" s="474">
        <v>0.1</v>
      </c>
      <c r="N10" s="282">
        <v>0</v>
      </c>
      <c r="O10" s="283">
        <f t="shared" ref="O10:O45" si="3">N10-P10</f>
        <v>0</v>
      </c>
      <c r="P10" s="173">
        <f t="shared" si="1"/>
        <v>0</v>
      </c>
      <c r="Q10" s="224">
        <v>0</v>
      </c>
      <c r="R10" s="198">
        <f t="shared" si="2"/>
        <v>0</v>
      </c>
      <c r="S10" s="284">
        <v>0</v>
      </c>
      <c r="T10" s="518"/>
      <c r="U10" s="519"/>
      <c r="V10" s="520"/>
      <c r="W10" s="286"/>
    </row>
    <row r="11" spans="1:23" x14ac:dyDescent="0.25">
      <c r="A11" s="640"/>
      <c r="B11" s="164">
        <v>6</v>
      </c>
      <c r="C11" s="100"/>
      <c r="D11" s="166"/>
      <c r="E11" s="321"/>
      <c r="F11" s="277"/>
      <c r="G11" s="516"/>
      <c r="H11" s="194"/>
      <c r="I11" s="301"/>
      <c r="J11" s="279"/>
      <c r="K11" s="410"/>
      <c r="L11" s="377">
        <v>0</v>
      </c>
      <c r="M11" s="474">
        <v>0.1</v>
      </c>
      <c r="N11" s="282">
        <v>0</v>
      </c>
      <c r="O11" s="283">
        <f t="shared" si="3"/>
        <v>0</v>
      </c>
      <c r="P11" s="173">
        <f t="shared" si="1"/>
        <v>0</v>
      </c>
      <c r="Q11" s="224">
        <v>0</v>
      </c>
      <c r="R11" s="198">
        <f t="shared" si="2"/>
        <v>0</v>
      </c>
      <c r="S11" s="284">
        <v>0</v>
      </c>
      <c r="T11" s="518"/>
      <c r="U11" s="519"/>
      <c r="V11" s="520"/>
      <c r="W11" s="286"/>
    </row>
    <row r="12" spans="1:23" x14ac:dyDescent="0.25">
      <c r="A12" s="640"/>
      <c r="B12" s="164">
        <v>7</v>
      </c>
      <c r="C12" s="100"/>
      <c r="D12" s="166"/>
      <c r="E12" s="321"/>
      <c r="F12" s="277"/>
      <c r="G12" s="516"/>
      <c r="H12" s="194"/>
      <c r="I12" s="301"/>
      <c r="J12" s="279"/>
      <c r="K12" s="410"/>
      <c r="L12" s="378">
        <v>0</v>
      </c>
      <c r="M12" s="480">
        <v>0.1</v>
      </c>
      <c r="N12" s="312">
        <v>0</v>
      </c>
      <c r="O12" s="313">
        <f t="shared" si="3"/>
        <v>0</v>
      </c>
      <c r="P12" s="384">
        <f t="shared" si="1"/>
        <v>0</v>
      </c>
      <c r="Q12" s="396">
        <v>0</v>
      </c>
      <c r="R12" s="314">
        <f t="shared" si="2"/>
        <v>0</v>
      </c>
      <c r="S12" s="564">
        <v>0</v>
      </c>
      <c r="T12" s="518"/>
      <c r="U12" s="519"/>
      <c r="V12" s="520"/>
      <c r="W12" s="286"/>
    </row>
    <row r="13" spans="1:23" x14ac:dyDescent="0.25">
      <c r="A13" s="640"/>
      <c r="B13" s="164">
        <v>8</v>
      </c>
      <c r="C13" s="100"/>
      <c r="D13" s="166"/>
      <c r="E13" s="321"/>
      <c r="F13" s="277"/>
      <c r="G13" s="516"/>
      <c r="H13" s="194"/>
      <c r="I13" s="301"/>
      <c r="J13" s="279"/>
      <c r="K13" s="410"/>
      <c r="L13" s="377">
        <v>0</v>
      </c>
      <c r="M13" s="474">
        <v>0.1</v>
      </c>
      <c r="N13" s="282">
        <v>0</v>
      </c>
      <c r="O13" s="283">
        <f t="shared" si="3"/>
        <v>0</v>
      </c>
      <c r="P13" s="173">
        <f t="shared" si="1"/>
        <v>0</v>
      </c>
      <c r="Q13" s="224">
        <v>0</v>
      </c>
      <c r="R13" s="198">
        <f t="shared" si="2"/>
        <v>0</v>
      </c>
      <c r="S13" s="284">
        <v>0</v>
      </c>
      <c r="T13" s="518"/>
      <c r="U13" s="519"/>
      <c r="V13" s="520"/>
      <c r="W13" s="286"/>
    </row>
    <row r="14" spans="1:23" x14ac:dyDescent="0.25">
      <c r="A14" s="640"/>
      <c r="B14" s="164">
        <v>9</v>
      </c>
      <c r="C14" s="100"/>
      <c r="D14" s="166"/>
      <c r="E14" s="321"/>
      <c r="F14" s="277"/>
      <c r="G14" s="516"/>
      <c r="H14" s="194"/>
      <c r="I14" s="301"/>
      <c r="J14" s="279"/>
      <c r="K14" s="410"/>
      <c r="L14" s="377">
        <v>0</v>
      </c>
      <c r="M14" s="480">
        <v>0.1</v>
      </c>
      <c r="N14" s="282">
        <v>0</v>
      </c>
      <c r="O14" s="283">
        <f t="shared" si="3"/>
        <v>0</v>
      </c>
      <c r="P14" s="173">
        <f t="shared" si="1"/>
        <v>0</v>
      </c>
      <c r="Q14" s="224">
        <v>0</v>
      </c>
      <c r="R14" s="198">
        <f t="shared" si="2"/>
        <v>0</v>
      </c>
      <c r="S14" s="284">
        <v>0</v>
      </c>
      <c r="T14" s="518"/>
      <c r="U14" s="519"/>
      <c r="V14" s="520"/>
      <c r="W14" s="286"/>
    </row>
    <row r="15" spans="1:23" x14ac:dyDescent="0.25">
      <c r="A15" s="640"/>
      <c r="B15" s="164">
        <v>10</v>
      </c>
      <c r="C15" s="100"/>
      <c r="D15" s="166"/>
      <c r="E15" s="321"/>
      <c r="F15" s="277"/>
      <c r="G15" s="516"/>
      <c r="H15" s="281"/>
      <c r="I15" s="301"/>
      <c r="J15" s="279"/>
      <c r="K15" s="410"/>
      <c r="L15" s="379">
        <v>0</v>
      </c>
      <c r="M15" s="480">
        <v>0.1</v>
      </c>
      <c r="N15" s="319">
        <v>0</v>
      </c>
      <c r="O15" s="320">
        <f t="shared" si="3"/>
        <v>0</v>
      </c>
      <c r="P15" s="384">
        <f t="shared" si="1"/>
        <v>0</v>
      </c>
      <c r="Q15" s="396">
        <v>0</v>
      </c>
      <c r="R15" s="314">
        <f t="shared" si="2"/>
        <v>0</v>
      </c>
      <c r="S15" s="564">
        <v>0</v>
      </c>
      <c r="T15" s="518"/>
      <c r="U15" s="519"/>
      <c r="V15" s="520"/>
      <c r="W15" s="286"/>
    </row>
    <row r="16" spans="1:23" ht="15" customHeight="1" x14ac:dyDescent="0.25">
      <c r="A16" s="640"/>
      <c r="B16" s="164">
        <v>11</v>
      </c>
      <c r="C16" s="100"/>
      <c r="D16" s="166"/>
      <c r="E16" s="321"/>
      <c r="F16" s="277"/>
      <c r="G16" s="516"/>
      <c r="H16" s="281"/>
      <c r="I16" s="160"/>
      <c r="J16" s="279"/>
      <c r="K16" s="410"/>
      <c r="L16" s="379">
        <v>0</v>
      </c>
      <c r="M16" s="480">
        <v>0.1</v>
      </c>
      <c r="N16" s="319">
        <v>0</v>
      </c>
      <c r="O16" s="320">
        <f t="shared" si="3"/>
        <v>0</v>
      </c>
      <c r="P16" s="384">
        <f t="shared" si="1"/>
        <v>0</v>
      </c>
      <c r="Q16" s="396">
        <v>0</v>
      </c>
      <c r="R16" s="314">
        <f t="shared" si="2"/>
        <v>0</v>
      </c>
      <c r="S16" s="564">
        <v>0</v>
      </c>
      <c r="T16" s="518"/>
      <c r="U16" s="519"/>
      <c r="V16" s="520"/>
      <c r="W16" s="286"/>
    </row>
    <row r="17" spans="1:23" ht="15" customHeight="1" x14ac:dyDescent="0.25">
      <c r="A17" s="640"/>
      <c r="B17" s="164">
        <v>12</v>
      </c>
      <c r="C17" s="191"/>
      <c r="D17" s="166"/>
      <c r="E17" s="321"/>
      <c r="F17" s="167"/>
      <c r="G17" s="193"/>
      <c r="H17" s="194"/>
      <c r="I17" s="160"/>
      <c r="J17" s="195"/>
      <c r="K17" s="170"/>
      <c r="L17" s="487">
        <v>0</v>
      </c>
      <c r="M17" s="474">
        <v>0.1</v>
      </c>
      <c r="N17" s="171">
        <v>0</v>
      </c>
      <c r="O17" s="172">
        <f t="shared" si="3"/>
        <v>0</v>
      </c>
      <c r="P17" s="173">
        <f t="shared" si="1"/>
        <v>0</v>
      </c>
      <c r="Q17" s="224">
        <v>0</v>
      </c>
      <c r="R17" s="198">
        <f t="shared" si="2"/>
        <v>0</v>
      </c>
      <c r="S17" s="284">
        <v>0</v>
      </c>
      <c r="T17" s="522"/>
      <c r="U17" s="523"/>
      <c r="V17" s="524"/>
      <c r="W17" s="168"/>
    </row>
    <row r="18" spans="1:23" ht="15" customHeight="1" x14ac:dyDescent="0.25">
      <c r="A18" s="640"/>
      <c r="B18" s="164">
        <v>13</v>
      </c>
      <c r="C18" s="191"/>
      <c r="D18" s="166"/>
      <c r="E18" s="321"/>
      <c r="F18" s="167"/>
      <c r="G18" s="193"/>
      <c r="H18" s="194"/>
      <c r="I18" s="160"/>
      <c r="J18" s="195"/>
      <c r="K18" s="170"/>
      <c r="L18" s="487">
        <v>0</v>
      </c>
      <c r="M18" s="474">
        <v>0.1</v>
      </c>
      <c r="N18" s="171">
        <v>0</v>
      </c>
      <c r="O18" s="172">
        <f t="shared" si="3"/>
        <v>0</v>
      </c>
      <c r="P18" s="173">
        <f t="shared" si="1"/>
        <v>0</v>
      </c>
      <c r="Q18" s="224">
        <v>0</v>
      </c>
      <c r="R18" s="198">
        <f t="shared" si="2"/>
        <v>0</v>
      </c>
      <c r="S18" s="284">
        <v>0</v>
      </c>
      <c r="T18" s="522"/>
      <c r="U18" s="523"/>
      <c r="V18" s="524"/>
      <c r="W18" s="168"/>
    </row>
    <row r="19" spans="1:23" ht="15" customHeight="1" x14ac:dyDescent="0.25">
      <c r="A19" s="640"/>
      <c r="B19" s="164">
        <v>14</v>
      </c>
      <c r="C19" s="191"/>
      <c r="D19" s="166"/>
      <c r="E19" s="321"/>
      <c r="F19" s="167"/>
      <c r="G19" s="193"/>
      <c r="H19" s="194"/>
      <c r="I19" s="160"/>
      <c r="J19" s="195"/>
      <c r="K19" s="170"/>
      <c r="L19" s="487">
        <v>0</v>
      </c>
      <c r="M19" s="483">
        <v>0.1</v>
      </c>
      <c r="N19" s="171">
        <v>0</v>
      </c>
      <c r="O19" s="172">
        <f t="shared" si="3"/>
        <v>0</v>
      </c>
      <c r="P19" s="173">
        <f t="shared" si="1"/>
        <v>0</v>
      </c>
      <c r="Q19" s="224">
        <v>0</v>
      </c>
      <c r="R19" s="198">
        <f t="shared" si="2"/>
        <v>0</v>
      </c>
      <c r="S19" s="284">
        <v>0</v>
      </c>
      <c r="T19" s="522"/>
      <c r="U19" s="523"/>
      <c r="V19" s="524"/>
      <c r="W19" s="168"/>
    </row>
    <row r="20" spans="1:23" ht="15" customHeight="1" x14ac:dyDescent="0.25">
      <c r="A20" s="640"/>
      <c r="B20" s="164">
        <v>15</v>
      </c>
      <c r="C20" s="191"/>
      <c r="D20" s="166"/>
      <c r="E20" s="321"/>
      <c r="F20" s="167"/>
      <c r="G20" s="193"/>
      <c r="H20" s="194"/>
      <c r="I20" s="160"/>
      <c r="J20" s="195"/>
      <c r="K20" s="170"/>
      <c r="L20" s="487">
        <v>0</v>
      </c>
      <c r="M20" s="474">
        <v>0.1</v>
      </c>
      <c r="N20" s="171">
        <v>0</v>
      </c>
      <c r="O20" s="172">
        <f t="shared" si="3"/>
        <v>0</v>
      </c>
      <c r="P20" s="173">
        <f t="shared" si="1"/>
        <v>0</v>
      </c>
      <c r="Q20" s="224">
        <v>0</v>
      </c>
      <c r="R20" s="198">
        <f t="shared" si="2"/>
        <v>0</v>
      </c>
      <c r="S20" s="284">
        <v>0</v>
      </c>
      <c r="T20" s="522"/>
      <c r="U20" s="523"/>
      <c r="V20" s="524"/>
      <c r="W20" s="168"/>
    </row>
    <row r="21" spans="1:23" ht="15" customHeight="1" x14ac:dyDescent="0.25">
      <c r="A21" s="640"/>
      <c r="B21" s="164">
        <v>16</v>
      </c>
      <c r="C21" s="191"/>
      <c r="D21" s="166"/>
      <c r="E21" s="321"/>
      <c r="F21" s="167"/>
      <c r="G21" s="193"/>
      <c r="H21" s="194"/>
      <c r="I21" s="160"/>
      <c r="J21" s="195"/>
      <c r="K21" s="170"/>
      <c r="L21" s="379">
        <v>0</v>
      </c>
      <c r="M21" s="480">
        <v>0.1</v>
      </c>
      <c r="N21" s="319">
        <v>0</v>
      </c>
      <c r="O21" s="320">
        <f t="shared" si="3"/>
        <v>0</v>
      </c>
      <c r="P21" s="384">
        <f t="shared" si="1"/>
        <v>0</v>
      </c>
      <c r="Q21" s="396">
        <v>0</v>
      </c>
      <c r="R21" s="314">
        <f t="shared" si="2"/>
        <v>0</v>
      </c>
      <c r="S21" s="564">
        <v>0</v>
      </c>
      <c r="T21" s="522"/>
      <c r="U21" s="523"/>
      <c r="V21" s="524"/>
      <c r="W21" s="168"/>
    </row>
    <row r="22" spans="1:23" ht="15" customHeight="1" x14ac:dyDescent="0.25">
      <c r="A22" s="640"/>
      <c r="B22" s="164">
        <v>17</v>
      </c>
      <c r="C22" s="191"/>
      <c r="D22" s="166"/>
      <c r="E22" s="321"/>
      <c r="F22" s="167"/>
      <c r="G22" s="193"/>
      <c r="H22" s="194"/>
      <c r="I22" s="160"/>
      <c r="J22" s="195"/>
      <c r="K22" s="170"/>
      <c r="L22" s="379">
        <v>0</v>
      </c>
      <c r="M22" s="480">
        <v>0.1</v>
      </c>
      <c r="N22" s="319">
        <v>0</v>
      </c>
      <c r="O22" s="320">
        <f t="shared" si="3"/>
        <v>0</v>
      </c>
      <c r="P22" s="384">
        <f t="shared" si="1"/>
        <v>0</v>
      </c>
      <c r="Q22" s="396">
        <v>0</v>
      </c>
      <c r="R22" s="314">
        <f t="shared" si="2"/>
        <v>0</v>
      </c>
      <c r="S22" s="564">
        <v>0</v>
      </c>
      <c r="T22" s="522"/>
      <c r="U22" s="523"/>
      <c r="V22" s="524"/>
      <c r="W22" s="168"/>
    </row>
    <row r="23" spans="1:23" ht="15" customHeight="1" x14ac:dyDescent="0.25">
      <c r="A23" s="640"/>
      <c r="B23" s="164">
        <v>18</v>
      </c>
      <c r="C23" s="191"/>
      <c r="D23" s="166"/>
      <c r="E23" s="321"/>
      <c r="F23" s="167"/>
      <c r="G23" s="193"/>
      <c r="H23" s="194"/>
      <c r="I23" s="160"/>
      <c r="J23" s="195"/>
      <c r="K23" s="170"/>
      <c r="L23" s="379">
        <v>0</v>
      </c>
      <c r="M23" s="480">
        <v>0.1</v>
      </c>
      <c r="N23" s="319">
        <v>0</v>
      </c>
      <c r="O23" s="320">
        <f t="shared" si="3"/>
        <v>0</v>
      </c>
      <c r="P23" s="384">
        <f t="shared" si="1"/>
        <v>0</v>
      </c>
      <c r="Q23" s="396">
        <v>0</v>
      </c>
      <c r="R23" s="314">
        <f t="shared" si="2"/>
        <v>0</v>
      </c>
      <c r="S23" s="564">
        <v>0</v>
      </c>
      <c r="T23" s="522"/>
      <c r="U23" s="523"/>
      <c r="V23" s="524"/>
      <c r="W23" s="168"/>
    </row>
    <row r="24" spans="1:23" ht="15" customHeight="1" x14ac:dyDescent="0.25">
      <c r="A24" s="640"/>
      <c r="B24" s="164">
        <v>19</v>
      </c>
      <c r="C24" s="191"/>
      <c r="D24" s="166"/>
      <c r="E24" s="321"/>
      <c r="F24" s="167"/>
      <c r="G24" s="193"/>
      <c r="H24" s="194"/>
      <c r="I24" s="160"/>
      <c r="J24" s="195"/>
      <c r="K24" s="170"/>
      <c r="L24" s="487">
        <v>0</v>
      </c>
      <c r="M24" s="474">
        <v>0.1</v>
      </c>
      <c r="N24" s="171">
        <v>0</v>
      </c>
      <c r="O24" s="172">
        <f t="shared" si="3"/>
        <v>0</v>
      </c>
      <c r="P24" s="173">
        <f t="shared" si="1"/>
        <v>0</v>
      </c>
      <c r="Q24" s="224">
        <v>0</v>
      </c>
      <c r="R24" s="198">
        <f t="shared" si="2"/>
        <v>0</v>
      </c>
      <c r="S24" s="284">
        <v>0</v>
      </c>
      <c r="T24" s="522"/>
      <c r="U24" s="523"/>
      <c r="V24" s="524"/>
      <c r="W24" s="168"/>
    </row>
    <row r="25" spans="1:23" ht="15" customHeight="1" x14ac:dyDescent="0.25">
      <c r="A25" s="640"/>
      <c r="B25" s="164">
        <v>20</v>
      </c>
      <c r="C25" s="191"/>
      <c r="D25" s="166"/>
      <c r="E25" s="321"/>
      <c r="F25" s="167"/>
      <c r="G25" s="193"/>
      <c r="H25" s="194"/>
      <c r="I25" s="160"/>
      <c r="J25" s="195"/>
      <c r="K25" s="170"/>
      <c r="L25" s="487">
        <v>0</v>
      </c>
      <c r="M25" s="474">
        <v>0.1</v>
      </c>
      <c r="N25" s="171">
        <v>0</v>
      </c>
      <c r="O25" s="172">
        <f t="shared" si="3"/>
        <v>0</v>
      </c>
      <c r="P25" s="173">
        <f t="shared" si="1"/>
        <v>0</v>
      </c>
      <c r="Q25" s="224">
        <v>0</v>
      </c>
      <c r="R25" s="198">
        <f t="shared" si="2"/>
        <v>0</v>
      </c>
      <c r="S25" s="284">
        <v>0</v>
      </c>
      <c r="T25" s="522"/>
      <c r="U25" s="523"/>
      <c r="V25" s="524"/>
      <c r="W25" s="168"/>
    </row>
    <row r="26" spans="1:23" ht="15" customHeight="1" x14ac:dyDescent="0.25">
      <c r="A26" s="640"/>
      <c r="B26" s="164">
        <v>21</v>
      </c>
      <c r="C26" s="191"/>
      <c r="D26" s="166"/>
      <c r="E26" s="321"/>
      <c r="F26" s="167"/>
      <c r="G26" s="193"/>
      <c r="H26" s="194"/>
      <c r="I26" s="160"/>
      <c r="J26" s="195"/>
      <c r="K26" s="170"/>
      <c r="L26" s="487">
        <v>0</v>
      </c>
      <c r="M26" s="474">
        <v>0.1</v>
      </c>
      <c r="N26" s="171">
        <v>0</v>
      </c>
      <c r="O26" s="172">
        <f t="shared" si="3"/>
        <v>0</v>
      </c>
      <c r="P26" s="173">
        <f t="shared" si="1"/>
        <v>0</v>
      </c>
      <c r="Q26" s="224">
        <v>0</v>
      </c>
      <c r="R26" s="198">
        <f t="shared" si="2"/>
        <v>0</v>
      </c>
      <c r="S26" s="284">
        <v>0</v>
      </c>
      <c r="T26" s="522"/>
      <c r="U26" s="523"/>
      <c r="V26" s="524"/>
      <c r="W26" s="168"/>
    </row>
    <row r="27" spans="1:23" ht="15" customHeight="1" x14ac:dyDescent="0.25">
      <c r="A27" s="640"/>
      <c r="B27" s="164">
        <v>22</v>
      </c>
      <c r="C27" s="191"/>
      <c r="D27" s="166"/>
      <c r="E27" s="321"/>
      <c r="F27" s="167"/>
      <c r="G27" s="193"/>
      <c r="H27" s="194"/>
      <c r="I27" s="160"/>
      <c r="J27" s="195"/>
      <c r="K27" s="170"/>
      <c r="L27" s="487">
        <v>0</v>
      </c>
      <c r="M27" s="474">
        <v>0.1</v>
      </c>
      <c r="N27" s="171">
        <v>0</v>
      </c>
      <c r="O27" s="172">
        <f t="shared" si="3"/>
        <v>0</v>
      </c>
      <c r="P27" s="173">
        <f t="shared" si="1"/>
        <v>0</v>
      </c>
      <c r="Q27" s="224">
        <v>0</v>
      </c>
      <c r="R27" s="198">
        <f t="shared" si="2"/>
        <v>0</v>
      </c>
      <c r="S27" s="284">
        <v>0</v>
      </c>
      <c r="T27" s="522"/>
      <c r="U27" s="523"/>
      <c r="V27" s="524"/>
      <c r="W27" s="168"/>
    </row>
    <row r="28" spans="1:23" ht="15" customHeight="1" x14ac:dyDescent="0.25">
      <c r="A28" s="640"/>
      <c r="B28" s="164">
        <v>23</v>
      </c>
      <c r="C28" s="191"/>
      <c r="D28" s="166"/>
      <c r="E28" s="321"/>
      <c r="F28" s="167"/>
      <c r="G28" s="193"/>
      <c r="H28" s="194"/>
      <c r="I28" s="160"/>
      <c r="J28" s="195"/>
      <c r="K28" s="170"/>
      <c r="L28" s="487">
        <v>0</v>
      </c>
      <c r="M28" s="474">
        <v>0.1</v>
      </c>
      <c r="N28" s="171">
        <v>0</v>
      </c>
      <c r="O28" s="172">
        <f t="shared" si="3"/>
        <v>0</v>
      </c>
      <c r="P28" s="173">
        <f t="shared" si="1"/>
        <v>0</v>
      </c>
      <c r="Q28" s="224">
        <v>0</v>
      </c>
      <c r="R28" s="198">
        <f t="shared" si="2"/>
        <v>0</v>
      </c>
      <c r="S28" s="284">
        <v>0</v>
      </c>
      <c r="T28" s="522"/>
      <c r="U28" s="523"/>
      <c r="V28" s="524"/>
      <c r="W28" s="168"/>
    </row>
    <row r="29" spans="1:23" ht="15" customHeight="1" x14ac:dyDescent="0.25">
      <c r="A29" s="640"/>
      <c r="B29" s="164">
        <v>24</v>
      </c>
      <c r="C29" s="191"/>
      <c r="D29" s="166"/>
      <c r="E29" s="321"/>
      <c r="F29" s="167"/>
      <c r="G29" s="193"/>
      <c r="H29" s="194"/>
      <c r="I29" s="160"/>
      <c r="J29" s="195"/>
      <c r="K29" s="170"/>
      <c r="L29" s="487">
        <v>0</v>
      </c>
      <c r="M29" s="474">
        <v>0.1</v>
      </c>
      <c r="N29" s="171">
        <v>0</v>
      </c>
      <c r="O29" s="172">
        <f t="shared" si="3"/>
        <v>0</v>
      </c>
      <c r="P29" s="173">
        <f t="shared" si="1"/>
        <v>0</v>
      </c>
      <c r="Q29" s="224">
        <v>0</v>
      </c>
      <c r="R29" s="198">
        <f t="shared" si="2"/>
        <v>0</v>
      </c>
      <c r="S29" s="284">
        <v>0</v>
      </c>
      <c r="T29" s="522"/>
      <c r="U29" s="523"/>
      <c r="V29" s="524"/>
      <c r="W29" s="168"/>
    </row>
    <row r="30" spans="1:23" ht="15" customHeight="1" x14ac:dyDescent="0.25">
      <c r="A30" s="640"/>
      <c r="B30" s="164">
        <v>25</v>
      </c>
      <c r="C30" s="191"/>
      <c r="D30" s="166"/>
      <c r="E30" s="321"/>
      <c r="F30" s="167"/>
      <c r="G30" s="193"/>
      <c r="H30" s="194"/>
      <c r="I30" s="160"/>
      <c r="J30" s="195"/>
      <c r="K30" s="170"/>
      <c r="L30" s="487">
        <v>0</v>
      </c>
      <c r="M30" s="474">
        <v>0.1</v>
      </c>
      <c r="N30" s="171">
        <v>0</v>
      </c>
      <c r="O30" s="172">
        <f t="shared" si="3"/>
        <v>0</v>
      </c>
      <c r="P30" s="173">
        <f t="shared" si="1"/>
        <v>0</v>
      </c>
      <c r="Q30" s="224">
        <v>0</v>
      </c>
      <c r="R30" s="198">
        <f t="shared" si="2"/>
        <v>0</v>
      </c>
      <c r="S30" s="284">
        <v>0</v>
      </c>
      <c r="T30" s="522"/>
      <c r="U30" s="523"/>
      <c r="V30" s="524"/>
      <c r="W30" s="168"/>
    </row>
    <row r="31" spans="1:23" ht="15" customHeight="1" x14ac:dyDescent="0.25">
      <c r="A31" s="640"/>
      <c r="B31" s="164">
        <v>26</v>
      </c>
      <c r="C31" s="191"/>
      <c r="D31" s="166"/>
      <c r="E31" s="321"/>
      <c r="F31" s="167"/>
      <c r="G31" s="193"/>
      <c r="H31" s="194"/>
      <c r="I31" s="160"/>
      <c r="J31" s="195"/>
      <c r="K31" s="170"/>
      <c r="L31" s="487">
        <v>0</v>
      </c>
      <c r="M31" s="474">
        <v>0.1</v>
      </c>
      <c r="N31" s="171">
        <v>0</v>
      </c>
      <c r="O31" s="172">
        <f t="shared" si="3"/>
        <v>0</v>
      </c>
      <c r="P31" s="173">
        <f t="shared" si="1"/>
        <v>0</v>
      </c>
      <c r="Q31" s="224">
        <v>0</v>
      </c>
      <c r="R31" s="198">
        <f t="shared" si="2"/>
        <v>0</v>
      </c>
      <c r="S31" s="284">
        <v>0</v>
      </c>
      <c r="T31" s="522"/>
      <c r="U31" s="523"/>
      <c r="V31" s="524"/>
      <c r="W31" s="168"/>
    </row>
    <row r="32" spans="1:23" ht="15" customHeight="1" x14ac:dyDescent="0.25">
      <c r="A32" s="640"/>
      <c r="B32" s="164">
        <v>27</v>
      </c>
      <c r="C32" s="191"/>
      <c r="D32" s="166"/>
      <c r="E32" s="321"/>
      <c r="F32" s="167"/>
      <c r="G32" s="193"/>
      <c r="H32" s="194"/>
      <c r="I32" s="160"/>
      <c r="J32" s="195"/>
      <c r="K32" s="170"/>
      <c r="L32" s="487">
        <v>0</v>
      </c>
      <c r="M32" s="474">
        <v>0.1</v>
      </c>
      <c r="N32" s="171">
        <v>0</v>
      </c>
      <c r="O32" s="172">
        <f t="shared" si="3"/>
        <v>0</v>
      </c>
      <c r="P32" s="173">
        <f t="shared" si="1"/>
        <v>0</v>
      </c>
      <c r="Q32" s="224">
        <v>0</v>
      </c>
      <c r="R32" s="198">
        <f t="shared" si="2"/>
        <v>0</v>
      </c>
      <c r="S32" s="284">
        <v>0</v>
      </c>
      <c r="T32" s="522"/>
      <c r="U32" s="523"/>
      <c r="V32" s="524"/>
      <c r="W32" s="168"/>
    </row>
    <row r="33" spans="1:23" ht="15" customHeight="1" x14ac:dyDescent="0.25">
      <c r="A33" s="640"/>
      <c r="B33" s="164">
        <v>28</v>
      </c>
      <c r="C33" s="191"/>
      <c r="D33" s="166"/>
      <c r="E33" s="321"/>
      <c r="F33" s="167"/>
      <c r="G33" s="193"/>
      <c r="H33" s="194"/>
      <c r="I33" s="160"/>
      <c r="J33" s="195"/>
      <c r="K33" s="170"/>
      <c r="L33" s="487">
        <v>0</v>
      </c>
      <c r="M33" s="474">
        <v>0.1</v>
      </c>
      <c r="N33" s="171">
        <v>0</v>
      </c>
      <c r="O33" s="172">
        <f t="shared" si="3"/>
        <v>0</v>
      </c>
      <c r="P33" s="173">
        <f t="shared" si="1"/>
        <v>0</v>
      </c>
      <c r="Q33" s="224">
        <v>0</v>
      </c>
      <c r="R33" s="198">
        <f t="shared" si="2"/>
        <v>0</v>
      </c>
      <c r="S33" s="284">
        <v>0</v>
      </c>
      <c r="T33" s="522"/>
      <c r="U33" s="523"/>
      <c r="V33" s="524"/>
      <c r="W33" s="168"/>
    </row>
    <row r="34" spans="1:23" ht="15" customHeight="1" x14ac:dyDescent="0.25">
      <c r="A34" s="640"/>
      <c r="B34" s="164">
        <v>29</v>
      </c>
      <c r="C34" s="191"/>
      <c r="D34" s="166"/>
      <c r="E34" s="321"/>
      <c r="F34" s="167"/>
      <c r="G34" s="193"/>
      <c r="H34" s="194"/>
      <c r="I34" s="160"/>
      <c r="J34" s="195"/>
      <c r="K34" s="170"/>
      <c r="L34" s="487">
        <v>0</v>
      </c>
      <c r="M34" s="474">
        <v>0.1</v>
      </c>
      <c r="N34" s="171">
        <v>0</v>
      </c>
      <c r="O34" s="172">
        <f t="shared" si="3"/>
        <v>0</v>
      </c>
      <c r="P34" s="173">
        <f t="shared" si="1"/>
        <v>0</v>
      </c>
      <c r="Q34" s="224">
        <v>0</v>
      </c>
      <c r="R34" s="198">
        <f t="shared" si="2"/>
        <v>0</v>
      </c>
      <c r="S34" s="284">
        <v>0</v>
      </c>
      <c r="T34" s="522"/>
      <c r="U34" s="523"/>
      <c r="V34" s="524"/>
      <c r="W34" s="168"/>
    </row>
    <row r="35" spans="1:23" ht="15" customHeight="1" x14ac:dyDescent="0.25">
      <c r="A35" s="640"/>
      <c r="B35" s="164">
        <v>30</v>
      </c>
      <c r="C35" s="191"/>
      <c r="D35" s="166"/>
      <c r="E35" s="321"/>
      <c r="F35" s="167"/>
      <c r="G35" s="193"/>
      <c r="H35" s="194"/>
      <c r="I35" s="160"/>
      <c r="J35" s="195"/>
      <c r="K35" s="170"/>
      <c r="L35" s="487">
        <v>0</v>
      </c>
      <c r="M35" s="474">
        <v>0.1</v>
      </c>
      <c r="N35" s="171">
        <v>0</v>
      </c>
      <c r="O35" s="172">
        <f t="shared" si="3"/>
        <v>0</v>
      </c>
      <c r="P35" s="173">
        <f t="shared" si="1"/>
        <v>0</v>
      </c>
      <c r="Q35" s="224">
        <v>0</v>
      </c>
      <c r="R35" s="198">
        <f t="shared" si="2"/>
        <v>0</v>
      </c>
      <c r="S35" s="284">
        <v>0</v>
      </c>
      <c r="T35" s="522"/>
      <c r="U35" s="523"/>
      <c r="V35" s="524"/>
      <c r="W35" s="168"/>
    </row>
    <row r="36" spans="1:23" ht="15" customHeight="1" x14ac:dyDescent="0.25">
      <c r="A36" s="640"/>
      <c r="B36" s="164">
        <v>31</v>
      </c>
      <c r="C36" s="191"/>
      <c r="D36" s="166"/>
      <c r="E36" s="321"/>
      <c r="F36" s="167"/>
      <c r="G36" s="193"/>
      <c r="H36" s="194"/>
      <c r="I36" s="160"/>
      <c r="J36" s="195"/>
      <c r="K36" s="170"/>
      <c r="L36" s="487">
        <v>0</v>
      </c>
      <c r="M36" s="474">
        <v>0.1</v>
      </c>
      <c r="N36" s="171">
        <v>0</v>
      </c>
      <c r="O36" s="172">
        <f t="shared" si="3"/>
        <v>0</v>
      </c>
      <c r="P36" s="173">
        <f t="shared" si="1"/>
        <v>0</v>
      </c>
      <c r="Q36" s="224">
        <v>0</v>
      </c>
      <c r="R36" s="198">
        <f t="shared" si="2"/>
        <v>0</v>
      </c>
      <c r="S36" s="284">
        <v>0</v>
      </c>
      <c r="T36" s="522"/>
      <c r="U36" s="523"/>
      <c r="V36" s="524"/>
      <c r="W36" s="168"/>
    </row>
    <row r="37" spans="1:23" ht="15" customHeight="1" x14ac:dyDescent="0.25">
      <c r="A37" s="640"/>
      <c r="B37" s="164">
        <v>32</v>
      </c>
      <c r="C37" s="191"/>
      <c r="D37" s="166"/>
      <c r="E37" s="321"/>
      <c r="F37" s="167"/>
      <c r="G37" s="193"/>
      <c r="H37" s="194"/>
      <c r="I37" s="160"/>
      <c r="J37" s="195"/>
      <c r="K37" s="170"/>
      <c r="L37" s="487">
        <v>0</v>
      </c>
      <c r="M37" s="474">
        <v>0.1</v>
      </c>
      <c r="N37" s="171">
        <v>0</v>
      </c>
      <c r="O37" s="172">
        <f t="shared" si="3"/>
        <v>0</v>
      </c>
      <c r="P37" s="173">
        <f t="shared" si="1"/>
        <v>0</v>
      </c>
      <c r="Q37" s="224">
        <v>0</v>
      </c>
      <c r="R37" s="198">
        <f t="shared" si="2"/>
        <v>0</v>
      </c>
      <c r="S37" s="284">
        <v>0</v>
      </c>
      <c r="T37" s="522"/>
      <c r="U37" s="523"/>
      <c r="V37" s="524"/>
      <c r="W37" s="168"/>
    </row>
    <row r="38" spans="1:23" ht="15" customHeight="1" x14ac:dyDescent="0.25">
      <c r="A38" s="640"/>
      <c r="B38" s="164">
        <v>33</v>
      </c>
      <c r="C38" s="191"/>
      <c r="D38" s="166"/>
      <c r="E38" s="321"/>
      <c r="F38" s="167"/>
      <c r="G38" s="193"/>
      <c r="H38" s="194"/>
      <c r="I38" s="160"/>
      <c r="J38" s="195"/>
      <c r="K38" s="170"/>
      <c r="L38" s="487">
        <v>0</v>
      </c>
      <c r="M38" s="474">
        <v>0.1</v>
      </c>
      <c r="N38" s="171">
        <v>0</v>
      </c>
      <c r="O38" s="172">
        <f t="shared" si="3"/>
        <v>0</v>
      </c>
      <c r="P38" s="173">
        <f t="shared" si="1"/>
        <v>0</v>
      </c>
      <c r="Q38" s="224">
        <v>0</v>
      </c>
      <c r="R38" s="198">
        <f t="shared" si="2"/>
        <v>0</v>
      </c>
      <c r="S38" s="284">
        <v>0</v>
      </c>
      <c r="T38" s="522"/>
      <c r="U38" s="523"/>
      <c r="V38" s="524"/>
      <c r="W38" s="168"/>
    </row>
    <row r="39" spans="1:23" ht="15" customHeight="1" x14ac:dyDescent="0.25">
      <c r="A39" s="640"/>
      <c r="B39" s="164">
        <v>34</v>
      </c>
      <c r="C39" s="191"/>
      <c r="D39" s="166"/>
      <c r="E39" s="321"/>
      <c r="F39" s="167"/>
      <c r="G39" s="193"/>
      <c r="H39" s="194"/>
      <c r="I39" s="160"/>
      <c r="J39" s="195"/>
      <c r="K39" s="170"/>
      <c r="L39" s="487">
        <v>0</v>
      </c>
      <c r="M39" s="474">
        <v>0.1</v>
      </c>
      <c r="N39" s="171">
        <v>0</v>
      </c>
      <c r="O39" s="172">
        <f t="shared" si="3"/>
        <v>0</v>
      </c>
      <c r="P39" s="173">
        <f t="shared" si="1"/>
        <v>0</v>
      </c>
      <c r="Q39" s="224">
        <v>0</v>
      </c>
      <c r="R39" s="198">
        <f t="shared" si="2"/>
        <v>0</v>
      </c>
      <c r="S39" s="284">
        <v>0</v>
      </c>
      <c r="T39" s="522"/>
      <c r="U39" s="523"/>
      <c r="V39" s="524"/>
      <c r="W39" s="168"/>
    </row>
    <row r="40" spans="1:23" ht="15" customHeight="1" x14ac:dyDescent="0.25">
      <c r="A40" s="640"/>
      <c r="B40" s="164">
        <v>35</v>
      </c>
      <c r="C40" s="191"/>
      <c r="D40" s="166"/>
      <c r="E40" s="321"/>
      <c r="F40" s="167"/>
      <c r="G40" s="193"/>
      <c r="H40" s="194"/>
      <c r="I40" s="160"/>
      <c r="J40" s="195"/>
      <c r="K40" s="170"/>
      <c r="L40" s="487">
        <v>0</v>
      </c>
      <c r="M40" s="474">
        <v>0.1</v>
      </c>
      <c r="N40" s="171">
        <v>0</v>
      </c>
      <c r="O40" s="172">
        <f t="shared" si="3"/>
        <v>0</v>
      </c>
      <c r="P40" s="173">
        <f t="shared" si="1"/>
        <v>0</v>
      </c>
      <c r="Q40" s="224">
        <v>0</v>
      </c>
      <c r="R40" s="198">
        <f t="shared" si="2"/>
        <v>0</v>
      </c>
      <c r="S40" s="284">
        <v>0</v>
      </c>
      <c r="T40" s="522"/>
      <c r="U40" s="523"/>
      <c r="V40" s="524"/>
      <c r="W40" s="168"/>
    </row>
    <row r="41" spans="1:23" ht="15" customHeight="1" x14ac:dyDescent="0.25">
      <c r="A41" s="640"/>
      <c r="B41" s="164">
        <v>36</v>
      </c>
      <c r="C41" s="191"/>
      <c r="D41" s="166"/>
      <c r="E41" s="321"/>
      <c r="F41" s="167"/>
      <c r="G41" s="193"/>
      <c r="H41" s="194"/>
      <c r="I41" s="160"/>
      <c r="J41" s="195"/>
      <c r="K41" s="170"/>
      <c r="L41" s="487">
        <v>0</v>
      </c>
      <c r="M41" s="474">
        <v>0.1</v>
      </c>
      <c r="N41" s="171">
        <v>0</v>
      </c>
      <c r="O41" s="172">
        <f t="shared" si="3"/>
        <v>0</v>
      </c>
      <c r="P41" s="173">
        <f t="shared" si="1"/>
        <v>0</v>
      </c>
      <c r="Q41" s="224">
        <v>0</v>
      </c>
      <c r="R41" s="198">
        <f t="shared" si="2"/>
        <v>0</v>
      </c>
      <c r="S41" s="284">
        <v>0</v>
      </c>
      <c r="T41" s="522"/>
      <c r="U41" s="523"/>
      <c r="V41" s="524"/>
      <c r="W41" s="168"/>
    </row>
    <row r="42" spans="1:23" ht="15" customHeight="1" x14ac:dyDescent="0.25">
      <c r="A42" s="640"/>
      <c r="B42" s="164">
        <v>37</v>
      </c>
      <c r="C42" s="191"/>
      <c r="D42" s="166"/>
      <c r="E42" s="321"/>
      <c r="F42" s="167"/>
      <c r="G42" s="193"/>
      <c r="H42" s="194"/>
      <c r="I42" s="160"/>
      <c r="J42" s="195"/>
      <c r="K42" s="170"/>
      <c r="L42" s="487">
        <v>0</v>
      </c>
      <c r="M42" s="474">
        <v>0.1</v>
      </c>
      <c r="N42" s="171">
        <v>0</v>
      </c>
      <c r="O42" s="172">
        <f t="shared" si="3"/>
        <v>0</v>
      </c>
      <c r="P42" s="173">
        <f t="shared" si="1"/>
        <v>0</v>
      </c>
      <c r="Q42" s="224">
        <v>0</v>
      </c>
      <c r="R42" s="198">
        <f t="shared" si="2"/>
        <v>0</v>
      </c>
      <c r="S42" s="284">
        <v>0</v>
      </c>
      <c r="T42" s="522"/>
      <c r="U42" s="523"/>
      <c r="V42" s="524"/>
      <c r="W42" s="168"/>
    </row>
    <row r="43" spans="1:23" ht="15" customHeight="1" x14ac:dyDescent="0.25">
      <c r="A43" s="640"/>
      <c r="B43" s="164">
        <v>38</v>
      </c>
      <c r="C43" s="191"/>
      <c r="D43" s="166"/>
      <c r="E43" s="321"/>
      <c r="F43" s="167"/>
      <c r="G43" s="193"/>
      <c r="H43" s="194"/>
      <c r="I43" s="160"/>
      <c r="J43" s="195"/>
      <c r="K43" s="170"/>
      <c r="L43" s="487">
        <v>0</v>
      </c>
      <c r="M43" s="474">
        <v>0.1</v>
      </c>
      <c r="N43" s="282">
        <v>0</v>
      </c>
      <c r="O43" s="283">
        <f t="shared" si="3"/>
        <v>0</v>
      </c>
      <c r="P43" s="173">
        <f t="shared" si="1"/>
        <v>0</v>
      </c>
      <c r="Q43" s="224">
        <v>0</v>
      </c>
      <c r="R43" s="198">
        <f t="shared" si="2"/>
        <v>0</v>
      </c>
      <c r="S43" s="284">
        <v>0</v>
      </c>
      <c r="T43" s="522"/>
      <c r="U43" s="523"/>
      <c r="V43" s="524"/>
      <c r="W43" s="168"/>
    </row>
    <row r="44" spans="1:23" ht="15" customHeight="1" x14ac:dyDescent="0.25">
      <c r="A44" s="640"/>
      <c r="B44" s="164">
        <v>39</v>
      </c>
      <c r="C44" s="191"/>
      <c r="D44" s="166"/>
      <c r="E44" s="321"/>
      <c r="F44" s="167"/>
      <c r="G44" s="193"/>
      <c r="H44" s="194"/>
      <c r="I44" s="160"/>
      <c r="J44" s="195"/>
      <c r="K44" s="170"/>
      <c r="L44" s="487">
        <v>0</v>
      </c>
      <c r="M44" s="498">
        <v>0.1</v>
      </c>
      <c r="N44" s="499">
        <v>0</v>
      </c>
      <c r="O44" s="500">
        <f t="shared" si="3"/>
        <v>0</v>
      </c>
      <c r="P44" s="501">
        <f t="shared" si="1"/>
        <v>0</v>
      </c>
      <c r="Q44" s="502">
        <v>0</v>
      </c>
      <c r="R44" s="394">
        <f t="shared" si="2"/>
        <v>0</v>
      </c>
      <c r="S44" s="336">
        <v>0</v>
      </c>
      <c r="T44" s="522"/>
      <c r="U44" s="523"/>
      <c r="V44" s="524"/>
      <c r="W44" s="168"/>
    </row>
    <row r="45" spans="1:23" ht="15" customHeight="1" thickBot="1" x14ac:dyDescent="0.3">
      <c r="A45" s="640"/>
      <c r="B45" s="447">
        <v>40</v>
      </c>
      <c r="C45" s="525"/>
      <c r="D45" s="449"/>
      <c r="E45" s="450"/>
      <c r="F45" s="451"/>
      <c r="G45" s="526"/>
      <c r="H45" s="527"/>
      <c r="I45" s="454"/>
      <c r="J45" s="453"/>
      <c r="K45" s="457"/>
      <c r="L45" s="487">
        <v>0</v>
      </c>
      <c r="M45" s="474">
        <v>0.1</v>
      </c>
      <c r="N45" s="350">
        <v>0</v>
      </c>
      <c r="O45" s="351">
        <f t="shared" si="3"/>
        <v>0</v>
      </c>
      <c r="P45" s="399">
        <f t="shared" si="1"/>
        <v>0</v>
      </c>
      <c r="Q45" s="400">
        <v>0</v>
      </c>
      <c r="R45" s="348">
        <f t="shared" si="2"/>
        <v>0</v>
      </c>
      <c r="S45" s="349">
        <v>0</v>
      </c>
      <c r="T45" s="529"/>
      <c r="U45" s="530"/>
      <c r="V45" s="531"/>
      <c r="W45" s="469"/>
    </row>
    <row r="46" spans="1:23" ht="15.75" thickBot="1" x14ac:dyDescent="0.3">
      <c r="A46" s="2"/>
      <c r="B46" s="654"/>
      <c r="C46" s="654"/>
      <c r="D46" s="654"/>
      <c r="E46" s="654"/>
      <c r="F46" s="7"/>
      <c r="G46" s="7"/>
      <c r="H46" s="44"/>
      <c r="I46" s="44"/>
      <c r="J46" s="44"/>
      <c r="K46" s="44"/>
      <c r="L46" s="156">
        <f>SUM(L6:L45)</f>
        <v>0</v>
      </c>
      <c r="M46" s="63"/>
      <c r="N46" s="73">
        <f>SUM(N6:N45)</f>
        <v>0</v>
      </c>
      <c r="O46" s="569">
        <f>N46-P46</f>
        <v>0</v>
      </c>
      <c r="P46" s="163">
        <f>SUM(P6:P45)</f>
        <v>0</v>
      </c>
      <c r="Q46" s="566">
        <f>SUM(Q6:Q45)</f>
        <v>0</v>
      </c>
      <c r="R46" s="567">
        <f>SUM(R6:R45)</f>
        <v>0</v>
      </c>
      <c r="S46" s="568">
        <f>SUM(S6:S45)</f>
        <v>0</v>
      </c>
      <c r="T46" s="7"/>
      <c r="U46" s="7"/>
      <c r="V46" s="7"/>
      <c r="W46" s="46"/>
    </row>
    <row r="47" spans="1:23" ht="15.75" customHeight="1" thickBot="1" x14ac:dyDescent="0.3">
      <c r="A47" s="2"/>
      <c r="B47" s="642" t="s">
        <v>12</v>
      </c>
      <c r="C47" s="643"/>
      <c r="D47" s="85">
        <v>0</v>
      </c>
      <c r="E47" s="54">
        <f>N15+N35+N39</f>
        <v>0</v>
      </c>
      <c r="F47" s="60"/>
      <c r="G47" s="646" t="s">
        <v>39</v>
      </c>
      <c r="H47" s="647"/>
      <c r="I47" s="662">
        <f>E51-E50</f>
        <v>0</v>
      </c>
      <c r="J47" s="663"/>
      <c r="T47" s="6"/>
      <c r="U47" s="6"/>
      <c r="V47" s="6"/>
    </row>
    <row r="48" spans="1:23" ht="15.75" customHeight="1" thickBot="1" x14ac:dyDescent="0.3">
      <c r="A48" s="2"/>
      <c r="B48" s="644" t="s">
        <v>18</v>
      </c>
      <c r="C48" s="645"/>
      <c r="D48" s="86">
        <v>0</v>
      </c>
      <c r="E48" s="55">
        <f>N17+N31</f>
        <v>0</v>
      </c>
      <c r="F48" s="61"/>
      <c r="G48" s="648"/>
      <c r="H48" s="649"/>
      <c r="I48" s="664"/>
      <c r="J48" s="665"/>
    </row>
    <row r="49" spans="1:10" ht="15.75" thickBot="1" x14ac:dyDescent="0.3">
      <c r="A49" s="2"/>
      <c r="B49" s="624" t="s">
        <v>14</v>
      </c>
      <c r="C49" s="625"/>
      <c r="D49" s="133">
        <v>0</v>
      </c>
      <c r="E49" s="56">
        <f>S46</f>
        <v>0</v>
      </c>
      <c r="F49" s="2"/>
      <c r="G49" s="62"/>
      <c r="I49" s="6"/>
      <c r="J49" s="6"/>
    </row>
    <row r="50" spans="1:10" ht="15.75" customHeight="1" thickBot="1" x14ac:dyDescent="0.3">
      <c r="A50" s="2"/>
      <c r="B50" s="626" t="s">
        <v>13</v>
      </c>
      <c r="C50" s="627"/>
      <c r="D50" s="134">
        <v>0</v>
      </c>
      <c r="E50" s="57">
        <f>L46</f>
        <v>0</v>
      </c>
      <c r="J50" s="229"/>
    </row>
    <row r="51" spans="1:10" ht="15.75" thickBot="1" x14ac:dyDescent="0.3">
      <c r="B51" s="628" t="s">
        <v>6</v>
      </c>
      <c r="C51" s="629"/>
      <c r="D51" s="98">
        <f>D47+D48+D49+D50</f>
        <v>0</v>
      </c>
      <c r="E51" s="58">
        <f>N46</f>
        <v>0</v>
      </c>
      <c r="G51" s="80"/>
    </row>
    <row r="52" spans="1:10" ht="15.75" thickBot="1" x14ac:dyDescent="0.3">
      <c r="B52" s="81"/>
      <c r="C52" s="81"/>
      <c r="D52" s="82"/>
      <c r="E52" s="83"/>
      <c r="G52" s="258"/>
    </row>
    <row r="53" spans="1:10" ht="15.75" thickBot="1" x14ac:dyDescent="0.3">
      <c r="B53" s="630" t="s">
        <v>48</v>
      </c>
      <c r="C53" s="631"/>
      <c r="D53" s="616">
        <f>O46</f>
        <v>0</v>
      </c>
      <c r="E53" s="617"/>
      <c r="G53" s="258"/>
      <c r="H53" s="241"/>
    </row>
    <row r="54" spans="1:10" ht="15.75" thickBot="1" x14ac:dyDescent="0.3"/>
    <row r="55" spans="1:10" ht="33" customHeight="1" thickBot="1" x14ac:dyDescent="0.3">
      <c r="B55" s="618" t="s">
        <v>9</v>
      </c>
      <c r="C55" s="619"/>
      <c r="D55" s="8" t="s">
        <v>35</v>
      </c>
    </row>
    <row r="56" spans="1:10" x14ac:dyDescent="0.25">
      <c r="B56" s="620" t="s">
        <v>24</v>
      </c>
      <c r="C56" s="621"/>
      <c r="D56" s="51">
        <f>COUNTIF(K6:K45,"Peinture")</f>
        <v>0</v>
      </c>
      <c r="E56" s="4"/>
      <c r="F56" s="4"/>
    </row>
    <row r="57" spans="1:10" x14ac:dyDescent="0.25">
      <c r="B57" s="632" t="s">
        <v>25</v>
      </c>
      <c r="C57" s="633"/>
      <c r="D57" s="52">
        <f>COUNTIF(K6:K45,"Electricite")</f>
        <v>0</v>
      </c>
      <c r="E57" s="4"/>
      <c r="F57" s="4"/>
    </row>
    <row r="58" spans="1:10" x14ac:dyDescent="0.25">
      <c r="B58" s="632" t="s">
        <v>26</v>
      </c>
      <c r="C58" s="633"/>
      <c r="D58" s="52">
        <f>COUNTIF(K6:K45,"Store")</f>
        <v>0</v>
      </c>
      <c r="E58" s="4"/>
      <c r="F58" s="4"/>
    </row>
    <row r="59" spans="1:10" x14ac:dyDescent="0.25">
      <c r="B59" s="632" t="s">
        <v>27</v>
      </c>
      <c r="C59" s="633"/>
      <c r="D59" s="52">
        <f>COUNTIF(K6:K45,"Menuiserie")</f>
        <v>0</v>
      </c>
      <c r="E59" s="4"/>
      <c r="F59" s="4"/>
    </row>
    <row r="60" spans="1:10" x14ac:dyDescent="0.25">
      <c r="B60" s="632" t="s">
        <v>28</v>
      </c>
      <c r="C60" s="633"/>
      <c r="D60" s="52">
        <f>COUNTIF(K10:K49,"douche")</f>
        <v>0</v>
      </c>
      <c r="E60" s="4"/>
      <c r="F60" s="4"/>
    </row>
    <row r="61" spans="1:10" x14ac:dyDescent="0.25">
      <c r="B61" s="632" t="s">
        <v>29</v>
      </c>
      <c r="C61" s="633"/>
      <c r="D61" s="52">
        <f>COUNTIF(K6:K45,"Plomberie")</f>
        <v>0</v>
      </c>
      <c r="E61" s="4"/>
      <c r="F61" s="4"/>
    </row>
    <row r="62" spans="1:10" x14ac:dyDescent="0.25">
      <c r="B62" s="632" t="s">
        <v>30</v>
      </c>
      <c r="C62" s="633"/>
      <c r="D62" s="52">
        <f>COUNTIF(K6:K45,"Maçonnerie")</f>
        <v>0</v>
      </c>
      <c r="E62" s="4"/>
      <c r="F62" s="4"/>
    </row>
    <row r="63" spans="1:10" x14ac:dyDescent="0.25">
      <c r="B63" s="632" t="s">
        <v>31</v>
      </c>
      <c r="C63" s="633"/>
      <c r="D63" s="52">
        <f>COUNTIF(K6:K45,"fenetre")</f>
        <v>0</v>
      </c>
      <c r="E63" s="4"/>
      <c r="F63" s="4"/>
    </row>
    <row r="64" spans="1:10" x14ac:dyDescent="0.25">
      <c r="B64" s="632" t="s">
        <v>32</v>
      </c>
      <c r="C64" s="633"/>
      <c r="D64" s="52">
        <f>COUNTIF(K6:K45,"Volets")</f>
        <v>0</v>
      </c>
      <c r="E64" s="4"/>
      <c r="F64" s="4"/>
    </row>
    <row r="65" spans="2:6" x14ac:dyDescent="0.25">
      <c r="B65" s="632" t="s">
        <v>33</v>
      </c>
      <c r="C65" s="633"/>
      <c r="D65" s="52">
        <f>COUNTIF(K6:K45,"Alarme")</f>
        <v>0</v>
      </c>
      <c r="E65" s="4"/>
      <c r="F65" s="4"/>
    </row>
    <row r="66" spans="2:6" ht="15.75" thickBot="1" x14ac:dyDescent="0.3">
      <c r="B66" s="49" t="s">
        <v>34</v>
      </c>
      <c r="C66" s="50"/>
      <c r="D66" s="53">
        <f>COUNTIF(K6:K45,"sol")</f>
        <v>0</v>
      </c>
      <c r="E66" s="6"/>
      <c r="F66" s="6"/>
    </row>
  </sheetData>
  <autoFilter ref="A5:W51"/>
  <mergeCells count="23">
    <mergeCell ref="B64:C64"/>
    <mergeCell ref="B65:C65"/>
    <mergeCell ref="B58:C58"/>
    <mergeCell ref="B59:C59"/>
    <mergeCell ref="B60:C60"/>
    <mergeCell ref="B61:C61"/>
    <mergeCell ref="B62:C62"/>
    <mergeCell ref="B63:C63"/>
    <mergeCell ref="B46:E46"/>
    <mergeCell ref="A2:W2"/>
    <mergeCell ref="A6:A45"/>
    <mergeCell ref="B57:C57"/>
    <mergeCell ref="B47:C47"/>
    <mergeCell ref="G47:H48"/>
    <mergeCell ref="I47:J48"/>
    <mergeCell ref="B48:C48"/>
    <mergeCell ref="B49:C49"/>
    <mergeCell ref="B50:C50"/>
    <mergeCell ref="B51:C51"/>
    <mergeCell ref="B53:C53"/>
    <mergeCell ref="D53:E53"/>
    <mergeCell ref="B55:C55"/>
    <mergeCell ref="B56:C56"/>
  </mergeCells>
  <pageMargins left="0" right="0" top="0.19685039370078741" bottom="0.19685039370078741" header="0.31496062992125984" footer="0.31496062992125984"/>
  <pageSetup paperSize="9" scale="33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51"/>
  <sheetViews>
    <sheetView zoomScale="80" zoomScaleNormal="80" workbookViewId="0">
      <selection activeCell="G35" sqref="G35"/>
    </sheetView>
  </sheetViews>
  <sheetFormatPr baseColWidth="10" defaultRowHeight="15" x14ac:dyDescent="0.25"/>
  <cols>
    <col min="1" max="1" width="6.140625" style="1" customWidth="1"/>
    <col min="2" max="2" width="9.5703125" style="1" customWidth="1"/>
    <col min="3" max="3" width="13.85546875" style="1" customWidth="1"/>
    <col min="4" max="4" width="10.140625" style="1" customWidth="1"/>
    <col min="5" max="5" width="14.85546875" style="1" customWidth="1"/>
    <col min="6" max="6" width="20" style="1" customWidth="1"/>
    <col min="7" max="7" width="16" style="1" customWidth="1"/>
    <col min="8" max="8" width="19.42578125" style="1" customWidth="1"/>
    <col min="9" max="9" width="8.28515625" style="1" customWidth="1"/>
    <col min="10" max="10" width="35.5703125" style="1" customWidth="1"/>
    <col min="11" max="11" width="34.85546875" style="1" customWidth="1"/>
    <col min="12" max="12" width="14.28515625" style="1" customWidth="1"/>
    <col min="13" max="13" width="8.140625" style="1" customWidth="1"/>
    <col min="14" max="14" width="12.140625" style="1" customWidth="1"/>
    <col min="15" max="15" width="12.7109375" style="1" customWidth="1"/>
    <col min="16" max="16" width="12.140625" style="1" customWidth="1"/>
    <col min="17" max="17" width="9.5703125" style="1" customWidth="1"/>
    <col min="18" max="18" width="11.42578125" style="1" customWidth="1"/>
    <col min="19" max="19" width="11.85546875" style="1" customWidth="1"/>
    <col min="20" max="20" width="12.5703125" style="1" customWidth="1"/>
    <col min="21" max="21" width="12.28515625" style="1" customWidth="1"/>
    <col min="22" max="22" width="10.85546875" style="1" customWidth="1"/>
    <col min="23" max="23" width="18.5703125" style="1" customWidth="1"/>
    <col min="24" max="16384" width="11.42578125" style="1"/>
  </cols>
  <sheetData>
    <row r="1" spans="1:23" ht="15.75" thickBot="1" x14ac:dyDescent="0.3"/>
    <row r="2" spans="1:23" ht="15.75" thickBot="1" x14ac:dyDescent="0.3">
      <c r="A2" s="636" t="s">
        <v>23</v>
      </c>
      <c r="B2" s="637"/>
      <c r="C2" s="637"/>
      <c r="D2" s="637"/>
      <c r="E2" s="637"/>
      <c r="F2" s="637"/>
      <c r="G2" s="637"/>
      <c r="H2" s="637"/>
      <c r="I2" s="637"/>
      <c r="J2" s="637"/>
      <c r="K2" s="637"/>
      <c r="L2" s="637"/>
      <c r="M2" s="637"/>
      <c r="N2" s="637"/>
      <c r="O2" s="637"/>
      <c r="P2" s="637"/>
      <c r="Q2" s="637"/>
      <c r="R2" s="637"/>
      <c r="S2" s="637"/>
      <c r="T2" s="637"/>
      <c r="U2" s="637"/>
      <c r="V2" s="637"/>
      <c r="W2" s="638"/>
    </row>
    <row r="3" spans="1:23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5"/>
      <c r="L3" s="5"/>
      <c r="M3" s="5"/>
    </row>
    <row r="4" spans="1:23" ht="15.75" thickBot="1" x14ac:dyDescent="0.3">
      <c r="N4" s="3"/>
      <c r="O4" s="3"/>
      <c r="P4" s="3"/>
      <c r="Q4" s="3"/>
      <c r="R4" s="3"/>
      <c r="S4" s="3"/>
      <c r="T4" s="3"/>
      <c r="U4" s="3"/>
      <c r="V4" s="3"/>
      <c r="W4" s="3"/>
    </row>
    <row r="5" spans="1:23" ht="41.25" customHeight="1" thickBot="1" x14ac:dyDescent="0.3">
      <c r="A5" s="22" t="s">
        <v>5</v>
      </c>
      <c r="B5" s="22" t="s">
        <v>22</v>
      </c>
      <c r="C5" s="10" t="s">
        <v>2</v>
      </c>
      <c r="D5" s="10" t="s">
        <v>15</v>
      </c>
      <c r="E5" s="10" t="s">
        <v>40</v>
      </c>
      <c r="F5" s="9" t="s">
        <v>16</v>
      </c>
      <c r="G5" s="10" t="s">
        <v>17</v>
      </c>
      <c r="H5" s="12" t="s">
        <v>0</v>
      </c>
      <c r="I5" s="12" t="s">
        <v>8</v>
      </c>
      <c r="J5" s="13" t="s">
        <v>20</v>
      </c>
      <c r="K5" s="14" t="s">
        <v>9</v>
      </c>
      <c r="L5" s="59" t="s">
        <v>44</v>
      </c>
      <c r="M5" s="16" t="s">
        <v>38</v>
      </c>
      <c r="N5" s="16" t="s">
        <v>3</v>
      </c>
      <c r="O5" s="17" t="s">
        <v>10</v>
      </c>
      <c r="P5" s="18" t="s">
        <v>4</v>
      </c>
      <c r="Q5" s="19" t="s">
        <v>36</v>
      </c>
      <c r="R5" s="19" t="s">
        <v>11</v>
      </c>
      <c r="S5" s="75" t="s">
        <v>45</v>
      </c>
      <c r="T5" s="20" t="s">
        <v>41</v>
      </c>
      <c r="U5" s="20" t="s">
        <v>42</v>
      </c>
      <c r="V5" s="74" t="s">
        <v>43</v>
      </c>
      <c r="W5" s="21" t="s">
        <v>49</v>
      </c>
    </row>
    <row r="6" spans="1:23" ht="15" customHeight="1" x14ac:dyDescent="0.25">
      <c r="A6" s="639" t="s">
        <v>54</v>
      </c>
      <c r="B6" s="366"/>
      <c r="C6" s="260"/>
      <c r="D6" s="261"/>
      <c r="E6" s="262"/>
      <c r="F6" s="263"/>
      <c r="G6" s="510"/>
      <c r="H6" s="267"/>
      <c r="I6" s="511"/>
      <c r="J6" s="402"/>
      <c r="K6" s="404"/>
      <c r="L6" s="532"/>
      <c r="M6" s="270"/>
      <c r="N6" s="271"/>
      <c r="O6" s="272"/>
      <c r="P6" s="172"/>
      <c r="Q6" s="172"/>
      <c r="R6" s="172"/>
      <c r="S6" s="387"/>
      <c r="T6" s="513"/>
      <c r="U6" s="514"/>
      <c r="V6" s="515"/>
      <c r="W6" s="276"/>
    </row>
    <row r="7" spans="1:23" ht="15" customHeight="1" x14ac:dyDescent="0.25">
      <c r="A7" s="640"/>
      <c r="B7" s="164"/>
      <c r="C7" s="100"/>
      <c r="D7" s="166"/>
      <c r="E7" s="192"/>
      <c r="F7" s="277"/>
      <c r="G7" s="516"/>
      <c r="H7" s="281"/>
      <c r="I7" s="280"/>
      <c r="J7" s="279"/>
      <c r="K7" s="410"/>
      <c r="L7" s="533"/>
      <c r="M7" s="197"/>
      <c r="N7" s="282"/>
      <c r="O7" s="283"/>
      <c r="P7" s="172"/>
      <c r="Q7" s="172"/>
      <c r="R7" s="172"/>
      <c r="S7" s="390"/>
      <c r="T7" s="518"/>
      <c r="U7" s="519"/>
      <c r="V7" s="520"/>
      <c r="W7" s="286"/>
    </row>
    <row r="8" spans="1:23" ht="15" customHeight="1" x14ac:dyDescent="0.25">
      <c r="A8" s="640"/>
      <c r="B8" s="164"/>
      <c r="C8" s="100"/>
      <c r="D8" s="166"/>
      <c r="E8" s="192"/>
      <c r="F8" s="277"/>
      <c r="G8" s="516"/>
      <c r="H8" s="281"/>
      <c r="I8" s="280"/>
      <c r="J8" s="279"/>
      <c r="K8" s="410"/>
      <c r="L8" s="533"/>
      <c r="M8" s="197"/>
      <c r="N8" s="282"/>
      <c r="O8" s="283"/>
      <c r="P8" s="172"/>
      <c r="Q8" s="172"/>
      <c r="R8" s="172"/>
      <c r="S8" s="390"/>
      <c r="T8" s="518"/>
      <c r="U8" s="519"/>
      <c r="V8" s="520"/>
      <c r="W8" s="286"/>
    </row>
    <row r="9" spans="1:23" ht="15" customHeight="1" x14ac:dyDescent="0.25">
      <c r="A9" s="640"/>
      <c r="B9" s="164"/>
      <c r="C9" s="100"/>
      <c r="D9" s="166"/>
      <c r="E9" s="192"/>
      <c r="F9" s="277"/>
      <c r="G9" s="516"/>
      <c r="H9" s="281"/>
      <c r="I9" s="280"/>
      <c r="J9" s="279"/>
      <c r="K9" s="410"/>
      <c r="L9" s="517"/>
      <c r="M9" s="197"/>
      <c r="N9" s="282"/>
      <c r="O9" s="283"/>
      <c r="P9" s="172"/>
      <c r="Q9" s="172"/>
      <c r="R9" s="172"/>
      <c r="S9" s="390"/>
      <c r="T9" s="518"/>
      <c r="U9" s="519"/>
      <c r="V9" s="520"/>
      <c r="W9" s="286"/>
    </row>
    <row r="10" spans="1:23" x14ac:dyDescent="0.25">
      <c r="A10" s="640"/>
      <c r="B10" s="164"/>
      <c r="C10" s="100"/>
      <c r="D10" s="166"/>
      <c r="E10" s="192"/>
      <c r="F10" s="277"/>
      <c r="G10" s="516"/>
      <c r="H10" s="281"/>
      <c r="I10" s="280"/>
      <c r="J10" s="279"/>
      <c r="K10" s="410"/>
      <c r="L10" s="411"/>
      <c r="M10" s="197"/>
      <c r="N10" s="282"/>
      <c r="O10" s="283"/>
      <c r="P10" s="172"/>
      <c r="Q10" s="172"/>
      <c r="R10" s="172"/>
      <c r="S10" s="390"/>
      <c r="T10" s="518"/>
      <c r="U10" s="519"/>
      <c r="V10" s="520"/>
      <c r="W10" s="286"/>
    </row>
    <row r="11" spans="1:23" x14ac:dyDescent="0.25">
      <c r="A11" s="640"/>
      <c r="B11" s="164"/>
      <c r="C11" s="100"/>
      <c r="D11" s="166"/>
      <c r="E11" s="192"/>
      <c r="F11" s="277"/>
      <c r="G11" s="516"/>
      <c r="H11" s="194"/>
      <c r="I11" s="301"/>
      <c r="J11" s="279"/>
      <c r="K11" s="410"/>
      <c r="L11" s="521"/>
      <c r="M11" s="197"/>
      <c r="N11" s="282"/>
      <c r="O11" s="283"/>
      <c r="P11" s="172"/>
      <c r="Q11" s="172"/>
      <c r="R11" s="172"/>
      <c r="S11" s="388"/>
      <c r="T11" s="518"/>
      <c r="U11" s="519"/>
      <c r="V11" s="520"/>
      <c r="W11" s="286"/>
    </row>
    <row r="12" spans="1:23" x14ac:dyDescent="0.25">
      <c r="A12" s="640"/>
      <c r="B12" s="164"/>
      <c r="C12" s="100"/>
      <c r="D12" s="166"/>
      <c r="E12" s="192"/>
      <c r="F12" s="277"/>
      <c r="G12" s="516"/>
      <c r="H12" s="194"/>
      <c r="I12" s="301"/>
      <c r="J12" s="279"/>
      <c r="K12" s="410"/>
      <c r="L12" s="415"/>
      <c r="M12" s="197"/>
      <c r="N12" s="282"/>
      <c r="O12" s="283"/>
      <c r="P12" s="172"/>
      <c r="Q12" s="172"/>
      <c r="R12" s="172"/>
      <c r="S12" s="390"/>
      <c r="T12" s="518"/>
      <c r="U12" s="519"/>
      <c r="V12" s="520"/>
      <c r="W12" s="286"/>
    </row>
    <row r="13" spans="1:23" x14ac:dyDescent="0.25">
      <c r="A13" s="640"/>
      <c r="B13" s="164"/>
      <c r="C13" s="100"/>
      <c r="D13" s="166"/>
      <c r="E13" s="192"/>
      <c r="F13" s="277"/>
      <c r="G13" s="516"/>
      <c r="H13" s="194"/>
      <c r="I13" s="301"/>
      <c r="J13" s="279"/>
      <c r="K13" s="410"/>
      <c r="L13" s="415"/>
      <c r="M13" s="197"/>
      <c r="N13" s="282"/>
      <c r="O13" s="283"/>
      <c r="P13" s="172"/>
      <c r="Q13" s="172"/>
      <c r="R13" s="172"/>
      <c r="S13" s="390"/>
      <c r="T13" s="518"/>
      <c r="U13" s="519"/>
      <c r="V13" s="520"/>
      <c r="W13" s="286"/>
    </row>
    <row r="14" spans="1:23" x14ac:dyDescent="0.25">
      <c r="A14" s="640"/>
      <c r="B14" s="164"/>
      <c r="C14" s="100"/>
      <c r="D14" s="166"/>
      <c r="E14" s="192"/>
      <c r="F14" s="277"/>
      <c r="G14" s="516"/>
      <c r="H14" s="194"/>
      <c r="I14" s="301"/>
      <c r="J14" s="279"/>
      <c r="K14" s="410"/>
      <c r="L14" s="415"/>
      <c r="M14" s="197"/>
      <c r="N14" s="282"/>
      <c r="O14" s="283"/>
      <c r="P14" s="172"/>
      <c r="Q14" s="172"/>
      <c r="R14" s="172"/>
      <c r="S14" s="390"/>
      <c r="T14" s="518"/>
      <c r="U14" s="519"/>
      <c r="V14" s="520"/>
      <c r="W14" s="286"/>
    </row>
    <row r="15" spans="1:23" x14ac:dyDescent="0.25">
      <c r="A15" s="640"/>
      <c r="B15" s="164"/>
      <c r="C15" s="100"/>
      <c r="D15" s="166"/>
      <c r="E15" s="192"/>
      <c r="F15" s="277"/>
      <c r="G15" s="516"/>
      <c r="H15" s="194"/>
      <c r="I15" s="301"/>
      <c r="J15" s="279"/>
      <c r="K15" s="410"/>
      <c r="L15" s="415"/>
      <c r="M15" s="197"/>
      <c r="N15" s="282"/>
      <c r="O15" s="283"/>
      <c r="P15" s="172"/>
      <c r="Q15" s="172"/>
      <c r="R15" s="172"/>
      <c r="S15" s="390"/>
      <c r="T15" s="518"/>
      <c r="U15" s="519"/>
      <c r="V15" s="520"/>
      <c r="W15" s="286"/>
    </row>
    <row r="16" spans="1:23" x14ac:dyDescent="0.25">
      <c r="A16" s="640"/>
      <c r="B16" s="164"/>
      <c r="C16" s="100"/>
      <c r="D16" s="166"/>
      <c r="E16" s="192"/>
      <c r="F16" s="277"/>
      <c r="G16" s="516"/>
      <c r="H16" s="194"/>
      <c r="I16" s="301"/>
      <c r="J16" s="279"/>
      <c r="K16" s="410"/>
      <c r="L16" s="415"/>
      <c r="M16" s="197"/>
      <c r="N16" s="282"/>
      <c r="O16" s="283"/>
      <c r="P16" s="172"/>
      <c r="Q16" s="172"/>
      <c r="R16" s="172"/>
      <c r="S16" s="390"/>
      <c r="T16" s="518"/>
      <c r="U16" s="519"/>
      <c r="V16" s="520"/>
      <c r="W16" s="286"/>
    </row>
    <row r="17" spans="1:23" x14ac:dyDescent="0.25">
      <c r="A17" s="640"/>
      <c r="B17" s="164"/>
      <c r="C17" s="100"/>
      <c r="D17" s="166"/>
      <c r="E17" s="192"/>
      <c r="F17" s="277"/>
      <c r="G17" s="516"/>
      <c r="H17" s="194"/>
      <c r="I17" s="301"/>
      <c r="J17" s="279"/>
      <c r="K17" s="410"/>
      <c r="L17" s="415"/>
      <c r="M17" s="197"/>
      <c r="N17" s="282"/>
      <c r="O17" s="283"/>
      <c r="P17" s="172"/>
      <c r="Q17" s="172"/>
      <c r="R17" s="172"/>
      <c r="S17" s="390"/>
      <c r="T17" s="518"/>
      <c r="U17" s="519"/>
      <c r="V17" s="520"/>
      <c r="W17" s="286"/>
    </row>
    <row r="18" spans="1:23" x14ac:dyDescent="0.25">
      <c r="A18" s="640"/>
      <c r="B18" s="164"/>
      <c r="C18" s="100"/>
      <c r="D18" s="166"/>
      <c r="E18" s="192"/>
      <c r="F18" s="277"/>
      <c r="G18" s="516"/>
      <c r="H18" s="194"/>
      <c r="I18" s="301"/>
      <c r="J18" s="279"/>
      <c r="K18" s="410"/>
      <c r="L18" s="521"/>
      <c r="M18" s="197"/>
      <c r="N18" s="282"/>
      <c r="O18" s="283"/>
      <c r="P18" s="172"/>
      <c r="Q18" s="172"/>
      <c r="R18" s="172"/>
      <c r="S18" s="388"/>
      <c r="T18" s="518"/>
      <c r="U18" s="519"/>
      <c r="V18" s="520"/>
      <c r="W18" s="286"/>
    </row>
    <row r="19" spans="1:23" x14ac:dyDescent="0.25">
      <c r="A19" s="640"/>
      <c r="B19" s="164"/>
      <c r="C19" s="100"/>
      <c r="D19" s="166"/>
      <c r="E19" s="192"/>
      <c r="F19" s="277"/>
      <c r="G19" s="516"/>
      <c r="H19" s="194"/>
      <c r="I19" s="301"/>
      <c r="J19" s="279"/>
      <c r="K19" s="410"/>
      <c r="L19" s="521"/>
      <c r="M19" s="197"/>
      <c r="N19" s="282"/>
      <c r="O19" s="283"/>
      <c r="P19" s="172"/>
      <c r="Q19" s="172"/>
      <c r="R19" s="172"/>
      <c r="S19" s="388"/>
      <c r="T19" s="518"/>
      <c r="U19" s="519"/>
      <c r="V19" s="520"/>
      <c r="W19" s="286"/>
    </row>
    <row r="20" spans="1:23" x14ac:dyDescent="0.25">
      <c r="A20" s="640"/>
      <c r="B20" s="164"/>
      <c r="C20" s="100"/>
      <c r="D20" s="166"/>
      <c r="E20" s="192"/>
      <c r="F20" s="277"/>
      <c r="G20" s="516"/>
      <c r="H20" s="281"/>
      <c r="I20" s="160"/>
      <c r="J20" s="279"/>
      <c r="K20" s="410"/>
      <c r="L20" s="521"/>
      <c r="M20" s="197"/>
      <c r="N20" s="171"/>
      <c r="O20" s="172"/>
      <c r="P20" s="172"/>
      <c r="Q20" s="172"/>
      <c r="R20" s="172"/>
      <c r="S20" s="388"/>
      <c r="T20" s="518"/>
      <c r="U20" s="519"/>
      <c r="V20" s="520"/>
      <c r="W20" s="286"/>
    </row>
    <row r="21" spans="1:23" x14ac:dyDescent="0.25">
      <c r="A21" s="640"/>
      <c r="B21" s="164"/>
      <c r="C21" s="100"/>
      <c r="D21" s="166"/>
      <c r="E21" s="192"/>
      <c r="F21" s="277"/>
      <c r="G21" s="516"/>
      <c r="H21" s="281"/>
      <c r="I21" s="160"/>
      <c r="J21" s="279"/>
      <c r="K21" s="410"/>
      <c r="L21" s="521"/>
      <c r="M21" s="197"/>
      <c r="N21" s="171"/>
      <c r="O21" s="172"/>
      <c r="P21" s="172"/>
      <c r="Q21" s="172"/>
      <c r="R21" s="172"/>
      <c r="S21" s="388"/>
      <c r="T21" s="518"/>
      <c r="U21" s="519"/>
      <c r="V21" s="520"/>
      <c r="W21" s="286"/>
    </row>
    <row r="22" spans="1:23" ht="15" customHeight="1" x14ac:dyDescent="0.25">
      <c r="A22" s="640"/>
      <c r="B22" s="164"/>
      <c r="C22" s="100"/>
      <c r="D22" s="166"/>
      <c r="E22" s="192"/>
      <c r="F22" s="277"/>
      <c r="G22" s="516"/>
      <c r="H22" s="281"/>
      <c r="I22" s="160"/>
      <c r="J22" s="279"/>
      <c r="K22" s="410"/>
      <c r="L22" s="432"/>
      <c r="M22" s="197"/>
      <c r="N22" s="171"/>
      <c r="O22" s="172"/>
      <c r="P22" s="172"/>
      <c r="Q22" s="172"/>
      <c r="R22" s="172"/>
      <c r="S22" s="390"/>
      <c r="T22" s="518"/>
      <c r="U22" s="519"/>
      <c r="V22" s="520"/>
      <c r="W22" s="286"/>
    </row>
    <row r="23" spans="1:23" ht="15" customHeight="1" x14ac:dyDescent="0.25">
      <c r="A23" s="640"/>
      <c r="B23" s="164"/>
      <c r="C23" s="191"/>
      <c r="D23" s="166"/>
      <c r="E23" s="192"/>
      <c r="F23" s="167"/>
      <c r="G23" s="193"/>
      <c r="H23" s="194"/>
      <c r="I23" s="160"/>
      <c r="J23" s="195"/>
      <c r="K23" s="170"/>
      <c r="L23" s="196"/>
      <c r="M23" s="197"/>
      <c r="N23" s="171"/>
      <c r="O23" s="172"/>
      <c r="P23" s="172"/>
      <c r="Q23" s="172"/>
      <c r="R23" s="172"/>
      <c r="S23" s="388"/>
      <c r="T23" s="522"/>
      <c r="U23" s="523"/>
      <c r="V23" s="524"/>
      <c r="W23" s="168"/>
    </row>
    <row r="24" spans="1:23" ht="15" customHeight="1" x14ac:dyDescent="0.25">
      <c r="A24" s="640"/>
      <c r="B24" s="164"/>
      <c r="C24" s="191"/>
      <c r="D24" s="166"/>
      <c r="E24" s="192"/>
      <c r="F24" s="167"/>
      <c r="G24" s="193"/>
      <c r="H24" s="194"/>
      <c r="I24" s="160"/>
      <c r="J24" s="195"/>
      <c r="K24" s="170"/>
      <c r="L24" s="432"/>
      <c r="M24" s="197"/>
      <c r="N24" s="171"/>
      <c r="O24" s="172"/>
      <c r="P24" s="172"/>
      <c r="Q24" s="172"/>
      <c r="R24" s="172"/>
      <c r="S24" s="390"/>
      <c r="T24" s="522"/>
      <c r="U24" s="523"/>
      <c r="V24" s="524"/>
      <c r="W24" s="168"/>
    </row>
    <row r="25" spans="1:23" ht="15" customHeight="1" x14ac:dyDescent="0.25">
      <c r="A25" s="640"/>
      <c r="B25" s="164"/>
      <c r="C25" s="191"/>
      <c r="D25" s="166"/>
      <c r="E25" s="192"/>
      <c r="F25" s="167"/>
      <c r="G25" s="193"/>
      <c r="H25" s="194"/>
      <c r="I25" s="160"/>
      <c r="J25" s="195"/>
      <c r="K25" s="170"/>
      <c r="L25" s="432"/>
      <c r="M25" s="197"/>
      <c r="N25" s="171"/>
      <c r="O25" s="172"/>
      <c r="P25" s="172"/>
      <c r="Q25" s="172"/>
      <c r="R25" s="172"/>
      <c r="S25" s="390"/>
      <c r="T25" s="522"/>
      <c r="U25" s="523"/>
      <c r="V25" s="524"/>
      <c r="W25" s="168"/>
    </row>
    <row r="26" spans="1:23" ht="15" customHeight="1" x14ac:dyDescent="0.25">
      <c r="A26" s="640"/>
      <c r="B26" s="164"/>
      <c r="C26" s="191"/>
      <c r="D26" s="166"/>
      <c r="E26" s="192"/>
      <c r="F26" s="167"/>
      <c r="G26" s="193"/>
      <c r="H26" s="194"/>
      <c r="I26" s="160"/>
      <c r="J26" s="195"/>
      <c r="K26" s="170"/>
      <c r="L26" s="196"/>
      <c r="M26" s="197"/>
      <c r="N26" s="171"/>
      <c r="O26" s="172"/>
      <c r="P26" s="172"/>
      <c r="Q26" s="172"/>
      <c r="R26" s="172"/>
      <c r="S26" s="388"/>
      <c r="T26" s="522"/>
      <c r="U26" s="523"/>
      <c r="V26" s="524"/>
      <c r="W26" s="168"/>
    </row>
    <row r="27" spans="1:23" ht="15" customHeight="1" x14ac:dyDescent="0.25">
      <c r="A27" s="640"/>
      <c r="B27" s="164"/>
      <c r="C27" s="191"/>
      <c r="D27" s="166"/>
      <c r="E27" s="192"/>
      <c r="F27" s="167"/>
      <c r="G27" s="193"/>
      <c r="H27" s="194"/>
      <c r="I27" s="160"/>
      <c r="J27" s="195"/>
      <c r="K27" s="170"/>
      <c r="L27" s="196"/>
      <c r="M27" s="197"/>
      <c r="N27" s="171"/>
      <c r="O27" s="172"/>
      <c r="P27" s="172"/>
      <c r="Q27" s="172"/>
      <c r="R27" s="172"/>
      <c r="S27" s="388"/>
      <c r="T27" s="522"/>
      <c r="U27" s="523"/>
      <c r="V27" s="524"/>
      <c r="W27" s="168"/>
    </row>
    <row r="28" spans="1:23" ht="15" customHeight="1" x14ac:dyDescent="0.25">
      <c r="A28" s="640"/>
      <c r="B28" s="164"/>
      <c r="C28" s="191"/>
      <c r="D28" s="166"/>
      <c r="E28" s="192"/>
      <c r="F28" s="167"/>
      <c r="G28" s="193"/>
      <c r="H28" s="194"/>
      <c r="I28" s="160"/>
      <c r="J28" s="195"/>
      <c r="K28" s="170"/>
      <c r="L28" s="196"/>
      <c r="M28" s="197"/>
      <c r="N28" s="171"/>
      <c r="O28" s="172"/>
      <c r="P28" s="172"/>
      <c r="Q28" s="172"/>
      <c r="R28" s="172"/>
      <c r="S28" s="388"/>
      <c r="T28" s="522"/>
      <c r="U28" s="523"/>
      <c r="V28" s="524"/>
      <c r="W28" s="168"/>
    </row>
    <row r="29" spans="1:23" ht="15" customHeight="1" x14ac:dyDescent="0.25">
      <c r="A29" s="640"/>
      <c r="B29" s="164"/>
      <c r="C29" s="191"/>
      <c r="D29" s="166"/>
      <c r="E29" s="192"/>
      <c r="F29" s="167"/>
      <c r="G29" s="193"/>
      <c r="H29" s="194"/>
      <c r="I29" s="160"/>
      <c r="J29" s="195"/>
      <c r="K29" s="170"/>
      <c r="L29" s="196"/>
      <c r="M29" s="197"/>
      <c r="N29" s="171"/>
      <c r="O29" s="172"/>
      <c r="P29" s="172"/>
      <c r="Q29" s="172"/>
      <c r="R29" s="172"/>
      <c r="S29" s="390"/>
      <c r="T29" s="522"/>
      <c r="U29" s="523"/>
      <c r="V29" s="524"/>
      <c r="W29" s="168"/>
    </row>
    <row r="30" spans="1:23" ht="15" customHeight="1" thickBot="1" x14ac:dyDescent="0.3">
      <c r="A30" s="640"/>
      <c r="B30" s="447"/>
      <c r="C30" s="525"/>
      <c r="D30" s="449"/>
      <c r="E30" s="535"/>
      <c r="F30" s="451"/>
      <c r="G30" s="526"/>
      <c r="H30" s="527"/>
      <c r="I30" s="454"/>
      <c r="J30" s="453"/>
      <c r="K30" s="457"/>
      <c r="L30" s="528"/>
      <c r="M30" s="459"/>
      <c r="N30" s="460"/>
      <c r="O30" s="461"/>
      <c r="P30" s="172"/>
      <c r="Q30" s="172"/>
      <c r="R30" s="172"/>
      <c r="S30" s="537"/>
      <c r="T30" s="529"/>
      <c r="U30" s="530"/>
      <c r="V30" s="531"/>
      <c r="W30" s="469"/>
    </row>
    <row r="31" spans="1:23" ht="15.75" thickBot="1" x14ac:dyDescent="0.3">
      <c r="A31" s="2"/>
      <c r="B31" s="654"/>
      <c r="C31" s="654"/>
      <c r="D31" s="654"/>
      <c r="E31" s="654"/>
      <c r="F31" s="7"/>
      <c r="G31" s="7"/>
      <c r="H31" s="44"/>
      <c r="I31" s="44"/>
      <c r="J31" s="44"/>
      <c r="K31" s="44"/>
      <c r="L31" s="156">
        <f>SUM(L6:L30)</f>
        <v>0</v>
      </c>
      <c r="M31" s="63"/>
      <c r="N31" s="152">
        <f t="shared" ref="N31:S31" si="0">SUM(N6:N30)</f>
        <v>0</v>
      </c>
      <c r="O31" s="64">
        <f t="shared" si="0"/>
        <v>0</v>
      </c>
      <c r="P31" s="65">
        <f t="shared" si="0"/>
        <v>0</v>
      </c>
      <c r="Q31" s="64">
        <f t="shared" si="0"/>
        <v>0</v>
      </c>
      <c r="R31" s="64">
        <f t="shared" si="0"/>
        <v>0</v>
      </c>
      <c r="S31" s="76">
        <f t="shared" si="0"/>
        <v>0</v>
      </c>
      <c r="T31" s="204"/>
      <c r="U31" s="204"/>
      <c r="V31" s="204"/>
      <c r="W31" s="46"/>
    </row>
    <row r="32" spans="1:23" ht="15.75" customHeight="1" thickBot="1" x14ac:dyDescent="0.3">
      <c r="A32" s="2"/>
      <c r="B32" s="642" t="s">
        <v>12</v>
      </c>
      <c r="C32" s="643"/>
      <c r="D32" s="85">
        <v>0</v>
      </c>
      <c r="E32" s="54">
        <f>N6+N7</f>
        <v>0</v>
      </c>
      <c r="F32" s="60"/>
      <c r="G32" s="646" t="s">
        <v>39</v>
      </c>
      <c r="H32" s="647"/>
      <c r="I32" s="650">
        <f>E36-E35</f>
        <v>0</v>
      </c>
      <c r="J32" s="651"/>
      <c r="T32" s="6"/>
      <c r="U32" s="6"/>
      <c r="V32" s="6"/>
    </row>
    <row r="33" spans="1:10" ht="15.75" customHeight="1" thickBot="1" x14ac:dyDescent="0.3">
      <c r="A33" s="2"/>
      <c r="B33" s="644" t="s">
        <v>18</v>
      </c>
      <c r="C33" s="645"/>
      <c r="D33" s="86">
        <v>0</v>
      </c>
      <c r="E33" s="55">
        <v>0</v>
      </c>
      <c r="F33" s="61"/>
      <c r="G33" s="648"/>
      <c r="H33" s="649"/>
      <c r="I33" s="652"/>
      <c r="J33" s="653"/>
    </row>
    <row r="34" spans="1:10" ht="15.75" thickBot="1" x14ac:dyDescent="0.3">
      <c r="A34" s="2"/>
      <c r="B34" s="624" t="s">
        <v>14</v>
      </c>
      <c r="C34" s="625"/>
      <c r="D34" s="133">
        <v>0</v>
      </c>
      <c r="E34" s="56">
        <f>S31</f>
        <v>0</v>
      </c>
      <c r="F34" s="2"/>
      <c r="G34" s="62"/>
      <c r="H34" s="6"/>
      <c r="I34" s="6"/>
      <c r="J34" s="6"/>
    </row>
    <row r="35" spans="1:10" ht="15.75" customHeight="1" thickBot="1" x14ac:dyDescent="0.3">
      <c r="A35" s="2"/>
      <c r="B35" s="626" t="s">
        <v>13</v>
      </c>
      <c r="C35" s="627"/>
      <c r="D35" s="134">
        <v>0</v>
      </c>
      <c r="E35" s="57">
        <f>L31</f>
        <v>0</v>
      </c>
    </row>
    <row r="36" spans="1:10" ht="15.75" thickBot="1" x14ac:dyDescent="0.3">
      <c r="B36" s="628" t="s">
        <v>6</v>
      </c>
      <c r="C36" s="629"/>
      <c r="D36" s="98">
        <v>0</v>
      </c>
      <c r="E36" s="58">
        <f>N31</f>
        <v>0</v>
      </c>
      <c r="G36" s="80"/>
      <c r="H36" s="80"/>
      <c r="J36" s="229"/>
    </row>
    <row r="37" spans="1:10" ht="15.75" thickBot="1" x14ac:dyDescent="0.3">
      <c r="B37" s="81"/>
      <c r="C37" s="81"/>
      <c r="D37" s="82"/>
      <c r="E37" s="83"/>
      <c r="G37" s="80"/>
      <c r="H37" s="80"/>
    </row>
    <row r="38" spans="1:10" ht="15.75" thickBot="1" x14ac:dyDescent="0.3">
      <c r="B38" s="630" t="s">
        <v>48</v>
      </c>
      <c r="C38" s="631"/>
      <c r="D38" s="616">
        <f>O31</f>
        <v>0</v>
      </c>
      <c r="E38" s="617"/>
      <c r="G38" s="80"/>
      <c r="H38" s="80"/>
    </row>
    <row r="39" spans="1:10" ht="15.75" thickBot="1" x14ac:dyDescent="0.3"/>
    <row r="40" spans="1:10" ht="33" customHeight="1" thickBot="1" x14ac:dyDescent="0.3">
      <c r="B40" s="618" t="s">
        <v>9</v>
      </c>
      <c r="C40" s="619"/>
      <c r="D40" s="8" t="s">
        <v>35</v>
      </c>
    </row>
    <row r="41" spans="1:10" x14ac:dyDescent="0.25">
      <c r="B41" s="620" t="s">
        <v>24</v>
      </c>
      <c r="C41" s="621"/>
      <c r="D41" s="51">
        <f>COUNTIF(K6:K30,"Peinture")</f>
        <v>0</v>
      </c>
      <c r="E41" s="4"/>
      <c r="F41" s="4"/>
    </row>
    <row r="42" spans="1:10" x14ac:dyDescent="0.25">
      <c r="B42" s="632" t="s">
        <v>25</v>
      </c>
      <c r="C42" s="633"/>
      <c r="D42" s="52">
        <f>COUNTIF(K6:K30,"Electricite")</f>
        <v>0</v>
      </c>
      <c r="E42" s="4"/>
      <c r="F42" s="4"/>
    </row>
    <row r="43" spans="1:10" x14ac:dyDescent="0.25">
      <c r="B43" s="632" t="s">
        <v>26</v>
      </c>
      <c r="C43" s="633"/>
      <c r="D43" s="52">
        <f>COUNTIF(K6:K30,"Store")</f>
        <v>0</v>
      </c>
      <c r="E43" s="4"/>
      <c r="F43" s="4"/>
    </row>
    <row r="44" spans="1:10" x14ac:dyDescent="0.25">
      <c r="B44" s="632" t="s">
        <v>27</v>
      </c>
      <c r="C44" s="633"/>
      <c r="D44" s="52">
        <f>COUNTIF(K6:K30,"Menuiserie")</f>
        <v>0</v>
      </c>
      <c r="E44" s="4"/>
      <c r="F44" s="4"/>
    </row>
    <row r="45" spans="1:10" x14ac:dyDescent="0.25">
      <c r="B45" s="632" t="s">
        <v>28</v>
      </c>
      <c r="C45" s="633"/>
      <c r="D45" s="52">
        <f>COUNTIF(K10:K34,"douche")</f>
        <v>0</v>
      </c>
      <c r="E45" s="4"/>
      <c r="F45" s="4"/>
    </row>
    <row r="46" spans="1:10" x14ac:dyDescent="0.25">
      <c r="B46" s="632" t="s">
        <v>29</v>
      </c>
      <c r="C46" s="633"/>
      <c r="D46" s="52">
        <f>COUNTIF(K6:K30,"Plomberie")</f>
        <v>0</v>
      </c>
      <c r="E46" s="4"/>
      <c r="F46" s="4"/>
    </row>
    <row r="47" spans="1:10" x14ac:dyDescent="0.25">
      <c r="B47" s="632" t="s">
        <v>30</v>
      </c>
      <c r="C47" s="633"/>
      <c r="D47" s="52">
        <f>COUNTIF(K6:K30,"Maçonnerie")</f>
        <v>0</v>
      </c>
      <c r="E47" s="4"/>
      <c r="F47" s="4"/>
    </row>
    <row r="48" spans="1:10" x14ac:dyDescent="0.25">
      <c r="B48" s="632" t="s">
        <v>31</v>
      </c>
      <c r="C48" s="633"/>
      <c r="D48" s="52">
        <f>COUNTIF(K6:K30,"fenetre")</f>
        <v>0</v>
      </c>
      <c r="E48" s="4"/>
      <c r="F48" s="4"/>
    </row>
    <row r="49" spans="2:6" x14ac:dyDescent="0.25">
      <c r="B49" s="632" t="s">
        <v>32</v>
      </c>
      <c r="C49" s="633"/>
      <c r="D49" s="52">
        <f>COUNTIF(K6:K30,"Volets")</f>
        <v>0</v>
      </c>
      <c r="E49" s="4"/>
      <c r="F49" s="4"/>
    </row>
    <row r="50" spans="2:6" x14ac:dyDescent="0.25">
      <c r="B50" s="632" t="s">
        <v>33</v>
      </c>
      <c r="C50" s="633"/>
      <c r="D50" s="52">
        <f>COUNTIF(K6:K30,"Alarme")</f>
        <v>0</v>
      </c>
      <c r="E50" s="4"/>
      <c r="F50" s="4"/>
    </row>
    <row r="51" spans="2:6" ht="15.75" thickBot="1" x14ac:dyDescent="0.3">
      <c r="B51" s="49" t="s">
        <v>34</v>
      </c>
      <c r="C51" s="50"/>
      <c r="D51" s="53">
        <f>COUNTIF(K6:K30,"sol")</f>
        <v>0</v>
      </c>
      <c r="E51" s="6"/>
      <c r="F51" s="6"/>
    </row>
  </sheetData>
  <autoFilter ref="A5:W36"/>
  <mergeCells count="23">
    <mergeCell ref="B49:C49"/>
    <mergeCell ref="B50:C50"/>
    <mergeCell ref="B43:C43"/>
    <mergeCell ref="B44:C44"/>
    <mergeCell ref="B45:C45"/>
    <mergeCell ref="B46:C46"/>
    <mergeCell ref="B47:C47"/>
    <mergeCell ref="B48:C48"/>
    <mergeCell ref="B31:E31"/>
    <mergeCell ref="A2:W2"/>
    <mergeCell ref="A6:A30"/>
    <mergeCell ref="B42:C42"/>
    <mergeCell ref="B32:C32"/>
    <mergeCell ref="G32:H33"/>
    <mergeCell ref="I32:J33"/>
    <mergeCell ref="B33:C33"/>
    <mergeCell ref="B34:C34"/>
    <mergeCell ref="B35:C35"/>
    <mergeCell ref="B36:C36"/>
    <mergeCell ref="B38:C38"/>
    <mergeCell ref="D38:E38"/>
    <mergeCell ref="B40:C40"/>
    <mergeCell ref="B41:C41"/>
  </mergeCells>
  <pageMargins left="0" right="0" top="0.19685039370078741" bottom="0.19685039370078741" header="0.31496062992125984" footer="0.31496062992125984"/>
  <pageSetup paperSize="9" scale="43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A42"/>
  <sheetViews>
    <sheetView topLeftCell="A4" zoomScale="80" zoomScaleNormal="80" workbookViewId="0">
      <selection activeCell="G29" sqref="G29"/>
    </sheetView>
  </sheetViews>
  <sheetFormatPr baseColWidth="10" defaultRowHeight="15" x14ac:dyDescent="0.25"/>
  <cols>
    <col min="1" max="1" width="6.140625" style="1" customWidth="1"/>
    <col min="2" max="2" width="9.5703125" style="1" customWidth="1"/>
    <col min="3" max="3" width="12.5703125" style="1" customWidth="1"/>
    <col min="4" max="4" width="10.140625" style="1" customWidth="1"/>
    <col min="5" max="5" width="12.140625" style="1" customWidth="1"/>
    <col min="6" max="6" width="17.7109375" style="1" customWidth="1"/>
    <col min="7" max="7" width="23.28515625" style="1" customWidth="1"/>
    <col min="8" max="8" width="13.7109375" style="1" customWidth="1"/>
    <col min="9" max="9" width="8.28515625" style="1" customWidth="1"/>
    <col min="10" max="10" width="36.5703125" style="1" customWidth="1"/>
    <col min="11" max="11" width="11.42578125" style="1"/>
    <col min="12" max="12" width="12.28515625" style="1" customWidth="1"/>
    <col min="13" max="13" width="48.7109375" style="1" customWidth="1"/>
    <col min="14" max="14" width="8.42578125" style="1" customWidth="1"/>
    <col min="15" max="15" width="8.85546875" style="1" customWidth="1"/>
    <col min="16" max="16" width="12.85546875" style="1" customWidth="1"/>
    <col min="17" max="17" width="8.140625" style="1" customWidth="1"/>
    <col min="18" max="18" width="13" style="1" customWidth="1"/>
    <col min="19" max="19" width="12.7109375" style="1" customWidth="1"/>
    <col min="20" max="20" width="12.140625" style="1" customWidth="1"/>
    <col min="21" max="21" width="11.42578125" style="1" customWidth="1"/>
    <col min="22" max="22" width="12.140625" style="1" customWidth="1"/>
    <col min="23" max="23" width="11.85546875" style="1" customWidth="1"/>
    <col min="24" max="24" width="13.7109375" style="1" customWidth="1"/>
    <col min="25" max="25" width="11.7109375" style="1" customWidth="1"/>
    <col min="26" max="26" width="13.7109375" style="1" customWidth="1"/>
    <col min="27" max="27" width="18.5703125" style="1" customWidth="1"/>
    <col min="28" max="16384" width="11.42578125" style="1"/>
  </cols>
  <sheetData>
    <row r="1" spans="1:27" ht="15.75" thickBot="1" x14ac:dyDescent="0.3"/>
    <row r="2" spans="1:27" ht="15.75" thickBot="1" x14ac:dyDescent="0.3">
      <c r="A2" s="636" t="s">
        <v>23</v>
      </c>
      <c r="B2" s="637"/>
      <c r="C2" s="637"/>
      <c r="D2" s="637"/>
      <c r="E2" s="637"/>
      <c r="F2" s="637"/>
      <c r="G2" s="637"/>
      <c r="H2" s="637"/>
      <c r="I2" s="637"/>
      <c r="J2" s="637"/>
      <c r="K2" s="637"/>
      <c r="L2" s="637"/>
      <c r="M2" s="637"/>
      <c r="N2" s="637"/>
      <c r="O2" s="637"/>
      <c r="P2" s="637"/>
      <c r="Q2" s="637"/>
      <c r="R2" s="637"/>
      <c r="S2" s="637"/>
      <c r="T2" s="637"/>
      <c r="U2" s="637"/>
      <c r="V2" s="637"/>
      <c r="W2" s="637"/>
      <c r="X2" s="637"/>
      <c r="Y2" s="637"/>
      <c r="Z2" s="637"/>
      <c r="AA2" s="638"/>
    </row>
    <row r="3" spans="1:27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5"/>
      <c r="N3" s="5"/>
      <c r="O3" s="5"/>
      <c r="P3" s="5"/>
      <c r="Q3" s="5"/>
    </row>
    <row r="4" spans="1:27" ht="15.75" thickBot="1" x14ac:dyDescent="0.3">
      <c r="R4" s="3"/>
      <c r="S4" s="3"/>
      <c r="T4" s="3"/>
      <c r="U4" s="3"/>
      <c r="V4" s="3"/>
      <c r="W4" s="3"/>
      <c r="X4" s="3"/>
      <c r="Y4" s="3"/>
      <c r="Z4" s="3"/>
      <c r="AA4" s="3"/>
    </row>
    <row r="5" spans="1:27" ht="41.25" customHeight="1" thickBot="1" x14ac:dyDescent="0.3">
      <c r="A5" s="22" t="s">
        <v>5</v>
      </c>
      <c r="B5" s="22" t="s">
        <v>22</v>
      </c>
      <c r="C5" s="10" t="s">
        <v>2</v>
      </c>
      <c r="D5" s="10" t="s">
        <v>15</v>
      </c>
      <c r="E5" s="10" t="s">
        <v>40</v>
      </c>
      <c r="F5" s="9" t="s">
        <v>16</v>
      </c>
      <c r="G5" s="10" t="s">
        <v>17</v>
      </c>
      <c r="H5" s="12" t="s">
        <v>0</v>
      </c>
      <c r="I5" s="12" t="s">
        <v>8</v>
      </c>
      <c r="J5" s="13" t="s">
        <v>20</v>
      </c>
      <c r="K5" s="13" t="s">
        <v>21</v>
      </c>
      <c r="L5" s="20" t="s">
        <v>1</v>
      </c>
      <c r="M5" s="14" t="s">
        <v>9</v>
      </c>
      <c r="N5" s="14" t="s">
        <v>19</v>
      </c>
      <c r="O5" s="15" t="s">
        <v>72</v>
      </c>
      <c r="P5" s="59" t="s">
        <v>44</v>
      </c>
      <c r="Q5" s="16" t="s">
        <v>38</v>
      </c>
      <c r="R5" s="16" t="s">
        <v>3</v>
      </c>
      <c r="S5" s="17" t="s">
        <v>10</v>
      </c>
      <c r="T5" s="18" t="s">
        <v>4</v>
      </c>
      <c r="U5" s="228" t="s">
        <v>36</v>
      </c>
      <c r="V5" s="227" t="s">
        <v>11</v>
      </c>
      <c r="W5" s="75" t="s">
        <v>45</v>
      </c>
      <c r="X5" s="20" t="s">
        <v>41</v>
      </c>
      <c r="Y5" s="20" t="s">
        <v>42</v>
      </c>
      <c r="Z5" s="74" t="s">
        <v>43</v>
      </c>
      <c r="AA5" s="21" t="s">
        <v>49</v>
      </c>
    </row>
    <row r="6" spans="1:27" ht="15" customHeight="1" x14ac:dyDescent="0.25">
      <c r="A6" s="639" t="s">
        <v>55</v>
      </c>
      <c r="B6" s="366"/>
      <c r="C6" s="260"/>
      <c r="D6" s="261"/>
      <c r="E6" s="262"/>
      <c r="F6" s="263"/>
      <c r="G6" s="510"/>
      <c r="H6" s="267"/>
      <c r="I6" s="511"/>
      <c r="J6" s="402"/>
      <c r="K6" s="538"/>
      <c r="L6" s="268"/>
      <c r="M6" s="404"/>
      <c r="N6" s="269"/>
      <c r="O6" s="161"/>
      <c r="P6" s="405"/>
      <c r="Q6" s="270"/>
      <c r="R6" s="271"/>
      <c r="S6" s="272"/>
      <c r="T6" s="382"/>
      <c r="U6" s="393"/>
      <c r="V6" s="273"/>
      <c r="W6" s="539"/>
      <c r="X6" s="443"/>
      <c r="Y6" s="275"/>
      <c r="Z6" s="540"/>
      <c r="AA6" s="276"/>
    </row>
    <row r="7" spans="1:27" ht="15" customHeight="1" x14ac:dyDescent="0.25">
      <c r="A7" s="640"/>
      <c r="B7" s="164"/>
      <c r="C7" s="100"/>
      <c r="D7" s="166"/>
      <c r="E7" s="192"/>
      <c r="F7" s="277"/>
      <c r="G7" s="516"/>
      <c r="H7" s="281"/>
      <c r="I7" s="280"/>
      <c r="J7" s="279"/>
      <c r="K7" s="541"/>
      <c r="L7" s="169"/>
      <c r="M7" s="410"/>
      <c r="N7" s="160"/>
      <c r="O7" s="542"/>
      <c r="P7" s="533"/>
      <c r="Q7" s="197"/>
      <c r="R7" s="282"/>
      <c r="S7" s="283"/>
      <c r="T7" s="173"/>
      <c r="U7" s="224"/>
      <c r="V7" s="198"/>
      <c r="W7" s="174"/>
      <c r="X7" s="444"/>
      <c r="Y7" s="285"/>
      <c r="Z7" s="543"/>
      <c r="AA7" s="286"/>
    </row>
    <row r="8" spans="1:27" ht="15" customHeight="1" x14ac:dyDescent="0.25">
      <c r="A8" s="640"/>
      <c r="B8" s="164"/>
      <c r="C8" s="100"/>
      <c r="D8" s="166"/>
      <c r="E8" s="192"/>
      <c r="F8" s="277"/>
      <c r="G8" s="516"/>
      <c r="H8" s="281"/>
      <c r="I8" s="280"/>
      <c r="J8" s="279"/>
      <c r="K8" s="541"/>
      <c r="L8" s="169"/>
      <c r="M8" s="410"/>
      <c r="N8" s="160"/>
      <c r="O8" s="232"/>
      <c r="P8" s="411"/>
      <c r="Q8" s="197"/>
      <c r="R8" s="282"/>
      <c r="S8" s="283"/>
      <c r="T8" s="173"/>
      <c r="U8" s="224"/>
      <c r="V8" s="198"/>
      <c r="W8" s="284"/>
      <c r="X8" s="444"/>
      <c r="Y8" s="285"/>
      <c r="Z8" s="543"/>
      <c r="AA8" s="286"/>
    </row>
    <row r="9" spans="1:27" ht="15" customHeight="1" x14ac:dyDescent="0.25">
      <c r="A9" s="640"/>
      <c r="B9" s="164"/>
      <c r="C9" s="100"/>
      <c r="D9" s="166"/>
      <c r="E9" s="192"/>
      <c r="F9" s="277"/>
      <c r="G9" s="516"/>
      <c r="H9" s="281"/>
      <c r="I9" s="280"/>
      <c r="J9" s="279"/>
      <c r="K9" s="541"/>
      <c r="L9" s="169"/>
      <c r="M9" s="410"/>
      <c r="N9" s="160"/>
      <c r="O9" s="232"/>
      <c r="P9" s="411"/>
      <c r="Q9" s="197"/>
      <c r="R9" s="282"/>
      <c r="S9" s="283"/>
      <c r="T9" s="173"/>
      <c r="U9" s="224"/>
      <c r="V9" s="198"/>
      <c r="W9" s="174"/>
      <c r="X9" s="444"/>
      <c r="Y9" s="285"/>
      <c r="Z9" s="543"/>
      <c r="AA9" s="286"/>
    </row>
    <row r="10" spans="1:27" ht="18" x14ac:dyDescent="0.25">
      <c r="A10" s="640"/>
      <c r="B10" s="164"/>
      <c r="C10" s="100"/>
      <c r="D10" s="166"/>
      <c r="E10" s="192"/>
      <c r="F10" s="277"/>
      <c r="G10" s="516"/>
      <c r="H10" s="281"/>
      <c r="I10" s="280"/>
      <c r="J10" s="279"/>
      <c r="K10" s="541"/>
      <c r="L10" s="169"/>
      <c r="M10" s="410"/>
      <c r="N10" s="160"/>
      <c r="O10" s="232"/>
      <c r="P10" s="411"/>
      <c r="Q10" s="197"/>
      <c r="R10" s="282"/>
      <c r="S10" s="283"/>
      <c r="T10" s="173"/>
      <c r="U10" s="224"/>
      <c r="V10" s="198"/>
      <c r="W10" s="284"/>
      <c r="X10" s="444"/>
      <c r="Y10" s="285"/>
      <c r="Z10" s="543"/>
      <c r="AA10" s="286"/>
    </row>
    <row r="11" spans="1:27" ht="18" x14ac:dyDescent="0.25">
      <c r="A11" s="640"/>
      <c r="B11" s="164"/>
      <c r="C11" s="100"/>
      <c r="D11" s="166"/>
      <c r="E11" s="192"/>
      <c r="F11" s="277"/>
      <c r="G11" s="516"/>
      <c r="H11" s="194"/>
      <c r="I11" s="301"/>
      <c r="J11" s="279"/>
      <c r="K11" s="541"/>
      <c r="L11" s="169"/>
      <c r="M11" s="410"/>
      <c r="N11" s="160"/>
      <c r="O11" s="542"/>
      <c r="P11" s="380"/>
      <c r="Q11" s="197"/>
      <c r="R11" s="282"/>
      <c r="S11" s="283"/>
      <c r="T11" s="173"/>
      <c r="U11" s="224"/>
      <c r="V11" s="198"/>
      <c r="W11" s="174"/>
      <c r="X11" s="444"/>
      <c r="Y11" s="285"/>
      <c r="Z11" s="543"/>
      <c r="AA11" s="286"/>
    </row>
    <row r="12" spans="1:27" ht="18" x14ac:dyDescent="0.25">
      <c r="A12" s="640"/>
      <c r="B12" s="164"/>
      <c r="C12" s="100"/>
      <c r="D12" s="166"/>
      <c r="E12" s="192"/>
      <c r="F12" s="277"/>
      <c r="G12" s="516"/>
      <c r="H12" s="194"/>
      <c r="I12" s="301"/>
      <c r="J12" s="279"/>
      <c r="K12" s="541"/>
      <c r="L12" s="169"/>
      <c r="M12" s="410"/>
      <c r="N12" s="160"/>
      <c r="O12" s="161"/>
      <c r="P12" s="415"/>
      <c r="Q12" s="197"/>
      <c r="R12" s="282"/>
      <c r="S12" s="283"/>
      <c r="T12" s="173"/>
      <c r="U12" s="224"/>
      <c r="V12" s="198"/>
      <c r="W12" s="284"/>
      <c r="X12" s="444"/>
      <c r="Y12" s="285"/>
      <c r="Z12" s="543"/>
      <c r="AA12" s="286"/>
    </row>
    <row r="13" spans="1:27" ht="18" x14ac:dyDescent="0.25">
      <c r="A13" s="640"/>
      <c r="B13" s="164"/>
      <c r="C13" s="100"/>
      <c r="D13" s="166"/>
      <c r="E13" s="192"/>
      <c r="F13" s="277"/>
      <c r="G13" s="516"/>
      <c r="H13" s="194"/>
      <c r="I13" s="301"/>
      <c r="J13" s="279"/>
      <c r="K13" s="541"/>
      <c r="L13" s="169"/>
      <c r="M13" s="410"/>
      <c r="N13" s="160"/>
      <c r="O13" s="161"/>
      <c r="P13" s="415"/>
      <c r="Q13" s="197"/>
      <c r="R13" s="282"/>
      <c r="S13" s="283"/>
      <c r="T13" s="173"/>
      <c r="U13" s="224"/>
      <c r="V13" s="198"/>
      <c r="W13" s="284"/>
      <c r="X13" s="444"/>
      <c r="Y13" s="285"/>
      <c r="Z13" s="543"/>
      <c r="AA13" s="286"/>
    </row>
    <row r="14" spans="1:27" ht="18" x14ac:dyDescent="0.25">
      <c r="A14" s="640"/>
      <c r="B14" s="164"/>
      <c r="C14" s="100"/>
      <c r="D14" s="166"/>
      <c r="E14" s="192"/>
      <c r="F14" s="277"/>
      <c r="G14" s="516"/>
      <c r="H14" s="194"/>
      <c r="I14" s="301"/>
      <c r="J14" s="279"/>
      <c r="K14" s="541"/>
      <c r="L14" s="169"/>
      <c r="M14" s="410"/>
      <c r="N14" s="160"/>
      <c r="O14" s="232"/>
      <c r="P14" s="415"/>
      <c r="Q14" s="197"/>
      <c r="R14" s="282"/>
      <c r="S14" s="283"/>
      <c r="T14" s="173"/>
      <c r="U14" s="224"/>
      <c r="V14" s="198"/>
      <c r="W14" s="284"/>
      <c r="X14" s="444"/>
      <c r="Y14" s="285"/>
      <c r="Z14" s="543"/>
      <c r="AA14" s="286"/>
    </row>
    <row r="15" spans="1:27" ht="18" x14ac:dyDescent="0.25">
      <c r="A15" s="640"/>
      <c r="B15" s="164"/>
      <c r="C15" s="100"/>
      <c r="D15" s="166"/>
      <c r="E15" s="192"/>
      <c r="F15" s="277"/>
      <c r="G15" s="516"/>
      <c r="H15" s="281"/>
      <c r="I15" s="160"/>
      <c r="J15" s="279"/>
      <c r="K15" s="541"/>
      <c r="L15" s="169"/>
      <c r="M15" s="410"/>
      <c r="N15" s="160"/>
      <c r="O15" s="232"/>
      <c r="P15" s="432"/>
      <c r="Q15" s="197"/>
      <c r="R15" s="171"/>
      <c r="S15" s="172"/>
      <c r="T15" s="173"/>
      <c r="U15" s="224"/>
      <c r="V15" s="198"/>
      <c r="W15" s="284"/>
      <c r="X15" s="444"/>
      <c r="Y15" s="285"/>
      <c r="Z15" s="543"/>
      <c r="AA15" s="286"/>
    </row>
    <row r="16" spans="1:27" ht="15" customHeight="1" x14ac:dyDescent="0.25">
      <c r="A16" s="640"/>
      <c r="B16" s="164"/>
      <c r="C16" s="100"/>
      <c r="D16" s="166"/>
      <c r="E16" s="192"/>
      <c r="F16" s="277"/>
      <c r="G16" s="516"/>
      <c r="H16" s="281"/>
      <c r="I16" s="160"/>
      <c r="J16" s="279"/>
      <c r="K16" s="541"/>
      <c r="L16" s="169"/>
      <c r="M16" s="410"/>
      <c r="N16" s="160"/>
      <c r="O16" s="161"/>
      <c r="P16" s="432"/>
      <c r="Q16" s="197"/>
      <c r="R16" s="171"/>
      <c r="S16" s="172"/>
      <c r="T16" s="173"/>
      <c r="U16" s="224"/>
      <c r="V16" s="198"/>
      <c r="W16" s="284"/>
      <c r="X16" s="444"/>
      <c r="Y16" s="285"/>
      <c r="Z16" s="543"/>
      <c r="AA16" s="286"/>
    </row>
    <row r="17" spans="1:27" ht="15" customHeight="1" x14ac:dyDescent="0.25">
      <c r="A17" s="640"/>
      <c r="B17" s="164"/>
      <c r="C17" s="191"/>
      <c r="D17" s="166"/>
      <c r="E17" s="192"/>
      <c r="F17" s="167"/>
      <c r="G17" s="193"/>
      <c r="H17" s="194"/>
      <c r="I17" s="160"/>
      <c r="J17" s="195"/>
      <c r="K17" s="534"/>
      <c r="L17" s="169"/>
      <c r="M17" s="170"/>
      <c r="N17" s="160"/>
      <c r="O17" s="161"/>
      <c r="P17" s="432"/>
      <c r="Q17" s="197"/>
      <c r="R17" s="171"/>
      <c r="S17" s="172"/>
      <c r="T17" s="173"/>
      <c r="U17" s="224"/>
      <c r="V17" s="198"/>
      <c r="W17" s="284"/>
      <c r="X17" s="165"/>
      <c r="Y17" s="199"/>
      <c r="Z17" s="200"/>
      <c r="AA17" s="168"/>
    </row>
    <row r="18" spans="1:27" ht="15" customHeight="1" x14ac:dyDescent="0.25">
      <c r="A18" s="640"/>
      <c r="B18" s="164"/>
      <c r="C18" s="191"/>
      <c r="D18" s="166"/>
      <c r="E18" s="192"/>
      <c r="F18" s="167"/>
      <c r="G18" s="193"/>
      <c r="H18" s="194"/>
      <c r="I18" s="160"/>
      <c r="J18" s="195"/>
      <c r="K18" s="534"/>
      <c r="L18" s="169"/>
      <c r="M18" s="170"/>
      <c r="N18" s="160"/>
      <c r="O18" s="161"/>
      <c r="P18" s="432"/>
      <c r="Q18" s="197"/>
      <c r="R18" s="171"/>
      <c r="S18" s="172"/>
      <c r="T18" s="173"/>
      <c r="U18" s="224"/>
      <c r="V18" s="198"/>
      <c r="W18" s="284"/>
      <c r="X18" s="165"/>
      <c r="Y18" s="199"/>
      <c r="Z18" s="200"/>
      <c r="AA18" s="168"/>
    </row>
    <row r="19" spans="1:27" ht="15" customHeight="1" x14ac:dyDescent="0.25">
      <c r="A19" s="640"/>
      <c r="B19" s="164"/>
      <c r="C19" s="191"/>
      <c r="D19" s="166"/>
      <c r="E19" s="192"/>
      <c r="F19" s="167"/>
      <c r="G19" s="193"/>
      <c r="H19" s="194"/>
      <c r="I19" s="160"/>
      <c r="J19" s="195"/>
      <c r="K19" s="534"/>
      <c r="L19" s="169"/>
      <c r="M19" s="170"/>
      <c r="N19" s="160"/>
      <c r="O19" s="161"/>
      <c r="P19" s="432"/>
      <c r="Q19" s="197"/>
      <c r="R19" s="171"/>
      <c r="S19" s="172"/>
      <c r="T19" s="173"/>
      <c r="U19" s="224"/>
      <c r="V19" s="198"/>
      <c r="W19" s="284"/>
      <c r="X19" s="165"/>
      <c r="Y19" s="199"/>
      <c r="Z19" s="200"/>
      <c r="AA19" s="168"/>
    </row>
    <row r="20" spans="1:27" ht="15" customHeight="1" x14ac:dyDescent="0.25">
      <c r="A20" s="640"/>
      <c r="B20" s="164"/>
      <c r="C20" s="191"/>
      <c r="D20" s="166"/>
      <c r="E20" s="192"/>
      <c r="F20" s="167"/>
      <c r="G20" s="193"/>
      <c r="H20" s="194"/>
      <c r="I20" s="160"/>
      <c r="J20" s="195"/>
      <c r="K20" s="534"/>
      <c r="L20" s="169"/>
      <c r="M20" s="170"/>
      <c r="N20" s="160"/>
      <c r="O20" s="161"/>
      <c r="P20" s="416"/>
      <c r="Q20" s="197"/>
      <c r="R20" s="171"/>
      <c r="S20" s="172"/>
      <c r="T20" s="173"/>
      <c r="U20" s="224"/>
      <c r="V20" s="198"/>
      <c r="W20" s="174"/>
      <c r="X20" s="165"/>
      <c r="Y20" s="199"/>
      <c r="Z20" s="200"/>
      <c r="AA20" s="168"/>
    </row>
    <row r="21" spans="1:27" ht="15" customHeight="1" thickBot="1" x14ac:dyDescent="0.3">
      <c r="A21" s="640"/>
      <c r="B21" s="447"/>
      <c r="C21" s="525"/>
      <c r="D21" s="449"/>
      <c r="E21" s="535"/>
      <c r="F21" s="451"/>
      <c r="G21" s="526"/>
      <c r="H21" s="527"/>
      <c r="I21" s="454"/>
      <c r="J21" s="453"/>
      <c r="K21" s="536"/>
      <c r="L21" s="456"/>
      <c r="M21" s="457"/>
      <c r="N21" s="454"/>
      <c r="O21" s="161"/>
      <c r="P21" s="458"/>
      <c r="Q21" s="459"/>
      <c r="R21" s="460"/>
      <c r="S21" s="461"/>
      <c r="T21" s="462"/>
      <c r="U21" s="463"/>
      <c r="V21" s="464"/>
      <c r="W21" s="465"/>
      <c r="X21" s="448"/>
      <c r="Y21" s="544"/>
      <c r="Z21" s="545"/>
      <c r="AA21" s="469"/>
    </row>
    <row r="22" spans="1:27" ht="15.75" thickBot="1" x14ac:dyDescent="0.3">
      <c r="A22" s="2"/>
      <c r="B22" s="654"/>
      <c r="C22" s="654"/>
      <c r="D22" s="654"/>
      <c r="E22" s="654"/>
      <c r="F22" s="7"/>
      <c r="G22" s="7"/>
      <c r="H22" s="44"/>
      <c r="I22" s="44"/>
      <c r="J22" s="44"/>
      <c r="K22" s="45"/>
      <c r="L22" s="44"/>
      <c r="M22" s="44"/>
      <c r="N22" s="44"/>
      <c r="O22" s="44"/>
      <c r="P22" s="156">
        <f>SUM(P6:P21)</f>
        <v>0</v>
      </c>
      <c r="Q22" s="63"/>
      <c r="R22" s="152">
        <f t="shared" ref="R22:W22" si="0">SUM(R6:R21)</f>
        <v>0</v>
      </c>
      <c r="S22" s="64">
        <f t="shared" si="0"/>
        <v>0</v>
      </c>
      <c r="T22" s="65">
        <f t="shared" si="0"/>
        <v>0</v>
      </c>
      <c r="U22" s="152">
        <f t="shared" si="0"/>
        <v>0</v>
      </c>
      <c r="V22" s="64">
        <f t="shared" si="0"/>
        <v>0</v>
      </c>
      <c r="W22" s="76">
        <f t="shared" si="0"/>
        <v>0</v>
      </c>
      <c r="X22" s="7"/>
      <c r="Y22" s="7"/>
      <c r="Z22" s="7"/>
      <c r="AA22" s="46"/>
    </row>
    <row r="23" spans="1:27" ht="15.75" customHeight="1" thickBot="1" x14ac:dyDescent="0.3">
      <c r="A23" s="2"/>
      <c r="B23" s="642" t="s">
        <v>12</v>
      </c>
      <c r="C23" s="643"/>
      <c r="D23" s="85">
        <v>0</v>
      </c>
      <c r="E23" s="54">
        <f>R6+R7</f>
        <v>0</v>
      </c>
      <c r="F23" s="60"/>
      <c r="G23" s="646" t="s">
        <v>39</v>
      </c>
      <c r="H23" s="647"/>
      <c r="I23" s="650">
        <f>E27-E26</f>
        <v>0</v>
      </c>
      <c r="J23" s="651"/>
      <c r="K23" s="6"/>
      <c r="L23" s="6"/>
      <c r="X23" s="6"/>
      <c r="Y23" s="6"/>
      <c r="Z23" s="6"/>
    </row>
    <row r="24" spans="1:27" ht="15.75" customHeight="1" thickBot="1" x14ac:dyDescent="0.3">
      <c r="A24" s="2"/>
      <c r="B24" s="644" t="s">
        <v>18</v>
      </c>
      <c r="C24" s="645"/>
      <c r="D24" s="86">
        <v>0</v>
      </c>
      <c r="E24" s="55">
        <v>0</v>
      </c>
      <c r="F24" s="61"/>
      <c r="G24" s="648"/>
      <c r="H24" s="649"/>
      <c r="I24" s="652"/>
      <c r="J24" s="653"/>
      <c r="K24" s="6"/>
      <c r="L24" s="6"/>
    </row>
    <row r="25" spans="1:27" ht="15.75" thickBot="1" x14ac:dyDescent="0.3">
      <c r="A25" s="2"/>
      <c r="B25" s="624" t="s">
        <v>14</v>
      </c>
      <c r="C25" s="625"/>
      <c r="D25" s="133">
        <v>0</v>
      </c>
      <c r="E25" s="56">
        <f>W22</f>
        <v>0</v>
      </c>
      <c r="F25" s="2"/>
      <c r="G25" s="62"/>
      <c r="H25" s="6"/>
      <c r="I25" s="6"/>
      <c r="J25" s="6"/>
      <c r="K25" s="6"/>
      <c r="L25" s="6"/>
    </row>
    <row r="26" spans="1:27" ht="15.75" customHeight="1" thickBot="1" x14ac:dyDescent="0.3">
      <c r="A26" s="2"/>
      <c r="B26" s="626" t="s">
        <v>13</v>
      </c>
      <c r="C26" s="627"/>
      <c r="D26" s="134">
        <v>0</v>
      </c>
      <c r="E26" s="57">
        <f>P22</f>
        <v>0</v>
      </c>
      <c r="J26" s="5"/>
      <c r="K26" s="6"/>
      <c r="L26" s="6"/>
    </row>
    <row r="27" spans="1:27" ht="15.75" thickBot="1" x14ac:dyDescent="0.3">
      <c r="B27" s="628" t="s">
        <v>6</v>
      </c>
      <c r="C27" s="629"/>
      <c r="D27" s="98">
        <f>D23+D24+D25+D26</f>
        <v>0</v>
      </c>
      <c r="E27" s="58">
        <f>R22</f>
        <v>0</v>
      </c>
      <c r="G27" s="80"/>
      <c r="H27" s="80"/>
    </row>
    <row r="28" spans="1:27" ht="15.75" thickBot="1" x14ac:dyDescent="0.3">
      <c r="B28" s="81"/>
      <c r="C28" s="81"/>
      <c r="D28" s="82"/>
      <c r="E28" s="83"/>
      <c r="G28" s="80"/>
      <c r="H28" s="80"/>
    </row>
    <row r="29" spans="1:27" ht="15.75" thickBot="1" x14ac:dyDescent="0.3">
      <c r="B29" s="630" t="s">
        <v>48</v>
      </c>
      <c r="C29" s="631"/>
      <c r="D29" s="616">
        <f>S22</f>
        <v>0</v>
      </c>
      <c r="E29" s="617"/>
      <c r="G29" s="80"/>
      <c r="H29" s="80"/>
    </row>
    <row r="30" spans="1:27" ht="15.75" thickBot="1" x14ac:dyDescent="0.3"/>
    <row r="31" spans="1:27" ht="33" customHeight="1" thickBot="1" x14ac:dyDescent="0.3">
      <c r="B31" s="618" t="s">
        <v>9</v>
      </c>
      <c r="C31" s="619"/>
      <c r="D31" s="8" t="s">
        <v>35</v>
      </c>
    </row>
    <row r="32" spans="1:27" x14ac:dyDescent="0.25">
      <c r="B32" s="620" t="s">
        <v>24</v>
      </c>
      <c r="C32" s="621"/>
      <c r="D32" s="51">
        <f>COUNTIF(M6:M21,"Peinture")</f>
        <v>0</v>
      </c>
      <c r="E32" s="4"/>
      <c r="F32" s="4"/>
    </row>
    <row r="33" spans="2:6" x14ac:dyDescent="0.25">
      <c r="B33" s="632" t="s">
        <v>25</v>
      </c>
      <c r="C33" s="633"/>
      <c r="D33" s="52">
        <f>COUNTIF(M6:M21,"Electricite")</f>
        <v>0</v>
      </c>
      <c r="E33" s="4"/>
      <c r="F33" s="4"/>
    </row>
    <row r="34" spans="2:6" x14ac:dyDescent="0.25">
      <c r="B34" s="632" t="s">
        <v>26</v>
      </c>
      <c r="C34" s="633"/>
      <c r="D34" s="52">
        <f>COUNTIF(M6:M21,"Store")</f>
        <v>0</v>
      </c>
      <c r="E34" s="4"/>
      <c r="F34" s="4"/>
    </row>
    <row r="35" spans="2:6" x14ac:dyDescent="0.25">
      <c r="B35" s="632" t="s">
        <v>27</v>
      </c>
      <c r="C35" s="633"/>
      <c r="D35" s="52">
        <f>COUNTIF(M6:M21,"Menuiserie")</f>
        <v>0</v>
      </c>
      <c r="E35" s="4"/>
      <c r="F35" s="4"/>
    </row>
    <row r="36" spans="2:6" x14ac:dyDescent="0.25">
      <c r="B36" s="632" t="s">
        <v>28</v>
      </c>
      <c r="C36" s="633"/>
      <c r="D36" s="52">
        <f>COUNTIF(M10:M25,"douche")</f>
        <v>0</v>
      </c>
      <c r="E36" s="4"/>
      <c r="F36" s="4"/>
    </row>
    <row r="37" spans="2:6" x14ac:dyDescent="0.25">
      <c r="B37" s="632" t="s">
        <v>29</v>
      </c>
      <c r="C37" s="633"/>
      <c r="D37" s="52">
        <f>COUNTIF(M6:M21,"Plomberie")</f>
        <v>0</v>
      </c>
      <c r="E37" s="4"/>
      <c r="F37" s="4"/>
    </row>
    <row r="38" spans="2:6" x14ac:dyDescent="0.25">
      <c r="B38" s="632" t="s">
        <v>30</v>
      </c>
      <c r="C38" s="633"/>
      <c r="D38" s="52">
        <f>COUNTIF(M6:M21,"Maçonnerie")</f>
        <v>0</v>
      </c>
      <c r="E38" s="4"/>
      <c r="F38" s="4"/>
    </row>
    <row r="39" spans="2:6" x14ac:dyDescent="0.25">
      <c r="B39" s="632" t="s">
        <v>31</v>
      </c>
      <c r="C39" s="633"/>
      <c r="D39" s="52">
        <f>COUNTIF(M6:M21,"fenetre")</f>
        <v>0</v>
      </c>
      <c r="E39" s="4"/>
      <c r="F39" s="4"/>
    </row>
    <row r="40" spans="2:6" x14ac:dyDescent="0.25">
      <c r="B40" s="632" t="s">
        <v>32</v>
      </c>
      <c r="C40" s="633"/>
      <c r="D40" s="52">
        <f>COUNTIF(M6:M21,"Volets")</f>
        <v>0</v>
      </c>
      <c r="E40" s="4"/>
      <c r="F40" s="4"/>
    </row>
    <row r="41" spans="2:6" x14ac:dyDescent="0.25">
      <c r="B41" s="632" t="s">
        <v>33</v>
      </c>
      <c r="C41" s="633"/>
      <c r="D41" s="52">
        <f>COUNTIF(M6:M21,"Alarme")</f>
        <v>0</v>
      </c>
      <c r="E41" s="4"/>
      <c r="F41" s="4"/>
    </row>
    <row r="42" spans="2:6" ht="15.75" thickBot="1" x14ac:dyDescent="0.3">
      <c r="B42" s="49" t="s">
        <v>34</v>
      </c>
      <c r="C42" s="50"/>
      <c r="D42" s="53">
        <f>COUNTIF(M6:M21,"sol")</f>
        <v>0</v>
      </c>
      <c r="E42" s="6"/>
      <c r="F42" s="6"/>
    </row>
  </sheetData>
  <autoFilter ref="A5:AA27"/>
  <mergeCells count="23">
    <mergeCell ref="B40:C40"/>
    <mergeCell ref="B41:C41"/>
    <mergeCell ref="B34:C34"/>
    <mergeCell ref="B35:C35"/>
    <mergeCell ref="B36:C36"/>
    <mergeCell ref="B37:C37"/>
    <mergeCell ref="B38:C38"/>
    <mergeCell ref="B39:C39"/>
    <mergeCell ref="B22:E22"/>
    <mergeCell ref="A2:AA2"/>
    <mergeCell ref="A6:A21"/>
    <mergeCell ref="B33:C33"/>
    <mergeCell ref="B23:C23"/>
    <mergeCell ref="G23:H24"/>
    <mergeCell ref="I23:J24"/>
    <mergeCell ref="B24:C24"/>
    <mergeCell ref="B25:C25"/>
    <mergeCell ref="B26:C26"/>
    <mergeCell ref="B27:C27"/>
    <mergeCell ref="B29:C29"/>
    <mergeCell ref="D29:E29"/>
    <mergeCell ref="B31:C31"/>
    <mergeCell ref="B32:C32"/>
  </mergeCells>
  <conditionalFormatting sqref="O16:O21">
    <cfRule type="containsText" dxfId="124" priority="41" operator="containsText" text="T5">
      <formula>NOT(ISERROR(SEARCH("T5",O16)))</formula>
    </cfRule>
    <cfRule type="containsText" dxfId="123" priority="42" operator="containsText" text="T4">
      <formula>NOT(ISERROR(SEARCH("T4",O16)))</formula>
    </cfRule>
    <cfRule type="containsText" dxfId="122" priority="43" operator="containsText" text="T3">
      <formula>NOT(ISERROR(SEARCH("T3",O16)))</formula>
    </cfRule>
    <cfRule type="containsText" dxfId="121" priority="44" operator="containsText" text="T2">
      <formula>NOT(ISERROR(SEARCH("T2",O16)))</formula>
    </cfRule>
    <cfRule type="containsText" dxfId="120" priority="45" operator="containsText" text="T1">
      <formula>NOT(ISERROR(SEARCH("T1",O16)))</formula>
    </cfRule>
  </conditionalFormatting>
  <conditionalFormatting sqref="O10">
    <cfRule type="containsText" dxfId="119" priority="36" operator="containsText" text="T5">
      <formula>NOT(ISERROR(SEARCH("T5",O10)))</formula>
    </cfRule>
    <cfRule type="containsText" dxfId="118" priority="37" operator="containsText" text="T4">
      <formula>NOT(ISERROR(SEARCH("T4",O10)))</formula>
    </cfRule>
    <cfRule type="containsText" dxfId="117" priority="38" operator="containsText" text="T3">
      <formula>NOT(ISERROR(SEARCH("T3",O10)))</formula>
    </cfRule>
    <cfRule type="containsText" dxfId="116" priority="39" operator="containsText" text="T2">
      <formula>NOT(ISERROR(SEARCH("T2",O10)))</formula>
    </cfRule>
    <cfRule type="containsText" dxfId="115" priority="40" operator="containsText" text="T1">
      <formula>NOT(ISERROR(SEARCH("T1",O10)))</formula>
    </cfRule>
  </conditionalFormatting>
  <conditionalFormatting sqref="O9">
    <cfRule type="containsText" dxfId="114" priority="31" operator="containsText" text="T5">
      <formula>NOT(ISERROR(SEARCH("T5",O9)))</formula>
    </cfRule>
    <cfRule type="containsText" dxfId="113" priority="32" operator="containsText" text="T4">
      <formula>NOT(ISERROR(SEARCH("T4",O9)))</formula>
    </cfRule>
    <cfRule type="containsText" dxfId="112" priority="33" operator="containsText" text="T3">
      <formula>NOT(ISERROR(SEARCH("T3",O9)))</formula>
    </cfRule>
    <cfRule type="containsText" dxfId="111" priority="34" operator="containsText" text="T2">
      <formula>NOT(ISERROR(SEARCH("T2",O9)))</formula>
    </cfRule>
    <cfRule type="containsText" dxfId="110" priority="35" operator="containsText" text="T1">
      <formula>NOT(ISERROR(SEARCH("T1",O9)))</formula>
    </cfRule>
  </conditionalFormatting>
  <conditionalFormatting sqref="O14">
    <cfRule type="containsText" dxfId="109" priority="26" operator="containsText" text="T5">
      <formula>NOT(ISERROR(SEARCH("T5",O14)))</formula>
    </cfRule>
    <cfRule type="containsText" dxfId="108" priority="27" operator="containsText" text="T4">
      <formula>NOT(ISERROR(SEARCH("T4",O14)))</formula>
    </cfRule>
    <cfRule type="containsText" dxfId="107" priority="28" operator="containsText" text="T3">
      <formula>NOT(ISERROR(SEARCH("T3",O14)))</formula>
    </cfRule>
    <cfRule type="containsText" dxfId="106" priority="29" operator="containsText" text="T2">
      <formula>NOT(ISERROR(SEARCH("T2",O14)))</formula>
    </cfRule>
    <cfRule type="containsText" dxfId="105" priority="30" operator="containsText" text="T1">
      <formula>NOT(ISERROR(SEARCH("T1",O14)))</formula>
    </cfRule>
  </conditionalFormatting>
  <conditionalFormatting sqref="O12">
    <cfRule type="containsText" dxfId="104" priority="21" operator="containsText" text="T5">
      <formula>NOT(ISERROR(SEARCH("T5",O12)))</formula>
    </cfRule>
    <cfRule type="containsText" dxfId="103" priority="22" operator="containsText" text="T4">
      <formula>NOT(ISERROR(SEARCH("T4",O12)))</formula>
    </cfRule>
    <cfRule type="containsText" dxfId="102" priority="23" operator="containsText" text="T3">
      <formula>NOT(ISERROR(SEARCH("T3",O12)))</formula>
    </cfRule>
    <cfRule type="containsText" dxfId="101" priority="24" operator="containsText" text="T2">
      <formula>NOT(ISERROR(SEARCH("T2",O12)))</formula>
    </cfRule>
    <cfRule type="containsText" dxfId="100" priority="25" operator="containsText" text="T1">
      <formula>NOT(ISERROR(SEARCH("T1",O12)))</formula>
    </cfRule>
  </conditionalFormatting>
  <conditionalFormatting sqref="O15">
    <cfRule type="containsText" dxfId="99" priority="16" operator="containsText" text="T5">
      <formula>NOT(ISERROR(SEARCH("T5",O15)))</formula>
    </cfRule>
    <cfRule type="containsText" dxfId="98" priority="17" operator="containsText" text="T4">
      <formula>NOT(ISERROR(SEARCH("T4",O15)))</formula>
    </cfRule>
    <cfRule type="containsText" dxfId="97" priority="18" operator="containsText" text="T3">
      <formula>NOT(ISERROR(SEARCH("T3",O15)))</formula>
    </cfRule>
    <cfRule type="containsText" dxfId="96" priority="19" operator="containsText" text="T2">
      <formula>NOT(ISERROR(SEARCH("T2",O15)))</formula>
    </cfRule>
    <cfRule type="containsText" dxfId="95" priority="20" operator="containsText" text="T1">
      <formula>NOT(ISERROR(SEARCH("T1",O15)))</formula>
    </cfRule>
  </conditionalFormatting>
  <conditionalFormatting sqref="O8">
    <cfRule type="containsText" dxfId="94" priority="11" operator="containsText" text="T5">
      <formula>NOT(ISERROR(SEARCH("T5",O8)))</formula>
    </cfRule>
    <cfRule type="containsText" dxfId="93" priority="12" operator="containsText" text="T4">
      <formula>NOT(ISERROR(SEARCH("T4",O8)))</formula>
    </cfRule>
    <cfRule type="containsText" dxfId="92" priority="13" operator="containsText" text="T3">
      <formula>NOT(ISERROR(SEARCH("T3",O8)))</formula>
    </cfRule>
    <cfRule type="containsText" dxfId="91" priority="14" operator="containsText" text="T2">
      <formula>NOT(ISERROR(SEARCH("T2",O8)))</formula>
    </cfRule>
    <cfRule type="containsText" dxfId="90" priority="15" operator="containsText" text="T1">
      <formula>NOT(ISERROR(SEARCH("T1",O8)))</formula>
    </cfRule>
  </conditionalFormatting>
  <conditionalFormatting sqref="O13">
    <cfRule type="containsText" dxfId="89" priority="6" operator="containsText" text="T5">
      <formula>NOT(ISERROR(SEARCH("T5",O13)))</formula>
    </cfRule>
    <cfRule type="containsText" dxfId="88" priority="7" operator="containsText" text="T4">
      <formula>NOT(ISERROR(SEARCH("T4",O13)))</formula>
    </cfRule>
    <cfRule type="containsText" dxfId="87" priority="8" operator="containsText" text="T3">
      <formula>NOT(ISERROR(SEARCH("T3",O13)))</formula>
    </cfRule>
    <cfRule type="containsText" dxfId="86" priority="9" operator="containsText" text="T2">
      <formula>NOT(ISERROR(SEARCH("T2",O13)))</formula>
    </cfRule>
    <cfRule type="containsText" dxfId="85" priority="10" operator="containsText" text="T1">
      <formula>NOT(ISERROR(SEARCH("T1",O13)))</formula>
    </cfRule>
  </conditionalFormatting>
  <conditionalFormatting sqref="O6">
    <cfRule type="containsText" dxfId="84" priority="1" operator="containsText" text="T5">
      <formula>NOT(ISERROR(SEARCH("T5",O6)))</formula>
    </cfRule>
    <cfRule type="containsText" dxfId="83" priority="2" operator="containsText" text="T4">
      <formula>NOT(ISERROR(SEARCH("T4",O6)))</formula>
    </cfRule>
    <cfRule type="containsText" dxfId="82" priority="3" operator="containsText" text="T3">
      <formula>NOT(ISERROR(SEARCH("T3",O6)))</formula>
    </cfRule>
    <cfRule type="containsText" dxfId="81" priority="4" operator="containsText" text="T2">
      <formula>NOT(ISERROR(SEARCH("T2",O6)))</formula>
    </cfRule>
    <cfRule type="containsText" dxfId="80" priority="5" operator="containsText" text="T1">
      <formula>NOT(ISERROR(SEARCH("T1",O6)))</formula>
    </cfRule>
  </conditionalFormatting>
  <dataValidations count="1">
    <dataValidation type="list" allowBlank="1" showInputMessage="1" showErrorMessage="1" sqref="O6 O8:O10 O12:O21">
      <formula1>Comm</formula1>
    </dataValidation>
  </dataValidations>
  <pageMargins left="0" right="0" top="0.19685039370078741" bottom="0.19685039370078741" header="0.31496062992125984" footer="0.31496062992125984"/>
  <pageSetup paperSize="9" scale="33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56"/>
  <sheetViews>
    <sheetView topLeftCell="A5" zoomScale="80" zoomScaleNormal="80" workbookViewId="0">
      <selection activeCell="T8" sqref="T8"/>
    </sheetView>
  </sheetViews>
  <sheetFormatPr baseColWidth="10" defaultRowHeight="15" x14ac:dyDescent="0.25"/>
  <cols>
    <col min="1" max="1" width="6.140625" style="1" customWidth="1"/>
    <col min="2" max="2" width="9.5703125" style="1" customWidth="1"/>
    <col min="3" max="3" width="12.5703125" style="1" customWidth="1"/>
    <col min="4" max="4" width="10.140625" style="1" customWidth="1"/>
    <col min="5" max="5" width="10.42578125" style="1" customWidth="1"/>
    <col min="6" max="6" width="14.28515625" style="1" customWidth="1"/>
    <col min="7" max="7" width="16" style="1" customWidth="1"/>
    <col min="8" max="8" width="13.7109375" style="1" customWidth="1"/>
    <col min="9" max="9" width="8.28515625" style="1" customWidth="1"/>
    <col min="10" max="10" width="28.85546875" style="1" customWidth="1"/>
    <col min="11" max="11" width="11.42578125" style="1"/>
    <col min="12" max="12" width="20.140625" style="1" customWidth="1"/>
    <col min="13" max="13" width="12.85546875" style="1" customWidth="1"/>
    <col min="14" max="14" width="8.140625" style="1" customWidth="1"/>
    <col min="15" max="15" width="10.85546875" style="1" customWidth="1"/>
    <col min="16" max="16" width="12.7109375" style="1" customWidth="1"/>
    <col min="17" max="17" width="12.140625" style="1" customWidth="1"/>
    <col min="18" max="18" width="9.5703125" style="1" customWidth="1"/>
    <col min="19" max="19" width="10.5703125" style="1" customWidth="1"/>
    <col min="20" max="21" width="11.85546875" style="1" customWidth="1"/>
    <col min="22" max="22" width="9.140625" style="1" customWidth="1"/>
    <col min="23" max="23" width="8.7109375" style="1" customWidth="1"/>
    <col min="24" max="24" width="18.5703125" style="1" customWidth="1"/>
    <col min="25" max="16384" width="11.42578125" style="1"/>
  </cols>
  <sheetData>
    <row r="1" spans="1:24" ht="15.75" thickBot="1" x14ac:dyDescent="0.3"/>
    <row r="2" spans="1:24" ht="15.75" thickBot="1" x14ac:dyDescent="0.3">
      <c r="A2" s="636" t="s">
        <v>23</v>
      </c>
      <c r="B2" s="637"/>
      <c r="C2" s="637"/>
      <c r="D2" s="637"/>
      <c r="E2" s="637"/>
      <c r="F2" s="637"/>
      <c r="G2" s="637"/>
      <c r="H2" s="637"/>
      <c r="I2" s="637"/>
      <c r="J2" s="637"/>
      <c r="K2" s="637"/>
      <c r="L2" s="637"/>
      <c r="M2" s="637"/>
      <c r="N2" s="637"/>
      <c r="O2" s="637"/>
      <c r="P2" s="637"/>
      <c r="Q2" s="637"/>
      <c r="R2" s="637"/>
      <c r="S2" s="637"/>
      <c r="T2" s="637"/>
      <c r="U2" s="637"/>
      <c r="V2" s="637"/>
      <c r="W2" s="637"/>
      <c r="X2" s="638"/>
    </row>
    <row r="3" spans="1:24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5"/>
      <c r="M3" s="5"/>
      <c r="N3" s="5"/>
    </row>
    <row r="4" spans="1:24" ht="15.75" thickBot="1" x14ac:dyDescent="0.3">
      <c r="O4" s="3"/>
      <c r="P4" s="3"/>
      <c r="Q4" s="3"/>
      <c r="R4" s="3"/>
      <c r="S4" s="3"/>
      <c r="T4" s="3"/>
      <c r="U4" s="3"/>
      <c r="V4" s="3"/>
      <c r="W4" s="3"/>
      <c r="X4" s="3"/>
    </row>
    <row r="5" spans="1:24" ht="41.25" customHeight="1" thickBot="1" x14ac:dyDescent="0.3">
      <c r="A5" s="239" t="s">
        <v>5</v>
      </c>
      <c r="B5" s="239" t="s">
        <v>22</v>
      </c>
      <c r="C5" s="180" t="s">
        <v>2</v>
      </c>
      <c r="D5" s="180" t="s">
        <v>15</v>
      </c>
      <c r="E5" s="180" t="s">
        <v>40</v>
      </c>
      <c r="F5" s="181" t="s">
        <v>16</v>
      </c>
      <c r="G5" s="180" t="s">
        <v>17</v>
      </c>
      <c r="H5" s="11" t="s">
        <v>0</v>
      </c>
      <c r="I5" s="11" t="s">
        <v>8</v>
      </c>
      <c r="J5" s="182" t="s">
        <v>20</v>
      </c>
      <c r="K5" s="182" t="s">
        <v>21</v>
      </c>
      <c r="L5" s="184" t="s">
        <v>9</v>
      </c>
      <c r="M5" s="185" t="s">
        <v>44</v>
      </c>
      <c r="N5" s="201" t="s">
        <v>38</v>
      </c>
      <c r="O5" s="201" t="s">
        <v>3</v>
      </c>
      <c r="P5" s="186" t="s">
        <v>10</v>
      </c>
      <c r="Q5" s="187" t="s">
        <v>4</v>
      </c>
      <c r="R5" s="240" t="s">
        <v>36</v>
      </c>
      <c r="S5" s="240" t="s">
        <v>11</v>
      </c>
      <c r="T5" s="615" t="s">
        <v>45</v>
      </c>
      <c r="U5" s="183" t="s">
        <v>41</v>
      </c>
      <c r="V5" s="183" t="s">
        <v>42</v>
      </c>
      <c r="W5" s="189" t="s">
        <v>43</v>
      </c>
      <c r="X5" s="190" t="s">
        <v>49</v>
      </c>
    </row>
    <row r="6" spans="1:24" ht="15" customHeight="1" x14ac:dyDescent="0.25">
      <c r="A6" s="640" t="s">
        <v>63</v>
      </c>
      <c r="B6" s="703">
        <v>1</v>
      </c>
      <c r="C6" s="704"/>
      <c r="D6" s="705" t="s">
        <v>50</v>
      </c>
      <c r="E6" s="706"/>
      <c r="F6" s="707"/>
      <c r="G6" s="708"/>
      <c r="H6" s="709"/>
      <c r="I6" s="710" t="s">
        <v>37</v>
      </c>
      <c r="J6" s="711"/>
      <c r="K6" s="712"/>
      <c r="L6" s="713"/>
      <c r="M6" s="108">
        <v>0</v>
      </c>
      <c r="N6" s="714">
        <v>0.1</v>
      </c>
      <c r="O6" s="715">
        <v>0</v>
      </c>
      <c r="P6" s="716">
        <f t="shared" ref="P6:P8" si="0">O6-Q6</f>
        <v>0</v>
      </c>
      <c r="Q6" s="717">
        <f t="shared" ref="Q6:Q35" si="1">O6/1.1</f>
        <v>0</v>
      </c>
      <c r="R6" s="718">
        <v>0</v>
      </c>
      <c r="S6" s="719">
        <f t="shared" ref="S6:S35" si="2">O6-R6</f>
        <v>0</v>
      </c>
      <c r="T6" s="720">
        <v>0</v>
      </c>
      <c r="U6" s="709"/>
      <c r="V6" s="721"/>
      <c r="W6" s="708"/>
      <c r="X6" s="722"/>
    </row>
    <row r="7" spans="1:24" ht="15" customHeight="1" x14ac:dyDescent="0.25">
      <c r="A7" s="640"/>
      <c r="B7" s="34">
        <v>2</v>
      </c>
      <c r="C7" s="99"/>
      <c r="D7" s="35" t="s">
        <v>50</v>
      </c>
      <c r="E7" s="103"/>
      <c r="F7" s="32"/>
      <c r="G7" s="24"/>
      <c r="H7" s="25"/>
      <c r="I7" s="47" t="s">
        <v>37</v>
      </c>
      <c r="J7" s="26"/>
      <c r="K7" s="36"/>
      <c r="L7" s="105"/>
      <c r="M7" s="108">
        <v>0</v>
      </c>
      <c r="N7" s="66">
        <v>0.1</v>
      </c>
      <c r="O7" s="122">
        <v>0</v>
      </c>
      <c r="P7" s="112">
        <f t="shared" si="0"/>
        <v>0</v>
      </c>
      <c r="Q7" s="113">
        <f t="shared" si="1"/>
        <v>0</v>
      </c>
      <c r="R7" s="117">
        <v>0</v>
      </c>
      <c r="S7" s="119">
        <f t="shared" si="2"/>
        <v>0</v>
      </c>
      <c r="T7" s="120">
        <v>0</v>
      </c>
      <c r="U7" s="25"/>
      <c r="V7" s="23"/>
      <c r="W7" s="24"/>
      <c r="X7" s="38"/>
    </row>
    <row r="8" spans="1:24" ht="15" customHeight="1" x14ac:dyDescent="0.25">
      <c r="A8" s="640"/>
      <c r="B8" s="34">
        <v>3</v>
      </c>
      <c r="C8" s="99"/>
      <c r="D8" s="35" t="s">
        <v>50</v>
      </c>
      <c r="E8" s="103"/>
      <c r="F8" s="32"/>
      <c r="G8" s="24"/>
      <c r="H8" s="25"/>
      <c r="I8" s="47" t="s">
        <v>37</v>
      </c>
      <c r="J8" s="26"/>
      <c r="K8" s="36"/>
      <c r="L8" s="105"/>
      <c r="M8" s="108">
        <v>0</v>
      </c>
      <c r="N8" s="66">
        <v>0.1</v>
      </c>
      <c r="O8" s="122">
        <v>0</v>
      </c>
      <c r="P8" s="112">
        <f t="shared" si="0"/>
        <v>0</v>
      </c>
      <c r="Q8" s="113">
        <f t="shared" si="1"/>
        <v>0</v>
      </c>
      <c r="R8" s="117">
        <v>0</v>
      </c>
      <c r="S8" s="119">
        <f t="shared" si="2"/>
        <v>0</v>
      </c>
      <c r="T8" s="120">
        <v>0</v>
      </c>
      <c r="U8" s="25"/>
      <c r="V8" s="23"/>
      <c r="W8" s="24"/>
      <c r="X8" s="38"/>
    </row>
    <row r="9" spans="1:24" ht="15" customHeight="1" x14ac:dyDescent="0.25">
      <c r="A9" s="640"/>
      <c r="B9" s="34">
        <v>4</v>
      </c>
      <c r="C9" s="99"/>
      <c r="D9" s="35" t="s">
        <v>50</v>
      </c>
      <c r="E9" s="103"/>
      <c r="F9" s="32"/>
      <c r="G9" s="24"/>
      <c r="H9" s="25"/>
      <c r="I9" s="47" t="s">
        <v>37</v>
      </c>
      <c r="J9" s="26"/>
      <c r="K9" s="36"/>
      <c r="L9" s="105"/>
      <c r="M9" s="108">
        <v>0</v>
      </c>
      <c r="N9" s="66">
        <v>0.1</v>
      </c>
      <c r="O9" s="122">
        <v>0</v>
      </c>
      <c r="P9" s="112">
        <f>O9-Q9</f>
        <v>0</v>
      </c>
      <c r="Q9" s="113">
        <f t="shared" si="1"/>
        <v>0</v>
      </c>
      <c r="R9" s="117">
        <v>0</v>
      </c>
      <c r="S9" s="119">
        <f t="shared" si="2"/>
        <v>0</v>
      </c>
      <c r="T9" s="120">
        <v>0</v>
      </c>
      <c r="U9" s="25"/>
      <c r="V9" s="23"/>
      <c r="W9" s="24"/>
      <c r="X9" s="38"/>
    </row>
    <row r="10" spans="1:24" x14ac:dyDescent="0.25">
      <c r="A10" s="640"/>
      <c r="B10" s="34">
        <v>5</v>
      </c>
      <c r="C10" s="100"/>
      <c r="D10" s="35" t="s">
        <v>50</v>
      </c>
      <c r="E10" s="103"/>
      <c r="F10" s="32"/>
      <c r="G10" s="24"/>
      <c r="H10" s="25"/>
      <c r="I10" s="47" t="s">
        <v>37</v>
      </c>
      <c r="J10" s="26"/>
      <c r="K10" s="36"/>
      <c r="L10" s="105"/>
      <c r="M10" s="108">
        <v>0</v>
      </c>
      <c r="N10" s="66">
        <v>0.1</v>
      </c>
      <c r="O10" s="122">
        <v>0</v>
      </c>
      <c r="P10" s="112">
        <f t="shared" ref="P10:P35" si="3">O10-Q10</f>
        <v>0</v>
      </c>
      <c r="Q10" s="113">
        <f t="shared" si="1"/>
        <v>0</v>
      </c>
      <c r="R10" s="117">
        <v>0</v>
      </c>
      <c r="S10" s="119">
        <f t="shared" si="2"/>
        <v>0</v>
      </c>
      <c r="T10" s="120">
        <v>0</v>
      </c>
      <c r="U10" s="25"/>
      <c r="V10" s="23"/>
      <c r="W10" s="24"/>
      <c r="X10" s="38"/>
    </row>
    <row r="11" spans="1:24" x14ac:dyDescent="0.25">
      <c r="A11" s="640"/>
      <c r="B11" s="34">
        <v>6</v>
      </c>
      <c r="C11" s="99"/>
      <c r="D11" s="35" t="s">
        <v>50</v>
      </c>
      <c r="E11" s="103"/>
      <c r="F11" s="32"/>
      <c r="G11" s="24"/>
      <c r="H11" s="27"/>
      <c r="I11" s="48" t="s">
        <v>37</v>
      </c>
      <c r="J11" s="26"/>
      <c r="K11" s="36"/>
      <c r="L11" s="105"/>
      <c r="M11" s="109">
        <v>0</v>
      </c>
      <c r="N11" s="66">
        <v>0.1</v>
      </c>
      <c r="O11" s="122">
        <v>0</v>
      </c>
      <c r="P11" s="112">
        <f t="shared" si="3"/>
        <v>0</v>
      </c>
      <c r="Q11" s="113">
        <f t="shared" si="1"/>
        <v>0</v>
      </c>
      <c r="R11" s="117">
        <v>0</v>
      </c>
      <c r="S11" s="119">
        <f t="shared" si="2"/>
        <v>0</v>
      </c>
      <c r="T11" s="120">
        <v>0</v>
      </c>
      <c r="U11" s="25"/>
      <c r="V11" s="23"/>
      <c r="W11" s="24"/>
      <c r="X11" s="38"/>
    </row>
    <row r="12" spans="1:24" x14ac:dyDescent="0.25">
      <c r="A12" s="640"/>
      <c r="B12" s="34">
        <v>7</v>
      </c>
      <c r="C12" s="99"/>
      <c r="D12" s="35" t="s">
        <v>50</v>
      </c>
      <c r="E12" s="103"/>
      <c r="F12" s="32"/>
      <c r="G12" s="24"/>
      <c r="H12" s="27"/>
      <c r="I12" s="48" t="s">
        <v>37</v>
      </c>
      <c r="J12" s="26"/>
      <c r="K12" s="36"/>
      <c r="L12" s="105"/>
      <c r="M12" s="109">
        <v>0</v>
      </c>
      <c r="N12" s="66">
        <v>0.1</v>
      </c>
      <c r="O12" s="122">
        <v>0</v>
      </c>
      <c r="P12" s="112">
        <f t="shared" si="3"/>
        <v>0</v>
      </c>
      <c r="Q12" s="113">
        <f t="shared" si="1"/>
        <v>0</v>
      </c>
      <c r="R12" s="117">
        <v>0</v>
      </c>
      <c r="S12" s="119">
        <f t="shared" si="2"/>
        <v>0</v>
      </c>
      <c r="T12" s="120">
        <v>0</v>
      </c>
      <c r="U12" s="25"/>
      <c r="V12" s="23"/>
      <c r="W12" s="24"/>
      <c r="X12" s="38"/>
    </row>
    <row r="13" spans="1:24" x14ac:dyDescent="0.25">
      <c r="A13" s="640"/>
      <c r="B13" s="34">
        <v>8</v>
      </c>
      <c r="C13" s="99"/>
      <c r="D13" s="35" t="s">
        <v>50</v>
      </c>
      <c r="E13" s="103"/>
      <c r="F13" s="32"/>
      <c r="G13" s="24"/>
      <c r="H13" s="27"/>
      <c r="I13" s="48" t="s">
        <v>37</v>
      </c>
      <c r="J13" s="26"/>
      <c r="K13" s="36"/>
      <c r="L13" s="105"/>
      <c r="M13" s="109">
        <v>0</v>
      </c>
      <c r="N13" s="66">
        <v>0.1</v>
      </c>
      <c r="O13" s="122">
        <v>0</v>
      </c>
      <c r="P13" s="112">
        <f t="shared" si="3"/>
        <v>0</v>
      </c>
      <c r="Q13" s="113">
        <f t="shared" si="1"/>
        <v>0</v>
      </c>
      <c r="R13" s="117">
        <v>0</v>
      </c>
      <c r="S13" s="119">
        <f t="shared" si="2"/>
        <v>0</v>
      </c>
      <c r="T13" s="120">
        <v>0</v>
      </c>
      <c r="U13" s="25"/>
      <c r="V13" s="23"/>
      <c r="W13" s="24"/>
      <c r="X13" s="38"/>
    </row>
    <row r="14" spans="1:24" x14ac:dyDescent="0.25">
      <c r="A14" s="640"/>
      <c r="B14" s="34">
        <v>9</v>
      </c>
      <c r="C14" s="99"/>
      <c r="D14" s="35" t="s">
        <v>50</v>
      </c>
      <c r="E14" s="103"/>
      <c r="F14" s="32"/>
      <c r="G14" s="24"/>
      <c r="H14" s="27"/>
      <c r="I14" s="48" t="s">
        <v>37</v>
      </c>
      <c r="J14" s="26"/>
      <c r="K14" s="36"/>
      <c r="L14" s="105"/>
      <c r="M14" s="109">
        <v>0</v>
      </c>
      <c r="N14" s="66">
        <v>0.1</v>
      </c>
      <c r="O14" s="122">
        <v>0</v>
      </c>
      <c r="P14" s="112">
        <f t="shared" si="3"/>
        <v>0</v>
      </c>
      <c r="Q14" s="113">
        <f t="shared" si="1"/>
        <v>0</v>
      </c>
      <c r="R14" s="117">
        <v>0</v>
      </c>
      <c r="S14" s="119">
        <f t="shared" si="2"/>
        <v>0</v>
      </c>
      <c r="T14" s="120">
        <v>0</v>
      </c>
      <c r="U14" s="25"/>
      <c r="V14" s="23"/>
      <c r="W14" s="24"/>
      <c r="X14" s="38"/>
    </row>
    <row r="15" spans="1:24" x14ac:dyDescent="0.25">
      <c r="A15" s="640"/>
      <c r="B15" s="34">
        <v>10</v>
      </c>
      <c r="C15" s="99"/>
      <c r="D15" s="35" t="s">
        <v>50</v>
      </c>
      <c r="E15" s="103"/>
      <c r="F15" s="32"/>
      <c r="G15" s="24"/>
      <c r="H15" s="25"/>
      <c r="I15" s="37" t="s">
        <v>37</v>
      </c>
      <c r="J15" s="26"/>
      <c r="K15" s="36"/>
      <c r="L15" s="105"/>
      <c r="M15" s="110">
        <v>0</v>
      </c>
      <c r="N15" s="66">
        <v>0.1</v>
      </c>
      <c r="O15" s="123">
        <v>0</v>
      </c>
      <c r="P15" s="114">
        <f t="shared" si="3"/>
        <v>0</v>
      </c>
      <c r="Q15" s="113">
        <f t="shared" si="1"/>
        <v>0</v>
      </c>
      <c r="R15" s="117">
        <v>0</v>
      </c>
      <c r="S15" s="119">
        <f t="shared" si="2"/>
        <v>0</v>
      </c>
      <c r="T15" s="120">
        <v>0</v>
      </c>
      <c r="U15" s="25"/>
      <c r="V15" s="23"/>
      <c r="W15" s="24"/>
      <c r="X15" s="38"/>
    </row>
    <row r="16" spans="1:24" ht="15" customHeight="1" x14ac:dyDescent="0.25">
      <c r="A16" s="640"/>
      <c r="B16" s="34">
        <v>11</v>
      </c>
      <c r="C16" s="99"/>
      <c r="D16" s="35" t="s">
        <v>50</v>
      </c>
      <c r="E16" s="103"/>
      <c r="F16" s="32"/>
      <c r="G16" s="24"/>
      <c r="H16" s="25"/>
      <c r="I16" s="37" t="s">
        <v>37</v>
      </c>
      <c r="J16" s="26"/>
      <c r="K16" s="36"/>
      <c r="L16" s="105"/>
      <c r="M16" s="110">
        <v>0</v>
      </c>
      <c r="N16" s="66">
        <v>0.1</v>
      </c>
      <c r="O16" s="123">
        <v>0</v>
      </c>
      <c r="P16" s="114">
        <f t="shared" si="3"/>
        <v>0</v>
      </c>
      <c r="Q16" s="113">
        <f t="shared" si="1"/>
        <v>0</v>
      </c>
      <c r="R16" s="117">
        <v>0</v>
      </c>
      <c r="S16" s="119">
        <f t="shared" si="2"/>
        <v>0</v>
      </c>
      <c r="T16" s="120">
        <v>0</v>
      </c>
      <c r="U16" s="25"/>
      <c r="V16" s="23"/>
      <c r="W16" s="24"/>
      <c r="X16" s="38"/>
    </row>
    <row r="17" spans="1:24" ht="15" customHeight="1" x14ac:dyDescent="0.25">
      <c r="A17" s="640"/>
      <c r="B17" s="34">
        <v>12</v>
      </c>
      <c r="C17" s="101"/>
      <c r="D17" s="35" t="s">
        <v>50</v>
      </c>
      <c r="E17" s="103"/>
      <c r="F17" s="69"/>
      <c r="G17" s="70"/>
      <c r="H17" s="27"/>
      <c r="I17" s="37" t="s">
        <v>37</v>
      </c>
      <c r="J17" s="71"/>
      <c r="K17" s="72"/>
      <c r="L17" s="106"/>
      <c r="M17" s="110">
        <v>0</v>
      </c>
      <c r="N17" s="66">
        <v>0.1</v>
      </c>
      <c r="O17" s="123">
        <v>0</v>
      </c>
      <c r="P17" s="114">
        <f t="shared" si="3"/>
        <v>0</v>
      </c>
      <c r="Q17" s="113">
        <f t="shared" si="1"/>
        <v>0</v>
      </c>
      <c r="R17" s="117">
        <v>0</v>
      </c>
      <c r="S17" s="119">
        <f t="shared" si="2"/>
        <v>0</v>
      </c>
      <c r="T17" s="120">
        <v>0</v>
      </c>
      <c r="U17" s="27"/>
      <c r="V17" s="68"/>
      <c r="W17" s="70"/>
      <c r="X17" s="39"/>
    </row>
    <row r="18" spans="1:24" ht="15" customHeight="1" x14ac:dyDescent="0.25">
      <c r="A18" s="640"/>
      <c r="B18" s="34">
        <v>13</v>
      </c>
      <c r="C18" s="101"/>
      <c r="D18" s="35" t="s">
        <v>50</v>
      </c>
      <c r="E18" s="103"/>
      <c r="F18" s="69"/>
      <c r="G18" s="70"/>
      <c r="H18" s="27"/>
      <c r="I18" s="37" t="s">
        <v>37</v>
      </c>
      <c r="J18" s="71"/>
      <c r="K18" s="72"/>
      <c r="L18" s="106"/>
      <c r="M18" s="110">
        <v>0</v>
      </c>
      <c r="N18" s="66">
        <v>0.1</v>
      </c>
      <c r="O18" s="123">
        <v>0</v>
      </c>
      <c r="P18" s="114">
        <f t="shared" si="3"/>
        <v>0</v>
      </c>
      <c r="Q18" s="113">
        <f t="shared" si="1"/>
        <v>0</v>
      </c>
      <c r="R18" s="117">
        <v>0</v>
      </c>
      <c r="S18" s="119">
        <f t="shared" si="2"/>
        <v>0</v>
      </c>
      <c r="T18" s="120">
        <v>0</v>
      </c>
      <c r="U18" s="27"/>
      <c r="V18" s="68"/>
      <c r="W18" s="70"/>
      <c r="X18" s="39"/>
    </row>
    <row r="19" spans="1:24" ht="15" customHeight="1" x14ac:dyDescent="0.25">
      <c r="A19" s="640"/>
      <c r="B19" s="34">
        <v>14</v>
      </c>
      <c r="C19" s="101"/>
      <c r="D19" s="35" t="s">
        <v>50</v>
      </c>
      <c r="E19" s="103"/>
      <c r="F19" s="69"/>
      <c r="G19" s="70"/>
      <c r="H19" s="27"/>
      <c r="I19" s="37" t="s">
        <v>37</v>
      </c>
      <c r="J19" s="71"/>
      <c r="K19" s="72"/>
      <c r="L19" s="106"/>
      <c r="M19" s="110">
        <v>0</v>
      </c>
      <c r="N19" s="66">
        <v>0.1</v>
      </c>
      <c r="O19" s="123">
        <v>0</v>
      </c>
      <c r="P19" s="114">
        <f t="shared" si="3"/>
        <v>0</v>
      </c>
      <c r="Q19" s="113">
        <f t="shared" si="1"/>
        <v>0</v>
      </c>
      <c r="R19" s="117">
        <v>0</v>
      </c>
      <c r="S19" s="119">
        <f t="shared" si="2"/>
        <v>0</v>
      </c>
      <c r="T19" s="120">
        <v>0</v>
      </c>
      <c r="U19" s="27"/>
      <c r="V19" s="68"/>
      <c r="W19" s="70"/>
      <c r="X19" s="39"/>
    </row>
    <row r="20" spans="1:24" ht="15" customHeight="1" x14ac:dyDescent="0.25">
      <c r="A20" s="640"/>
      <c r="B20" s="34">
        <v>15</v>
      </c>
      <c r="C20" s="101"/>
      <c r="D20" s="35" t="s">
        <v>50</v>
      </c>
      <c r="E20" s="103"/>
      <c r="F20" s="69"/>
      <c r="G20" s="70"/>
      <c r="H20" s="27"/>
      <c r="I20" s="37" t="s">
        <v>37</v>
      </c>
      <c r="J20" s="71"/>
      <c r="K20" s="72"/>
      <c r="L20" s="106"/>
      <c r="M20" s="110">
        <v>0</v>
      </c>
      <c r="N20" s="66">
        <v>0.1</v>
      </c>
      <c r="O20" s="123">
        <v>0</v>
      </c>
      <c r="P20" s="114">
        <f t="shared" si="3"/>
        <v>0</v>
      </c>
      <c r="Q20" s="113">
        <f t="shared" si="1"/>
        <v>0</v>
      </c>
      <c r="R20" s="117">
        <v>0</v>
      </c>
      <c r="S20" s="119">
        <f t="shared" si="2"/>
        <v>0</v>
      </c>
      <c r="T20" s="120">
        <v>0</v>
      </c>
      <c r="U20" s="27"/>
      <c r="V20" s="68"/>
      <c r="W20" s="70"/>
      <c r="X20" s="39"/>
    </row>
    <row r="21" spans="1:24" ht="15" customHeight="1" x14ac:dyDescent="0.25">
      <c r="A21" s="640"/>
      <c r="B21" s="34">
        <v>16</v>
      </c>
      <c r="C21" s="101"/>
      <c r="D21" s="35" t="s">
        <v>50</v>
      </c>
      <c r="E21" s="103"/>
      <c r="F21" s="69"/>
      <c r="G21" s="70"/>
      <c r="H21" s="27"/>
      <c r="I21" s="37" t="s">
        <v>37</v>
      </c>
      <c r="J21" s="71"/>
      <c r="K21" s="72"/>
      <c r="L21" s="106"/>
      <c r="M21" s="110">
        <v>0</v>
      </c>
      <c r="N21" s="66">
        <v>0.1</v>
      </c>
      <c r="O21" s="123">
        <v>0</v>
      </c>
      <c r="P21" s="114">
        <f t="shared" si="3"/>
        <v>0</v>
      </c>
      <c r="Q21" s="113">
        <f t="shared" si="1"/>
        <v>0</v>
      </c>
      <c r="R21" s="117">
        <v>0</v>
      </c>
      <c r="S21" s="119">
        <f t="shared" si="2"/>
        <v>0</v>
      </c>
      <c r="T21" s="120">
        <v>0</v>
      </c>
      <c r="U21" s="27"/>
      <c r="V21" s="68"/>
      <c r="W21" s="70"/>
      <c r="X21" s="39"/>
    </row>
    <row r="22" spans="1:24" ht="15" customHeight="1" x14ac:dyDescent="0.25">
      <c r="A22" s="640"/>
      <c r="B22" s="34">
        <v>17</v>
      </c>
      <c r="C22" s="101"/>
      <c r="D22" s="35" t="s">
        <v>50</v>
      </c>
      <c r="E22" s="103"/>
      <c r="F22" s="69"/>
      <c r="G22" s="70"/>
      <c r="H22" s="27"/>
      <c r="I22" s="37" t="s">
        <v>37</v>
      </c>
      <c r="J22" s="71"/>
      <c r="K22" s="72"/>
      <c r="L22" s="106"/>
      <c r="M22" s="110">
        <v>0</v>
      </c>
      <c r="N22" s="66">
        <v>0.1</v>
      </c>
      <c r="O22" s="123">
        <v>0</v>
      </c>
      <c r="P22" s="114">
        <f t="shared" si="3"/>
        <v>0</v>
      </c>
      <c r="Q22" s="113">
        <f t="shared" si="1"/>
        <v>0</v>
      </c>
      <c r="R22" s="117">
        <v>0</v>
      </c>
      <c r="S22" s="119">
        <f t="shared" si="2"/>
        <v>0</v>
      </c>
      <c r="T22" s="120">
        <v>0</v>
      </c>
      <c r="U22" s="27"/>
      <c r="V22" s="68"/>
      <c r="W22" s="70"/>
      <c r="X22" s="39"/>
    </row>
    <row r="23" spans="1:24" ht="15" customHeight="1" x14ac:dyDescent="0.25">
      <c r="A23" s="640"/>
      <c r="B23" s="34">
        <v>18</v>
      </c>
      <c r="C23" s="101"/>
      <c r="D23" s="35" t="s">
        <v>50</v>
      </c>
      <c r="E23" s="103"/>
      <c r="F23" s="69"/>
      <c r="G23" s="70"/>
      <c r="H23" s="27"/>
      <c r="I23" s="37" t="s">
        <v>37</v>
      </c>
      <c r="J23" s="71"/>
      <c r="K23" s="72"/>
      <c r="L23" s="106"/>
      <c r="M23" s="110">
        <v>0</v>
      </c>
      <c r="N23" s="66">
        <v>0.1</v>
      </c>
      <c r="O23" s="123">
        <v>0</v>
      </c>
      <c r="P23" s="114">
        <f t="shared" si="3"/>
        <v>0</v>
      </c>
      <c r="Q23" s="113">
        <f t="shared" si="1"/>
        <v>0</v>
      </c>
      <c r="R23" s="117">
        <v>0</v>
      </c>
      <c r="S23" s="119">
        <f t="shared" si="2"/>
        <v>0</v>
      </c>
      <c r="T23" s="120">
        <v>0</v>
      </c>
      <c r="U23" s="27"/>
      <c r="V23" s="68"/>
      <c r="W23" s="70"/>
      <c r="X23" s="39"/>
    </row>
    <row r="24" spans="1:24" ht="15" customHeight="1" x14ac:dyDescent="0.25">
      <c r="A24" s="640"/>
      <c r="B24" s="34">
        <v>19</v>
      </c>
      <c r="C24" s="101"/>
      <c r="D24" s="35" t="s">
        <v>50</v>
      </c>
      <c r="E24" s="103"/>
      <c r="F24" s="69"/>
      <c r="G24" s="70"/>
      <c r="H24" s="27"/>
      <c r="I24" s="37" t="s">
        <v>37</v>
      </c>
      <c r="J24" s="71"/>
      <c r="K24" s="72"/>
      <c r="L24" s="106"/>
      <c r="M24" s="110">
        <v>0</v>
      </c>
      <c r="N24" s="66">
        <v>0.1</v>
      </c>
      <c r="O24" s="123">
        <v>0</v>
      </c>
      <c r="P24" s="114">
        <f t="shared" si="3"/>
        <v>0</v>
      </c>
      <c r="Q24" s="113">
        <f t="shared" si="1"/>
        <v>0</v>
      </c>
      <c r="R24" s="117">
        <v>0</v>
      </c>
      <c r="S24" s="119">
        <f t="shared" si="2"/>
        <v>0</v>
      </c>
      <c r="T24" s="120">
        <v>0</v>
      </c>
      <c r="U24" s="27"/>
      <c r="V24" s="68"/>
      <c r="W24" s="70"/>
      <c r="X24" s="39"/>
    </row>
    <row r="25" spans="1:24" ht="15" customHeight="1" x14ac:dyDescent="0.25">
      <c r="A25" s="640"/>
      <c r="B25" s="34">
        <v>20</v>
      </c>
      <c r="C25" s="101"/>
      <c r="D25" s="35" t="s">
        <v>50</v>
      </c>
      <c r="E25" s="103"/>
      <c r="F25" s="69"/>
      <c r="G25" s="70"/>
      <c r="H25" s="27"/>
      <c r="I25" s="37" t="s">
        <v>37</v>
      </c>
      <c r="J25" s="71"/>
      <c r="K25" s="72"/>
      <c r="L25" s="106"/>
      <c r="M25" s="110">
        <v>0</v>
      </c>
      <c r="N25" s="66">
        <v>0.1</v>
      </c>
      <c r="O25" s="123">
        <v>0</v>
      </c>
      <c r="P25" s="114">
        <f t="shared" si="3"/>
        <v>0</v>
      </c>
      <c r="Q25" s="113">
        <f t="shared" si="1"/>
        <v>0</v>
      </c>
      <c r="R25" s="117">
        <v>0</v>
      </c>
      <c r="S25" s="119">
        <f t="shared" si="2"/>
        <v>0</v>
      </c>
      <c r="T25" s="120">
        <v>0</v>
      </c>
      <c r="U25" s="27"/>
      <c r="V25" s="68"/>
      <c r="W25" s="70"/>
      <c r="X25" s="39"/>
    </row>
    <row r="26" spans="1:24" ht="15" customHeight="1" x14ac:dyDescent="0.25">
      <c r="A26" s="640"/>
      <c r="B26" s="34">
        <v>21</v>
      </c>
      <c r="C26" s="101"/>
      <c r="D26" s="35" t="s">
        <v>50</v>
      </c>
      <c r="E26" s="103"/>
      <c r="F26" s="69"/>
      <c r="G26" s="70"/>
      <c r="H26" s="27"/>
      <c r="I26" s="37" t="s">
        <v>37</v>
      </c>
      <c r="J26" s="71"/>
      <c r="K26" s="72"/>
      <c r="L26" s="106"/>
      <c r="M26" s="110">
        <v>0</v>
      </c>
      <c r="N26" s="66">
        <v>0.1</v>
      </c>
      <c r="O26" s="123">
        <v>0</v>
      </c>
      <c r="P26" s="114">
        <f t="shared" si="3"/>
        <v>0</v>
      </c>
      <c r="Q26" s="113">
        <f t="shared" si="1"/>
        <v>0</v>
      </c>
      <c r="R26" s="117">
        <v>0</v>
      </c>
      <c r="S26" s="119">
        <f t="shared" si="2"/>
        <v>0</v>
      </c>
      <c r="T26" s="120">
        <v>0</v>
      </c>
      <c r="U26" s="27"/>
      <c r="V26" s="68"/>
      <c r="W26" s="70"/>
      <c r="X26" s="39"/>
    </row>
    <row r="27" spans="1:24" ht="15" customHeight="1" x14ac:dyDescent="0.25">
      <c r="A27" s="640"/>
      <c r="B27" s="34">
        <v>22</v>
      </c>
      <c r="C27" s="101"/>
      <c r="D27" s="35" t="s">
        <v>50</v>
      </c>
      <c r="E27" s="103"/>
      <c r="F27" s="69"/>
      <c r="G27" s="70"/>
      <c r="H27" s="27"/>
      <c r="I27" s="37" t="s">
        <v>37</v>
      </c>
      <c r="J27" s="71"/>
      <c r="K27" s="72"/>
      <c r="L27" s="106"/>
      <c r="M27" s="110">
        <v>0</v>
      </c>
      <c r="N27" s="66">
        <v>0.1</v>
      </c>
      <c r="O27" s="123">
        <v>0</v>
      </c>
      <c r="P27" s="114">
        <f t="shared" si="3"/>
        <v>0</v>
      </c>
      <c r="Q27" s="113">
        <f t="shared" si="1"/>
        <v>0</v>
      </c>
      <c r="R27" s="117">
        <v>0</v>
      </c>
      <c r="S27" s="119">
        <f t="shared" si="2"/>
        <v>0</v>
      </c>
      <c r="T27" s="120">
        <v>0</v>
      </c>
      <c r="U27" s="27"/>
      <c r="V27" s="68"/>
      <c r="W27" s="70"/>
      <c r="X27" s="39"/>
    </row>
    <row r="28" spans="1:24" ht="15" customHeight="1" x14ac:dyDescent="0.25">
      <c r="A28" s="640"/>
      <c r="B28" s="34">
        <v>23</v>
      </c>
      <c r="C28" s="101"/>
      <c r="D28" s="35" t="s">
        <v>50</v>
      </c>
      <c r="E28" s="103"/>
      <c r="F28" s="69"/>
      <c r="G28" s="70"/>
      <c r="H28" s="27"/>
      <c r="I28" s="37" t="s">
        <v>37</v>
      </c>
      <c r="J28" s="71"/>
      <c r="K28" s="72"/>
      <c r="L28" s="106"/>
      <c r="M28" s="110">
        <v>0</v>
      </c>
      <c r="N28" s="66">
        <v>0.1</v>
      </c>
      <c r="O28" s="123">
        <v>0</v>
      </c>
      <c r="P28" s="114">
        <f t="shared" si="3"/>
        <v>0</v>
      </c>
      <c r="Q28" s="113">
        <f t="shared" si="1"/>
        <v>0</v>
      </c>
      <c r="R28" s="117">
        <v>0</v>
      </c>
      <c r="S28" s="119">
        <f t="shared" si="2"/>
        <v>0</v>
      </c>
      <c r="T28" s="120">
        <v>0</v>
      </c>
      <c r="U28" s="27"/>
      <c r="V28" s="68"/>
      <c r="W28" s="70"/>
      <c r="X28" s="39"/>
    </row>
    <row r="29" spans="1:24" ht="15" customHeight="1" x14ac:dyDescent="0.25">
      <c r="A29" s="640"/>
      <c r="B29" s="34">
        <v>24</v>
      </c>
      <c r="C29" s="101"/>
      <c r="D29" s="35" t="s">
        <v>50</v>
      </c>
      <c r="E29" s="103"/>
      <c r="F29" s="69"/>
      <c r="G29" s="70"/>
      <c r="H29" s="27"/>
      <c r="I29" s="37" t="s">
        <v>37</v>
      </c>
      <c r="J29" s="71"/>
      <c r="K29" s="72"/>
      <c r="L29" s="106"/>
      <c r="M29" s="110">
        <v>0</v>
      </c>
      <c r="N29" s="66">
        <v>0.1</v>
      </c>
      <c r="O29" s="123">
        <v>0</v>
      </c>
      <c r="P29" s="114">
        <f t="shared" si="3"/>
        <v>0</v>
      </c>
      <c r="Q29" s="113">
        <f t="shared" si="1"/>
        <v>0</v>
      </c>
      <c r="R29" s="117">
        <v>0</v>
      </c>
      <c r="S29" s="119">
        <f t="shared" si="2"/>
        <v>0</v>
      </c>
      <c r="T29" s="120">
        <v>0</v>
      </c>
      <c r="U29" s="27"/>
      <c r="V29" s="68"/>
      <c r="W29" s="70"/>
      <c r="X29" s="39"/>
    </row>
    <row r="30" spans="1:24" ht="15" customHeight="1" x14ac:dyDescent="0.25">
      <c r="A30" s="640"/>
      <c r="B30" s="34">
        <v>25</v>
      </c>
      <c r="C30" s="101"/>
      <c r="D30" s="35" t="s">
        <v>50</v>
      </c>
      <c r="E30" s="103"/>
      <c r="F30" s="69"/>
      <c r="G30" s="70"/>
      <c r="H30" s="27"/>
      <c r="I30" s="37" t="s">
        <v>37</v>
      </c>
      <c r="J30" s="71"/>
      <c r="K30" s="72"/>
      <c r="L30" s="106"/>
      <c r="M30" s="110">
        <v>0</v>
      </c>
      <c r="N30" s="66">
        <v>0.1</v>
      </c>
      <c r="O30" s="123">
        <v>0</v>
      </c>
      <c r="P30" s="114">
        <f t="shared" si="3"/>
        <v>0</v>
      </c>
      <c r="Q30" s="113">
        <f t="shared" si="1"/>
        <v>0</v>
      </c>
      <c r="R30" s="117">
        <v>0</v>
      </c>
      <c r="S30" s="119">
        <f t="shared" si="2"/>
        <v>0</v>
      </c>
      <c r="T30" s="120">
        <v>0</v>
      </c>
      <c r="U30" s="27"/>
      <c r="V30" s="68"/>
      <c r="W30" s="70"/>
      <c r="X30" s="39"/>
    </row>
    <row r="31" spans="1:24" ht="15" customHeight="1" x14ac:dyDescent="0.25">
      <c r="A31" s="640"/>
      <c r="B31" s="34">
        <v>26</v>
      </c>
      <c r="C31" s="101"/>
      <c r="D31" s="35" t="s">
        <v>50</v>
      </c>
      <c r="E31" s="103"/>
      <c r="F31" s="69"/>
      <c r="G31" s="70"/>
      <c r="H31" s="27"/>
      <c r="I31" s="37" t="s">
        <v>37</v>
      </c>
      <c r="J31" s="71"/>
      <c r="K31" s="72"/>
      <c r="L31" s="106"/>
      <c r="M31" s="110">
        <v>0</v>
      </c>
      <c r="N31" s="66">
        <v>0.1</v>
      </c>
      <c r="O31" s="123">
        <v>0</v>
      </c>
      <c r="P31" s="114">
        <f t="shared" si="3"/>
        <v>0</v>
      </c>
      <c r="Q31" s="113">
        <f t="shared" si="1"/>
        <v>0</v>
      </c>
      <c r="R31" s="117">
        <v>0</v>
      </c>
      <c r="S31" s="119">
        <f t="shared" si="2"/>
        <v>0</v>
      </c>
      <c r="T31" s="120">
        <v>0</v>
      </c>
      <c r="U31" s="27"/>
      <c r="V31" s="68"/>
      <c r="W31" s="70"/>
      <c r="X31" s="39"/>
    </row>
    <row r="32" spans="1:24" ht="15" customHeight="1" x14ac:dyDescent="0.25">
      <c r="A32" s="640"/>
      <c r="B32" s="34">
        <v>27</v>
      </c>
      <c r="C32" s="101"/>
      <c r="D32" s="35" t="s">
        <v>50</v>
      </c>
      <c r="E32" s="103"/>
      <c r="F32" s="69"/>
      <c r="G32" s="70"/>
      <c r="H32" s="27"/>
      <c r="I32" s="37" t="s">
        <v>37</v>
      </c>
      <c r="J32" s="71"/>
      <c r="K32" s="72"/>
      <c r="L32" s="106"/>
      <c r="M32" s="110">
        <v>0</v>
      </c>
      <c r="N32" s="66">
        <v>0.1</v>
      </c>
      <c r="O32" s="123">
        <v>0</v>
      </c>
      <c r="P32" s="114">
        <f t="shared" si="3"/>
        <v>0</v>
      </c>
      <c r="Q32" s="113">
        <f t="shared" si="1"/>
        <v>0</v>
      </c>
      <c r="R32" s="117">
        <v>0</v>
      </c>
      <c r="S32" s="119">
        <f t="shared" si="2"/>
        <v>0</v>
      </c>
      <c r="T32" s="120">
        <v>0</v>
      </c>
      <c r="U32" s="27"/>
      <c r="V32" s="68"/>
      <c r="W32" s="70"/>
      <c r="X32" s="39"/>
    </row>
    <row r="33" spans="1:24" ht="15" customHeight="1" x14ac:dyDescent="0.25">
      <c r="A33" s="640"/>
      <c r="B33" s="34">
        <v>28</v>
      </c>
      <c r="C33" s="101"/>
      <c r="D33" s="35" t="s">
        <v>50</v>
      </c>
      <c r="E33" s="103"/>
      <c r="F33" s="69"/>
      <c r="G33" s="70"/>
      <c r="H33" s="27"/>
      <c r="I33" s="37" t="s">
        <v>37</v>
      </c>
      <c r="J33" s="71"/>
      <c r="K33" s="72"/>
      <c r="L33" s="106"/>
      <c r="M33" s="110">
        <v>0</v>
      </c>
      <c r="N33" s="66">
        <v>0.1</v>
      </c>
      <c r="O33" s="123">
        <v>0</v>
      </c>
      <c r="P33" s="114">
        <f t="shared" si="3"/>
        <v>0</v>
      </c>
      <c r="Q33" s="113">
        <f t="shared" si="1"/>
        <v>0</v>
      </c>
      <c r="R33" s="117">
        <v>0</v>
      </c>
      <c r="S33" s="119">
        <f t="shared" si="2"/>
        <v>0</v>
      </c>
      <c r="T33" s="120">
        <v>0</v>
      </c>
      <c r="U33" s="27"/>
      <c r="V33" s="68"/>
      <c r="W33" s="70"/>
      <c r="X33" s="39"/>
    </row>
    <row r="34" spans="1:24" ht="15" customHeight="1" thickBot="1" x14ac:dyDescent="0.3">
      <c r="A34" s="640"/>
      <c r="B34" s="34">
        <v>29</v>
      </c>
      <c r="C34" s="101"/>
      <c r="D34" s="35" t="s">
        <v>50</v>
      </c>
      <c r="E34" s="103"/>
      <c r="F34" s="69"/>
      <c r="G34" s="70"/>
      <c r="H34" s="30"/>
      <c r="I34" s="42" t="s">
        <v>37</v>
      </c>
      <c r="J34" s="71"/>
      <c r="K34" s="72"/>
      <c r="L34" s="106"/>
      <c r="M34" s="110">
        <v>0</v>
      </c>
      <c r="N34" s="66">
        <v>0.1</v>
      </c>
      <c r="O34" s="123">
        <v>0</v>
      </c>
      <c r="P34" s="114">
        <f t="shared" si="3"/>
        <v>0</v>
      </c>
      <c r="Q34" s="113">
        <f t="shared" si="1"/>
        <v>0</v>
      </c>
      <c r="R34" s="117">
        <v>0</v>
      </c>
      <c r="S34" s="119">
        <f t="shared" si="2"/>
        <v>0</v>
      </c>
      <c r="T34" s="120">
        <v>0</v>
      </c>
      <c r="U34" s="27"/>
      <c r="V34" s="68"/>
      <c r="W34" s="70"/>
      <c r="X34" s="39"/>
    </row>
    <row r="35" spans="1:24" ht="15.75" thickBot="1" x14ac:dyDescent="0.3">
      <c r="A35" s="641"/>
      <c r="B35" s="87">
        <v>30</v>
      </c>
      <c r="C35" s="102"/>
      <c r="D35" s="40" t="s">
        <v>50</v>
      </c>
      <c r="E35" s="104"/>
      <c r="F35" s="33"/>
      <c r="G35" s="29"/>
      <c r="H35" s="78"/>
      <c r="I35" s="79" t="s">
        <v>37</v>
      </c>
      <c r="J35" s="31"/>
      <c r="K35" s="41"/>
      <c r="L35" s="107"/>
      <c r="M35" s="111">
        <v>0</v>
      </c>
      <c r="N35" s="67">
        <v>0.1</v>
      </c>
      <c r="O35" s="124">
        <v>0</v>
      </c>
      <c r="P35" s="115">
        <f t="shared" si="3"/>
        <v>0</v>
      </c>
      <c r="Q35" s="116">
        <f t="shared" si="1"/>
        <v>0</v>
      </c>
      <c r="R35" s="118">
        <v>0</v>
      </c>
      <c r="S35" s="121">
        <f t="shared" si="2"/>
        <v>0</v>
      </c>
      <c r="T35" s="120">
        <v>0</v>
      </c>
      <c r="U35" s="30"/>
      <c r="V35" s="28"/>
      <c r="W35" s="29"/>
      <c r="X35" s="43"/>
    </row>
    <row r="36" spans="1:24" ht="15.75" thickBot="1" x14ac:dyDescent="0.3">
      <c r="A36" s="2"/>
      <c r="B36" s="654"/>
      <c r="C36" s="654"/>
      <c r="D36" s="654"/>
      <c r="E36" s="654"/>
      <c r="F36" s="7"/>
      <c r="G36" s="7"/>
      <c r="H36" s="44"/>
      <c r="I36" s="44"/>
      <c r="J36" s="44"/>
      <c r="K36" s="45"/>
      <c r="L36" s="44"/>
      <c r="M36" s="77">
        <f>SUM(M6:M35)</f>
        <v>0</v>
      </c>
      <c r="N36" s="63"/>
      <c r="O36" s="73">
        <f t="shared" ref="O36:S36" si="4">SUM(O6:O35)</f>
        <v>0</v>
      </c>
      <c r="P36" s="64">
        <f t="shared" si="4"/>
        <v>0</v>
      </c>
      <c r="Q36" s="65">
        <f t="shared" si="4"/>
        <v>0</v>
      </c>
      <c r="R36" s="64">
        <f t="shared" si="4"/>
        <v>0</v>
      </c>
      <c r="S36" s="64">
        <f t="shared" si="4"/>
        <v>0</v>
      </c>
      <c r="T36" s="76">
        <f>SUM(T6:T35)</f>
        <v>0</v>
      </c>
      <c r="U36" s="7"/>
      <c r="V36" s="7"/>
      <c r="W36" s="7"/>
      <c r="X36" s="46"/>
    </row>
    <row r="37" spans="1:24" ht="15.75" customHeight="1" thickBot="1" x14ac:dyDescent="0.3">
      <c r="A37" s="2"/>
      <c r="B37" s="642" t="s">
        <v>12</v>
      </c>
      <c r="C37" s="643"/>
      <c r="D37" s="85">
        <v>0</v>
      </c>
      <c r="E37" s="54">
        <f>O6+O7</f>
        <v>0</v>
      </c>
      <c r="F37" s="60"/>
      <c r="G37" s="646" t="s">
        <v>39</v>
      </c>
      <c r="H37" s="647"/>
      <c r="I37" s="662">
        <f>E41-E40</f>
        <v>0</v>
      </c>
      <c r="J37" s="663"/>
      <c r="K37" s="6"/>
      <c r="U37" s="6"/>
      <c r="V37" s="6"/>
      <c r="W37" s="6"/>
    </row>
    <row r="38" spans="1:24" ht="15.75" customHeight="1" thickBot="1" x14ac:dyDescent="0.3">
      <c r="A38" s="2"/>
      <c r="B38" s="644" t="s">
        <v>18</v>
      </c>
      <c r="C38" s="645"/>
      <c r="D38" s="86">
        <v>0</v>
      </c>
      <c r="E38" s="55">
        <v>0</v>
      </c>
      <c r="F38" s="61"/>
      <c r="G38" s="648"/>
      <c r="H38" s="649"/>
      <c r="I38" s="664"/>
      <c r="J38" s="665"/>
      <c r="K38" s="6"/>
    </row>
    <row r="39" spans="1:24" ht="15.75" thickBot="1" x14ac:dyDescent="0.3">
      <c r="A39" s="2"/>
      <c r="B39" s="624" t="s">
        <v>14</v>
      </c>
      <c r="C39" s="625"/>
      <c r="D39" s="133">
        <v>0</v>
      </c>
      <c r="E39" s="56">
        <f>T36</f>
        <v>0</v>
      </c>
      <c r="F39" s="2"/>
      <c r="G39" s="62"/>
      <c r="H39" s="6"/>
      <c r="I39" s="6"/>
      <c r="J39" s="6"/>
      <c r="K39" s="6"/>
    </row>
    <row r="40" spans="1:24" ht="15.75" customHeight="1" thickBot="1" x14ac:dyDescent="0.3">
      <c r="A40" s="2"/>
      <c r="B40" s="626" t="s">
        <v>13</v>
      </c>
      <c r="C40" s="627"/>
      <c r="D40" s="134">
        <v>0</v>
      </c>
      <c r="E40" s="57">
        <f>M36</f>
        <v>0</v>
      </c>
      <c r="K40" s="6"/>
    </row>
    <row r="41" spans="1:24" ht="15.75" thickBot="1" x14ac:dyDescent="0.3">
      <c r="B41" s="628" t="s">
        <v>6</v>
      </c>
      <c r="C41" s="629"/>
      <c r="D41" s="98">
        <f>D37+D38+D39+D40</f>
        <v>0</v>
      </c>
      <c r="E41" s="58">
        <f>O36</f>
        <v>0</v>
      </c>
      <c r="G41" s="80"/>
      <c r="H41" s="80"/>
    </row>
    <row r="42" spans="1:24" ht="15.75" thickBot="1" x14ac:dyDescent="0.3">
      <c r="B42" s="81"/>
      <c r="C42" s="81"/>
      <c r="D42" s="82"/>
      <c r="E42" s="83"/>
      <c r="G42" s="80"/>
      <c r="H42" s="80"/>
    </row>
    <row r="43" spans="1:24" ht="15.75" thickBot="1" x14ac:dyDescent="0.3">
      <c r="B43" s="630" t="s">
        <v>48</v>
      </c>
      <c r="C43" s="631"/>
      <c r="D43" s="616">
        <f>P36</f>
        <v>0</v>
      </c>
      <c r="E43" s="617"/>
      <c r="G43" s="80"/>
      <c r="H43" s="80"/>
    </row>
    <row r="44" spans="1:24" ht="15.75" thickBot="1" x14ac:dyDescent="0.3"/>
    <row r="45" spans="1:24" ht="33" customHeight="1" thickBot="1" x14ac:dyDescent="0.3">
      <c r="B45" s="618" t="s">
        <v>9</v>
      </c>
      <c r="C45" s="619"/>
      <c r="D45" s="8" t="s">
        <v>35</v>
      </c>
    </row>
    <row r="46" spans="1:24" x14ac:dyDescent="0.25">
      <c r="B46" s="620" t="s">
        <v>24</v>
      </c>
      <c r="C46" s="621"/>
      <c r="D46" s="51">
        <f>COUNTIF(L6:L35,"Peinture")</f>
        <v>0</v>
      </c>
      <c r="E46" s="4"/>
      <c r="F46" s="4"/>
    </row>
    <row r="47" spans="1:24" x14ac:dyDescent="0.25">
      <c r="B47" s="632" t="s">
        <v>25</v>
      </c>
      <c r="C47" s="633"/>
      <c r="D47" s="52">
        <f>COUNTIF(L6:L35,"Electricite")</f>
        <v>0</v>
      </c>
      <c r="E47" s="4"/>
      <c r="F47" s="4"/>
    </row>
    <row r="48" spans="1:24" x14ac:dyDescent="0.25">
      <c r="B48" s="632" t="s">
        <v>26</v>
      </c>
      <c r="C48" s="633"/>
      <c r="D48" s="52">
        <f>COUNTIF(L6:L35,"Store")</f>
        <v>0</v>
      </c>
      <c r="E48" s="4"/>
      <c r="F48" s="4"/>
    </row>
    <row r="49" spans="2:6" x14ac:dyDescent="0.25">
      <c r="B49" s="632" t="s">
        <v>27</v>
      </c>
      <c r="C49" s="633"/>
      <c r="D49" s="52">
        <f>COUNTIF(L6:L35,"Menuiserie")</f>
        <v>0</v>
      </c>
      <c r="E49" s="4"/>
      <c r="F49" s="4"/>
    </row>
    <row r="50" spans="2:6" x14ac:dyDescent="0.25">
      <c r="B50" s="632" t="s">
        <v>28</v>
      </c>
      <c r="C50" s="633"/>
      <c r="D50" s="52">
        <f>COUNTIF(L10:L39,"douche")</f>
        <v>0</v>
      </c>
      <c r="E50" s="4"/>
      <c r="F50" s="4"/>
    </row>
    <row r="51" spans="2:6" x14ac:dyDescent="0.25">
      <c r="B51" s="632" t="s">
        <v>29</v>
      </c>
      <c r="C51" s="633"/>
      <c r="D51" s="52">
        <f>COUNTIF(L6:L35,"Plomberie")</f>
        <v>0</v>
      </c>
      <c r="E51" s="4"/>
      <c r="F51" s="4"/>
    </row>
    <row r="52" spans="2:6" x14ac:dyDescent="0.25">
      <c r="B52" s="632" t="s">
        <v>30</v>
      </c>
      <c r="C52" s="633"/>
      <c r="D52" s="52">
        <f>COUNTIF(L6:L35,"Maçonnerie")</f>
        <v>0</v>
      </c>
      <c r="E52" s="4"/>
      <c r="F52" s="4"/>
    </row>
    <row r="53" spans="2:6" x14ac:dyDescent="0.25">
      <c r="B53" s="632" t="s">
        <v>31</v>
      </c>
      <c r="C53" s="633"/>
      <c r="D53" s="52">
        <f>COUNTIF(L6:L35,"fenetre")</f>
        <v>0</v>
      </c>
      <c r="E53" s="4"/>
      <c r="F53" s="4"/>
    </row>
    <row r="54" spans="2:6" x14ac:dyDescent="0.25">
      <c r="B54" s="632" t="s">
        <v>32</v>
      </c>
      <c r="C54" s="633"/>
      <c r="D54" s="52">
        <f>COUNTIF(L6:L35,"Volets")</f>
        <v>0</v>
      </c>
      <c r="E54" s="4"/>
      <c r="F54" s="4"/>
    </row>
    <row r="55" spans="2:6" x14ac:dyDescent="0.25">
      <c r="B55" s="632" t="s">
        <v>33</v>
      </c>
      <c r="C55" s="633"/>
      <c r="D55" s="52">
        <f>COUNTIF(L6:L35,"Alarme")</f>
        <v>0</v>
      </c>
      <c r="E55" s="4"/>
      <c r="F55" s="4"/>
    </row>
    <row r="56" spans="2:6" ht="15.75" thickBot="1" x14ac:dyDescent="0.3">
      <c r="B56" s="49" t="s">
        <v>34</v>
      </c>
      <c r="C56" s="50"/>
      <c r="D56" s="53">
        <f>COUNTIF(L6:L35,"sol")</f>
        <v>0</v>
      </c>
      <c r="E56" s="6"/>
      <c r="F56" s="6"/>
    </row>
  </sheetData>
  <autoFilter ref="A5:X41"/>
  <mergeCells count="23">
    <mergeCell ref="B54:C54"/>
    <mergeCell ref="B55:C55"/>
    <mergeCell ref="B48:C48"/>
    <mergeCell ref="B49:C49"/>
    <mergeCell ref="B50:C50"/>
    <mergeCell ref="B51:C51"/>
    <mergeCell ref="B52:C52"/>
    <mergeCell ref="B53:C53"/>
    <mergeCell ref="B36:E36"/>
    <mergeCell ref="A2:X2"/>
    <mergeCell ref="A6:A35"/>
    <mergeCell ref="B47:C47"/>
    <mergeCell ref="B37:C37"/>
    <mergeCell ref="G37:H38"/>
    <mergeCell ref="I37:J38"/>
    <mergeCell ref="B38:C38"/>
    <mergeCell ref="B39:C39"/>
    <mergeCell ref="B40:C40"/>
    <mergeCell ref="B41:C41"/>
    <mergeCell ref="B43:C43"/>
    <mergeCell ref="D43:E43"/>
    <mergeCell ref="B45:C45"/>
    <mergeCell ref="B46:C46"/>
  </mergeCells>
  <pageMargins left="0" right="0" top="0.19685039370078741" bottom="0.19685039370078741" header="0.31496062992125984" footer="0.31496062992125984"/>
  <pageSetup paperSize="9" scale="33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50"/>
  <sheetViews>
    <sheetView zoomScale="80" zoomScaleNormal="80" workbookViewId="0">
      <selection activeCell="J18" sqref="J18"/>
    </sheetView>
  </sheetViews>
  <sheetFormatPr baseColWidth="10" defaultRowHeight="15" x14ac:dyDescent="0.25"/>
  <cols>
    <col min="1" max="1" width="6.140625" style="1" customWidth="1"/>
    <col min="2" max="2" width="9.5703125" style="1" customWidth="1"/>
    <col min="3" max="3" width="12.5703125" style="1" customWidth="1"/>
    <col min="4" max="4" width="10.140625" style="1" customWidth="1"/>
    <col min="5" max="5" width="12.5703125" style="1" customWidth="1"/>
    <col min="6" max="6" width="21.85546875" style="1" customWidth="1"/>
    <col min="7" max="7" width="20.7109375" style="1" customWidth="1"/>
    <col min="8" max="8" width="13.7109375" style="1" customWidth="1"/>
    <col min="9" max="9" width="8.28515625" style="1" customWidth="1"/>
    <col min="10" max="10" width="32.85546875" style="1" customWidth="1"/>
    <col min="11" max="12" width="11.42578125" style="1"/>
    <col min="13" max="13" width="24.42578125" style="1" customWidth="1"/>
    <col min="14" max="14" width="8.42578125" style="1" customWidth="1"/>
    <col min="15" max="15" width="12.85546875" style="1" customWidth="1"/>
    <col min="16" max="16" width="8.140625" style="1" customWidth="1"/>
    <col min="17" max="17" width="12.85546875" style="1" customWidth="1"/>
    <col min="18" max="18" width="12.7109375" style="1" customWidth="1"/>
    <col min="19" max="19" width="13" style="1" customWidth="1"/>
    <col min="20" max="20" width="12.140625" style="1" customWidth="1"/>
    <col min="21" max="21" width="13" style="1" customWidth="1"/>
    <col min="22" max="22" width="11.85546875" style="1" customWidth="1"/>
    <col min="23" max="23" width="13.7109375" style="1" customWidth="1"/>
    <col min="24" max="24" width="13.28515625" style="1" customWidth="1"/>
    <col min="25" max="25" width="15.85546875" style="1" customWidth="1"/>
    <col min="26" max="26" width="18.5703125" style="1" customWidth="1"/>
    <col min="27" max="16384" width="11.42578125" style="1"/>
  </cols>
  <sheetData>
    <row r="1" spans="1:26" ht="15.75" thickBot="1" x14ac:dyDescent="0.3"/>
    <row r="2" spans="1:26" ht="15.75" thickBot="1" x14ac:dyDescent="0.3">
      <c r="A2" s="636" t="s">
        <v>23</v>
      </c>
      <c r="B2" s="637"/>
      <c r="C2" s="637"/>
      <c r="D2" s="637"/>
      <c r="E2" s="637"/>
      <c r="F2" s="637"/>
      <c r="G2" s="637"/>
      <c r="H2" s="637"/>
      <c r="I2" s="637"/>
      <c r="J2" s="637"/>
      <c r="K2" s="637"/>
      <c r="L2" s="637"/>
      <c r="M2" s="637"/>
      <c r="N2" s="637"/>
      <c r="O2" s="637"/>
      <c r="P2" s="637"/>
      <c r="Q2" s="637"/>
      <c r="R2" s="637"/>
      <c r="S2" s="637"/>
      <c r="T2" s="637"/>
      <c r="U2" s="637"/>
      <c r="V2" s="637"/>
      <c r="W2" s="637"/>
      <c r="X2" s="637"/>
      <c r="Y2" s="637"/>
      <c r="Z2" s="638"/>
    </row>
    <row r="3" spans="1:26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5"/>
      <c r="N3" s="5"/>
      <c r="O3" s="5"/>
      <c r="P3" s="5"/>
    </row>
    <row r="4" spans="1:26" ht="15.75" thickBot="1" x14ac:dyDescent="0.3">
      <c r="Q4" s="3"/>
      <c r="R4" s="3"/>
      <c r="S4" s="3"/>
      <c r="T4" s="3"/>
      <c r="U4" s="3"/>
      <c r="V4" s="3"/>
      <c r="W4" s="3"/>
      <c r="X4" s="3"/>
      <c r="Y4" s="3"/>
      <c r="Z4" s="3"/>
    </row>
    <row r="5" spans="1:26" ht="41.25" customHeight="1" thickBot="1" x14ac:dyDescent="0.3">
      <c r="A5" s="22" t="s">
        <v>5</v>
      </c>
      <c r="B5" s="22" t="s">
        <v>22</v>
      </c>
      <c r="C5" s="10" t="s">
        <v>2</v>
      </c>
      <c r="D5" s="10" t="s">
        <v>15</v>
      </c>
      <c r="E5" s="10" t="s">
        <v>40</v>
      </c>
      <c r="F5" s="9" t="s">
        <v>16</v>
      </c>
      <c r="G5" s="10" t="s">
        <v>17</v>
      </c>
      <c r="H5" s="12" t="s">
        <v>0</v>
      </c>
      <c r="I5" s="12" t="s">
        <v>8</v>
      </c>
      <c r="J5" s="13" t="s">
        <v>20</v>
      </c>
      <c r="K5" s="13" t="s">
        <v>21</v>
      </c>
      <c r="L5" s="20" t="s">
        <v>1</v>
      </c>
      <c r="M5" s="14" t="s">
        <v>9</v>
      </c>
      <c r="N5" s="14" t="s">
        <v>19</v>
      </c>
      <c r="O5" s="59" t="s">
        <v>44</v>
      </c>
      <c r="P5" s="16" t="s">
        <v>38</v>
      </c>
      <c r="Q5" s="16" t="s">
        <v>3</v>
      </c>
      <c r="R5" s="17" t="s">
        <v>10</v>
      </c>
      <c r="S5" s="18" t="s">
        <v>4</v>
      </c>
      <c r="T5" s="17" t="s">
        <v>36</v>
      </c>
      <c r="U5" s="19" t="s">
        <v>11</v>
      </c>
      <c r="V5" s="75" t="s">
        <v>45</v>
      </c>
      <c r="W5" s="20" t="s">
        <v>41</v>
      </c>
      <c r="X5" s="20" t="s">
        <v>42</v>
      </c>
      <c r="Y5" s="74" t="s">
        <v>43</v>
      </c>
      <c r="Z5" s="21" t="s">
        <v>49</v>
      </c>
    </row>
    <row r="6" spans="1:26" ht="15" customHeight="1" x14ac:dyDescent="0.25">
      <c r="A6" s="639" t="s">
        <v>57</v>
      </c>
      <c r="B6" s="366">
        <v>1</v>
      </c>
      <c r="C6" s="260"/>
      <c r="D6" s="261"/>
      <c r="E6" s="262"/>
      <c r="F6" s="263"/>
      <c r="G6" s="510"/>
      <c r="H6" s="267"/>
      <c r="I6" s="580"/>
      <c r="J6" s="402"/>
      <c r="K6" s="581"/>
      <c r="L6" s="582"/>
      <c r="M6" s="404"/>
      <c r="N6" s="269"/>
      <c r="O6" s="532"/>
      <c r="P6" s="270"/>
      <c r="Q6" s="271"/>
      <c r="R6" s="272"/>
      <c r="S6" s="172"/>
      <c r="T6" s="172"/>
      <c r="U6" s="273"/>
      <c r="V6" s="274"/>
      <c r="W6" s="443"/>
      <c r="X6" s="275"/>
      <c r="Y6" s="540"/>
      <c r="Z6" s="276"/>
    </row>
    <row r="7" spans="1:26" ht="15" customHeight="1" x14ac:dyDescent="0.25">
      <c r="A7" s="640"/>
      <c r="B7" s="164">
        <v>2</v>
      </c>
      <c r="C7" s="100"/>
      <c r="D7" s="166"/>
      <c r="E7" s="192"/>
      <c r="F7" s="277"/>
      <c r="G7" s="516"/>
      <c r="H7" s="281"/>
      <c r="I7" s="583"/>
      <c r="J7" s="279"/>
      <c r="K7" s="584"/>
      <c r="L7" s="585"/>
      <c r="M7" s="410"/>
      <c r="N7" s="160"/>
      <c r="O7" s="517"/>
      <c r="P7" s="197"/>
      <c r="Q7" s="282"/>
      <c r="R7" s="283"/>
      <c r="S7" s="172"/>
      <c r="T7" s="172"/>
      <c r="U7" s="198"/>
      <c r="V7" s="284"/>
      <c r="W7" s="444"/>
      <c r="X7" s="285"/>
      <c r="Y7" s="543"/>
      <c r="Z7" s="286"/>
    </row>
    <row r="8" spans="1:26" ht="15" customHeight="1" x14ac:dyDescent="0.25">
      <c r="A8" s="640"/>
      <c r="B8" s="164">
        <v>3</v>
      </c>
      <c r="C8" s="100"/>
      <c r="D8" s="166"/>
      <c r="E8" s="192"/>
      <c r="F8" s="277"/>
      <c r="G8" s="516"/>
      <c r="H8" s="281"/>
      <c r="I8" s="583"/>
      <c r="J8" s="279"/>
      <c r="K8" s="584"/>
      <c r="L8" s="585"/>
      <c r="M8" s="410"/>
      <c r="N8" s="160"/>
      <c r="O8" s="517"/>
      <c r="P8" s="197"/>
      <c r="Q8" s="282"/>
      <c r="R8" s="283"/>
      <c r="S8" s="172"/>
      <c r="T8" s="172"/>
      <c r="U8" s="198"/>
      <c r="V8" s="284"/>
      <c r="W8" s="444"/>
      <c r="X8" s="285"/>
      <c r="Y8" s="543"/>
      <c r="Z8" s="286"/>
    </row>
    <row r="9" spans="1:26" ht="15" customHeight="1" x14ac:dyDescent="0.25">
      <c r="A9" s="640"/>
      <c r="B9" s="164">
        <v>4</v>
      </c>
      <c r="C9" s="100"/>
      <c r="D9" s="166"/>
      <c r="E9" s="192"/>
      <c r="F9" s="277"/>
      <c r="G9" s="516"/>
      <c r="H9" s="281"/>
      <c r="I9" s="583"/>
      <c r="J9" s="279"/>
      <c r="K9" s="584"/>
      <c r="L9" s="585"/>
      <c r="M9" s="410"/>
      <c r="N9" s="160"/>
      <c r="O9" s="517"/>
      <c r="P9" s="197"/>
      <c r="Q9" s="282"/>
      <c r="R9" s="283"/>
      <c r="S9" s="172"/>
      <c r="T9" s="172"/>
      <c r="U9" s="198"/>
      <c r="V9" s="284"/>
      <c r="W9" s="444"/>
      <c r="X9" s="285"/>
      <c r="Y9" s="543"/>
      <c r="Z9" s="286"/>
    </row>
    <row r="10" spans="1:26" x14ac:dyDescent="0.25">
      <c r="A10" s="640"/>
      <c r="B10" s="164">
        <v>5</v>
      </c>
      <c r="C10" s="100"/>
      <c r="D10" s="166"/>
      <c r="E10" s="192"/>
      <c r="F10" s="277"/>
      <c r="G10" s="516"/>
      <c r="H10" s="281"/>
      <c r="I10" s="583"/>
      <c r="J10" s="279"/>
      <c r="K10" s="584"/>
      <c r="L10" s="585"/>
      <c r="M10" s="410"/>
      <c r="N10" s="160"/>
      <c r="O10" s="517"/>
      <c r="P10" s="197"/>
      <c r="Q10" s="282"/>
      <c r="R10" s="283"/>
      <c r="S10" s="172"/>
      <c r="T10" s="172"/>
      <c r="U10" s="198"/>
      <c r="V10" s="284"/>
      <c r="W10" s="444"/>
      <c r="X10" s="285"/>
      <c r="Y10" s="543"/>
      <c r="Z10" s="286"/>
    </row>
    <row r="11" spans="1:26" x14ac:dyDescent="0.25">
      <c r="A11" s="640"/>
      <c r="B11" s="164">
        <v>6</v>
      </c>
      <c r="C11" s="100"/>
      <c r="D11" s="166"/>
      <c r="E11" s="192"/>
      <c r="F11" s="277"/>
      <c r="G11" s="516"/>
      <c r="H11" s="194"/>
      <c r="I11" s="586"/>
      <c r="J11" s="279"/>
      <c r="K11" s="584"/>
      <c r="L11" s="585"/>
      <c r="M11" s="410"/>
      <c r="N11" s="160"/>
      <c r="O11" s="521"/>
      <c r="P11" s="197"/>
      <c r="Q11" s="282"/>
      <c r="R11" s="283"/>
      <c r="S11" s="172"/>
      <c r="T11" s="172"/>
      <c r="U11" s="198"/>
      <c r="V11" s="284"/>
      <c r="W11" s="444"/>
      <c r="X11" s="285"/>
      <c r="Y11" s="543"/>
      <c r="Z11" s="286"/>
    </row>
    <row r="12" spans="1:26" x14ac:dyDescent="0.25">
      <c r="A12" s="640"/>
      <c r="B12" s="164">
        <v>7</v>
      </c>
      <c r="C12" s="100"/>
      <c r="D12" s="166"/>
      <c r="E12" s="192"/>
      <c r="F12" s="277"/>
      <c r="G12" s="516"/>
      <c r="H12" s="194"/>
      <c r="I12" s="586"/>
      <c r="J12" s="279"/>
      <c r="K12" s="584"/>
      <c r="L12" s="585"/>
      <c r="M12" s="410"/>
      <c r="N12" s="160"/>
      <c r="O12" s="521"/>
      <c r="P12" s="197"/>
      <c r="Q12" s="282"/>
      <c r="R12" s="283"/>
      <c r="S12" s="172"/>
      <c r="T12" s="172"/>
      <c r="U12" s="198"/>
      <c r="V12" s="284"/>
      <c r="W12" s="444"/>
      <c r="X12" s="285"/>
      <c r="Y12" s="543"/>
      <c r="Z12" s="286"/>
    </row>
    <row r="13" spans="1:26" x14ac:dyDescent="0.25">
      <c r="A13" s="640"/>
      <c r="B13" s="164">
        <v>8</v>
      </c>
      <c r="C13" s="100"/>
      <c r="D13" s="166"/>
      <c r="E13" s="192"/>
      <c r="F13" s="277"/>
      <c r="G13" s="516"/>
      <c r="H13" s="194"/>
      <c r="I13" s="586"/>
      <c r="J13" s="279"/>
      <c r="K13" s="584"/>
      <c r="L13" s="585"/>
      <c r="M13" s="410"/>
      <c r="N13" s="160"/>
      <c r="O13" s="521"/>
      <c r="P13" s="197"/>
      <c r="Q13" s="282"/>
      <c r="R13" s="283"/>
      <c r="S13" s="172"/>
      <c r="T13" s="172"/>
      <c r="U13" s="198"/>
      <c r="V13" s="284"/>
      <c r="W13" s="444"/>
      <c r="X13" s="285"/>
      <c r="Y13" s="543"/>
      <c r="Z13" s="286"/>
    </row>
    <row r="14" spans="1:26" x14ac:dyDescent="0.25">
      <c r="A14" s="640"/>
      <c r="B14" s="164">
        <v>9</v>
      </c>
      <c r="C14" s="100"/>
      <c r="D14" s="166"/>
      <c r="E14" s="192"/>
      <c r="F14" s="277"/>
      <c r="G14" s="516"/>
      <c r="H14" s="194"/>
      <c r="I14" s="586"/>
      <c r="J14" s="279"/>
      <c r="K14" s="584"/>
      <c r="L14" s="585"/>
      <c r="M14" s="410"/>
      <c r="N14" s="160"/>
      <c r="O14" s="521"/>
      <c r="P14" s="197"/>
      <c r="Q14" s="282"/>
      <c r="R14" s="283"/>
      <c r="S14" s="172"/>
      <c r="T14" s="172"/>
      <c r="U14" s="198"/>
      <c r="V14" s="587"/>
      <c r="W14" s="444"/>
      <c r="X14" s="285"/>
      <c r="Y14" s="543"/>
      <c r="Z14" s="286"/>
    </row>
    <row r="15" spans="1:26" x14ac:dyDescent="0.25">
      <c r="A15" s="640"/>
      <c r="B15" s="164">
        <v>10</v>
      </c>
      <c r="C15" s="100"/>
      <c r="D15" s="166"/>
      <c r="E15" s="192"/>
      <c r="F15" s="277"/>
      <c r="G15" s="516"/>
      <c r="H15" s="281"/>
      <c r="I15" s="588"/>
      <c r="J15" s="279"/>
      <c r="K15" s="584"/>
      <c r="L15" s="585"/>
      <c r="M15" s="410"/>
      <c r="N15" s="160"/>
      <c r="O15" s="196"/>
      <c r="P15" s="197"/>
      <c r="Q15" s="171"/>
      <c r="R15" s="172"/>
      <c r="S15" s="172"/>
      <c r="T15" s="172"/>
      <c r="U15" s="198"/>
      <c r="V15" s="284"/>
      <c r="W15" s="444"/>
      <c r="X15" s="285"/>
      <c r="Y15" s="543"/>
      <c r="Z15" s="286"/>
    </row>
    <row r="16" spans="1:26" ht="15" customHeight="1" x14ac:dyDescent="0.25">
      <c r="A16" s="640"/>
      <c r="B16" s="164">
        <v>11</v>
      </c>
      <c r="C16" s="100"/>
      <c r="D16" s="166"/>
      <c r="E16" s="192"/>
      <c r="F16" s="277"/>
      <c r="G16" s="516"/>
      <c r="H16" s="281"/>
      <c r="I16" s="588"/>
      <c r="J16" s="279"/>
      <c r="K16" s="584"/>
      <c r="L16" s="585"/>
      <c r="M16" s="410"/>
      <c r="N16" s="160"/>
      <c r="O16" s="416"/>
      <c r="P16" s="197"/>
      <c r="Q16" s="171"/>
      <c r="R16" s="172"/>
      <c r="S16" s="172"/>
      <c r="T16" s="172"/>
      <c r="U16" s="198"/>
      <c r="V16" s="284"/>
      <c r="W16" s="444"/>
      <c r="X16" s="285"/>
      <c r="Y16" s="543"/>
      <c r="Z16" s="286"/>
    </row>
    <row r="17" spans="1:26" ht="15" customHeight="1" x14ac:dyDescent="0.25">
      <c r="A17" s="640"/>
      <c r="B17" s="164">
        <v>12</v>
      </c>
      <c r="C17" s="100"/>
      <c r="D17" s="166"/>
      <c r="E17" s="192"/>
      <c r="F17" s="167"/>
      <c r="G17" s="193"/>
      <c r="H17" s="194"/>
      <c r="I17" s="588"/>
      <c r="J17" s="279"/>
      <c r="K17" s="584"/>
      <c r="L17" s="585"/>
      <c r="M17" s="170"/>
      <c r="N17" s="160"/>
      <c r="O17" s="196"/>
      <c r="P17" s="197"/>
      <c r="Q17" s="171"/>
      <c r="R17" s="172"/>
      <c r="S17" s="172"/>
      <c r="T17" s="172"/>
      <c r="U17" s="198"/>
      <c r="V17" s="284"/>
      <c r="W17" s="165"/>
      <c r="X17" s="199"/>
      <c r="Y17" s="200"/>
      <c r="Z17" s="168"/>
    </row>
    <row r="18" spans="1:26" ht="15" customHeight="1" x14ac:dyDescent="0.25">
      <c r="A18" s="640"/>
      <c r="B18" s="164">
        <v>13</v>
      </c>
      <c r="C18" s="100"/>
      <c r="D18" s="166"/>
      <c r="E18" s="192"/>
      <c r="F18" s="167"/>
      <c r="G18" s="193"/>
      <c r="H18" s="194"/>
      <c r="I18" s="588"/>
      <c r="J18" s="279"/>
      <c r="K18" s="584"/>
      <c r="L18" s="585"/>
      <c r="M18" s="170"/>
      <c r="N18" s="160"/>
      <c r="O18" s="416"/>
      <c r="P18" s="197"/>
      <c r="Q18" s="171"/>
      <c r="R18" s="172"/>
      <c r="S18" s="172"/>
      <c r="T18" s="172"/>
      <c r="U18" s="198"/>
      <c r="V18" s="284"/>
      <c r="W18" s="165"/>
      <c r="X18" s="199"/>
      <c r="Y18" s="200"/>
      <c r="Z18" s="168"/>
    </row>
    <row r="19" spans="1:26" ht="15" customHeight="1" x14ac:dyDescent="0.25">
      <c r="A19" s="640"/>
      <c r="B19" s="164">
        <v>14</v>
      </c>
      <c r="C19" s="100"/>
      <c r="D19" s="166"/>
      <c r="E19" s="192"/>
      <c r="F19" s="167"/>
      <c r="G19" s="193"/>
      <c r="H19" s="194"/>
      <c r="I19" s="588"/>
      <c r="J19" s="279"/>
      <c r="K19" s="584"/>
      <c r="L19" s="585"/>
      <c r="M19" s="170"/>
      <c r="N19" s="160"/>
      <c r="O19" s="416"/>
      <c r="P19" s="197"/>
      <c r="Q19" s="171"/>
      <c r="R19" s="172"/>
      <c r="S19" s="172"/>
      <c r="T19" s="172"/>
      <c r="U19" s="198"/>
      <c r="V19" s="284"/>
      <c r="W19" s="165"/>
      <c r="X19" s="199"/>
      <c r="Y19" s="200"/>
      <c r="Z19" s="168"/>
    </row>
    <row r="20" spans="1:26" ht="15" customHeight="1" x14ac:dyDescent="0.25">
      <c r="A20" s="640"/>
      <c r="B20" s="164">
        <v>15</v>
      </c>
      <c r="C20" s="100"/>
      <c r="D20" s="166"/>
      <c r="E20" s="192"/>
      <c r="F20" s="167"/>
      <c r="G20" s="193"/>
      <c r="H20" s="194"/>
      <c r="I20" s="588"/>
      <c r="J20" s="279"/>
      <c r="K20" s="584"/>
      <c r="L20" s="585"/>
      <c r="M20" s="170"/>
      <c r="N20" s="160"/>
      <c r="O20" s="416"/>
      <c r="P20" s="197"/>
      <c r="Q20" s="171"/>
      <c r="R20" s="172"/>
      <c r="S20" s="172"/>
      <c r="T20" s="172"/>
      <c r="U20" s="198"/>
      <c r="V20" s="284"/>
      <c r="W20" s="165"/>
      <c r="X20" s="199"/>
      <c r="Y20" s="200"/>
      <c r="Z20" s="168"/>
    </row>
    <row r="21" spans="1:26" ht="15" customHeight="1" x14ac:dyDescent="0.25">
      <c r="A21" s="640"/>
      <c r="B21" s="164">
        <v>16</v>
      </c>
      <c r="C21" s="100"/>
      <c r="D21" s="166"/>
      <c r="E21" s="192"/>
      <c r="F21" s="167"/>
      <c r="G21" s="193"/>
      <c r="H21" s="194"/>
      <c r="I21" s="588"/>
      <c r="J21" s="279"/>
      <c r="K21" s="584"/>
      <c r="L21" s="585"/>
      <c r="M21" s="170"/>
      <c r="N21" s="160"/>
      <c r="O21" s="416"/>
      <c r="P21" s="197"/>
      <c r="Q21" s="171"/>
      <c r="R21" s="172"/>
      <c r="S21" s="172"/>
      <c r="T21" s="172"/>
      <c r="U21" s="198"/>
      <c r="V21" s="284"/>
      <c r="W21" s="165"/>
      <c r="X21" s="199"/>
      <c r="Y21" s="200"/>
      <c r="Z21" s="168"/>
    </row>
    <row r="22" spans="1:26" ht="15" customHeight="1" x14ac:dyDescent="0.25">
      <c r="A22" s="640"/>
      <c r="B22" s="164">
        <v>17</v>
      </c>
      <c r="C22" s="191"/>
      <c r="D22" s="166"/>
      <c r="E22" s="192"/>
      <c r="F22" s="167"/>
      <c r="G22" s="193"/>
      <c r="H22" s="194"/>
      <c r="I22" s="588"/>
      <c r="J22" s="279"/>
      <c r="K22" s="584"/>
      <c r="L22" s="585"/>
      <c r="M22" s="170"/>
      <c r="N22" s="160"/>
      <c r="O22" s="416"/>
      <c r="P22" s="197"/>
      <c r="Q22" s="171"/>
      <c r="R22" s="172"/>
      <c r="S22" s="172"/>
      <c r="T22" s="172"/>
      <c r="U22" s="198"/>
      <c r="V22" s="284"/>
      <c r="W22" s="165"/>
      <c r="X22" s="199"/>
      <c r="Y22" s="200"/>
      <c r="Z22" s="168"/>
    </row>
    <row r="23" spans="1:26" ht="15" customHeight="1" x14ac:dyDescent="0.25">
      <c r="A23" s="640"/>
      <c r="B23" s="164">
        <v>18</v>
      </c>
      <c r="C23" s="191"/>
      <c r="D23" s="166"/>
      <c r="E23" s="192"/>
      <c r="F23" s="167"/>
      <c r="G23" s="193"/>
      <c r="H23" s="194"/>
      <c r="I23" s="588"/>
      <c r="J23" s="279"/>
      <c r="K23" s="584"/>
      <c r="L23" s="585"/>
      <c r="M23" s="170"/>
      <c r="N23" s="160"/>
      <c r="O23" s="196"/>
      <c r="P23" s="197"/>
      <c r="Q23" s="171"/>
      <c r="R23" s="172"/>
      <c r="S23" s="172"/>
      <c r="T23" s="172"/>
      <c r="U23" s="198"/>
      <c r="V23" s="284"/>
      <c r="W23" s="165"/>
      <c r="X23" s="199"/>
      <c r="Y23" s="200"/>
      <c r="Z23" s="168"/>
    </row>
    <row r="24" spans="1:26" ht="15" customHeight="1" x14ac:dyDescent="0.25">
      <c r="A24" s="640"/>
      <c r="B24" s="164">
        <v>19</v>
      </c>
      <c r="C24" s="191"/>
      <c r="D24" s="166"/>
      <c r="E24" s="192"/>
      <c r="F24" s="167"/>
      <c r="G24" s="193"/>
      <c r="H24" s="194"/>
      <c r="I24" s="588"/>
      <c r="J24" s="279"/>
      <c r="K24" s="584"/>
      <c r="L24" s="585"/>
      <c r="M24" s="170"/>
      <c r="N24" s="160"/>
      <c r="O24" s="196"/>
      <c r="P24" s="197"/>
      <c r="Q24" s="171"/>
      <c r="R24" s="172"/>
      <c r="S24" s="172"/>
      <c r="T24" s="172"/>
      <c r="U24" s="198"/>
      <c r="V24" s="284"/>
      <c r="W24" s="165"/>
      <c r="X24" s="199"/>
      <c r="Y24" s="200"/>
      <c r="Z24" s="168"/>
    </row>
    <row r="25" spans="1:26" ht="15" customHeight="1" x14ac:dyDescent="0.25">
      <c r="A25" s="640"/>
      <c r="B25" s="164">
        <v>20</v>
      </c>
      <c r="C25" s="191"/>
      <c r="D25" s="166"/>
      <c r="E25" s="192"/>
      <c r="F25" s="167"/>
      <c r="G25" s="193"/>
      <c r="H25" s="194"/>
      <c r="I25" s="588"/>
      <c r="J25" s="279"/>
      <c r="K25" s="584"/>
      <c r="L25" s="585"/>
      <c r="M25" s="170"/>
      <c r="N25" s="160"/>
      <c r="O25" s="196"/>
      <c r="P25" s="197"/>
      <c r="Q25" s="171"/>
      <c r="R25" s="172"/>
      <c r="S25" s="172"/>
      <c r="T25" s="172"/>
      <c r="U25" s="198"/>
      <c r="V25" s="284"/>
      <c r="W25" s="165"/>
      <c r="X25" s="199"/>
      <c r="Y25" s="200"/>
      <c r="Z25" s="168"/>
    </row>
    <row r="26" spans="1:26" ht="15" customHeight="1" x14ac:dyDescent="0.25">
      <c r="A26" s="640"/>
      <c r="B26" s="164">
        <v>21</v>
      </c>
      <c r="C26" s="191"/>
      <c r="D26" s="166"/>
      <c r="E26" s="192"/>
      <c r="F26" s="167"/>
      <c r="G26" s="193"/>
      <c r="H26" s="194"/>
      <c r="I26" s="588"/>
      <c r="J26" s="486"/>
      <c r="K26" s="584"/>
      <c r="L26" s="585"/>
      <c r="M26" s="170"/>
      <c r="N26" s="160"/>
      <c r="O26" s="196"/>
      <c r="P26" s="197"/>
      <c r="Q26" s="171"/>
      <c r="R26" s="172"/>
      <c r="S26" s="172"/>
      <c r="T26" s="172"/>
      <c r="U26" s="198"/>
      <c r="V26" s="284"/>
      <c r="W26" s="165"/>
      <c r="X26" s="199"/>
      <c r="Y26" s="200"/>
      <c r="Z26" s="168"/>
    </row>
    <row r="27" spans="1:26" ht="15" customHeight="1" x14ac:dyDescent="0.25">
      <c r="A27" s="640"/>
      <c r="B27" s="164">
        <v>22</v>
      </c>
      <c r="C27" s="191"/>
      <c r="D27" s="166"/>
      <c r="E27" s="192"/>
      <c r="F27" s="167"/>
      <c r="G27" s="193"/>
      <c r="H27" s="194"/>
      <c r="I27" s="588"/>
      <c r="J27" s="279"/>
      <c r="K27" s="584"/>
      <c r="L27" s="585"/>
      <c r="M27" s="170"/>
      <c r="N27" s="160"/>
      <c r="O27" s="196"/>
      <c r="P27" s="197"/>
      <c r="Q27" s="171"/>
      <c r="R27" s="172"/>
      <c r="S27" s="172"/>
      <c r="T27" s="172"/>
      <c r="U27" s="198"/>
      <c r="V27" s="284"/>
      <c r="W27" s="165"/>
      <c r="X27" s="199"/>
      <c r="Y27" s="200"/>
      <c r="Z27" s="168"/>
    </row>
    <row r="28" spans="1:26" ht="15" customHeight="1" x14ac:dyDescent="0.25">
      <c r="A28" s="640"/>
      <c r="B28" s="164">
        <v>23</v>
      </c>
      <c r="C28" s="191"/>
      <c r="D28" s="166"/>
      <c r="E28" s="192"/>
      <c r="F28" s="167"/>
      <c r="G28" s="193"/>
      <c r="H28" s="194"/>
      <c r="I28" s="588"/>
      <c r="J28" s="279"/>
      <c r="K28" s="584"/>
      <c r="L28" s="585"/>
      <c r="M28" s="170"/>
      <c r="N28" s="160"/>
      <c r="O28" s="196"/>
      <c r="P28" s="197"/>
      <c r="Q28" s="171"/>
      <c r="R28" s="172"/>
      <c r="S28" s="172"/>
      <c r="T28" s="172"/>
      <c r="U28" s="198"/>
      <c r="V28" s="284"/>
      <c r="W28" s="165"/>
      <c r="X28" s="199"/>
      <c r="Y28" s="200"/>
      <c r="Z28" s="168"/>
    </row>
    <row r="29" spans="1:26" ht="15" customHeight="1" thickBot="1" x14ac:dyDescent="0.3">
      <c r="A29" s="640"/>
      <c r="B29" s="447">
        <v>24</v>
      </c>
      <c r="C29" s="525"/>
      <c r="D29" s="449"/>
      <c r="E29" s="535"/>
      <c r="F29" s="451"/>
      <c r="G29" s="526"/>
      <c r="H29" s="527"/>
      <c r="I29" s="589"/>
      <c r="J29" s="453"/>
      <c r="K29" s="590"/>
      <c r="L29" s="591"/>
      <c r="M29" s="457"/>
      <c r="N29" s="454"/>
      <c r="O29" s="554"/>
      <c r="P29" s="459"/>
      <c r="Q29" s="460"/>
      <c r="R29" s="461"/>
      <c r="S29" s="462"/>
      <c r="T29" s="592"/>
      <c r="U29" s="464"/>
      <c r="V29" s="465"/>
      <c r="W29" s="448"/>
      <c r="X29" s="544"/>
      <c r="Y29" s="545"/>
      <c r="Z29" s="469"/>
    </row>
    <row r="30" spans="1:26" ht="15.75" thickBot="1" x14ac:dyDescent="0.3">
      <c r="A30" s="2"/>
      <c r="B30" s="654"/>
      <c r="C30" s="654"/>
      <c r="D30" s="654"/>
      <c r="E30" s="654"/>
      <c r="F30" s="7"/>
      <c r="G30" s="7"/>
      <c r="H30" s="44"/>
      <c r="I30" s="44"/>
      <c r="J30" s="44"/>
      <c r="K30" s="45"/>
      <c r="L30" s="44"/>
      <c r="M30" s="44"/>
      <c r="N30" s="44"/>
      <c r="O30" s="156">
        <f>SUM(O6:O29)</f>
        <v>0</v>
      </c>
      <c r="P30" s="63"/>
      <c r="Q30" s="152">
        <f t="shared" ref="Q30:V30" si="0">SUM(Q6:Q29)</f>
        <v>0</v>
      </c>
      <c r="R30" s="64">
        <f t="shared" si="0"/>
        <v>0</v>
      </c>
      <c r="S30" s="65">
        <f t="shared" si="0"/>
        <v>0</v>
      </c>
      <c r="T30" s="64">
        <f t="shared" si="0"/>
        <v>0</v>
      </c>
      <c r="U30" s="64">
        <f t="shared" si="0"/>
        <v>0</v>
      </c>
      <c r="V30" s="76">
        <f t="shared" si="0"/>
        <v>0</v>
      </c>
      <c r="W30" s="7"/>
      <c r="X30" s="7"/>
      <c r="Y30" s="7"/>
      <c r="Z30" s="46"/>
    </row>
    <row r="31" spans="1:26" ht="15.75" customHeight="1" thickBot="1" x14ac:dyDescent="0.3">
      <c r="A31" s="2"/>
      <c r="B31" s="642" t="s">
        <v>12</v>
      </c>
      <c r="C31" s="643"/>
      <c r="D31" s="85">
        <v>0</v>
      </c>
      <c r="E31" s="54">
        <f>Q6+Q7</f>
        <v>0</v>
      </c>
      <c r="F31" s="60"/>
      <c r="G31" s="646" t="s">
        <v>39</v>
      </c>
      <c r="H31" s="647"/>
      <c r="I31" s="650">
        <f>E35-E34</f>
        <v>0</v>
      </c>
      <c r="J31" s="651"/>
      <c r="K31" s="6"/>
      <c r="L31" s="6"/>
      <c r="W31" s="6"/>
      <c r="X31" s="6"/>
      <c r="Y31" s="6"/>
    </row>
    <row r="32" spans="1:26" ht="15.75" customHeight="1" thickBot="1" x14ac:dyDescent="0.3">
      <c r="A32" s="2"/>
      <c r="B32" s="644" t="s">
        <v>18</v>
      </c>
      <c r="C32" s="645"/>
      <c r="D32" s="86">
        <v>0</v>
      </c>
      <c r="E32" s="55">
        <v>0</v>
      </c>
      <c r="F32" s="61"/>
      <c r="G32" s="648"/>
      <c r="H32" s="649"/>
      <c r="I32" s="652"/>
      <c r="J32" s="653"/>
      <c r="K32" s="6"/>
      <c r="L32" s="6"/>
    </row>
    <row r="33" spans="1:12" ht="15.75" thickBot="1" x14ac:dyDescent="0.3">
      <c r="A33" s="2"/>
      <c r="B33" s="624" t="s">
        <v>14</v>
      </c>
      <c r="C33" s="625"/>
      <c r="D33" s="133">
        <v>0</v>
      </c>
      <c r="E33" s="56">
        <f>V30</f>
        <v>0</v>
      </c>
      <c r="F33" s="2"/>
      <c r="G33" s="62"/>
      <c r="H33" s="6"/>
      <c r="I33" s="6"/>
      <c r="J33" s="6"/>
      <c r="K33" s="6"/>
      <c r="L33" s="6"/>
    </row>
    <row r="34" spans="1:12" ht="15.75" customHeight="1" thickBot="1" x14ac:dyDescent="0.3">
      <c r="A34" s="2"/>
      <c r="B34" s="626" t="s">
        <v>13</v>
      </c>
      <c r="C34" s="627"/>
      <c r="D34" s="134">
        <v>0</v>
      </c>
      <c r="E34" s="57">
        <f>O30</f>
        <v>0</v>
      </c>
      <c r="K34" s="6"/>
      <c r="L34" s="6"/>
    </row>
    <row r="35" spans="1:12" ht="15.75" thickBot="1" x14ac:dyDescent="0.3">
      <c r="B35" s="628" t="s">
        <v>6</v>
      </c>
      <c r="C35" s="629"/>
      <c r="D35" s="98">
        <f>D31+D32+D33+D34</f>
        <v>0</v>
      </c>
      <c r="E35" s="58">
        <f>Q30</f>
        <v>0</v>
      </c>
      <c r="G35" s="80"/>
      <c r="H35" s="80"/>
      <c r="J35" s="5"/>
    </row>
    <row r="36" spans="1:12" ht="15.75" thickBot="1" x14ac:dyDescent="0.3">
      <c r="B36" s="81"/>
      <c r="C36" s="81"/>
      <c r="D36" s="82"/>
      <c r="E36" s="83"/>
      <c r="G36" s="80"/>
      <c r="H36" s="80"/>
    </row>
    <row r="37" spans="1:12" ht="15.75" thickBot="1" x14ac:dyDescent="0.3">
      <c r="B37" s="630" t="s">
        <v>48</v>
      </c>
      <c r="C37" s="631"/>
      <c r="D37" s="616">
        <f>R30</f>
        <v>0</v>
      </c>
      <c r="E37" s="617"/>
      <c r="G37" s="80"/>
      <c r="H37" s="80"/>
    </row>
    <row r="38" spans="1:12" ht="15.75" thickBot="1" x14ac:dyDescent="0.3"/>
    <row r="39" spans="1:12" ht="33" customHeight="1" thickBot="1" x14ac:dyDescent="0.3">
      <c r="B39" s="618" t="s">
        <v>9</v>
      </c>
      <c r="C39" s="619"/>
      <c r="D39" s="8" t="s">
        <v>35</v>
      </c>
    </row>
    <row r="40" spans="1:12" x14ac:dyDescent="0.25">
      <c r="B40" s="620" t="s">
        <v>24</v>
      </c>
      <c r="C40" s="621"/>
      <c r="D40" s="51">
        <f>COUNTIF(M6:M29,"Peinture")</f>
        <v>0</v>
      </c>
      <c r="E40" s="4"/>
      <c r="F40" s="4"/>
    </row>
    <row r="41" spans="1:12" x14ac:dyDescent="0.25">
      <c r="B41" s="632" t="s">
        <v>25</v>
      </c>
      <c r="C41" s="633"/>
      <c r="D41" s="52">
        <f>COUNTIF(M6:M29,"Electricite")</f>
        <v>0</v>
      </c>
      <c r="E41" s="4"/>
      <c r="F41" s="4"/>
    </row>
    <row r="42" spans="1:12" x14ac:dyDescent="0.25">
      <c r="B42" s="632" t="s">
        <v>26</v>
      </c>
      <c r="C42" s="633"/>
      <c r="D42" s="52">
        <f>COUNTIF(M6:M29,"Store")</f>
        <v>0</v>
      </c>
      <c r="E42" s="4"/>
      <c r="F42" s="4"/>
    </row>
    <row r="43" spans="1:12" x14ac:dyDescent="0.25">
      <c r="B43" s="632" t="s">
        <v>27</v>
      </c>
      <c r="C43" s="633"/>
      <c r="D43" s="52">
        <f>COUNTIF(M6:M29,"Menuiserie")</f>
        <v>0</v>
      </c>
      <c r="E43" s="4"/>
      <c r="F43" s="4"/>
    </row>
    <row r="44" spans="1:12" x14ac:dyDescent="0.25">
      <c r="B44" s="632" t="s">
        <v>28</v>
      </c>
      <c r="C44" s="633"/>
      <c r="D44" s="52">
        <f>COUNTIF(M10:M33,"douche")</f>
        <v>0</v>
      </c>
      <c r="E44" s="4"/>
      <c r="F44" s="4"/>
    </row>
    <row r="45" spans="1:12" x14ac:dyDescent="0.25">
      <c r="B45" s="632" t="s">
        <v>29</v>
      </c>
      <c r="C45" s="633"/>
      <c r="D45" s="52">
        <f>COUNTIF(M6:M29,"Plomberie")</f>
        <v>0</v>
      </c>
      <c r="E45" s="4"/>
      <c r="F45" s="4"/>
    </row>
    <row r="46" spans="1:12" x14ac:dyDescent="0.25">
      <c r="B46" s="632" t="s">
        <v>30</v>
      </c>
      <c r="C46" s="633"/>
      <c r="D46" s="52">
        <f>COUNTIF(M6:M29,"Maçonnerie")</f>
        <v>0</v>
      </c>
      <c r="E46" s="4"/>
      <c r="F46" s="4"/>
    </row>
    <row r="47" spans="1:12" x14ac:dyDescent="0.25">
      <c r="B47" s="632" t="s">
        <v>31</v>
      </c>
      <c r="C47" s="633"/>
      <c r="D47" s="52">
        <f>COUNTIF(M6:M29,"fenetre")</f>
        <v>0</v>
      </c>
      <c r="E47" s="4"/>
      <c r="F47" s="4"/>
    </row>
    <row r="48" spans="1:12" x14ac:dyDescent="0.25">
      <c r="B48" s="632" t="s">
        <v>32</v>
      </c>
      <c r="C48" s="633"/>
      <c r="D48" s="52">
        <f>COUNTIF(M6:M29,"Volets")</f>
        <v>0</v>
      </c>
      <c r="E48" s="4"/>
      <c r="F48" s="4"/>
    </row>
    <row r="49" spans="2:6" x14ac:dyDescent="0.25">
      <c r="B49" s="632" t="s">
        <v>33</v>
      </c>
      <c r="C49" s="633"/>
      <c r="D49" s="52">
        <f>COUNTIF(M6:M29,"Alarme")</f>
        <v>0</v>
      </c>
      <c r="E49" s="4"/>
      <c r="F49" s="4"/>
    </row>
    <row r="50" spans="2:6" ht="15.75" thickBot="1" x14ac:dyDescent="0.3">
      <c r="B50" s="49" t="s">
        <v>34</v>
      </c>
      <c r="C50" s="50"/>
      <c r="D50" s="53">
        <f>COUNTIF(M6:M29,"sol")</f>
        <v>0</v>
      </c>
      <c r="E50" s="6"/>
      <c r="F50" s="6"/>
    </row>
  </sheetData>
  <autoFilter ref="A5:Z35"/>
  <mergeCells count="23">
    <mergeCell ref="B48:C48"/>
    <mergeCell ref="B49:C49"/>
    <mergeCell ref="B42:C42"/>
    <mergeCell ref="B43:C43"/>
    <mergeCell ref="B44:C44"/>
    <mergeCell ref="B45:C45"/>
    <mergeCell ref="B46:C46"/>
    <mergeCell ref="B47:C47"/>
    <mergeCell ref="B30:E30"/>
    <mergeCell ref="A2:Z2"/>
    <mergeCell ref="A6:A29"/>
    <mergeCell ref="B41:C41"/>
    <mergeCell ref="B31:C31"/>
    <mergeCell ref="G31:H32"/>
    <mergeCell ref="I31:J32"/>
    <mergeCell ref="B32:C32"/>
    <mergeCell ref="B33:C33"/>
    <mergeCell ref="B34:C34"/>
    <mergeCell ref="B35:C35"/>
    <mergeCell ref="B37:C37"/>
    <mergeCell ref="D37:E37"/>
    <mergeCell ref="B39:C39"/>
    <mergeCell ref="B40:C40"/>
  </mergeCells>
  <pageMargins left="0" right="0" top="0.19685039370078741" bottom="0.19685039370078741" header="0.31496062992125984" footer="0.31496062992125984"/>
  <pageSetup paperSize="9" scale="33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A53"/>
  <sheetViews>
    <sheetView zoomScale="80" zoomScaleNormal="80" workbookViewId="0">
      <selection activeCell="H40" sqref="H40"/>
    </sheetView>
  </sheetViews>
  <sheetFormatPr baseColWidth="10" defaultRowHeight="15" x14ac:dyDescent="0.25"/>
  <cols>
    <col min="1" max="1" width="6.140625" style="1" customWidth="1"/>
    <col min="2" max="2" width="9.5703125" style="1" customWidth="1"/>
    <col min="3" max="3" width="12.5703125" style="1" customWidth="1"/>
    <col min="4" max="4" width="10.140625" style="1" customWidth="1"/>
    <col min="5" max="5" width="13.7109375" style="1" customWidth="1"/>
    <col min="6" max="6" width="14.28515625" style="1" customWidth="1"/>
    <col min="7" max="7" width="23" style="1" customWidth="1"/>
    <col min="8" max="8" width="13.7109375" style="1" customWidth="1"/>
    <col min="9" max="9" width="8.28515625" style="1" customWidth="1"/>
    <col min="10" max="10" width="35.42578125" style="1" customWidth="1"/>
    <col min="11" max="11" width="11.42578125" style="1"/>
    <col min="12" max="12" width="12.5703125" style="1" customWidth="1"/>
    <col min="13" max="13" width="57.28515625" style="1" customWidth="1"/>
    <col min="14" max="14" width="8.42578125" style="1" customWidth="1"/>
    <col min="15" max="15" width="12.42578125" style="1" customWidth="1"/>
    <col min="16" max="16" width="12.85546875" style="1" customWidth="1"/>
    <col min="17" max="17" width="8.140625" style="1" customWidth="1"/>
    <col min="18" max="18" width="14.140625" style="1" customWidth="1"/>
    <col min="19" max="19" width="12.7109375" style="1" customWidth="1"/>
    <col min="20" max="20" width="12.140625" style="1" customWidth="1"/>
    <col min="21" max="21" width="13.28515625" style="1" customWidth="1"/>
    <col min="22" max="22" width="14.140625" style="1" customWidth="1"/>
    <col min="23" max="23" width="11.85546875" style="1" customWidth="1"/>
    <col min="24" max="24" width="13.28515625" style="1" customWidth="1"/>
    <col min="25" max="25" width="13.85546875" style="1" customWidth="1"/>
    <col min="26" max="26" width="13.28515625" style="1" customWidth="1"/>
    <col min="27" max="27" width="18.5703125" style="1" customWidth="1"/>
    <col min="28" max="16384" width="11.42578125" style="1"/>
  </cols>
  <sheetData>
    <row r="1" spans="1:27" ht="15.75" thickBot="1" x14ac:dyDescent="0.3"/>
    <row r="2" spans="1:27" ht="15.75" thickBot="1" x14ac:dyDescent="0.3">
      <c r="A2" s="636" t="s">
        <v>23</v>
      </c>
      <c r="B2" s="637"/>
      <c r="C2" s="637"/>
      <c r="D2" s="637"/>
      <c r="E2" s="637"/>
      <c r="F2" s="637"/>
      <c r="G2" s="637"/>
      <c r="H2" s="637"/>
      <c r="I2" s="637"/>
      <c r="J2" s="637"/>
      <c r="K2" s="637"/>
      <c r="L2" s="637"/>
      <c r="M2" s="637"/>
      <c r="N2" s="637"/>
      <c r="O2" s="637"/>
      <c r="P2" s="637"/>
      <c r="Q2" s="637"/>
      <c r="R2" s="637"/>
      <c r="S2" s="637"/>
      <c r="T2" s="637"/>
      <c r="U2" s="637"/>
      <c r="V2" s="637"/>
      <c r="W2" s="637"/>
      <c r="X2" s="637"/>
      <c r="Y2" s="637"/>
      <c r="Z2" s="637"/>
      <c r="AA2" s="638"/>
    </row>
    <row r="3" spans="1:27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5"/>
      <c r="N3" s="5"/>
      <c r="O3" s="5"/>
      <c r="P3" s="5"/>
      <c r="Q3" s="5"/>
    </row>
    <row r="4" spans="1:27" ht="15.75" thickBot="1" x14ac:dyDescent="0.3">
      <c r="R4" s="3"/>
      <c r="S4" s="3"/>
      <c r="T4" s="3"/>
      <c r="U4" s="3"/>
      <c r="V4" s="3"/>
      <c r="W4" s="3"/>
      <c r="X4" s="3"/>
      <c r="Y4" s="3"/>
      <c r="Z4" s="3"/>
      <c r="AA4" s="3"/>
    </row>
    <row r="5" spans="1:27" ht="41.25" customHeight="1" thickBot="1" x14ac:dyDescent="0.3">
      <c r="A5" s="22" t="s">
        <v>5</v>
      </c>
      <c r="B5" s="22" t="s">
        <v>22</v>
      </c>
      <c r="C5" s="10" t="s">
        <v>2</v>
      </c>
      <c r="D5" s="10" t="s">
        <v>15</v>
      </c>
      <c r="E5" s="10" t="s">
        <v>40</v>
      </c>
      <c r="F5" s="9" t="s">
        <v>16</v>
      </c>
      <c r="G5" s="10" t="s">
        <v>17</v>
      </c>
      <c r="H5" s="12" t="s">
        <v>0</v>
      </c>
      <c r="I5" s="12" t="s">
        <v>8</v>
      </c>
      <c r="J5" s="13" t="s">
        <v>20</v>
      </c>
      <c r="K5" s="13" t="s">
        <v>21</v>
      </c>
      <c r="L5" s="20" t="s">
        <v>1</v>
      </c>
      <c r="M5" s="14" t="s">
        <v>9</v>
      </c>
      <c r="N5" s="14" t="s">
        <v>19</v>
      </c>
      <c r="O5" s="15" t="s">
        <v>47</v>
      </c>
      <c r="P5" s="59" t="s">
        <v>44</v>
      </c>
      <c r="Q5" s="16" t="s">
        <v>38</v>
      </c>
      <c r="R5" s="16" t="s">
        <v>3</v>
      </c>
      <c r="S5" s="17" t="s">
        <v>10</v>
      </c>
      <c r="T5" s="18" t="s">
        <v>4</v>
      </c>
      <c r="U5" s="19" t="s">
        <v>36</v>
      </c>
      <c r="V5" s="19" t="s">
        <v>11</v>
      </c>
      <c r="W5" s="75" t="s">
        <v>45</v>
      </c>
      <c r="X5" s="20" t="s">
        <v>41</v>
      </c>
      <c r="Y5" s="20" t="s">
        <v>42</v>
      </c>
      <c r="Z5" s="74" t="s">
        <v>43</v>
      </c>
      <c r="AA5" s="21" t="s">
        <v>49</v>
      </c>
    </row>
    <row r="6" spans="1:27" ht="15" customHeight="1" x14ac:dyDescent="0.25">
      <c r="A6" s="639" t="s">
        <v>58</v>
      </c>
      <c r="B6" s="366">
        <v>1</v>
      </c>
      <c r="C6" s="260"/>
      <c r="D6" s="261"/>
      <c r="E6" s="262"/>
      <c r="F6" s="263"/>
      <c r="G6" s="510"/>
      <c r="H6" s="267"/>
      <c r="I6" s="511"/>
      <c r="J6" s="402"/>
      <c r="K6" s="538"/>
      <c r="L6" s="268"/>
      <c r="M6" s="404"/>
      <c r="N6" s="269"/>
      <c r="O6" s="161"/>
      <c r="P6" s="532"/>
      <c r="Q6" s="270"/>
      <c r="R6" s="271"/>
      <c r="S6" s="272"/>
      <c r="T6" s="172"/>
      <c r="U6" s="172"/>
      <c r="V6" s="172"/>
      <c r="W6" s="387"/>
      <c r="X6" s="443"/>
      <c r="Y6" s="275"/>
      <c r="Z6" s="206"/>
      <c r="AA6" s="157"/>
    </row>
    <row r="7" spans="1:27" ht="15" customHeight="1" x14ac:dyDescent="0.25">
      <c r="A7" s="640"/>
      <c r="B7" s="164">
        <v>2</v>
      </c>
      <c r="C7" s="100"/>
      <c r="D7" s="166"/>
      <c r="E7" s="192"/>
      <c r="F7" s="277"/>
      <c r="G7" s="516"/>
      <c r="H7" s="281"/>
      <c r="I7" s="280"/>
      <c r="J7" s="279"/>
      <c r="K7" s="541"/>
      <c r="L7" s="169"/>
      <c r="M7" s="410"/>
      <c r="N7" s="160"/>
      <c r="O7" s="542"/>
      <c r="P7" s="533"/>
      <c r="Q7" s="197"/>
      <c r="R7" s="282"/>
      <c r="S7" s="283"/>
      <c r="T7" s="172"/>
      <c r="U7" s="172"/>
      <c r="V7" s="172"/>
      <c r="W7" s="390"/>
      <c r="X7" s="444"/>
      <c r="Y7" s="285"/>
      <c r="Z7" s="177"/>
      <c r="AA7" s="140"/>
    </row>
    <row r="8" spans="1:27" ht="15" customHeight="1" x14ac:dyDescent="0.25">
      <c r="A8" s="640"/>
      <c r="B8" s="164">
        <v>3</v>
      </c>
      <c r="C8" s="100"/>
      <c r="D8" s="166"/>
      <c r="E8" s="192"/>
      <c r="F8" s="277"/>
      <c r="G8" s="516"/>
      <c r="H8" s="281"/>
      <c r="I8" s="280"/>
      <c r="J8" s="279"/>
      <c r="K8" s="541"/>
      <c r="L8" s="169"/>
      <c r="M8" s="410"/>
      <c r="N8" s="160"/>
      <c r="O8" s="542"/>
      <c r="P8" s="533"/>
      <c r="Q8" s="197"/>
      <c r="R8" s="282"/>
      <c r="S8" s="283"/>
      <c r="T8" s="172"/>
      <c r="U8" s="172"/>
      <c r="V8" s="172"/>
      <c r="W8" s="390"/>
      <c r="X8" s="444"/>
      <c r="Y8" s="285"/>
      <c r="Z8" s="177"/>
      <c r="AA8" s="140"/>
    </row>
    <row r="9" spans="1:27" ht="15" customHeight="1" x14ac:dyDescent="0.25">
      <c r="A9" s="640"/>
      <c r="B9" s="164">
        <v>4</v>
      </c>
      <c r="C9" s="100"/>
      <c r="D9" s="166"/>
      <c r="E9" s="192"/>
      <c r="F9" s="277"/>
      <c r="G9" s="516"/>
      <c r="H9" s="281"/>
      <c r="I9" s="280"/>
      <c r="J9" s="279"/>
      <c r="K9" s="541"/>
      <c r="L9" s="169"/>
      <c r="M9" s="410"/>
      <c r="N9" s="160"/>
      <c r="O9" s="232"/>
      <c r="P9" s="517"/>
      <c r="Q9" s="197"/>
      <c r="R9" s="282"/>
      <c r="S9" s="283"/>
      <c r="T9" s="172"/>
      <c r="U9" s="172"/>
      <c r="V9" s="172"/>
      <c r="W9" s="388"/>
      <c r="X9" s="444"/>
      <c r="Y9" s="285"/>
      <c r="Z9" s="203"/>
      <c r="AA9" s="158"/>
    </row>
    <row r="10" spans="1:27" ht="18" x14ac:dyDescent="0.25">
      <c r="A10" s="640"/>
      <c r="B10" s="164">
        <v>5</v>
      </c>
      <c r="C10" s="100"/>
      <c r="D10" s="166"/>
      <c r="E10" s="192"/>
      <c r="F10" s="277"/>
      <c r="G10" s="516"/>
      <c r="H10" s="281"/>
      <c r="I10" s="280"/>
      <c r="J10" s="279"/>
      <c r="K10" s="541"/>
      <c r="L10" s="169"/>
      <c r="M10" s="410"/>
      <c r="N10" s="160"/>
      <c r="O10" s="542"/>
      <c r="P10" s="533"/>
      <c r="Q10" s="197"/>
      <c r="R10" s="282"/>
      <c r="S10" s="283"/>
      <c r="T10" s="172"/>
      <c r="U10" s="172"/>
      <c r="V10" s="172"/>
      <c r="W10" s="390"/>
      <c r="X10" s="444"/>
      <c r="Y10" s="285"/>
      <c r="Z10" s="177"/>
      <c r="AA10" s="140"/>
    </row>
    <row r="11" spans="1:27" ht="18" x14ac:dyDescent="0.25">
      <c r="A11" s="640"/>
      <c r="B11" s="164">
        <v>6</v>
      </c>
      <c r="C11" s="100"/>
      <c r="D11" s="166"/>
      <c r="E11" s="192"/>
      <c r="F11" s="277"/>
      <c r="G11" s="516"/>
      <c r="H11" s="194"/>
      <c r="I11" s="301"/>
      <c r="J11" s="279"/>
      <c r="K11" s="541"/>
      <c r="L11" s="169"/>
      <c r="M11" s="410"/>
      <c r="N11" s="160"/>
      <c r="O11" s="233"/>
      <c r="P11" s="521"/>
      <c r="Q11" s="197"/>
      <c r="R11" s="282"/>
      <c r="S11" s="283"/>
      <c r="T11" s="172"/>
      <c r="U11" s="172"/>
      <c r="V11" s="172"/>
      <c r="W11" s="388"/>
      <c r="X11" s="444"/>
      <c r="Y11" s="285"/>
      <c r="Z11" s="203"/>
      <c r="AA11" s="158"/>
    </row>
    <row r="12" spans="1:27" ht="18" x14ac:dyDescent="0.25">
      <c r="A12" s="640"/>
      <c r="B12" s="164">
        <v>7</v>
      </c>
      <c r="C12" s="100"/>
      <c r="D12" s="166"/>
      <c r="E12" s="192"/>
      <c r="F12" s="277"/>
      <c r="G12" s="516"/>
      <c r="H12" s="194"/>
      <c r="I12" s="301"/>
      <c r="J12" s="279"/>
      <c r="K12" s="541"/>
      <c r="L12" s="169"/>
      <c r="M12" s="410"/>
      <c r="N12" s="160"/>
      <c r="O12" s="161"/>
      <c r="P12" s="521"/>
      <c r="Q12" s="197"/>
      <c r="R12" s="282"/>
      <c r="S12" s="283"/>
      <c r="T12" s="172"/>
      <c r="U12" s="172"/>
      <c r="V12" s="172"/>
      <c r="W12" s="388"/>
      <c r="X12" s="444"/>
      <c r="Y12" s="285"/>
      <c r="Z12" s="203"/>
      <c r="AA12" s="158"/>
    </row>
    <row r="13" spans="1:27" ht="18" x14ac:dyDescent="0.25">
      <c r="A13" s="640"/>
      <c r="B13" s="164">
        <v>8</v>
      </c>
      <c r="C13" s="100"/>
      <c r="D13" s="166"/>
      <c r="E13" s="192"/>
      <c r="F13" s="277"/>
      <c r="G13" s="516"/>
      <c r="H13" s="194"/>
      <c r="I13" s="301"/>
      <c r="J13" s="279"/>
      <c r="K13" s="541"/>
      <c r="L13" s="169"/>
      <c r="M13" s="410"/>
      <c r="N13" s="160"/>
      <c r="O13" s="542"/>
      <c r="P13" s="380"/>
      <c r="Q13" s="197"/>
      <c r="R13" s="282"/>
      <c r="S13" s="283"/>
      <c r="T13" s="172"/>
      <c r="U13" s="172"/>
      <c r="V13" s="172"/>
      <c r="W13" s="390"/>
      <c r="X13" s="444"/>
      <c r="Y13" s="285"/>
      <c r="Z13" s="177"/>
      <c r="AA13" s="140"/>
    </row>
    <row r="14" spans="1:27" ht="18" x14ac:dyDescent="0.25">
      <c r="A14" s="640"/>
      <c r="B14" s="164">
        <v>9</v>
      </c>
      <c r="C14" s="100"/>
      <c r="D14" s="166"/>
      <c r="E14" s="192"/>
      <c r="F14" s="277"/>
      <c r="G14" s="516"/>
      <c r="H14" s="194"/>
      <c r="I14" s="301"/>
      <c r="J14" s="279"/>
      <c r="K14" s="541"/>
      <c r="L14" s="169"/>
      <c r="M14" s="410"/>
      <c r="N14" s="160"/>
      <c r="O14" s="542"/>
      <c r="P14" s="521"/>
      <c r="Q14" s="197"/>
      <c r="R14" s="282"/>
      <c r="S14" s="283"/>
      <c r="T14" s="172"/>
      <c r="U14" s="172"/>
      <c r="V14" s="172"/>
      <c r="W14" s="388"/>
      <c r="X14" s="444"/>
      <c r="Y14" s="285"/>
      <c r="Z14" s="203"/>
      <c r="AA14" s="158"/>
    </row>
    <row r="15" spans="1:27" ht="18" x14ac:dyDescent="0.25">
      <c r="A15" s="640"/>
      <c r="B15" s="164">
        <v>10</v>
      </c>
      <c r="C15" s="100"/>
      <c r="D15" s="166"/>
      <c r="E15" s="192"/>
      <c r="F15" s="277"/>
      <c r="G15" s="516"/>
      <c r="H15" s="281"/>
      <c r="I15" s="160"/>
      <c r="J15" s="279"/>
      <c r="K15" s="541"/>
      <c r="L15" s="169"/>
      <c r="M15" s="410"/>
      <c r="N15" s="160"/>
      <c r="O15" s="542"/>
      <c r="P15" s="432"/>
      <c r="Q15" s="197"/>
      <c r="R15" s="171"/>
      <c r="S15" s="172"/>
      <c r="T15" s="172"/>
      <c r="U15" s="172"/>
      <c r="V15" s="172"/>
      <c r="W15" s="390"/>
      <c r="X15" s="444"/>
      <c r="Y15" s="285"/>
      <c r="Z15" s="177"/>
      <c r="AA15" s="140"/>
    </row>
    <row r="16" spans="1:27" ht="15" customHeight="1" x14ac:dyDescent="0.25">
      <c r="A16" s="640"/>
      <c r="B16" s="164">
        <v>11</v>
      </c>
      <c r="C16" s="100"/>
      <c r="D16" s="166"/>
      <c r="E16" s="192"/>
      <c r="F16" s="277"/>
      <c r="G16" s="516"/>
      <c r="H16" s="281"/>
      <c r="I16" s="160"/>
      <c r="J16" s="279"/>
      <c r="K16" s="541"/>
      <c r="L16" s="169"/>
      <c r="M16" s="410"/>
      <c r="N16" s="160"/>
      <c r="O16" s="542"/>
      <c r="P16" s="432"/>
      <c r="Q16" s="197"/>
      <c r="R16" s="171"/>
      <c r="S16" s="172"/>
      <c r="T16" s="172"/>
      <c r="U16" s="172"/>
      <c r="V16" s="172"/>
      <c r="W16" s="390"/>
      <c r="X16" s="444"/>
      <c r="Y16" s="285"/>
      <c r="Z16" s="177"/>
      <c r="AA16" s="140"/>
    </row>
    <row r="17" spans="1:27" ht="15" customHeight="1" x14ac:dyDescent="0.25">
      <c r="A17" s="640"/>
      <c r="B17" s="164">
        <v>12</v>
      </c>
      <c r="C17" s="191"/>
      <c r="D17" s="166"/>
      <c r="E17" s="192"/>
      <c r="F17" s="167"/>
      <c r="G17" s="193"/>
      <c r="H17" s="194"/>
      <c r="I17" s="160"/>
      <c r="J17" s="195"/>
      <c r="K17" s="534"/>
      <c r="L17" s="169"/>
      <c r="M17" s="170"/>
      <c r="N17" s="160"/>
      <c r="O17" s="232"/>
      <c r="P17" s="196"/>
      <c r="Q17" s="197"/>
      <c r="R17" s="171"/>
      <c r="S17" s="172"/>
      <c r="T17" s="172"/>
      <c r="U17" s="172"/>
      <c r="V17" s="172"/>
      <c r="W17" s="390"/>
      <c r="X17" s="165"/>
      <c r="Y17" s="199"/>
      <c r="Z17" s="175"/>
      <c r="AA17" s="39"/>
    </row>
    <row r="18" spans="1:27" ht="15" customHeight="1" x14ac:dyDescent="0.25">
      <c r="A18" s="640"/>
      <c r="B18" s="164">
        <v>13</v>
      </c>
      <c r="C18" s="191"/>
      <c r="D18" s="166"/>
      <c r="E18" s="192"/>
      <c r="F18" s="167"/>
      <c r="G18" s="193"/>
      <c r="H18" s="194"/>
      <c r="I18" s="160"/>
      <c r="J18" s="195"/>
      <c r="K18" s="534"/>
      <c r="L18" s="169"/>
      <c r="M18" s="170"/>
      <c r="N18" s="160"/>
      <c r="O18" s="233"/>
      <c r="P18" s="196"/>
      <c r="Q18" s="197"/>
      <c r="R18" s="171"/>
      <c r="S18" s="172"/>
      <c r="T18" s="172"/>
      <c r="U18" s="172"/>
      <c r="V18" s="172"/>
      <c r="W18" s="390"/>
      <c r="X18" s="165"/>
      <c r="Y18" s="199"/>
      <c r="Z18" s="175"/>
      <c r="AA18" s="39"/>
    </row>
    <row r="19" spans="1:27" ht="15" customHeight="1" x14ac:dyDescent="0.25">
      <c r="A19" s="640"/>
      <c r="B19" s="164">
        <v>14</v>
      </c>
      <c r="C19" s="191"/>
      <c r="D19" s="166"/>
      <c r="E19" s="192"/>
      <c r="F19" s="167"/>
      <c r="G19" s="193"/>
      <c r="H19" s="194"/>
      <c r="I19" s="160"/>
      <c r="J19" s="195"/>
      <c r="K19" s="534"/>
      <c r="L19" s="169"/>
      <c r="M19" s="170"/>
      <c r="N19" s="160"/>
      <c r="O19" s="542"/>
      <c r="P19" s="416"/>
      <c r="Q19" s="197"/>
      <c r="R19" s="171"/>
      <c r="S19" s="172"/>
      <c r="T19" s="172"/>
      <c r="U19" s="172"/>
      <c r="V19" s="172"/>
      <c r="W19" s="390"/>
      <c r="X19" s="165"/>
      <c r="Y19" s="199"/>
      <c r="Z19" s="176"/>
      <c r="AA19" s="146"/>
    </row>
    <row r="20" spans="1:27" ht="15" customHeight="1" x14ac:dyDescent="0.25">
      <c r="A20" s="640"/>
      <c r="B20" s="164">
        <v>15</v>
      </c>
      <c r="C20" s="191"/>
      <c r="D20" s="166"/>
      <c r="E20" s="192"/>
      <c r="F20" s="167"/>
      <c r="G20" s="193"/>
      <c r="H20" s="194"/>
      <c r="I20" s="160"/>
      <c r="J20" s="195"/>
      <c r="K20" s="534"/>
      <c r="L20" s="169"/>
      <c r="M20" s="170"/>
      <c r="N20" s="160"/>
      <c r="O20" s="542"/>
      <c r="P20" s="416"/>
      <c r="Q20" s="197"/>
      <c r="R20" s="171"/>
      <c r="S20" s="172"/>
      <c r="T20" s="172"/>
      <c r="U20" s="172"/>
      <c r="V20" s="172"/>
      <c r="W20" s="390"/>
      <c r="X20" s="165"/>
      <c r="Y20" s="199"/>
      <c r="Z20" s="176"/>
      <c r="AA20" s="146"/>
    </row>
    <row r="21" spans="1:27" ht="15" customHeight="1" x14ac:dyDescent="0.25">
      <c r="A21" s="640"/>
      <c r="B21" s="164">
        <v>16</v>
      </c>
      <c r="C21" s="191"/>
      <c r="D21" s="166"/>
      <c r="E21" s="192"/>
      <c r="F21" s="167"/>
      <c r="G21" s="193"/>
      <c r="H21" s="194"/>
      <c r="I21" s="160"/>
      <c r="J21" s="195"/>
      <c r="K21" s="534"/>
      <c r="L21" s="169"/>
      <c r="M21" s="170"/>
      <c r="N21" s="160"/>
      <c r="O21" s="542"/>
      <c r="P21" s="416"/>
      <c r="Q21" s="197"/>
      <c r="R21" s="171"/>
      <c r="S21" s="172"/>
      <c r="T21" s="172"/>
      <c r="U21" s="172"/>
      <c r="V21" s="172"/>
      <c r="W21" s="390"/>
      <c r="X21" s="165"/>
      <c r="Y21" s="199"/>
      <c r="Z21" s="176"/>
      <c r="AA21" s="146"/>
    </row>
    <row r="22" spans="1:27" ht="15" customHeight="1" x14ac:dyDescent="0.25">
      <c r="A22" s="640"/>
      <c r="B22" s="164">
        <v>17</v>
      </c>
      <c r="C22" s="191"/>
      <c r="D22" s="166"/>
      <c r="E22" s="192"/>
      <c r="F22" s="167"/>
      <c r="G22" s="193"/>
      <c r="H22" s="194"/>
      <c r="I22" s="160"/>
      <c r="J22" s="195"/>
      <c r="K22" s="534"/>
      <c r="L22" s="169"/>
      <c r="M22" s="170"/>
      <c r="N22" s="160"/>
      <c r="O22" s="233"/>
      <c r="P22" s="196"/>
      <c r="Q22" s="197"/>
      <c r="R22" s="171"/>
      <c r="S22" s="172"/>
      <c r="T22" s="172"/>
      <c r="U22" s="172"/>
      <c r="V22" s="172"/>
      <c r="W22" s="390"/>
      <c r="X22" s="165"/>
      <c r="Y22" s="199"/>
      <c r="Z22" s="175"/>
      <c r="AA22" s="39"/>
    </row>
    <row r="23" spans="1:27" ht="15" customHeight="1" x14ac:dyDescent="0.25">
      <c r="A23" s="640"/>
      <c r="B23" s="164">
        <v>18</v>
      </c>
      <c r="C23" s="191"/>
      <c r="D23" s="166"/>
      <c r="E23" s="192"/>
      <c r="F23" s="167"/>
      <c r="G23" s="193"/>
      <c r="H23" s="194"/>
      <c r="I23" s="160"/>
      <c r="J23" s="195"/>
      <c r="K23" s="534"/>
      <c r="L23" s="169"/>
      <c r="M23" s="170"/>
      <c r="N23" s="160"/>
      <c r="O23" s="232"/>
      <c r="P23" s="196"/>
      <c r="Q23" s="197"/>
      <c r="R23" s="171"/>
      <c r="S23" s="172"/>
      <c r="T23" s="172"/>
      <c r="U23" s="172"/>
      <c r="V23" s="172"/>
      <c r="W23" s="388"/>
      <c r="X23" s="165"/>
      <c r="Y23" s="199"/>
      <c r="Z23" s="205"/>
      <c r="AA23" s="155"/>
    </row>
    <row r="24" spans="1:27" ht="15" customHeight="1" x14ac:dyDescent="0.25">
      <c r="A24" s="640"/>
      <c r="B24" s="164">
        <v>19</v>
      </c>
      <c r="C24" s="191"/>
      <c r="D24" s="166"/>
      <c r="E24" s="192"/>
      <c r="F24" s="167"/>
      <c r="G24" s="193"/>
      <c r="H24" s="194"/>
      <c r="I24" s="160"/>
      <c r="J24" s="195"/>
      <c r="K24" s="534"/>
      <c r="L24" s="169"/>
      <c r="M24" s="170"/>
      <c r="N24" s="160"/>
      <c r="O24" s="161"/>
      <c r="P24" s="196"/>
      <c r="Q24" s="197"/>
      <c r="R24" s="171"/>
      <c r="S24" s="172"/>
      <c r="T24" s="172"/>
      <c r="U24" s="172"/>
      <c r="V24" s="172"/>
      <c r="W24" s="390"/>
      <c r="X24" s="165"/>
      <c r="Y24" s="199"/>
      <c r="Z24" s="175"/>
      <c r="AA24" s="39"/>
    </row>
    <row r="25" spans="1:27" ht="15" customHeight="1" x14ac:dyDescent="0.25">
      <c r="A25" s="640"/>
      <c r="B25" s="164">
        <v>20</v>
      </c>
      <c r="C25" s="191"/>
      <c r="D25" s="166"/>
      <c r="E25" s="192"/>
      <c r="F25" s="167"/>
      <c r="G25" s="193"/>
      <c r="H25" s="194"/>
      <c r="I25" s="160"/>
      <c r="J25" s="195"/>
      <c r="K25" s="534"/>
      <c r="L25" s="169"/>
      <c r="M25" s="170"/>
      <c r="N25" s="160"/>
      <c r="O25" s="233"/>
      <c r="P25" s="196"/>
      <c r="Q25" s="197"/>
      <c r="R25" s="171"/>
      <c r="S25" s="172"/>
      <c r="T25" s="172"/>
      <c r="U25" s="172"/>
      <c r="V25" s="172"/>
      <c r="W25" s="390"/>
      <c r="X25" s="165"/>
      <c r="Y25" s="199"/>
      <c r="Z25" s="175"/>
      <c r="AA25" s="39"/>
    </row>
    <row r="26" spans="1:27" ht="15" customHeight="1" x14ac:dyDescent="0.25">
      <c r="A26" s="640"/>
      <c r="B26" s="164">
        <v>21</v>
      </c>
      <c r="C26" s="191"/>
      <c r="D26" s="166"/>
      <c r="E26" s="192"/>
      <c r="F26" s="167"/>
      <c r="G26" s="193"/>
      <c r="H26" s="194"/>
      <c r="I26" s="160"/>
      <c r="J26" s="195"/>
      <c r="K26" s="534"/>
      <c r="L26" s="169"/>
      <c r="M26" s="170"/>
      <c r="N26" s="160"/>
      <c r="O26" s="161"/>
      <c r="P26" s="196"/>
      <c r="Q26" s="197"/>
      <c r="R26" s="171"/>
      <c r="S26" s="172"/>
      <c r="T26" s="172"/>
      <c r="U26" s="172"/>
      <c r="V26" s="172"/>
      <c r="W26" s="578"/>
      <c r="X26" s="165"/>
      <c r="Y26" s="199"/>
      <c r="Z26" s="205"/>
      <c r="AA26" s="155"/>
    </row>
    <row r="27" spans="1:27" ht="15" customHeight="1" x14ac:dyDescent="0.25">
      <c r="A27" s="640"/>
      <c r="B27" s="164">
        <v>22</v>
      </c>
      <c r="C27" s="191"/>
      <c r="D27" s="166"/>
      <c r="E27" s="192"/>
      <c r="F27" s="167"/>
      <c r="G27" s="193"/>
      <c r="H27" s="194"/>
      <c r="I27" s="160"/>
      <c r="J27" s="195"/>
      <c r="K27" s="534"/>
      <c r="L27" s="169"/>
      <c r="M27" s="170"/>
      <c r="N27" s="160"/>
      <c r="O27" s="161"/>
      <c r="P27" s="196"/>
      <c r="Q27" s="197"/>
      <c r="R27" s="171"/>
      <c r="S27" s="172"/>
      <c r="T27" s="172"/>
      <c r="U27" s="172"/>
      <c r="V27" s="172"/>
      <c r="W27" s="579"/>
      <c r="X27" s="165"/>
      <c r="Y27" s="199"/>
      <c r="Z27" s="205"/>
      <c r="AA27" s="155"/>
    </row>
    <row r="28" spans="1:27" ht="15" customHeight="1" x14ac:dyDescent="0.25">
      <c r="A28" s="640"/>
      <c r="B28" s="164">
        <v>23</v>
      </c>
      <c r="C28" s="191"/>
      <c r="D28" s="166"/>
      <c r="E28" s="192"/>
      <c r="F28" s="167"/>
      <c r="G28" s="193"/>
      <c r="H28" s="194"/>
      <c r="I28" s="160"/>
      <c r="J28" s="195"/>
      <c r="K28" s="534"/>
      <c r="L28" s="169"/>
      <c r="M28" s="170"/>
      <c r="N28" s="160"/>
      <c r="O28" s="161"/>
      <c r="P28" s="196"/>
      <c r="Q28" s="197"/>
      <c r="R28" s="171"/>
      <c r="S28" s="172"/>
      <c r="T28" s="172"/>
      <c r="U28" s="172"/>
      <c r="V28" s="172"/>
      <c r="W28" s="390"/>
      <c r="X28" s="165"/>
      <c r="Y28" s="199"/>
      <c r="Z28" s="175"/>
      <c r="AA28" s="39"/>
    </row>
    <row r="29" spans="1:27" ht="15" customHeight="1" x14ac:dyDescent="0.25">
      <c r="A29" s="640"/>
      <c r="B29" s="164">
        <v>24</v>
      </c>
      <c r="C29" s="191"/>
      <c r="D29" s="166"/>
      <c r="E29" s="192"/>
      <c r="F29" s="167"/>
      <c r="G29" s="193"/>
      <c r="H29" s="194"/>
      <c r="I29" s="160"/>
      <c r="J29" s="195"/>
      <c r="K29" s="534"/>
      <c r="L29" s="169"/>
      <c r="M29" s="170"/>
      <c r="N29" s="160"/>
      <c r="O29" s="233"/>
      <c r="P29" s="196"/>
      <c r="Q29" s="197"/>
      <c r="R29" s="171"/>
      <c r="S29" s="172"/>
      <c r="T29" s="172"/>
      <c r="U29" s="172"/>
      <c r="V29" s="172"/>
      <c r="W29" s="390"/>
      <c r="X29" s="165"/>
      <c r="Y29" s="199"/>
      <c r="Z29" s="175"/>
      <c r="AA29" s="39"/>
    </row>
    <row r="30" spans="1:27" ht="15" customHeight="1" x14ac:dyDescent="0.25">
      <c r="A30" s="640"/>
      <c r="B30" s="164">
        <v>25</v>
      </c>
      <c r="C30" s="191"/>
      <c r="D30" s="166"/>
      <c r="E30" s="192"/>
      <c r="F30" s="167"/>
      <c r="G30" s="193"/>
      <c r="H30" s="194"/>
      <c r="I30" s="160"/>
      <c r="J30" s="195"/>
      <c r="K30" s="534"/>
      <c r="L30" s="169"/>
      <c r="M30" s="170"/>
      <c r="N30" s="160"/>
      <c r="O30" s="232"/>
      <c r="P30" s="196"/>
      <c r="Q30" s="197"/>
      <c r="R30" s="171"/>
      <c r="S30" s="172"/>
      <c r="T30" s="172"/>
      <c r="U30" s="172"/>
      <c r="V30" s="172"/>
      <c r="W30" s="390"/>
      <c r="X30" s="165"/>
      <c r="Y30" s="199"/>
      <c r="Z30" s="175"/>
      <c r="AA30" s="39"/>
    </row>
    <row r="31" spans="1:27" ht="15" customHeight="1" x14ac:dyDescent="0.25">
      <c r="A31" s="640"/>
      <c r="B31" s="164">
        <v>26</v>
      </c>
      <c r="C31" s="191"/>
      <c r="D31" s="166"/>
      <c r="E31" s="192"/>
      <c r="F31" s="167"/>
      <c r="G31" s="193"/>
      <c r="H31" s="194"/>
      <c r="I31" s="160"/>
      <c r="J31" s="195"/>
      <c r="K31" s="534"/>
      <c r="L31" s="169"/>
      <c r="M31" s="170"/>
      <c r="N31" s="160"/>
      <c r="O31" s="542"/>
      <c r="P31" s="416"/>
      <c r="Q31" s="197"/>
      <c r="R31" s="171"/>
      <c r="S31" s="172"/>
      <c r="T31" s="172"/>
      <c r="U31" s="172"/>
      <c r="V31" s="172"/>
      <c r="W31" s="390"/>
      <c r="X31" s="165"/>
      <c r="Y31" s="199"/>
      <c r="Z31" s="176"/>
      <c r="AA31" s="146"/>
    </row>
    <row r="32" spans="1:27" ht="15" customHeight="1" thickBot="1" x14ac:dyDescent="0.3">
      <c r="A32" s="640"/>
      <c r="B32" s="447">
        <v>27</v>
      </c>
      <c r="C32" s="525"/>
      <c r="D32" s="449"/>
      <c r="E32" s="535"/>
      <c r="F32" s="451"/>
      <c r="G32" s="526"/>
      <c r="H32" s="527"/>
      <c r="I32" s="454"/>
      <c r="J32" s="453"/>
      <c r="K32" s="536"/>
      <c r="L32" s="456"/>
      <c r="M32" s="457"/>
      <c r="N32" s="454"/>
      <c r="O32" s="232"/>
      <c r="P32" s="528"/>
      <c r="Q32" s="459"/>
      <c r="R32" s="460"/>
      <c r="S32" s="461"/>
      <c r="T32" s="172"/>
      <c r="U32" s="172"/>
      <c r="V32" s="172"/>
      <c r="W32" s="537"/>
      <c r="X32" s="448"/>
      <c r="Y32" s="544"/>
      <c r="Z32" s="231"/>
      <c r="AA32" s="43"/>
    </row>
    <row r="33" spans="1:27" ht="15.75" thickBot="1" x14ac:dyDescent="0.3">
      <c r="A33" s="2"/>
      <c r="B33" s="654"/>
      <c r="C33" s="654"/>
      <c r="D33" s="654"/>
      <c r="E33" s="654"/>
      <c r="F33" s="7"/>
      <c r="G33" s="7"/>
      <c r="H33" s="44"/>
      <c r="I33" s="44"/>
      <c r="J33" s="44"/>
      <c r="K33" s="45"/>
      <c r="L33" s="44"/>
      <c r="M33" s="44"/>
      <c r="N33" s="44"/>
      <c r="O33" s="44"/>
      <c r="P33" s="156">
        <f>SUM(P6:P32)</f>
        <v>0</v>
      </c>
      <c r="Q33" s="63"/>
      <c r="R33" s="152">
        <f t="shared" ref="R33:W33" si="0">SUM(R6:R32)</f>
        <v>0</v>
      </c>
      <c r="S33" s="64">
        <f t="shared" si="0"/>
        <v>0</v>
      </c>
      <c r="T33" s="65">
        <f t="shared" si="0"/>
        <v>0</v>
      </c>
      <c r="U33" s="64">
        <f t="shared" si="0"/>
        <v>0</v>
      </c>
      <c r="V33" s="64">
        <f t="shared" si="0"/>
        <v>0</v>
      </c>
      <c r="W33" s="76">
        <f t="shared" si="0"/>
        <v>0</v>
      </c>
      <c r="X33" s="7"/>
      <c r="Y33" s="7"/>
      <c r="Z33" s="7"/>
      <c r="AA33" s="46"/>
    </row>
    <row r="34" spans="1:27" ht="15.75" customHeight="1" thickBot="1" x14ac:dyDescent="0.3">
      <c r="A34" s="2"/>
      <c r="B34" s="642" t="s">
        <v>12</v>
      </c>
      <c r="C34" s="643"/>
      <c r="D34" s="85">
        <v>0</v>
      </c>
      <c r="E34" s="54">
        <f>R9+R17+R18+R22+R24+R25+R28+R29+R30+R32</f>
        <v>0</v>
      </c>
      <c r="F34" s="60"/>
      <c r="G34" s="646" t="s">
        <v>39</v>
      </c>
      <c r="H34" s="647"/>
      <c r="I34" s="662">
        <f>E38-E37</f>
        <v>0</v>
      </c>
      <c r="J34" s="663"/>
      <c r="K34" s="6"/>
      <c r="L34" s="6"/>
      <c r="X34" s="6"/>
      <c r="Y34" s="6"/>
      <c r="Z34" s="6"/>
    </row>
    <row r="35" spans="1:27" ht="15.75" customHeight="1" thickBot="1" x14ac:dyDescent="0.3">
      <c r="A35" s="2"/>
      <c r="B35" s="644" t="s">
        <v>18</v>
      </c>
      <c r="C35" s="645"/>
      <c r="D35" s="86">
        <v>0</v>
      </c>
      <c r="E35" s="55">
        <v>0</v>
      </c>
      <c r="F35" s="61"/>
      <c r="G35" s="648"/>
      <c r="H35" s="649"/>
      <c r="I35" s="664"/>
      <c r="J35" s="665"/>
      <c r="K35" s="6"/>
      <c r="L35" s="6"/>
    </row>
    <row r="36" spans="1:27" ht="15.75" thickBot="1" x14ac:dyDescent="0.3">
      <c r="A36" s="2"/>
      <c r="B36" s="624" t="s">
        <v>14</v>
      </c>
      <c r="C36" s="625"/>
      <c r="D36" s="133">
        <v>0</v>
      </c>
      <c r="E36" s="56">
        <f>W33</f>
        <v>0</v>
      </c>
      <c r="F36" s="2"/>
      <c r="G36" s="62"/>
      <c r="H36" s="6"/>
      <c r="I36" s="6"/>
      <c r="J36" s="6"/>
      <c r="K36" s="6"/>
      <c r="L36" s="6"/>
    </row>
    <row r="37" spans="1:27" ht="15.75" customHeight="1" thickBot="1" x14ac:dyDescent="0.3">
      <c r="A37" s="2"/>
      <c r="B37" s="626" t="s">
        <v>13</v>
      </c>
      <c r="C37" s="627"/>
      <c r="D37" s="134">
        <v>0</v>
      </c>
      <c r="E37" s="57">
        <f>P33</f>
        <v>0</v>
      </c>
      <c r="J37" s="5"/>
      <c r="K37" s="6"/>
      <c r="L37" s="6"/>
    </row>
    <row r="38" spans="1:27" ht="15.75" thickBot="1" x14ac:dyDescent="0.3">
      <c r="B38" s="628" t="s">
        <v>6</v>
      </c>
      <c r="C38" s="629"/>
      <c r="D38" s="98">
        <f>D34+D35+D36+D37</f>
        <v>0</v>
      </c>
      <c r="E38" s="58">
        <f>R33</f>
        <v>0</v>
      </c>
      <c r="G38" s="80"/>
      <c r="H38" s="80"/>
    </row>
    <row r="39" spans="1:27" ht="15.75" thickBot="1" x14ac:dyDescent="0.3">
      <c r="B39" s="81"/>
      <c r="C39" s="81"/>
      <c r="D39" s="82"/>
      <c r="E39" s="83"/>
      <c r="G39" s="80"/>
      <c r="H39" s="80"/>
    </row>
    <row r="40" spans="1:27" ht="15.75" thickBot="1" x14ac:dyDescent="0.3">
      <c r="B40" s="630" t="s">
        <v>48</v>
      </c>
      <c r="C40" s="631"/>
      <c r="D40" s="616">
        <f>S33</f>
        <v>0</v>
      </c>
      <c r="E40" s="617"/>
      <c r="G40" s="80"/>
      <c r="H40" s="80"/>
    </row>
    <row r="41" spans="1:27" ht="15.75" thickBot="1" x14ac:dyDescent="0.3"/>
    <row r="42" spans="1:27" ht="33" customHeight="1" thickBot="1" x14ac:dyDescent="0.3">
      <c r="B42" s="618" t="s">
        <v>9</v>
      </c>
      <c r="C42" s="619"/>
      <c r="D42" s="8" t="s">
        <v>35</v>
      </c>
    </row>
    <row r="43" spans="1:27" x14ac:dyDescent="0.25">
      <c r="B43" s="620" t="s">
        <v>24</v>
      </c>
      <c r="C43" s="621"/>
      <c r="D43" s="51">
        <v>9</v>
      </c>
      <c r="E43" s="4"/>
      <c r="F43" s="4"/>
    </row>
    <row r="44" spans="1:27" x14ac:dyDescent="0.25">
      <c r="B44" s="632" t="s">
        <v>25</v>
      </c>
      <c r="C44" s="633"/>
      <c r="D44" s="52">
        <v>3</v>
      </c>
      <c r="E44" s="4"/>
      <c r="F44" s="4"/>
    </row>
    <row r="45" spans="1:27" x14ac:dyDescent="0.25">
      <c r="B45" s="632" t="s">
        <v>26</v>
      </c>
      <c r="C45" s="633"/>
      <c r="D45" s="52">
        <v>2</v>
      </c>
      <c r="E45" s="4"/>
      <c r="F45" s="4"/>
    </row>
    <row r="46" spans="1:27" x14ac:dyDescent="0.25">
      <c r="B46" s="632" t="s">
        <v>27</v>
      </c>
      <c r="C46" s="633"/>
      <c r="D46" s="52">
        <f>COUNTIF(M6:M32,"Menuiserie")</f>
        <v>0</v>
      </c>
      <c r="E46" s="4"/>
      <c r="F46" s="4"/>
    </row>
    <row r="47" spans="1:27" x14ac:dyDescent="0.25">
      <c r="B47" s="632" t="s">
        <v>28</v>
      </c>
      <c r="C47" s="633"/>
      <c r="D47" s="52">
        <f>COUNTIF(M10:M36,"douche")</f>
        <v>0</v>
      </c>
      <c r="E47" s="4"/>
      <c r="F47" s="4"/>
    </row>
    <row r="48" spans="1:27" x14ac:dyDescent="0.25">
      <c r="B48" s="632" t="s">
        <v>29</v>
      </c>
      <c r="C48" s="633"/>
      <c r="D48" s="52">
        <f>COUNTIF(M6:M32,"Plomberie")</f>
        <v>0</v>
      </c>
      <c r="E48" s="4"/>
      <c r="F48" s="4"/>
    </row>
    <row r="49" spans="2:6" x14ac:dyDescent="0.25">
      <c r="B49" s="632" t="s">
        <v>30</v>
      </c>
      <c r="C49" s="633"/>
      <c r="D49" s="52">
        <f>COUNTIF(M6:M32,"Maçonnerie")</f>
        <v>0</v>
      </c>
      <c r="E49" s="4"/>
      <c r="F49" s="4"/>
    </row>
    <row r="50" spans="2:6" x14ac:dyDescent="0.25">
      <c r="B50" s="632" t="s">
        <v>31</v>
      </c>
      <c r="C50" s="633"/>
      <c r="D50" s="52">
        <f>COUNTIF(M6:M32,"fenetre")</f>
        <v>0</v>
      </c>
      <c r="E50" s="4"/>
      <c r="F50" s="4"/>
    </row>
    <row r="51" spans="2:6" x14ac:dyDescent="0.25">
      <c r="B51" s="632" t="s">
        <v>32</v>
      </c>
      <c r="C51" s="633"/>
      <c r="D51" s="52">
        <f>COUNTIF(M6:M32,"Volets")</f>
        <v>0</v>
      </c>
      <c r="E51" s="4"/>
      <c r="F51" s="4"/>
    </row>
    <row r="52" spans="2:6" x14ac:dyDescent="0.25">
      <c r="B52" s="632" t="s">
        <v>33</v>
      </c>
      <c r="C52" s="633"/>
      <c r="D52" s="52">
        <f>COUNTIF(M6:M32,"Alarme")</f>
        <v>0</v>
      </c>
      <c r="E52" s="4"/>
      <c r="F52" s="4"/>
    </row>
    <row r="53" spans="2:6" ht="15.75" thickBot="1" x14ac:dyDescent="0.3">
      <c r="B53" s="49" t="s">
        <v>34</v>
      </c>
      <c r="C53" s="50"/>
      <c r="D53" s="53">
        <f>COUNTIF(M6:M32,"sol")</f>
        <v>0</v>
      </c>
      <c r="E53" s="6"/>
      <c r="F53" s="6"/>
    </row>
  </sheetData>
  <autoFilter ref="A5:AA38"/>
  <mergeCells count="23">
    <mergeCell ref="B51:C51"/>
    <mergeCell ref="B52:C52"/>
    <mergeCell ref="B45:C45"/>
    <mergeCell ref="B46:C46"/>
    <mergeCell ref="B47:C47"/>
    <mergeCell ref="B48:C48"/>
    <mergeCell ref="B49:C49"/>
    <mergeCell ref="B50:C50"/>
    <mergeCell ref="B33:E33"/>
    <mergeCell ref="A2:AA2"/>
    <mergeCell ref="A6:A32"/>
    <mergeCell ref="B44:C44"/>
    <mergeCell ref="B34:C34"/>
    <mergeCell ref="G34:H35"/>
    <mergeCell ref="I34:J35"/>
    <mergeCell ref="B35:C35"/>
    <mergeCell ref="B36:C36"/>
    <mergeCell ref="B37:C37"/>
    <mergeCell ref="B38:C38"/>
    <mergeCell ref="B40:C40"/>
    <mergeCell ref="D40:E40"/>
    <mergeCell ref="B42:C42"/>
    <mergeCell ref="B43:C43"/>
  </mergeCells>
  <conditionalFormatting sqref="O6">
    <cfRule type="containsText" dxfId="79" priority="76" operator="containsText" text="T5">
      <formula>NOT(ISERROR(SEARCH("T5",O6)))</formula>
    </cfRule>
    <cfRule type="containsText" dxfId="78" priority="77" operator="containsText" text="T4">
      <formula>NOT(ISERROR(SEARCH("T4",O6)))</formula>
    </cfRule>
    <cfRule type="containsText" dxfId="77" priority="78" operator="containsText" text="T3">
      <formula>NOT(ISERROR(SEARCH("T3",O6)))</formula>
    </cfRule>
    <cfRule type="containsText" dxfId="76" priority="79" operator="containsText" text="T2">
      <formula>NOT(ISERROR(SEARCH("T2",O6)))</formula>
    </cfRule>
    <cfRule type="containsText" dxfId="75" priority="80" operator="containsText" text="T1">
      <formula>NOT(ISERROR(SEARCH("T1",O6)))</formula>
    </cfRule>
  </conditionalFormatting>
  <conditionalFormatting sqref="O9">
    <cfRule type="containsText" dxfId="74" priority="71" operator="containsText" text="T5">
      <formula>NOT(ISERROR(SEARCH("T5",O9)))</formula>
    </cfRule>
    <cfRule type="containsText" dxfId="73" priority="72" operator="containsText" text="T4">
      <formula>NOT(ISERROR(SEARCH("T4",O9)))</formula>
    </cfRule>
    <cfRule type="containsText" dxfId="72" priority="73" operator="containsText" text="T3">
      <formula>NOT(ISERROR(SEARCH("T3",O9)))</formula>
    </cfRule>
    <cfRule type="containsText" dxfId="71" priority="74" operator="containsText" text="T2">
      <formula>NOT(ISERROR(SEARCH("T2",O9)))</formula>
    </cfRule>
    <cfRule type="containsText" dxfId="70" priority="75" operator="containsText" text="T1">
      <formula>NOT(ISERROR(SEARCH("T1",O9)))</formula>
    </cfRule>
  </conditionalFormatting>
  <conditionalFormatting sqref="O28">
    <cfRule type="containsText" dxfId="69" priority="66" operator="containsText" text="T5">
      <formula>NOT(ISERROR(SEARCH("T5",O28)))</formula>
    </cfRule>
    <cfRule type="containsText" dxfId="68" priority="67" operator="containsText" text="T4">
      <formula>NOT(ISERROR(SEARCH("T4",O28)))</formula>
    </cfRule>
    <cfRule type="containsText" dxfId="67" priority="68" operator="containsText" text="T3">
      <formula>NOT(ISERROR(SEARCH("T3",O28)))</formula>
    </cfRule>
    <cfRule type="containsText" dxfId="66" priority="69" operator="containsText" text="T2">
      <formula>NOT(ISERROR(SEARCH("T2",O28)))</formula>
    </cfRule>
    <cfRule type="containsText" dxfId="65" priority="70" operator="containsText" text="T1">
      <formula>NOT(ISERROR(SEARCH("T1",O28)))</formula>
    </cfRule>
  </conditionalFormatting>
  <conditionalFormatting sqref="O11">
    <cfRule type="containsText" dxfId="64" priority="61" operator="containsText" text="T5">
      <formula>NOT(ISERROR(SEARCH("T5",O11)))</formula>
    </cfRule>
    <cfRule type="containsText" dxfId="63" priority="62" operator="containsText" text="T4">
      <formula>NOT(ISERROR(SEARCH("T4",O11)))</formula>
    </cfRule>
    <cfRule type="containsText" dxfId="62" priority="63" operator="containsText" text="T3">
      <formula>NOT(ISERROR(SEARCH("T3",O11)))</formula>
    </cfRule>
    <cfRule type="containsText" dxfId="61" priority="64" operator="containsText" text="T2">
      <formula>NOT(ISERROR(SEARCH("T2",O11)))</formula>
    </cfRule>
    <cfRule type="containsText" dxfId="60" priority="65" operator="containsText" text="T1">
      <formula>NOT(ISERROR(SEARCH("T1",O11)))</formula>
    </cfRule>
  </conditionalFormatting>
  <conditionalFormatting sqref="O18">
    <cfRule type="containsText" dxfId="59" priority="56" operator="containsText" text="T5">
      <formula>NOT(ISERROR(SEARCH("T5",O18)))</formula>
    </cfRule>
    <cfRule type="containsText" dxfId="58" priority="57" operator="containsText" text="T4">
      <formula>NOT(ISERROR(SEARCH("T4",O18)))</formula>
    </cfRule>
    <cfRule type="containsText" dxfId="57" priority="58" operator="containsText" text="T3">
      <formula>NOT(ISERROR(SEARCH("T3",O18)))</formula>
    </cfRule>
    <cfRule type="containsText" dxfId="56" priority="59" operator="containsText" text="T2">
      <formula>NOT(ISERROR(SEARCH("T2",O18)))</formula>
    </cfRule>
    <cfRule type="containsText" dxfId="55" priority="60" operator="containsText" text="T1">
      <formula>NOT(ISERROR(SEARCH("T1",O18)))</formula>
    </cfRule>
  </conditionalFormatting>
  <conditionalFormatting sqref="O27">
    <cfRule type="containsText" dxfId="54" priority="51" operator="containsText" text="T5">
      <formula>NOT(ISERROR(SEARCH("T5",O27)))</formula>
    </cfRule>
    <cfRule type="containsText" dxfId="53" priority="52" operator="containsText" text="T4">
      <formula>NOT(ISERROR(SEARCH("T4",O27)))</formula>
    </cfRule>
    <cfRule type="containsText" dxfId="52" priority="53" operator="containsText" text="T3">
      <formula>NOT(ISERROR(SEARCH("T3",O27)))</formula>
    </cfRule>
    <cfRule type="containsText" dxfId="51" priority="54" operator="containsText" text="T2">
      <formula>NOT(ISERROR(SEARCH("T2",O27)))</formula>
    </cfRule>
    <cfRule type="containsText" dxfId="50" priority="55" operator="containsText" text="T1">
      <formula>NOT(ISERROR(SEARCH("T1",O27)))</formula>
    </cfRule>
  </conditionalFormatting>
  <conditionalFormatting sqref="O22">
    <cfRule type="containsText" dxfId="49" priority="46" operator="containsText" text="T5">
      <formula>NOT(ISERROR(SEARCH("T5",O22)))</formula>
    </cfRule>
    <cfRule type="containsText" dxfId="48" priority="47" operator="containsText" text="T4">
      <formula>NOT(ISERROR(SEARCH("T4",O22)))</formula>
    </cfRule>
    <cfRule type="containsText" dxfId="47" priority="48" operator="containsText" text="T3">
      <formula>NOT(ISERROR(SEARCH("T3",O22)))</formula>
    </cfRule>
    <cfRule type="containsText" dxfId="46" priority="49" operator="containsText" text="T2">
      <formula>NOT(ISERROR(SEARCH("T2",O22)))</formula>
    </cfRule>
    <cfRule type="containsText" dxfId="45" priority="50" operator="containsText" text="T1">
      <formula>NOT(ISERROR(SEARCH("T1",O22)))</formula>
    </cfRule>
  </conditionalFormatting>
  <conditionalFormatting sqref="O25">
    <cfRule type="containsText" dxfId="44" priority="41" operator="containsText" text="T5">
      <formula>NOT(ISERROR(SEARCH("T5",O25)))</formula>
    </cfRule>
    <cfRule type="containsText" dxfId="43" priority="42" operator="containsText" text="T4">
      <formula>NOT(ISERROR(SEARCH("T4",O25)))</formula>
    </cfRule>
    <cfRule type="containsText" dxfId="42" priority="43" operator="containsText" text="T3">
      <formula>NOT(ISERROR(SEARCH("T3",O25)))</formula>
    </cfRule>
    <cfRule type="containsText" dxfId="41" priority="44" operator="containsText" text="T2">
      <formula>NOT(ISERROR(SEARCH("T2",O25)))</formula>
    </cfRule>
    <cfRule type="containsText" dxfId="40" priority="45" operator="containsText" text="T1">
      <formula>NOT(ISERROR(SEARCH("T1",O25)))</formula>
    </cfRule>
  </conditionalFormatting>
  <conditionalFormatting sqref="O17">
    <cfRule type="containsText" dxfId="39" priority="36" operator="containsText" text="T5">
      <formula>NOT(ISERROR(SEARCH("T5",O17)))</formula>
    </cfRule>
    <cfRule type="containsText" dxfId="38" priority="37" operator="containsText" text="T4">
      <formula>NOT(ISERROR(SEARCH("T4",O17)))</formula>
    </cfRule>
    <cfRule type="containsText" dxfId="37" priority="38" operator="containsText" text="T3">
      <formula>NOT(ISERROR(SEARCH("T3",O17)))</formula>
    </cfRule>
    <cfRule type="containsText" dxfId="36" priority="39" operator="containsText" text="T2">
      <formula>NOT(ISERROR(SEARCH("T2",O17)))</formula>
    </cfRule>
    <cfRule type="containsText" dxfId="35" priority="40" operator="containsText" text="T1">
      <formula>NOT(ISERROR(SEARCH("T1",O17)))</formula>
    </cfRule>
  </conditionalFormatting>
  <conditionalFormatting sqref="O23">
    <cfRule type="containsText" dxfId="34" priority="31" operator="containsText" text="T5">
      <formula>NOT(ISERROR(SEARCH("T5",O23)))</formula>
    </cfRule>
    <cfRule type="containsText" dxfId="33" priority="32" operator="containsText" text="T4">
      <formula>NOT(ISERROR(SEARCH("T4",O23)))</formula>
    </cfRule>
    <cfRule type="containsText" dxfId="32" priority="33" operator="containsText" text="T3">
      <formula>NOT(ISERROR(SEARCH("T3",O23)))</formula>
    </cfRule>
    <cfRule type="containsText" dxfId="31" priority="34" operator="containsText" text="T2">
      <formula>NOT(ISERROR(SEARCH("T2",O23)))</formula>
    </cfRule>
    <cfRule type="containsText" dxfId="30" priority="35" operator="containsText" text="T1">
      <formula>NOT(ISERROR(SEARCH("T1",O23)))</formula>
    </cfRule>
  </conditionalFormatting>
  <conditionalFormatting sqref="O12">
    <cfRule type="containsText" dxfId="29" priority="26" operator="containsText" text="T5">
      <formula>NOT(ISERROR(SEARCH("T5",O12)))</formula>
    </cfRule>
    <cfRule type="containsText" dxfId="28" priority="27" operator="containsText" text="T4">
      <formula>NOT(ISERROR(SEARCH("T4",O12)))</formula>
    </cfRule>
    <cfRule type="containsText" dxfId="27" priority="28" operator="containsText" text="T3">
      <formula>NOT(ISERROR(SEARCH("T3",O12)))</formula>
    </cfRule>
    <cfRule type="containsText" dxfId="26" priority="29" operator="containsText" text="T2">
      <formula>NOT(ISERROR(SEARCH("T2",O12)))</formula>
    </cfRule>
    <cfRule type="containsText" dxfId="25" priority="30" operator="containsText" text="T1">
      <formula>NOT(ISERROR(SEARCH("T1",O12)))</formula>
    </cfRule>
  </conditionalFormatting>
  <conditionalFormatting sqref="O30">
    <cfRule type="containsText" dxfId="24" priority="21" operator="containsText" text="T5">
      <formula>NOT(ISERROR(SEARCH("T5",O30)))</formula>
    </cfRule>
    <cfRule type="containsText" dxfId="23" priority="22" operator="containsText" text="T4">
      <formula>NOT(ISERROR(SEARCH("T4",O30)))</formula>
    </cfRule>
    <cfRule type="containsText" dxfId="22" priority="23" operator="containsText" text="T3">
      <formula>NOT(ISERROR(SEARCH("T3",O30)))</formula>
    </cfRule>
    <cfRule type="containsText" dxfId="21" priority="24" operator="containsText" text="T2">
      <formula>NOT(ISERROR(SEARCH("T2",O30)))</formula>
    </cfRule>
    <cfRule type="containsText" dxfId="20" priority="25" operator="containsText" text="T1">
      <formula>NOT(ISERROR(SEARCH("T1",O30)))</formula>
    </cfRule>
  </conditionalFormatting>
  <conditionalFormatting sqref="O32">
    <cfRule type="containsText" dxfId="19" priority="16" operator="containsText" text="T5">
      <formula>NOT(ISERROR(SEARCH("T5",O32)))</formula>
    </cfRule>
    <cfRule type="containsText" dxfId="18" priority="17" operator="containsText" text="T4">
      <formula>NOT(ISERROR(SEARCH("T4",O32)))</formula>
    </cfRule>
    <cfRule type="containsText" dxfId="17" priority="18" operator="containsText" text="T3">
      <formula>NOT(ISERROR(SEARCH("T3",O32)))</formula>
    </cfRule>
    <cfRule type="containsText" dxfId="16" priority="19" operator="containsText" text="T2">
      <formula>NOT(ISERROR(SEARCH("T2",O32)))</formula>
    </cfRule>
    <cfRule type="containsText" dxfId="15" priority="20" operator="containsText" text="T1">
      <formula>NOT(ISERROR(SEARCH("T1",O32)))</formula>
    </cfRule>
  </conditionalFormatting>
  <conditionalFormatting sqref="O26">
    <cfRule type="containsText" dxfId="14" priority="11" operator="containsText" text="T5">
      <formula>NOT(ISERROR(SEARCH("T5",O26)))</formula>
    </cfRule>
    <cfRule type="containsText" dxfId="13" priority="12" operator="containsText" text="T4">
      <formula>NOT(ISERROR(SEARCH("T4",O26)))</formula>
    </cfRule>
    <cfRule type="containsText" dxfId="12" priority="13" operator="containsText" text="T3">
      <formula>NOT(ISERROR(SEARCH("T3",O26)))</formula>
    </cfRule>
    <cfRule type="containsText" dxfId="11" priority="14" operator="containsText" text="T2">
      <formula>NOT(ISERROR(SEARCH("T2",O26)))</formula>
    </cfRule>
    <cfRule type="containsText" dxfId="10" priority="15" operator="containsText" text="T1">
      <formula>NOT(ISERROR(SEARCH("T1",O26)))</formula>
    </cfRule>
  </conditionalFormatting>
  <conditionalFormatting sqref="O24">
    <cfRule type="containsText" dxfId="9" priority="6" operator="containsText" text="T5">
      <formula>NOT(ISERROR(SEARCH("T5",O24)))</formula>
    </cfRule>
    <cfRule type="containsText" dxfId="8" priority="7" operator="containsText" text="T4">
      <formula>NOT(ISERROR(SEARCH("T4",O24)))</formula>
    </cfRule>
    <cfRule type="containsText" dxfId="7" priority="8" operator="containsText" text="T3">
      <formula>NOT(ISERROR(SEARCH("T3",O24)))</formula>
    </cfRule>
    <cfRule type="containsText" dxfId="6" priority="9" operator="containsText" text="T2">
      <formula>NOT(ISERROR(SEARCH("T2",O24)))</formula>
    </cfRule>
    <cfRule type="containsText" dxfId="5" priority="10" operator="containsText" text="T1">
      <formula>NOT(ISERROR(SEARCH("T1",O24)))</formula>
    </cfRule>
  </conditionalFormatting>
  <conditionalFormatting sqref="O29">
    <cfRule type="containsText" dxfId="4" priority="1" operator="containsText" text="T5">
      <formula>NOT(ISERROR(SEARCH("T5",O29)))</formula>
    </cfRule>
    <cfRule type="containsText" dxfId="3" priority="2" operator="containsText" text="T4">
      <formula>NOT(ISERROR(SEARCH("T4",O29)))</formula>
    </cfRule>
    <cfRule type="containsText" dxfId="2" priority="3" operator="containsText" text="T3">
      <formula>NOT(ISERROR(SEARCH("T3",O29)))</formula>
    </cfRule>
    <cfRule type="containsText" dxfId="1" priority="4" operator="containsText" text="T2">
      <formula>NOT(ISERROR(SEARCH("T2",O29)))</formula>
    </cfRule>
    <cfRule type="containsText" dxfId="0" priority="5" operator="containsText" text="T1">
      <formula>NOT(ISERROR(SEARCH("T1",O29)))</formula>
    </cfRule>
  </conditionalFormatting>
  <dataValidations count="1">
    <dataValidation type="list" allowBlank="1" showInputMessage="1" showErrorMessage="1" sqref="O6 O9 O11:O12 O17:O18 O22:O30 O32">
      <formula1>Comm</formula1>
    </dataValidation>
  </dataValidations>
  <pageMargins left="0" right="0" top="0.19685039370078741" bottom="0.19685039370078741" header="0.31496062992125984" footer="0.31496062992125984"/>
  <pageSetup paperSize="9" scale="33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45"/>
  <sheetViews>
    <sheetView zoomScale="90" zoomScaleNormal="90" workbookViewId="0">
      <selection activeCell="I9" sqref="I9"/>
    </sheetView>
  </sheetViews>
  <sheetFormatPr baseColWidth="10" defaultRowHeight="15" x14ac:dyDescent="0.25"/>
  <cols>
    <col min="1" max="1" width="6.140625" style="1" customWidth="1"/>
    <col min="2" max="2" width="9.5703125" style="1" customWidth="1"/>
    <col min="3" max="3" width="12.5703125" style="1" customWidth="1"/>
    <col min="4" max="4" width="10.140625" style="1" customWidth="1"/>
    <col min="5" max="5" width="12" style="1" customWidth="1"/>
    <col min="6" max="6" width="17.85546875" style="1" customWidth="1"/>
    <col min="7" max="7" width="16" style="1" customWidth="1"/>
    <col min="8" max="8" width="13.7109375" style="1" customWidth="1"/>
    <col min="9" max="9" width="8.28515625" style="1" customWidth="1"/>
    <col min="10" max="10" width="32.140625" style="1" customWidth="1"/>
    <col min="11" max="12" width="11.42578125" style="1"/>
    <col min="13" max="13" width="22.140625" style="1" customWidth="1"/>
    <col min="14" max="14" width="8.42578125" style="1" customWidth="1"/>
    <col min="15" max="15" width="12.85546875" style="1" customWidth="1"/>
    <col min="16" max="16" width="8.140625" style="1" customWidth="1"/>
    <col min="17" max="17" width="10.85546875" style="1" customWidth="1"/>
    <col min="18" max="18" width="12.7109375" style="1" customWidth="1"/>
    <col min="19" max="19" width="12.140625" style="1" customWidth="1"/>
    <col min="20" max="20" width="11" style="1" customWidth="1"/>
    <col min="21" max="21" width="12.28515625" style="1" customWidth="1"/>
    <col min="22" max="23" width="11.85546875" style="1" customWidth="1"/>
    <col min="24" max="24" width="9.140625" style="1" customWidth="1"/>
    <col min="25" max="25" width="8.7109375" style="1" customWidth="1"/>
    <col min="26" max="26" width="18.5703125" style="1" customWidth="1"/>
    <col min="27" max="16384" width="11.42578125" style="1"/>
  </cols>
  <sheetData>
    <row r="1" spans="1:26" ht="15.75" thickBot="1" x14ac:dyDescent="0.3"/>
    <row r="2" spans="1:26" ht="15.75" thickBot="1" x14ac:dyDescent="0.3">
      <c r="A2" s="636" t="s">
        <v>23</v>
      </c>
      <c r="B2" s="637"/>
      <c r="C2" s="637"/>
      <c r="D2" s="637"/>
      <c r="E2" s="637"/>
      <c r="F2" s="637"/>
      <c r="G2" s="637"/>
      <c r="H2" s="637"/>
      <c r="I2" s="637"/>
      <c r="J2" s="637"/>
      <c r="K2" s="637"/>
      <c r="L2" s="637"/>
      <c r="M2" s="637"/>
      <c r="N2" s="637"/>
      <c r="O2" s="637"/>
      <c r="P2" s="637"/>
      <c r="Q2" s="637"/>
      <c r="R2" s="637"/>
      <c r="S2" s="637"/>
      <c r="T2" s="637"/>
      <c r="U2" s="637"/>
      <c r="V2" s="637"/>
      <c r="W2" s="637"/>
      <c r="X2" s="637"/>
      <c r="Y2" s="637"/>
      <c r="Z2" s="638"/>
    </row>
    <row r="3" spans="1:26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5"/>
      <c r="N3" s="5"/>
      <c r="O3" s="5"/>
      <c r="P3" s="5"/>
    </row>
    <row r="4" spans="1:26" ht="15.75" thickBot="1" x14ac:dyDescent="0.3">
      <c r="Q4" s="3"/>
      <c r="R4" s="3"/>
      <c r="S4" s="3"/>
      <c r="T4" s="3"/>
      <c r="U4" s="3"/>
      <c r="V4" s="3"/>
      <c r="W4" s="3"/>
      <c r="X4" s="3"/>
      <c r="Y4" s="3"/>
      <c r="Z4" s="3"/>
    </row>
    <row r="5" spans="1:26" ht="41.25" customHeight="1" thickBot="1" x14ac:dyDescent="0.3">
      <c r="A5" s="22" t="s">
        <v>5</v>
      </c>
      <c r="B5" s="22" t="s">
        <v>22</v>
      </c>
      <c r="C5" s="10" t="s">
        <v>2</v>
      </c>
      <c r="D5" s="10" t="s">
        <v>15</v>
      </c>
      <c r="E5" s="10" t="s">
        <v>40</v>
      </c>
      <c r="F5" s="9" t="s">
        <v>16</v>
      </c>
      <c r="G5" s="10" t="s">
        <v>17</v>
      </c>
      <c r="H5" s="12" t="s">
        <v>0</v>
      </c>
      <c r="I5" s="12" t="s">
        <v>8</v>
      </c>
      <c r="J5" s="13" t="s">
        <v>20</v>
      </c>
      <c r="K5" s="13" t="s">
        <v>21</v>
      </c>
      <c r="L5" s="20" t="s">
        <v>1</v>
      </c>
      <c r="M5" s="14" t="s">
        <v>9</v>
      </c>
      <c r="N5" s="14" t="s">
        <v>19</v>
      </c>
      <c r="O5" s="59" t="s">
        <v>44</v>
      </c>
      <c r="P5" s="16" t="s">
        <v>38</v>
      </c>
      <c r="Q5" s="16" t="s">
        <v>3</v>
      </c>
      <c r="R5" s="235" t="s">
        <v>10</v>
      </c>
      <c r="S5" s="236" t="s">
        <v>4</v>
      </c>
      <c r="T5" s="236" t="s">
        <v>36</v>
      </c>
      <c r="U5" s="237" t="s">
        <v>11</v>
      </c>
      <c r="V5" s="75" t="s">
        <v>45</v>
      </c>
      <c r="W5" s="20" t="s">
        <v>41</v>
      </c>
      <c r="X5" s="20" t="s">
        <v>42</v>
      </c>
      <c r="Y5" s="74" t="s">
        <v>43</v>
      </c>
      <c r="Z5" s="21" t="s">
        <v>49</v>
      </c>
    </row>
    <row r="6" spans="1:26" ht="15" customHeight="1" x14ac:dyDescent="0.25">
      <c r="A6" s="639" t="s">
        <v>59</v>
      </c>
      <c r="B6" s="366">
        <v>1</v>
      </c>
      <c r="C6" s="260"/>
      <c r="D6" s="261"/>
      <c r="E6" s="262"/>
      <c r="F6" s="263"/>
      <c r="G6" s="510"/>
      <c r="H6" s="267"/>
      <c r="I6" s="511"/>
      <c r="J6" s="402"/>
      <c r="K6" s="538"/>
      <c r="L6" s="268"/>
      <c r="M6" s="404"/>
      <c r="N6" s="269"/>
      <c r="O6" s="532"/>
      <c r="P6" s="270"/>
      <c r="Q6" s="570"/>
      <c r="R6" s="571"/>
      <c r="S6" s="572"/>
      <c r="T6" s="572"/>
      <c r="U6" s="273"/>
      <c r="V6" s="573"/>
      <c r="W6" s="406"/>
      <c r="X6" s="407"/>
      <c r="Y6" s="408"/>
      <c r="Z6" s="276"/>
    </row>
    <row r="7" spans="1:26" ht="15" customHeight="1" x14ac:dyDescent="0.25">
      <c r="A7" s="640"/>
      <c r="B7" s="164">
        <v>2</v>
      </c>
      <c r="C7" s="100"/>
      <c r="D7" s="166"/>
      <c r="E7" s="192"/>
      <c r="F7" s="277"/>
      <c r="G7" s="516"/>
      <c r="H7" s="281"/>
      <c r="I7" s="280"/>
      <c r="J7" s="279"/>
      <c r="K7" s="541"/>
      <c r="L7" s="169"/>
      <c r="M7" s="410"/>
      <c r="N7" s="160"/>
      <c r="O7" s="517"/>
      <c r="P7" s="197"/>
      <c r="Q7" s="574"/>
      <c r="R7" s="575"/>
      <c r="S7" s="172"/>
      <c r="T7" s="172"/>
      <c r="U7" s="198"/>
      <c r="V7" s="390"/>
      <c r="W7" s="412"/>
      <c r="X7" s="413"/>
      <c r="Y7" s="414"/>
      <c r="Z7" s="286"/>
    </row>
    <row r="8" spans="1:26" ht="15" customHeight="1" x14ac:dyDescent="0.25">
      <c r="A8" s="640"/>
      <c r="B8" s="164">
        <v>3</v>
      </c>
      <c r="C8" s="100"/>
      <c r="D8" s="166"/>
      <c r="E8" s="192"/>
      <c r="F8" s="277"/>
      <c r="G8" s="516"/>
      <c r="H8" s="281"/>
      <c r="I8" s="280"/>
      <c r="J8" s="279"/>
      <c r="K8" s="541"/>
      <c r="L8" s="169"/>
      <c r="M8" s="410"/>
      <c r="N8" s="160"/>
      <c r="O8" s="517"/>
      <c r="P8" s="197"/>
      <c r="Q8" s="574"/>
      <c r="R8" s="575"/>
      <c r="S8" s="172"/>
      <c r="T8" s="172"/>
      <c r="U8" s="198"/>
      <c r="V8" s="390"/>
      <c r="W8" s="412"/>
      <c r="X8" s="413"/>
      <c r="Y8" s="414"/>
      <c r="Z8" s="286"/>
    </row>
    <row r="9" spans="1:26" ht="15" customHeight="1" x14ac:dyDescent="0.25">
      <c r="A9" s="640"/>
      <c r="B9" s="164">
        <v>4</v>
      </c>
      <c r="C9" s="100"/>
      <c r="D9" s="166"/>
      <c r="E9" s="192"/>
      <c r="F9" s="277"/>
      <c r="G9" s="516"/>
      <c r="H9" s="281"/>
      <c r="I9" s="280"/>
      <c r="J9" s="279"/>
      <c r="K9" s="541"/>
      <c r="L9" s="169"/>
      <c r="M9" s="410"/>
      <c r="N9" s="160"/>
      <c r="O9" s="517"/>
      <c r="P9" s="197"/>
      <c r="Q9" s="574"/>
      <c r="R9" s="575"/>
      <c r="S9" s="172"/>
      <c r="T9" s="172"/>
      <c r="U9" s="198"/>
      <c r="V9" s="390"/>
      <c r="W9" s="412"/>
      <c r="X9" s="413"/>
      <c r="Y9" s="414"/>
      <c r="Z9" s="286"/>
    </row>
    <row r="10" spans="1:26" x14ac:dyDescent="0.25">
      <c r="A10" s="640"/>
      <c r="B10" s="164">
        <v>5</v>
      </c>
      <c r="C10" s="100"/>
      <c r="D10" s="166"/>
      <c r="E10" s="192"/>
      <c r="F10" s="277"/>
      <c r="G10" s="516"/>
      <c r="H10" s="281"/>
      <c r="I10" s="280"/>
      <c r="J10" s="279"/>
      <c r="K10" s="541"/>
      <c r="L10" s="169"/>
      <c r="M10" s="410"/>
      <c r="N10" s="160"/>
      <c r="O10" s="517"/>
      <c r="P10" s="197"/>
      <c r="Q10" s="574"/>
      <c r="R10" s="575"/>
      <c r="S10" s="172"/>
      <c r="T10" s="172"/>
      <c r="U10" s="198"/>
      <c r="V10" s="390"/>
      <c r="W10" s="412"/>
      <c r="X10" s="413"/>
      <c r="Y10" s="414"/>
      <c r="Z10" s="286"/>
    </row>
    <row r="11" spans="1:26" x14ac:dyDescent="0.25">
      <c r="A11" s="640"/>
      <c r="B11" s="164">
        <v>6</v>
      </c>
      <c r="C11" s="100"/>
      <c r="D11" s="166"/>
      <c r="E11" s="192"/>
      <c r="F11" s="277"/>
      <c r="G11" s="516"/>
      <c r="H11" s="281"/>
      <c r="I11" s="280"/>
      <c r="J11" s="279"/>
      <c r="K11" s="541"/>
      <c r="L11" s="169"/>
      <c r="M11" s="410"/>
      <c r="N11" s="160"/>
      <c r="O11" s="521"/>
      <c r="P11" s="197"/>
      <c r="Q11" s="574"/>
      <c r="R11" s="575"/>
      <c r="S11" s="172"/>
      <c r="T11" s="172"/>
      <c r="U11" s="198"/>
      <c r="V11" s="390"/>
      <c r="W11" s="412"/>
      <c r="X11" s="413"/>
      <c r="Y11" s="414"/>
      <c r="Z11" s="286"/>
    </row>
    <row r="12" spans="1:26" x14ac:dyDescent="0.25">
      <c r="A12" s="640"/>
      <c r="B12" s="164">
        <v>7</v>
      </c>
      <c r="C12" s="100"/>
      <c r="D12" s="166"/>
      <c r="E12" s="192"/>
      <c r="F12" s="277"/>
      <c r="G12" s="516"/>
      <c r="H12" s="281"/>
      <c r="I12" s="280"/>
      <c r="J12" s="279"/>
      <c r="K12" s="541"/>
      <c r="L12" s="169"/>
      <c r="M12" s="410"/>
      <c r="N12" s="160"/>
      <c r="O12" s="521"/>
      <c r="P12" s="197"/>
      <c r="Q12" s="574"/>
      <c r="R12" s="575"/>
      <c r="S12" s="172"/>
      <c r="T12" s="172"/>
      <c r="U12" s="198"/>
      <c r="V12" s="390"/>
      <c r="W12" s="412"/>
      <c r="X12" s="413"/>
      <c r="Y12" s="414"/>
      <c r="Z12" s="286"/>
    </row>
    <row r="13" spans="1:26" x14ac:dyDescent="0.25">
      <c r="A13" s="640"/>
      <c r="B13" s="164">
        <v>8</v>
      </c>
      <c r="C13" s="100"/>
      <c r="D13" s="166"/>
      <c r="E13" s="192"/>
      <c r="F13" s="277"/>
      <c r="G13" s="516"/>
      <c r="H13" s="194"/>
      <c r="I13" s="301"/>
      <c r="J13" s="279"/>
      <c r="K13" s="541"/>
      <c r="L13" s="169"/>
      <c r="M13" s="410"/>
      <c r="N13" s="160"/>
      <c r="O13" s="521"/>
      <c r="P13" s="197"/>
      <c r="Q13" s="574"/>
      <c r="R13" s="575"/>
      <c r="S13" s="172"/>
      <c r="T13" s="172"/>
      <c r="U13" s="198"/>
      <c r="V13" s="390"/>
      <c r="W13" s="412"/>
      <c r="X13" s="413"/>
      <c r="Y13" s="414"/>
      <c r="Z13" s="286"/>
    </row>
    <row r="14" spans="1:26" x14ac:dyDescent="0.25">
      <c r="A14" s="640"/>
      <c r="B14" s="164">
        <v>9</v>
      </c>
      <c r="C14" s="100"/>
      <c r="D14" s="166"/>
      <c r="E14" s="192"/>
      <c r="F14" s="277"/>
      <c r="G14" s="516"/>
      <c r="H14" s="194"/>
      <c r="I14" s="301"/>
      <c r="J14" s="279"/>
      <c r="K14" s="541"/>
      <c r="L14" s="169"/>
      <c r="M14" s="410"/>
      <c r="N14" s="160"/>
      <c r="O14" s="521"/>
      <c r="P14" s="197"/>
      <c r="Q14" s="574"/>
      <c r="R14" s="575"/>
      <c r="S14" s="172"/>
      <c r="T14" s="172"/>
      <c r="U14" s="198"/>
      <c r="V14" s="390"/>
      <c r="W14" s="412"/>
      <c r="X14" s="413"/>
      <c r="Y14" s="414"/>
      <c r="Z14" s="286"/>
    </row>
    <row r="15" spans="1:26" x14ac:dyDescent="0.25">
      <c r="A15" s="640"/>
      <c r="B15" s="164">
        <v>10</v>
      </c>
      <c r="C15" s="100"/>
      <c r="D15" s="166"/>
      <c r="E15" s="192"/>
      <c r="F15" s="277"/>
      <c r="G15" s="516"/>
      <c r="H15" s="281"/>
      <c r="I15" s="160"/>
      <c r="J15" s="6"/>
      <c r="K15" s="541"/>
      <c r="L15" s="169"/>
      <c r="M15" s="410"/>
      <c r="N15" s="160"/>
      <c r="O15" s="196"/>
      <c r="P15" s="197"/>
      <c r="Q15" s="576"/>
      <c r="R15" s="224"/>
      <c r="S15" s="172"/>
      <c r="T15" s="172"/>
      <c r="U15" s="198"/>
      <c r="V15" s="390"/>
      <c r="W15" s="412"/>
      <c r="X15" s="413"/>
      <c r="Y15" s="414"/>
      <c r="Z15" s="286"/>
    </row>
    <row r="16" spans="1:26" ht="15" customHeight="1" x14ac:dyDescent="0.25">
      <c r="A16" s="640"/>
      <c r="B16" s="164">
        <v>11</v>
      </c>
      <c r="C16" s="100"/>
      <c r="D16" s="166"/>
      <c r="E16" s="192"/>
      <c r="F16" s="277"/>
      <c r="G16" s="516"/>
      <c r="H16" s="281"/>
      <c r="I16" s="160"/>
      <c r="J16" s="195"/>
      <c r="K16" s="541"/>
      <c r="L16" s="169"/>
      <c r="M16" s="410"/>
      <c r="N16" s="160"/>
      <c r="O16" s="196"/>
      <c r="P16" s="197"/>
      <c r="Q16" s="576"/>
      <c r="R16" s="224"/>
      <c r="S16" s="172"/>
      <c r="T16" s="172"/>
      <c r="U16" s="198"/>
      <c r="V16" s="390"/>
      <c r="W16" s="412"/>
      <c r="X16" s="413"/>
      <c r="Y16" s="414"/>
      <c r="Z16" s="286"/>
    </row>
    <row r="17" spans="1:26" ht="15" customHeight="1" x14ac:dyDescent="0.25">
      <c r="A17" s="640"/>
      <c r="B17" s="164">
        <v>12</v>
      </c>
      <c r="C17" s="191"/>
      <c r="D17" s="166"/>
      <c r="E17" s="192"/>
      <c r="F17" s="167"/>
      <c r="G17" s="193"/>
      <c r="H17" s="194"/>
      <c r="I17" s="160"/>
      <c r="J17" s="195"/>
      <c r="K17" s="534"/>
      <c r="L17" s="169"/>
      <c r="M17" s="170"/>
      <c r="N17" s="160"/>
      <c r="O17" s="196"/>
      <c r="P17" s="197"/>
      <c r="Q17" s="576"/>
      <c r="R17" s="224"/>
      <c r="S17" s="172"/>
      <c r="T17" s="172"/>
      <c r="U17" s="198"/>
      <c r="V17" s="390"/>
      <c r="W17" s="433"/>
      <c r="X17" s="434"/>
      <c r="Y17" s="435"/>
      <c r="Z17" s="168"/>
    </row>
    <row r="18" spans="1:26" ht="15" customHeight="1" x14ac:dyDescent="0.25">
      <c r="A18" s="640"/>
      <c r="B18" s="164">
        <v>13</v>
      </c>
      <c r="C18" s="191"/>
      <c r="D18" s="166"/>
      <c r="E18" s="192"/>
      <c r="F18" s="167"/>
      <c r="G18" s="193"/>
      <c r="H18" s="194"/>
      <c r="I18" s="160"/>
      <c r="J18" s="195"/>
      <c r="K18" s="534"/>
      <c r="L18" s="169"/>
      <c r="M18" s="170"/>
      <c r="N18" s="160"/>
      <c r="O18" s="196"/>
      <c r="P18" s="197"/>
      <c r="Q18" s="576"/>
      <c r="R18" s="224"/>
      <c r="S18" s="172"/>
      <c r="T18" s="172"/>
      <c r="U18" s="198"/>
      <c r="V18" s="390"/>
      <c r="W18" s="433"/>
      <c r="X18" s="434"/>
      <c r="Y18" s="435"/>
      <c r="Z18" s="168"/>
    </row>
    <row r="19" spans="1:26" ht="15" customHeight="1" x14ac:dyDescent="0.25">
      <c r="A19" s="640"/>
      <c r="B19" s="164">
        <v>14</v>
      </c>
      <c r="C19" s="191"/>
      <c r="D19" s="166"/>
      <c r="E19" s="192"/>
      <c r="F19" s="167"/>
      <c r="G19" s="193"/>
      <c r="H19" s="194"/>
      <c r="I19" s="160"/>
      <c r="J19" s="195"/>
      <c r="K19" s="534"/>
      <c r="L19" s="169"/>
      <c r="M19" s="170"/>
      <c r="N19" s="160"/>
      <c r="O19" s="196"/>
      <c r="P19" s="197"/>
      <c r="Q19" s="576"/>
      <c r="R19" s="224"/>
      <c r="S19" s="172"/>
      <c r="T19" s="172"/>
      <c r="U19" s="198"/>
      <c r="V19" s="390"/>
      <c r="W19" s="433"/>
      <c r="X19" s="434"/>
      <c r="Y19" s="435"/>
      <c r="Z19" s="168"/>
    </row>
    <row r="20" spans="1:26" ht="15" customHeight="1" x14ac:dyDescent="0.25">
      <c r="A20" s="640"/>
      <c r="B20" s="164">
        <v>15</v>
      </c>
      <c r="C20" s="191"/>
      <c r="D20" s="166"/>
      <c r="E20" s="192"/>
      <c r="F20" s="167"/>
      <c r="G20" s="193"/>
      <c r="H20" s="194"/>
      <c r="I20" s="160"/>
      <c r="J20" s="195"/>
      <c r="K20" s="534"/>
      <c r="L20" s="169"/>
      <c r="M20" s="170"/>
      <c r="N20" s="160"/>
      <c r="O20" s="196"/>
      <c r="P20" s="197"/>
      <c r="Q20" s="576"/>
      <c r="R20" s="224"/>
      <c r="S20" s="172"/>
      <c r="T20" s="172"/>
      <c r="U20" s="198"/>
      <c r="V20" s="390"/>
      <c r="W20" s="433"/>
      <c r="X20" s="434"/>
      <c r="Y20" s="435"/>
      <c r="Z20" s="168"/>
    </row>
    <row r="21" spans="1:26" ht="15" customHeight="1" x14ac:dyDescent="0.25">
      <c r="A21" s="640"/>
      <c r="B21" s="164">
        <v>16</v>
      </c>
      <c r="C21" s="191"/>
      <c r="D21" s="166"/>
      <c r="E21" s="192"/>
      <c r="F21" s="167"/>
      <c r="G21" s="193"/>
      <c r="H21" s="194"/>
      <c r="I21" s="160"/>
      <c r="J21" s="195"/>
      <c r="K21" s="534"/>
      <c r="L21" s="169"/>
      <c r="M21" s="170"/>
      <c r="N21" s="160"/>
      <c r="O21" s="196"/>
      <c r="P21" s="197"/>
      <c r="Q21" s="576"/>
      <c r="R21" s="224"/>
      <c r="S21" s="172"/>
      <c r="T21" s="172"/>
      <c r="U21" s="198"/>
      <c r="V21" s="390"/>
      <c r="W21" s="433"/>
      <c r="X21" s="434"/>
      <c r="Y21" s="435"/>
      <c r="Z21" s="168"/>
    </row>
    <row r="22" spans="1:26" ht="15" customHeight="1" x14ac:dyDescent="0.25">
      <c r="A22" s="640"/>
      <c r="B22" s="164">
        <v>17</v>
      </c>
      <c r="C22" s="191"/>
      <c r="D22" s="166"/>
      <c r="E22" s="192"/>
      <c r="F22" s="167"/>
      <c r="G22" s="193"/>
      <c r="H22" s="194"/>
      <c r="I22" s="160"/>
      <c r="J22" s="195"/>
      <c r="K22" s="534"/>
      <c r="L22" s="169"/>
      <c r="M22" s="170"/>
      <c r="N22" s="160"/>
      <c r="O22" s="196"/>
      <c r="P22" s="197"/>
      <c r="Q22" s="576"/>
      <c r="R22" s="224"/>
      <c r="S22" s="172"/>
      <c r="T22" s="172"/>
      <c r="U22" s="198"/>
      <c r="V22" s="390"/>
      <c r="W22" s="433"/>
      <c r="X22" s="434"/>
      <c r="Y22" s="435"/>
      <c r="Z22" s="168"/>
    </row>
    <row r="23" spans="1:26" ht="15" customHeight="1" x14ac:dyDescent="0.25">
      <c r="A23" s="640"/>
      <c r="B23" s="164">
        <v>18</v>
      </c>
      <c r="C23" s="191"/>
      <c r="D23" s="166"/>
      <c r="E23" s="192"/>
      <c r="F23" s="167"/>
      <c r="G23" s="193"/>
      <c r="H23" s="194"/>
      <c r="I23" s="160"/>
      <c r="J23" s="195"/>
      <c r="K23" s="534"/>
      <c r="L23" s="169"/>
      <c r="M23" s="170"/>
      <c r="N23" s="160"/>
      <c r="O23" s="196"/>
      <c r="P23" s="197"/>
      <c r="Q23" s="576"/>
      <c r="R23" s="224"/>
      <c r="S23" s="172"/>
      <c r="T23" s="172"/>
      <c r="U23" s="198"/>
      <c r="V23" s="390"/>
      <c r="W23" s="433"/>
      <c r="X23" s="434"/>
      <c r="Y23" s="435"/>
      <c r="Z23" s="168"/>
    </row>
    <row r="24" spans="1:26" ht="15" customHeight="1" thickBot="1" x14ac:dyDescent="0.3">
      <c r="A24" s="640"/>
      <c r="B24" s="447">
        <v>19</v>
      </c>
      <c r="C24" s="525"/>
      <c r="D24" s="449"/>
      <c r="E24" s="535"/>
      <c r="F24" s="451"/>
      <c r="G24" s="526"/>
      <c r="H24" s="527"/>
      <c r="I24" s="454"/>
      <c r="J24" s="453"/>
      <c r="K24" s="536"/>
      <c r="L24" s="456"/>
      <c r="M24" s="457"/>
      <c r="N24" s="454"/>
      <c r="O24" s="528"/>
      <c r="P24" s="459"/>
      <c r="Q24" s="577"/>
      <c r="R24" s="463"/>
      <c r="S24" s="461"/>
      <c r="T24" s="461"/>
      <c r="U24" s="464"/>
      <c r="V24" s="537"/>
      <c r="W24" s="466"/>
      <c r="X24" s="467"/>
      <c r="Y24" s="468"/>
      <c r="Z24" s="469"/>
    </row>
    <row r="25" spans="1:26" ht="15.75" thickBot="1" x14ac:dyDescent="0.3">
      <c r="A25" s="2"/>
      <c r="B25" s="654"/>
      <c r="C25" s="654"/>
      <c r="D25" s="654"/>
      <c r="E25" s="654"/>
      <c r="F25" s="7"/>
      <c r="G25" s="7"/>
      <c r="H25" s="44"/>
      <c r="I25" s="44"/>
      <c r="J25" s="44"/>
      <c r="K25" s="45"/>
      <c r="L25" s="44"/>
      <c r="M25" s="44"/>
      <c r="N25" s="44"/>
      <c r="O25" s="238">
        <f>SUM(O6:O24)</f>
        <v>0</v>
      </c>
      <c r="P25" s="63"/>
      <c r="Q25" s="152">
        <f t="shared" ref="Q25:V25" si="0">SUM(Q6:Q24)</f>
        <v>0</v>
      </c>
      <c r="R25" s="64">
        <f t="shared" si="0"/>
        <v>0</v>
      </c>
      <c r="S25" s="152">
        <f t="shared" si="0"/>
        <v>0</v>
      </c>
      <c r="T25" s="64">
        <f t="shared" si="0"/>
        <v>0</v>
      </c>
      <c r="U25" s="64">
        <f t="shared" si="0"/>
        <v>0</v>
      </c>
      <c r="V25" s="76">
        <f t="shared" si="0"/>
        <v>0</v>
      </c>
      <c r="W25" s="7"/>
      <c r="X25" s="7"/>
      <c r="Y25" s="7"/>
      <c r="Z25" s="46"/>
    </row>
    <row r="26" spans="1:26" ht="15.75" customHeight="1" thickBot="1" x14ac:dyDescent="0.3">
      <c r="A26" s="2"/>
      <c r="B26" s="642" t="s">
        <v>12</v>
      </c>
      <c r="C26" s="643"/>
      <c r="D26" s="85">
        <v>0</v>
      </c>
      <c r="E26" s="54">
        <f>Q25</f>
        <v>0</v>
      </c>
      <c r="F26" s="60"/>
      <c r="G26" s="646" t="s">
        <v>39</v>
      </c>
      <c r="H26" s="647"/>
      <c r="I26" s="662">
        <f>E30-E29</f>
        <v>0</v>
      </c>
      <c r="J26" s="663"/>
      <c r="K26" s="6"/>
      <c r="L26" s="6"/>
      <c r="W26" s="6"/>
      <c r="X26" s="6"/>
      <c r="Y26" s="6"/>
    </row>
    <row r="27" spans="1:26" ht="15.75" customHeight="1" thickBot="1" x14ac:dyDescent="0.3">
      <c r="A27" s="2"/>
      <c r="B27" s="644" t="s">
        <v>18</v>
      </c>
      <c r="C27" s="645"/>
      <c r="D27" s="86">
        <v>0</v>
      </c>
      <c r="E27" s="55">
        <v>0</v>
      </c>
      <c r="F27" s="61"/>
      <c r="G27" s="648"/>
      <c r="H27" s="649"/>
      <c r="I27" s="664"/>
      <c r="J27" s="665"/>
      <c r="K27" s="6"/>
      <c r="L27" s="6"/>
    </row>
    <row r="28" spans="1:26" ht="15.75" thickBot="1" x14ac:dyDescent="0.3">
      <c r="A28" s="2"/>
      <c r="B28" s="624" t="s">
        <v>14</v>
      </c>
      <c r="C28" s="625"/>
      <c r="D28" s="133">
        <v>0</v>
      </c>
      <c r="E28" s="56">
        <f>V25</f>
        <v>0</v>
      </c>
      <c r="F28" s="2"/>
      <c r="G28" s="62"/>
      <c r="H28" s="6"/>
      <c r="I28" s="6"/>
      <c r="J28" s="6"/>
      <c r="K28" s="6"/>
      <c r="L28" s="6"/>
    </row>
    <row r="29" spans="1:26" ht="15.75" customHeight="1" thickBot="1" x14ac:dyDescent="0.3">
      <c r="A29" s="2"/>
      <c r="B29" s="626" t="s">
        <v>13</v>
      </c>
      <c r="C29" s="627"/>
      <c r="D29" s="134">
        <v>0</v>
      </c>
      <c r="E29" s="57">
        <f>O25</f>
        <v>0</v>
      </c>
      <c r="K29" s="6"/>
      <c r="L29" s="6"/>
    </row>
    <row r="30" spans="1:26" ht="15.75" thickBot="1" x14ac:dyDescent="0.3">
      <c r="B30" s="628" t="s">
        <v>6</v>
      </c>
      <c r="C30" s="629"/>
      <c r="D30" s="98">
        <f>D26+D27+D28+D29</f>
        <v>0</v>
      </c>
      <c r="E30" s="58">
        <f>Q25</f>
        <v>0</v>
      </c>
      <c r="G30" s="80"/>
      <c r="H30" s="80"/>
    </row>
    <row r="31" spans="1:26" ht="15.75" thickBot="1" x14ac:dyDescent="0.3">
      <c r="B31" s="81"/>
      <c r="C31" s="81"/>
      <c r="D31" s="82"/>
      <c r="E31" s="83"/>
      <c r="G31" s="80"/>
      <c r="H31" s="80"/>
    </row>
    <row r="32" spans="1:26" ht="15.75" thickBot="1" x14ac:dyDescent="0.3">
      <c r="B32" s="630" t="s">
        <v>48</v>
      </c>
      <c r="C32" s="631"/>
      <c r="D32" s="616">
        <f>R25</f>
        <v>0</v>
      </c>
      <c r="E32" s="617"/>
      <c r="G32" s="80"/>
      <c r="H32" s="80"/>
    </row>
    <row r="33" spans="2:6" ht="15.75" thickBot="1" x14ac:dyDescent="0.3"/>
    <row r="34" spans="2:6" ht="33" customHeight="1" thickBot="1" x14ac:dyDescent="0.3">
      <c r="B34" s="618" t="s">
        <v>9</v>
      </c>
      <c r="C34" s="619"/>
      <c r="D34" s="8" t="s">
        <v>35</v>
      </c>
    </row>
    <row r="35" spans="2:6" x14ac:dyDescent="0.25">
      <c r="B35" s="620" t="s">
        <v>24</v>
      </c>
      <c r="C35" s="621"/>
      <c r="D35" s="51">
        <f>COUNTIF(M6:M24,"Peinture")</f>
        <v>0</v>
      </c>
      <c r="E35" s="4"/>
      <c r="F35" s="4"/>
    </row>
    <row r="36" spans="2:6" x14ac:dyDescent="0.25">
      <c r="B36" s="632" t="s">
        <v>25</v>
      </c>
      <c r="C36" s="633"/>
      <c r="D36" s="52">
        <f>COUNTIF(M6:M24,"Electricite")</f>
        <v>0</v>
      </c>
      <c r="E36" s="4"/>
      <c r="F36" s="4"/>
    </row>
    <row r="37" spans="2:6" x14ac:dyDescent="0.25">
      <c r="B37" s="632" t="s">
        <v>26</v>
      </c>
      <c r="C37" s="633"/>
      <c r="D37" s="52">
        <f>COUNTIF(M6:M24,"Store")</f>
        <v>0</v>
      </c>
      <c r="E37" s="4"/>
      <c r="F37" s="4"/>
    </row>
    <row r="38" spans="2:6" x14ac:dyDescent="0.25">
      <c r="B38" s="632" t="s">
        <v>27</v>
      </c>
      <c r="C38" s="633"/>
      <c r="D38" s="52">
        <f>COUNTIF(M6:M24,"Menuiserie")</f>
        <v>0</v>
      </c>
      <c r="E38" s="4"/>
      <c r="F38" s="4"/>
    </row>
    <row r="39" spans="2:6" x14ac:dyDescent="0.25">
      <c r="B39" s="632" t="s">
        <v>28</v>
      </c>
      <c r="C39" s="633"/>
      <c r="D39" s="52">
        <f>COUNTIF(M10:M28,"douche")</f>
        <v>0</v>
      </c>
      <c r="E39" s="4"/>
      <c r="F39" s="4"/>
    </row>
    <row r="40" spans="2:6" x14ac:dyDescent="0.25">
      <c r="B40" s="632" t="s">
        <v>29</v>
      </c>
      <c r="C40" s="633"/>
      <c r="D40" s="52">
        <f>COUNTIF(M6:M24,"Plomberie")</f>
        <v>0</v>
      </c>
      <c r="E40" s="4"/>
      <c r="F40" s="4"/>
    </row>
    <row r="41" spans="2:6" x14ac:dyDescent="0.25">
      <c r="B41" s="632" t="s">
        <v>30</v>
      </c>
      <c r="C41" s="633"/>
      <c r="D41" s="52">
        <f>COUNTIF(M6:M24,"Maçonnerie")</f>
        <v>0</v>
      </c>
      <c r="E41" s="4"/>
      <c r="F41" s="4"/>
    </row>
    <row r="42" spans="2:6" x14ac:dyDescent="0.25">
      <c r="B42" s="632" t="s">
        <v>31</v>
      </c>
      <c r="C42" s="633"/>
      <c r="D42" s="52">
        <f>COUNTIF(M6:M24,"fenetre")</f>
        <v>0</v>
      </c>
      <c r="E42" s="4"/>
      <c r="F42" s="4"/>
    </row>
    <row r="43" spans="2:6" x14ac:dyDescent="0.25">
      <c r="B43" s="632" t="s">
        <v>32</v>
      </c>
      <c r="C43" s="633"/>
      <c r="D43" s="52">
        <f>COUNTIF(M6:M24,"Volets")</f>
        <v>0</v>
      </c>
      <c r="E43" s="4"/>
      <c r="F43" s="4"/>
    </row>
    <row r="44" spans="2:6" x14ac:dyDescent="0.25">
      <c r="B44" s="632" t="s">
        <v>33</v>
      </c>
      <c r="C44" s="633"/>
      <c r="D44" s="52">
        <f>COUNTIF(M6:M24,"Alarme")</f>
        <v>0</v>
      </c>
      <c r="E44" s="4"/>
      <c r="F44" s="4"/>
    </row>
    <row r="45" spans="2:6" ht="15.75" thickBot="1" x14ac:dyDescent="0.3">
      <c r="B45" s="49" t="s">
        <v>34</v>
      </c>
      <c r="C45" s="50"/>
      <c r="D45" s="53">
        <f>COUNTIF(M6:M24,"sol")</f>
        <v>0</v>
      </c>
      <c r="E45" s="6"/>
      <c r="F45" s="6"/>
    </row>
  </sheetData>
  <autoFilter ref="A5:Z30"/>
  <mergeCells count="23">
    <mergeCell ref="B43:C43"/>
    <mergeCell ref="B44:C44"/>
    <mergeCell ref="B37:C37"/>
    <mergeCell ref="B38:C38"/>
    <mergeCell ref="B39:C39"/>
    <mergeCell ref="B40:C40"/>
    <mergeCell ref="B41:C41"/>
    <mergeCell ref="B42:C42"/>
    <mergeCell ref="B25:E25"/>
    <mergeCell ref="A2:Z2"/>
    <mergeCell ref="A6:A24"/>
    <mergeCell ref="B36:C36"/>
    <mergeCell ref="B26:C26"/>
    <mergeCell ref="G26:H27"/>
    <mergeCell ref="I26:J27"/>
    <mergeCell ref="B27:C27"/>
    <mergeCell ref="B28:C28"/>
    <mergeCell ref="B29:C29"/>
    <mergeCell ref="B30:C30"/>
    <mergeCell ref="B32:C32"/>
    <mergeCell ref="D32:E32"/>
    <mergeCell ref="B34:C34"/>
    <mergeCell ref="B35:C35"/>
  </mergeCells>
  <pageMargins left="0" right="0" top="0.19685039370078741" bottom="0.19685039370078741" header="0.31496062992125984" footer="0.31496062992125984"/>
  <pageSetup paperSize="9" scale="33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56"/>
  <sheetViews>
    <sheetView zoomScale="90" zoomScaleNormal="90" workbookViewId="0">
      <selection activeCell="M30" sqref="M30"/>
    </sheetView>
  </sheetViews>
  <sheetFormatPr baseColWidth="10" defaultRowHeight="15" x14ac:dyDescent="0.25"/>
  <cols>
    <col min="1" max="1" width="6.140625" style="1" customWidth="1"/>
    <col min="2" max="2" width="9.5703125" style="1" customWidth="1"/>
    <col min="3" max="3" width="12.5703125" style="1" customWidth="1"/>
    <col min="4" max="4" width="10.140625" style="1" customWidth="1"/>
    <col min="5" max="5" width="12.7109375" style="1" customWidth="1"/>
    <col min="6" max="6" width="18.85546875" style="1" bestFit="1" customWidth="1"/>
    <col min="7" max="7" width="23.28515625" style="1" customWidth="1"/>
    <col min="8" max="8" width="13.7109375" style="1" customWidth="1"/>
    <col min="9" max="9" width="8.28515625" style="1" customWidth="1"/>
    <col min="10" max="10" width="30.5703125" style="1" customWidth="1"/>
    <col min="11" max="11" width="30.42578125" style="1" customWidth="1"/>
    <col min="12" max="12" width="12.85546875" style="1" customWidth="1"/>
    <col min="13" max="13" width="8.140625" style="1" customWidth="1"/>
    <col min="14" max="15" width="12.7109375" style="1" customWidth="1"/>
    <col min="16" max="16" width="12.140625" style="1" customWidth="1"/>
    <col min="17" max="17" width="11.42578125" style="1" customWidth="1"/>
    <col min="18" max="18" width="12.85546875" style="1" customWidth="1"/>
    <col min="19" max="20" width="11.85546875" style="1" customWidth="1"/>
    <col min="21" max="21" width="9.140625" style="1" customWidth="1"/>
    <col min="22" max="22" width="8.7109375" style="1" customWidth="1"/>
    <col min="23" max="23" width="18.5703125" style="1" customWidth="1"/>
    <col min="24" max="16384" width="11.42578125" style="1"/>
  </cols>
  <sheetData>
    <row r="1" spans="1:23" ht="15.75" thickBot="1" x14ac:dyDescent="0.3"/>
    <row r="2" spans="1:23" ht="15.75" thickBot="1" x14ac:dyDescent="0.3">
      <c r="A2" s="636" t="s">
        <v>23</v>
      </c>
      <c r="B2" s="637"/>
      <c r="C2" s="637"/>
      <c r="D2" s="637"/>
      <c r="E2" s="637"/>
      <c r="F2" s="637"/>
      <c r="G2" s="637"/>
      <c r="H2" s="637"/>
      <c r="I2" s="637"/>
      <c r="J2" s="637"/>
      <c r="K2" s="637"/>
      <c r="L2" s="637"/>
      <c r="M2" s="637"/>
      <c r="N2" s="637"/>
      <c r="O2" s="637"/>
      <c r="P2" s="637"/>
      <c r="Q2" s="637"/>
      <c r="R2" s="637"/>
      <c r="S2" s="637"/>
      <c r="T2" s="637"/>
      <c r="U2" s="637"/>
      <c r="V2" s="637"/>
      <c r="W2" s="638"/>
    </row>
    <row r="3" spans="1:23" x14ac:dyDescent="0.25">
      <c r="A3" s="6"/>
      <c r="B3" s="6"/>
      <c r="C3" s="6"/>
      <c r="D3" s="6"/>
      <c r="E3" s="6"/>
      <c r="F3" s="6"/>
      <c r="G3" s="6"/>
      <c r="H3" s="6"/>
      <c r="I3" s="6"/>
      <c r="J3" s="6"/>
      <c r="K3" s="5"/>
      <c r="L3" s="5"/>
      <c r="M3" s="5"/>
    </row>
    <row r="4" spans="1:23" ht="15.75" thickBot="1" x14ac:dyDescent="0.3">
      <c r="N4" s="3"/>
      <c r="O4" s="3"/>
      <c r="P4" s="3"/>
      <c r="Q4" s="3"/>
      <c r="R4" s="3"/>
      <c r="S4" s="3"/>
      <c r="T4" s="3"/>
      <c r="U4" s="3"/>
      <c r="V4" s="3"/>
      <c r="W4" s="3"/>
    </row>
    <row r="5" spans="1:23" ht="41.25" customHeight="1" thickBot="1" x14ac:dyDescent="0.3">
      <c r="A5" s="239" t="s">
        <v>5</v>
      </c>
      <c r="B5" s="239" t="s">
        <v>22</v>
      </c>
      <c r="C5" s="180" t="s">
        <v>2</v>
      </c>
      <c r="D5" s="180" t="s">
        <v>15</v>
      </c>
      <c r="E5" s="180" t="s">
        <v>40</v>
      </c>
      <c r="F5" s="181" t="s">
        <v>16</v>
      </c>
      <c r="G5" s="180" t="s">
        <v>17</v>
      </c>
      <c r="H5" s="11" t="s">
        <v>0</v>
      </c>
      <c r="I5" s="11" t="s">
        <v>8</v>
      </c>
      <c r="J5" s="182" t="s">
        <v>20</v>
      </c>
      <c r="K5" s="184" t="s">
        <v>9</v>
      </c>
      <c r="L5" s="185" t="s">
        <v>44</v>
      </c>
      <c r="M5" s="201" t="s">
        <v>38</v>
      </c>
      <c r="N5" s="201" t="s">
        <v>3</v>
      </c>
      <c r="O5" s="186" t="s">
        <v>10</v>
      </c>
      <c r="P5" s="187" t="s">
        <v>4</v>
      </c>
      <c r="Q5" s="186" t="s">
        <v>36</v>
      </c>
      <c r="R5" s="240" t="s">
        <v>11</v>
      </c>
      <c r="S5" s="234" t="s">
        <v>45</v>
      </c>
      <c r="T5" s="183" t="s">
        <v>41</v>
      </c>
      <c r="U5" s="183" t="s">
        <v>42</v>
      </c>
      <c r="V5" s="189" t="s">
        <v>43</v>
      </c>
      <c r="W5" s="190" t="s">
        <v>49</v>
      </c>
    </row>
    <row r="6" spans="1:23" ht="15" customHeight="1" x14ac:dyDescent="0.25">
      <c r="A6" s="640" t="s">
        <v>64</v>
      </c>
      <c r="B6" s="614">
        <v>1</v>
      </c>
      <c r="C6" s="593"/>
      <c r="D6" s="594"/>
      <c r="E6" s="595"/>
      <c r="F6" s="596"/>
      <c r="G6" s="597"/>
      <c r="H6" s="598"/>
      <c r="I6" s="599"/>
      <c r="J6" s="600"/>
      <c r="K6" s="601"/>
      <c r="L6" s="517"/>
      <c r="M6" s="602"/>
      <c r="N6" s="603"/>
      <c r="O6" s="604"/>
      <c r="P6" s="605"/>
      <c r="Q6" s="606"/>
      <c r="R6" s="607"/>
      <c r="S6" s="608"/>
      <c r="T6" s="598"/>
      <c r="U6" s="609"/>
      <c r="V6" s="597"/>
      <c r="W6" s="610"/>
    </row>
    <row r="7" spans="1:23" ht="15" customHeight="1" x14ac:dyDescent="0.25">
      <c r="A7" s="640"/>
      <c r="B7" s="164">
        <v>2</v>
      </c>
      <c r="C7" s="100"/>
      <c r="D7" s="166"/>
      <c r="E7" s="192"/>
      <c r="F7" s="277"/>
      <c r="G7" s="516"/>
      <c r="H7" s="281"/>
      <c r="I7" s="280"/>
      <c r="J7" s="279"/>
      <c r="K7" s="410"/>
      <c r="L7" s="517"/>
      <c r="M7" s="197"/>
      <c r="N7" s="282"/>
      <c r="O7" s="283"/>
      <c r="P7" s="173"/>
      <c r="Q7" s="611"/>
      <c r="R7" s="198"/>
      <c r="S7" s="174"/>
      <c r="T7" s="281"/>
      <c r="U7" s="612"/>
      <c r="V7" s="516"/>
      <c r="W7" s="286"/>
    </row>
    <row r="8" spans="1:23" ht="15" customHeight="1" x14ac:dyDescent="0.25">
      <c r="A8" s="640"/>
      <c r="B8" s="164">
        <v>3</v>
      </c>
      <c r="C8" s="100"/>
      <c r="D8" s="166"/>
      <c r="E8" s="192"/>
      <c r="F8" s="277"/>
      <c r="G8" s="516"/>
      <c r="H8" s="281"/>
      <c r="I8" s="280"/>
      <c r="J8" s="279"/>
      <c r="K8" s="410"/>
      <c r="L8" s="517"/>
      <c r="M8" s="197"/>
      <c r="N8" s="282"/>
      <c r="O8" s="283"/>
      <c r="P8" s="173"/>
      <c r="Q8" s="611"/>
      <c r="R8" s="198"/>
      <c r="S8" s="174"/>
      <c r="T8" s="281"/>
      <c r="U8" s="612"/>
      <c r="V8" s="516"/>
      <c r="W8" s="286"/>
    </row>
    <row r="9" spans="1:23" ht="15" customHeight="1" x14ac:dyDescent="0.25">
      <c r="A9" s="640"/>
      <c r="B9" s="164">
        <v>4</v>
      </c>
      <c r="C9" s="100"/>
      <c r="D9" s="166"/>
      <c r="E9" s="192"/>
      <c r="F9" s="277"/>
      <c r="G9" s="516"/>
      <c r="H9" s="281"/>
      <c r="I9" s="280"/>
      <c r="J9" s="279"/>
      <c r="K9" s="410"/>
      <c r="L9" s="517"/>
      <c r="M9" s="197"/>
      <c r="N9" s="282"/>
      <c r="O9" s="283"/>
      <c r="P9" s="173"/>
      <c r="Q9" s="611"/>
      <c r="R9" s="198"/>
      <c r="S9" s="174"/>
      <c r="T9" s="281"/>
      <c r="U9" s="612"/>
      <c r="V9" s="516"/>
      <c r="W9" s="286"/>
    </row>
    <row r="10" spans="1:23" x14ac:dyDescent="0.25">
      <c r="A10" s="640"/>
      <c r="B10" s="164">
        <v>5</v>
      </c>
      <c r="C10" s="100"/>
      <c r="D10" s="166"/>
      <c r="E10" s="192"/>
      <c r="F10" s="277"/>
      <c r="G10" s="516"/>
      <c r="H10" s="281"/>
      <c r="I10" s="280"/>
      <c r="J10" s="279"/>
      <c r="K10" s="410"/>
      <c r="L10" s="517"/>
      <c r="M10" s="197"/>
      <c r="N10" s="282"/>
      <c r="O10" s="283"/>
      <c r="P10" s="173"/>
      <c r="Q10" s="611"/>
      <c r="R10" s="198"/>
      <c r="S10" s="174"/>
      <c r="T10" s="281"/>
      <c r="U10" s="612"/>
      <c r="V10" s="516"/>
      <c r="W10" s="286"/>
    </row>
    <row r="11" spans="1:23" x14ac:dyDescent="0.25">
      <c r="A11" s="640"/>
      <c r="B11" s="164">
        <v>6</v>
      </c>
      <c r="C11" s="100"/>
      <c r="D11" s="166"/>
      <c r="E11" s="192"/>
      <c r="F11" s="277"/>
      <c r="G11" s="516"/>
      <c r="H11" s="194"/>
      <c r="I11" s="280"/>
      <c r="J11" s="279"/>
      <c r="K11" s="410"/>
      <c r="L11" s="521"/>
      <c r="M11" s="197"/>
      <c r="N11" s="282"/>
      <c r="O11" s="283"/>
      <c r="P11" s="173"/>
      <c r="Q11" s="611"/>
      <c r="R11" s="198"/>
      <c r="S11" s="174"/>
      <c r="T11" s="281"/>
      <c r="U11" s="612"/>
      <c r="V11" s="516"/>
      <c r="W11" s="286"/>
    </row>
    <row r="12" spans="1:23" x14ac:dyDescent="0.25">
      <c r="A12" s="640"/>
      <c r="B12" s="164">
        <v>7</v>
      </c>
      <c r="C12" s="100"/>
      <c r="D12" s="166"/>
      <c r="E12" s="192"/>
      <c r="F12" s="277"/>
      <c r="G12" s="516"/>
      <c r="H12" s="194"/>
      <c r="I12" s="280"/>
      <c r="J12" s="279"/>
      <c r="K12" s="410"/>
      <c r="L12" s="521"/>
      <c r="M12" s="197"/>
      <c r="N12" s="282"/>
      <c r="O12" s="283"/>
      <c r="P12" s="173"/>
      <c r="Q12" s="611"/>
      <c r="R12" s="198"/>
      <c r="S12" s="174"/>
      <c r="T12" s="281"/>
      <c r="U12" s="612"/>
      <c r="V12" s="516"/>
      <c r="W12" s="286"/>
    </row>
    <row r="13" spans="1:23" x14ac:dyDescent="0.25">
      <c r="A13" s="640"/>
      <c r="B13" s="164">
        <v>8</v>
      </c>
      <c r="C13" s="100"/>
      <c r="D13" s="166"/>
      <c r="E13" s="166"/>
      <c r="F13" s="277"/>
      <c r="G13" s="516"/>
      <c r="H13" s="194"/>
      <c r="I13" s="301"/>
      <c r="J13" s="279"/>
      <c r="K13" s="410"/>
      <c r="L13" s="521"/>
      <c r="M13" s="197"/>
      <c r="N13" s="282"/>
      <c r="O13" s="283"/>
      <c r="P13" s="173"/>
      <c r="Q13" s="611"/>
      <c r="R13" s="198"/>
      <c r="S13" s="284"/>
      <c r="T13" s="281"/>
      <c r="U13" s="612"/>
      <c r="V13" s="516"/>
      <c r="W13" s="286"/>
    </row>
    <row r="14" spans="1:23" x14ac:dyDescent="0.25">
      <c r="A14" s="640"/>
      <c r="B14" s="164">
        <v>9</v>
      </c>
      <c r="C14" s="100"/>
      <c r="D14" s="166"/>
      <c r="E14" s="166"/>
      <c r="F14" s="277"/>
      <c r="G14" s="516"/>
      <c r="H14" s="194"/>
      <c r="I14" s="301"/>
      <c r="J14" s="279"/>
      <c r="K14" s="410"/>
      <c r="L14" s="521"/>
      <c r="M14" s="197"/>
      <c r="N14" s="282"/>
      <c r="O14" s="283"/>
      <c r="P14" s="173"/>
      <c r="Q14" s="611"/>
      <c r="R14" s="198"/>
      <c r="S14" s="174"/>
      <c r="T14" s="281"/>
      <c r="U14" s="612"/>
      <c r="V14" s="516"/>
      <c r="W14" s="286"/>
    </row>
    <row r="15" spans="1:23" x14ac:dyDescent="0.25">
      <c r="A15" s="640"/>
      <c r="B15" s="164">
        <v>10</v>
      </c>
      <c r="C15" s="100"/>
      <c r="D15" s="166"/>
      <c r="E15" s="192"/>
      <c r="F15" s="277"/>
      <c r="G15" s="516"/>
      <c r="H15" s="281"/>
      <c r="I15" s="160"/>
      <c r="J15" s="279"/>
      <c r="K15" s="410"/>
      <c r="L15" s="196"/>
      <c r="M15" s="197"/>
      <c r="N15" s="171"/>
      <c r="O15" s="172"/>
      <c r="P15" s="173"/>
      <c r="Q15" s="611"/>
      <c r="R15" s="198"/>
      <c r="S15" s="174"/>
      <c r="T15" s="281"/>
      <c r="U15" s="612"/>
      <c r="V15" s="516"/>
      <c r="W15" s="286"/>
    </row>
    <row r="16" spans="1:23" ht="15" customHeight="1" x14ac:dyDescent="0.25">
      <c r="A16" s="640"/>
      <c r="B16" s="164">
        <v>11</v>
      </c>
      <c r="C16" s="100"/>
      <c r="D16" s="166"/>
      <c r="E16" s="192"/>
      <c r="F16" s="277"/>
      <c r="G16" s="516"/>
      <c r="H16" s="281"/>
      <c r="I16" s="160"/>
      <c r="J16" s="279"/>
      <c r="K16" s="410"/>
      <c r="L16" s="196"/>
      <c r="M16" s="197"/>
      <c r="N16" s="171"/>
      <c r="O16" s="172"/>
      <c r="P16" s="173"/>
      <c r="Q16" s="611"/>
      <c r="R16" s="198"/>
      <c r="S16" s="174"/>
      <c r="T16" s="281"/>
      <c r="U16" s="612"/>
      <c r="V16" s="516"/>
      <c r="W16" s="286"/>
    </row>
    <row r="17" spans="1:23" ht="15" customHeight="1" x14ac:dyDescent="0.25">
      <c r="A17" s="640"/>
      <c r="B17" s="164">
        <v>12</v>
      </c>
      <c r="C17" s="191"/>
      <c r="D17" s="166"/>
      <c r="E17" s="192"/>
      <c r="F17" s="167"/>
      <c r="G17" s="193"/>
      <c r="H17" s="194"/>
      <c r="I17" s="160"/>
      <c r="J17" s="195"/>
      <c r="K17" s="170"/>
      <c r="L17" s="196"/>
      <c r="M17" s="197"/>
      <c r="N17" s="171"/>
      <c r="O17" s="172"/>
      <c r="P17" s="173"/>
      <c r="Q17" s="611"/>
      <c r="R17" s="198"/>
      <c r="S17" s="174"/>
      <c r="T17" s="194"/>
      <c r="U17" s="613"/>
      <c r="V17" s="193"/>
      <c r="W17" s="168"/>
    </row>
    <row r="18" spans="1:23" ht="15" customHeight="1" x14ac:dyDescent="0.25">
      <c r="A18" s="640"/>
      <c r="B18" s="164">
        <v>13</v>
      </c>
      <c r="C18" s="191"/>
      <c r="D18" s="166"/>
      <c r="E18" s="192"/>
      <c r="F18" s="167"/>
      <c r="G18" s="193"/>
      <c r="H18" s="194"/>
      <c r="I18" s="160"/>
      <c r="J18" s="195"/>
      <c r="K18" s="170"/>
      <c r="L18" s="196"/>
      <c r="M18" s="197"/>
      <c r="N18" s="171"/>
      <c r="O18" s="172"/>
      <c r="P18" s="173"/>
      <c r="Q18" s="611"/>
      <c r="R18" s="198"/>
      <c r="S18" s="174"/>
      <c r="T18" s="194"/>
      <c r="U18" s="613"/>
      <c r="V18" s="193"/>
      <c r="W18" s="168"/>
    </row>
    <row r="19" spans="1:23" ht="15" customHeight="1" x14ac:dyDescent="0.25">
      <c r="A19" s="640"/>
      <c r="B19" s="34">
        <v>14</v>
      </c>
      <c r="C19" s="191"/>
      <c r="D19" s="166"/>
      <c r="E19" s="192"/>
      <c r="F19" s="167"/>
      <c r="G19" s="193"/>
      <c r="H19" s="194"/>
      <c r="I19" s="160"/>
      <c r="J19" s="195"/>
      <c r="K19" s="170"/>
      <c r="L19" s="196"/>
      <c r="M19" s="197"/>
      <c r="N19" s="171"/>
      <c r="O19" s="172"/>
      <c r="P19" s="173"/>
      <c r="Q19" s="611"/>
      <c r="R19" s="198"/>
      <c r="S19" s="174"/>
      <c r="T19" s="194"/>
      <c r="U19" s="613"/>
      <c r="V19" s="193"/>
      <c r="W19" s="168"/>
    </row>
    <row r="20" spans="1:23" ht="15" customHeight="1" x14ac:dyDescent="0.25">
      <c r="A20" s="640"/>
      <c r="B20" s="34">
        <v>15</v>
      </c>
      <c r="C20" s="191"/>
      <c r="D20" s="166"/>
      <c r="E20" s="192"/>
      <c r="F20" s="167"/>
      <c r="G20" s="193"/>
      <c r="H20" s="194"/>
      <c r="I20" s="160"/>
      <c r="J20" s="195"/>
      <c r="K20" s="170"/>
      <c r="L20" s="196"/>
      <c r="M20" s="197"/>
      <c r="N20" s="171"/>
      <c r="O20" s="172"/>
      <c r="P20" s="173"/>
      <c r="Q20" s="611"/>
      <c r="R20" s="198"/>
      <c r="S20" s="174"/>
      <c r="T20" s="194"/>
      <c r="U20" s="613"/>
      <c r="V20" s="193"/>
      <c r="W20" s="168"/>
    </row>
    <row r="21" spans="1:23" ht="15" customHeight="1" x14ac:dyDescent="0.25">
      <c r="A21" s="640"/>
      <c r="B21" s="34">
        <v>16</v>
      </c>
      <c r="C21" s="191"/>
      <c r="D21" s="166"/>
      <c r="E21" s="192"/>
      <c r="F21" s="167"/>
      <c r="G21" s="193"/>
      <c r="H21" s="194"/>
      <c r="I21" s="160"/>
      <c r="J21" s="195"/>
      <c r="K21" s="170"/>
      <c r="L21" s="196"/>
      <c r="M21" s="197"/>
      <c r="N21" s="171"/>
      <c r="O21" s="172"/>
      <c r="P21" s="173"/>
      <c r="Q21" s="611"/>
      <c r="R21" s="198"/>
      <c r="S21" s="174"/>
      <c r="T21" s="194"/>
      <c r="U21" s="613"/>
      <c r="V21" s="193"/>
      <c r="W21" s="168"/>
    </row>
    <row r="22" spans="1:23" ht="15" customHeight="1" x14ac:dyDescent="0.25">
      <c r="A22" s="640"/>
      <c r="B22" s="34">
        <v>17</v>
      </c>
      <c r="C22" s="191"/>
      <c r="D22" s="166"/>
      <c r="E22" s="192"/>
      <c r="F22" s="167"/>
      <c r="G22" s="193"/>
      <c r="H22" s="194"/>
      <c r="I22" s="160"/>
      <c r="J22" s="195"/>
      <c r="K22" s="170"/>
      <c r="L22" s="196"/>
      <c r="M22" s="197"/>
      <c r="N22" s="171"/>
      <c r="O22" s="172"/>
      <c r="P22" s="173"/>
      <c r="Q22" s="611"/>
      <c r="R22" s="198"/>
      <c r="S22" s="174"/>
      <c r="T22" s="194"/>
      <c r="U22" s="613"/>
      <c r="V22" s="193"/>
      <c r="W22" s="168"/>
    </row>
    <row r="23" spans="1:23" ht="15" customHeight="1" x14ac:dyDescent="0.25">
      <c r="A23" s="640"/>
      <c r="B23" s="34">
        <v>18</v>
      </c>
      <c r="C23" s="101"/>
      <c r="D23" s="35"/>
      <c r="E23" s="103"/>
      <c r="F23" s="69"/>
      <c r="G23" s="70"/>
      <c r="H23" s="27"/>
      <c r="I23" s="37"/>
      <c r="J23" s="71"/>
      <c r="K23" s="106"/>
      <c r="L23" s="110"/>
      <c r="M23" s="66"/>
      <c r="N23" s="123"/>
      <c r="O23" s="114"/>
      <c r="P23" s="113"/>
      <c r="Q23" s="117"/>
      <c r="R23" s="119"/>
      <c r="S23" s="120"/>
      <c r="T23" s="27"/>
      <c r="U23" s="68"/>
      <c r="V23" s="70"/>
      <c r="W23" s="39"/>
    </row>
    <row r="24" spans="1:23" ht="15" customHeight="1" x14ac:dyDescent="0.25">
      <c r="A24" s="640"/>
      <c r="B24" s="34">
        <v>19</v>
      </c>
      <c r="C24" s="101"/>
      <c r="D24" s="35"/>
      <c r="E24" s="103"/>
      <c r="F24" s="69"/>
      <c r="G24" s="70"/>
      <c r="H24" s="27"/>
      <c r="I24" s="37"/>
      <c r="J24" s="71"/>
      <c r="K24" s="106"/>
      <c r="L24" s="110"/>
      <c r="M24" s="66"/>
      <c r="N24" s="123"/>
      <c r="O24" s="114"/>
      <c r="P24" s="113"/>
      <c r="Q24" s="117"/>
      <c r="R24" s="119"/>
      <c r="S24" s="120"/>
      <c r="T24" s="27"/>
      <c r="U24" s="68"/>
      <c r="V24" s="70"/>
      <c r="W24" s="39"/>
    </row>
    <row r="25" spans="1:23" ht="15" customHeight="1" x14ac:dyDescent="0.25">
      <c r="A25" s="640"/>
      <c r="B25" s="34">
        <v>20</v>
      </c>
      <c r="C25" s="101"/>
      <c r="D25" s="35"/>
      <c r="E25" s="103"/>
      <c r="F25" s="69"/>
      <c r="G25" s="70"/>
      <c r="H25" s="27"/>
      <c r="I25" s="37"/>
      <c r="J25" s="71"/>
      <c r="K25" s="106"/>
      <c r="L25" s="110"/>
      <c r="M25" s="66"/>
      <c r="N25" s="123"/>
      <c r="O25" s="114"/>
      <c r="P25" s="113"/>
      <c r="Q25" s="117"/>
      <c r="R25" s="119"/>
      <c r="S25" s="120"/>
      <c r="T25" s="27"/>
      <c r="U25" s="68"/>
      <c r="V25" s="70"/>
      <c r="W25" s="39"/>
    </row>
    <row r="26" spans="1:23" ht="15" customHeight="1" x14ac:dyDescent="0.25">
      <c r="A26" s="640"/>
      <c r="B26" s="34">
        <v>21</v>
      </c>
      <c r="C26" s="101"/>
      <c r="D26" s="35"/>
      <c r="E26" s="103"/>
      <c r="F26" s="69"/>
      <c r="G26" s="70"/>
      <c r="H26" s="27"/>
      <c r="I26" s="37"/>
      <c r="J26" s="71"/>
      <c r="K26" s="106"/>
      <c r="L26" s="110"/>
      <c r="M26" s="66"/>
      <c r="N26" s="123"/>
      <c r="O26" s="114"/>
      <c r="P26" s="113"/>
      <c r="Q26" s="117"/>
      <c r="R26" s="119"/>
      <c r="S26" s="120"/>
      <c r="T26" s="27"/>
      <c r="U26" s="68"/>
      <c r="V26" s="70"/>
      <c r="W26" s="39"/>
    </row>
    <row r="27" spans="1:23" ht="15" customHeight="1" x14ac:dyDescent="0.25">
      <c r="A27" s="640"/>
      <c r="B27" s="34">
        <v>22</v>
      </c>
      <c r="C27" s="101"/>
      <c r="D27" s="35"/>
      <c r="E27" s="103"/>
      <c r="F27" s="69"/>
      <c r="G27" s="70"/>
      <c r="H27" s="27"/>
      <c r="I27" s="37"/>
      <c r="J27" s="71"/>
      <c r="K27" s="106"/>
      <c r="L27" s="110"/>
      <c r="M27" s="66"/>
      <c r="N27" s="123"/>
      <c r="O27" s="114"/>
      <c r="P27" s="113"/>
      <c r="Q27" s="117"/>
      <c r="R27" s="119"/>
      <c r="S27" s="120"/>
      <c r="T27" s="27"/>
      <c r="U27" s="68"/>
      <c r="V27" s="70"/>
      <c r="W27" s="39"/>
    </row>
    <row r="28" spans="1:23" ht="15" customHeight="1" x14ac:dyDescent="0.25">
      <c r="A28" s="640"/>
      <c r="B28" s="34">
        <v>23</v>
      </c>
      <c r="C28" s="101"/>
      <c r="D28" s="35"/>
      <c r="E28" s="103"/>
      <c r="F28" s="69"/>
      <c r="G28" s="70"/>
      <c r="H28" s="27"/>
      <c r="I28" s="37"/>
      <c r="J28" s="71"/>
      <c r="K28" s="106"/>
      <c r="L28" s="110"/>
      <c r="M28" s="66"/>
      <c r="N28" s="123"/>
      <c r="O28" s="114"/>
      <c r="P28" s="113"/>
      <c r="Q28" s="117"/>
      <c r="R28" s="119"/>
      <c r="S28" s="120"/>
      <c r="T28" s="27"/>
      <c r="U28" s="68"/>
      <c r="V28" s="70"/>
      <c r="W28" s="39"/>
    </row>
    <row r="29" spans="1:23" ht="15" customHeight="1" x14ac:dyDescent="0.25">
      <c r="A29" s="640"/>
      <c r="B29" s="34">
        <v>24</v>
      </c>
      <c r="C29" s="101"/>
      <c r="D29" s="35" t="s">
        <v>50</v>
      </c>
      <c r="E29" s="103"/>
      <c r="F29" s="69"/>
      <c r="G29" s="70"/>
      <c r="H29" s="27"/>
      <c r="I29" s="37" t="s">
        <v>37</v>
      </c>
      <c r="J29" s="71"/>
      <c r="K29" s="106"/>
      <c r="L29" s="110">
        <v>0</v>
      </c>
      <c r="M29" s="66">
        <v>0.1</v>
      </c>
      <c r="N29" s="123">
        <v>0</v>
      </c>
      <c r="O29" s="114">
        <f t="shared" ref="O29:O35" si="0">N29-P29</f>
        <v>0</v>
      </c>
      <c r="P29" s="113">
        <f t="shared" ref="P29:P35" si="1">N29/1.1</f>
        <v>0</v>
      </c>
      <c r="Q29" s="117">
        <v>0</v>
      </c>
      <c r="R29" s="119">
        <f t="shared" ref="R29:R35" si="2">N29-Q29</f>
        <v>0</v>
      </c>
      <c r="S29" s="120">
        <v>0</v>
      </c>
      <c r="T29" s="27"/>
      <c r="U29" s="68"/>
      <c r="V29" s="70"/>
      <c r="W29" s="39"/>
    </row>
    <row r="30" spans="1:23" ht="15" customHeight="1" x14ac:dyDescent="0.25">
      <c r="A30" s="640"/>
      <c r="B30" s="34">
        <v>25</v>
      </c>
      <c r="C30" s="101"/>
      <c r="D30" s="35" t="s">
        <v>50</v>
      </c>
      <c r="E30" s="103"/>
      <c r="F30" s="69"/>
      <c r="G30" s="70"/>
      <c r="H30" s="27"/>
      <c r="I30" s="37" t="s">
        <v>37</v>
      </c>
      <c r="J30" s="71"/>
      <c r="K30" s="106"/>
      <c r="L30" s="110">
        <v>0</v>
      </c>
      <c r="M30" s="66">
        <v>0.1</v>
      </c>
      <c r="N30" s="123">
        <v>0</v>
      </c>
      <c r="O30" s="114">
        <f t="shared" si="0"/>
        <v>0</v>
      </c>
      <c r="P30" s="113">
        <f t="shared" si="1"/>
        <v>0</v>
      </c>
      <c r="Q30" s="117">
        <v>0</v>
      </c>
      <c r="R30" s="119">
        <f t="shared" si="2"/>
        <v>0</v>
      </c>
      <c r="S30" s="120">
        <v>0</v>
      </c>
      <c r="T30" s="27"/>
      <c r="U30" s="68"/>
      <c r="V30" s="70"/>
      <c r="W30" s="39"/>
    </row>
    <row r="31" spans="1:23" ht="15" customHeight="1" x14ac:dyDescent="0.25">
      <c r="A31" s="640"/>
      <c r="B31" s="34">
        <v>26</v>
      </c>
      <c r="C31" s="101"/>
      <c r="D31" s="35" t="s">
        <v>50</v>
      </c>
      <c r="E31" s="103"/>
      <c r="F31" s="69"/>
      <c r="G31" s="70"/>
      <c r="H31" s="27"/>
      <c r="I31" s="37" t="s">
        <v>37</v>
      </c>
      <c r="J31" s="71"/>
      <c r="K31" s="106"/>
      <c r="L31" s="110">
        <v>0</v>
      </c>
      <c r="M31" s="66">
        <v>0.1</v>
      </c>
      <c r="N31" s="123">
        <v>0</v>
      </c>
      <c r="O31" s="114">
        <f t="shared" si="0"/>
        <v>0</v>
      </c>
      <c r="P31" s="113">
        <f t="shared" si="1"/>
        <v>0</v>
      </c>
      <c r="Q31" s="117">
        <v>0</v>
      </c>
      <c r="R31" s="119">
        <f t="shared" si="2"/>
        <v>0</v>
      </c>
      <c r="S31" s="120">
        <v>0</v>
      </c>
      <c r="T31" s="27"/>
      <c r="U31" s="68"/>
      <c r="V31" s="70"/>
      <c r="W31" s="39"/>
    </row>
    <row r="32" spans="1:23" ht="15" customHeight="1" x14ac:dyDescent="0.25">
      <c r="A32" s="640"/>
      <c r="B32" s="34">
        <v>27</v>
      </c>
      <c r="C32" s="101"/>
      <c r="D32" s="35" t="s">
        <v>50</v>
      </c>
      <c r="E32" s="103"/>
      <c r="F32" s="69"/>
      <c r="G32" s="70"/>
      <c r="H32" s="27"/>
      <c r="I32" s="37" t="s">
        <v>37</v>
      </c>
      <c r="J32" s="71"/>
      <c r="K32" s="106"/>
      <c r="L32" s="110">
        <v>0</v>
      </c>
      <c r="M32" s="66">
        <v>0.1</v>
      </c>
      <c r="N32" s="123">
        <v>0</v>
      </c>
      <c r="O32" s="114">
        <f t="shared" si="0"/>
        <v>0</v>
      </c>
      <c r="P32" s="113">
        <f t="shared" si="1"/>
        <v>0</v>
      </c>
      <c r="Q32" s="117">
        <v>0</v>
      </c>
      <c r="R32" s="119">
        <f t="shared" si="2"/>
        <v>0</v>
      </c>
      <c r="S32" s="120">
        <v>0</v>
      </c>
      <c r="T32" s="27"/>
      <c r="U32" s="68"/>
      <c r="V32" s="70"/>
      <c r="W32" s="39"/>
    </row>
    <row r="33" spans="1:23" ht="15" customHeight="1" x14ac:dyDescent="0.25">
      <c r="A33" s="640"/>
      <c r="B33" s="34">
        <v>28</v>
      </c>
      <c r="C33" s="101"/>
      <c r="D33" s="35" t="s">
        <v>50</v>
      </c>
      <c r="E33" s="103"/>
      <c r="F33" s="69"/>
      <c r="G33" s="70"/>
      <c r="H33" s="27"/>
      <c r="I33" s="37" t="s">
        <v>37</v>
      </c>
      <c r="J33" s="71"/>
      <c r="K33" s="106"/>
      <c r="L33" s="110">
        <v>0</v>
      </c>
      <c r="M33" s="66">
        <v>0.1</v>
      </c>
      <c r="N33" s="123">
        <v>0</v>
      </c>
      <c r="O33" s="114">
        <f t="shared" si="0"/>
        <v>0</v>
      </c>
      <c r="P33" s="113">
        <f t="shared" si="1"/>
        <v>0</v>
      </c>
      <c r="Q33" s="117">
        <v>0</v>
      </c>
      <c r="R33" s="119">
        <f t="shared" si="2"/>
        <v>0</v>
      </c>
      <c r="S33" s="120">
        <v>0</v>
      </c>
      <c r="T33" s="27"/>
      <c r="U33" s="68"/>
      <c r="V33" s="70"/>
      <c r="W33" s="39"/>
    </row>
    <row r="34" spans="1:23" ht="15" customHeight="1" thickBot="1" x14ac:dyDescent="0.3">
      <c r="A34" s="640"/>
      <c r="B34" s="34">
        <v>29</v>
      </c>
      <c r="C34" s="101"/>
      <c r="D34" s="35" t="s">
        <v>50</v>
      </c>
      <c r="E34" s="103"/>
      <c r="F34" s="69"/>
      <c r="G34" s="70"/>
      <c r="H34" s="30"/>
      <c r="I34" s="42" t="s">
        <v>37</v>
      </c>
      <c r="J34" s="71"/>
      <c r="K34" s="106"/>
      <c r="L34" s="110">
        <v>0</v>
      </c>
      <c r="M34" s="66">
        <v>0.1</v>
      </c>
      <c r="N34" s="123">
        <v>0</v>
      </c>
      <c r="O34" s="114">
        <f t="shared" si="0"/>
        <v>0</v>
      </c>
      <c r="P34" s="113">
        <f t="shared" si="1"/>
        <v>0</v>
      </c>
      <c r="Q34" s="117">
        <v>0</v>
      </c>
      <c r="R34" s="119">
        <f t="shared" si="2"/>
        <v>0</v>
      </c>
      <c r="S34" s="120">
        <v>0</v>
      </c>
      <c r="T34" s="27"/>
      <c r="U34" s="68"/>
      <c r="V34" s="70"/>
      <c r="W34" s="39"/>
    </row>
    <row r="35" spans="1:23" ht="15.75" thickBot="1" x14ac:dyDescent="0.3">
      <c r="A35" s="641"/>
      <c r="B35" s="87">
        <v>30</v>
      </c>
      <c r="C35" s="102"/>
      <c r="D35" s="40" t="s">
        <v>50</v>
      </c>
      <c r="E35" s="104"/>
      <c r="F35" s="33"/>
      <c r="G35" s="29"/>
      <c r="H35" s="78"/>
      <c r="I35" s="79" t="s">
        <v>37</v>
      </c>
      <c r="J35" s="31"/>
      <c r="K35" s="107"/>
      <c r="L35" s="111">
        <v>0</v>
      </c>
      <c r="M35" s="67">
        <v>0.1</v>
      </c>
      <c r="N35" s="124">
        <v>0</v>
      </c>
      <c r="O35" s="115">
        <f t="shared" si="0"/>
        <v>0</v>
      </c>
      <c r="P35" s="116">
        <f t="shared" si="1"/>
        <v>0</v>
      </c>
      <c r="Q35" s="118">
        <v>0</v>
      </c>
      <c r="R35" s="121">
        <f t="shared" si="2"/>
        <v>0</v>
      </c>
      <c r="S35" s="120">
        <v>0</v>
      </c>
      <c r="T35" s="30"/>
      <c r="U35" s="28"/>
      <c r="V35" s="29"/>
      <c r="W35" s="43"/>
    </row>
    <row r="36" spans="1:23" ht="15.75" thickBot="1" x14ac:dyDescent="0.3">
      <c r="A36" s="2"/>
      <c r="B36" s="654"/>
      <c r="C36" s="654"/>
      <c r="D36" s="654"/>
      <c r="E36" s="654"/>
      <c r="F36" s="7"/>
      <c r="G36" s="7"/>
      <c r="H36" s="44"/>
      <c r="I36" s="44"/>
      <c r="J36" s="44"/>
      <c r="K36" s="44"/>
      <c r="L36" s="77">
        <f>SUM(L6:L35)</f>
        <v>0</v>
      </c>
      <c r="M36" s="63"/>
      <c r="N36" s="73">
        <f t="shared" ref="N36:R36" si="3">SUM(N6:N35)</f>
        <v>0</v>
      </c>
      <c r="O36" s="64">
        <f t="shared" si="3"/>
        <v>0</v>
      </c>
      <c r="P36" s="65">
        <f t="shared" si="3"/>
        <v>0</v>
      </c>
      <c r="Q36" s="64">
        <f t="shared" si="3"/>
        <v>0</v>
      </c>
      <c r="R36" s="64">
        <f t="shared" si="3"/>
        <v>0</v>
      </c>
      <c r="S36" s="76">
        <f>SUM(S6:S35)</f>
        <v>0</v>
      </c>
      <c r="T36" s="7"/>
      <c r="U36" s="7"/>
      <c r="V36" s="7"/>
      <c r="W36" s="46"/>
    </row>
    <row r="37" spans="1:23" ht="15.75" customHeight="1" thickBot="1" x14ac:dyDescent="0.3">
      <c r="A37" s="2"/>
      <c r="B37" s="642" t="s">
        <v>12</v>
      </c>
      <c r="C37" s="643"/>
      <c r="D37" s="85">
        <v>20</v>
      </c>
      <c r="E37" s="54">
        <f>N36</f>
        <v>0</v>
      </c>
      <c r="F37" s="60"/>
      <c r="G37" s="646" t="s">
        <v>39</v>
      </c>
      <c r="H37" s="647"/>
      <c r="I37" s="662">
        <f>E41-E40</f>
        <v>0</v>
      </c>
      <c r="J37" s="663"/>
      <c r="T37" s="6"/>
      <c r="U37" s="6"/>
      <c r="V37" s="6"/>
    </row>
    <row r="38" spans="1:23" ht="15.75" customHeight="1" thickBot="1" x14ac:dyDescent="0.3">
      <c r="A38" s="2"/>
      <c r="B38" s="644" t="s">
        <v>18</v>
      </c>
      <c r="C38" s="645"/>
      <c r="D38" s="86">
        <v>0</v>
      </c>
      <c r="E38" s="55">
        <v>0</v>
      </c>
      <c r="F38" s="61"/>
      <c r="G38" s="648"/>
      <c r="H38" s="649"/>
      <c r="I38" s="664"/>
      <c r="J38" s="665"/>
    </row>
    <row r="39" spans="1:23" ht="15.75" thickBot="1" x14ac:dyDescent="0.3">
      <c r="A39" s="2"/>
      <c r="B39" s="624" t="s">
        <v>14</v>
      </c>
      <c r="C39" s="625"/>
      <c r="D39" s="133">
        <v>1</v>
      </c>
      <c r="E39" s="56">
        <f>S36</f>
        <v>0</v>
      </c>
      <c r="F39" s="2"/>
      <c r="G39" s="62"/>
      <c r="H39" s="6"/>
      <c r="I39" s="6"/>
      <c r="J39" s="6"/>
    </row>
    <row r="40" spans="1:23" ht="15.75" customHeight="1" thickBot="1" x14ac:dyDescent="0.3">
      <c r="A40" s="2"/>
      <c r="B40" s="626" t="s">
        <v>13</v>
      </c>
      <c r="C40" s="627"/>
      <c r="D40" s="134">
        <v>2</v>
      </c>
      <c r="E40" s="57">
        <f>L36</f>
        <v>0</v>
      </c>
    </row>
    <row r="41" spans="1:23" ht="15.75" thickBot="1" x14ac:dyDescent="0.3">
      <c r="B41" s="628" t="s">
        <v>6</v>
      </c>
      <c r="C41" s="629"/>
      <c r="D41" s="98">
        <f>D37+D38+D39+D40</f>
        <v>23</v>
      </c>
      <c r="E41" s="58">
        <f>N36</f>
        <v>0</v>
      </c>
      <c r="G41" s="80"/>
      <c r="H41" s="80"/>
    </row>
    <row r="42" spans="1:23" ht="15.75" thickBot="1" x14ac:dyDescent="0.3">
      <c r="B42" s="81"/>
      <c r="C42" s="81"/>
      <c r="D42" s="82"/>
      <c r="E42" s="83"/>
      <c r="G42" s="80"/>
      <c r="H42" s="80"/>
    </row>
    <row r="43" spans="1:23" ht="15.75" thickBot="1" x14ac:dyDescent="0.3">
      <c r="B43" s="630" t="s">
        <v>48</v>
      </c>
      <c r="C43" s="631"/>
      <c r="D43" s="616">
        <f>O36</f>
        <v>0</v>
      </c>
      <c r="E43" s="617"/>
      <c r="G43" s="80"/>
      <c r="H43" s="80"/>
    </row>
    <row r="44" spans="1:23" ht="15.75" thickBot="1" x14ac:dyDescent="0.3"/>
    <row r="45" spans="1:23" ht="33" customHeight="1" thickBot="1" x14ac:dyDescent="0.3">
      <c r="B45" s="618" t="s">
        <v>9</v>
      </c>
      <c r="C45" s="619"/>
      <c r="D45" s="8" t="s">
        <v>35</v>
      </c>
    </row>
    <row r="46" spans="1:23" x14ac:dyDescent="0.25">
      <c r="B46" s="620" t="s">
        <v>24</v>
      </c>
      <c r="C46" s="621"/>
      <c r="D46" s="51">
        <f>COUNTIF(K6:K35,"Peinture")</f>
        <v>0</v>
      </c>
      <c r="E46" s="4"/>
      <c r="F46" s="4"/>
    </row>
    <row r="47" spans="1:23" x14ac:dyDescent="0.25">
      <c r="B47" s="632" t="s">
        <v>25</v>
      </c>
      <c r="C47" s="633"/>
      <c r="D47" s="52">
        <f>COUNTIF(K6:K35,"Electricite")</f>
        <v>0</v>
      </c>
      <c r="E47" s="4"/>
      <c r="F47" s="4"/>
    </row>
    <row r="48" spans="1:23" x14ac:dyDescent="0.25">
      <c r="B48" s="632" t="s">
        <v>26</v>
      </c>
      <c r="C48" s="633"/>
      <c r="D48" s="52">
        <f>COUNTIF(K6:K35,"Store")</f>
        <v>0</v>
      </c>
      <c r="E48" s="4"/>
      <c r="F48" s="4"/>
    </row>
    <row r="49" spans="2:6" x14ac:dyDescent="0.25">
      <c r="B49" s="632" t="s">
        <v>27</v>
      </c>
      <c r="C49" s="633"/>
      <c r="D49" s="52">
        <f>COUNTIF(K6:K35,"Menuiserie")</f>
        <v>0</v>
      </c>
      <c r="E49" s="4"/>
      <c r="F49" s="4"/>
    </row>
    <row r="50" spans="2:6" x14ac:dyDescent="0.25">
      <c r="B50" s="632" t="s">
        <v>28</v>
      </c>
      <c r="C50" s="633"/>
      <c r="D50" s="52">
        <f>COUNTIF(K10:K39,"douche")</f>
        <v>0</v>
      </c>
      <c r="E50" s="4"/>
      <c r="F50" s="4"/>
    </row>
    <row r="51" spans="2:6" x14ac:dyDescent="0.25">
      <c r="B51" s="632" t="s">
        <v>29</v>
      </c>
      <c r="C51" s="633"/>
      <c r="D51" s="52">
        <f>COUNTIF(K6:K35,"Plomberie")</f>
        <v>0</v>
      </c>
      <c r="E51" s="4"/>
      <c r="F51" s="4"/>
    </row>
    <row r="52" spans="2:6" x14ac:dyDescent="0.25">
      <c r="B52" s="632" t="s">
        <v>30</v>
      </c>
      <c r="C52" s="633"/>
      <c r="D52" s="52">
        <f>COUNTIF(K6:K35,"Maçonnerie")</f>
        <v>0</v>
      </c>
      <c r="E52" s="4"/>
      <c r="F52" s="4"/>
    </row>
    <row r="53" spans="2:6" x14ac:dyDescent="0.25">
      <c r="B53" s="632" t="s">
        <v>31</v>
      </c>
      <c r="C53" s="633"/>
      <c r="D53" s="52">
        <f>COUNTIF(K6:K35,"fenetre")</f>
        <v>0</v>
      </c>
      <c r="E53" s="4"/>
      <c r="F53" s="4"/>
    </row>
    <row r="54" spans="2:6" x14ac:dyDescent="0.25">
      <c r="B54" s="632" t="s">
        <v>32</v>
      </c>
      <c r="C54" s="633"/>
      <c r="D54" s="52">
        <f>COUNTIF(K6:K35,"Volets")</f>
        <v>0</v>
      </c>
      <c r="E54" s="4"/>
      <c r="F54" s="4"/>
    </row>
    <row r="55" spans="2:6" x14ac:dyDescent="0.25">
      <c r="B55" s="632" t="s">
        <v>33</v>
      </c>
      <c r="C55" s="633"/>
      <c r="D55" s="52">
        <f>COUNTIF(K6:K35,"Alarme")</f>
        <v>0</v>
      </c>
      <c r="E55" s="4"/>
      <c r="F55" s="4"/>
    </row>
    <row r="56" spans="2:6" ht="15.75" thickBot="1" x14ac:dyDescent="0.3">
      <c r="B56" s="49" t="s">
        <v>34</v>
      </c>
      <c r="C56" s="50"/>
      <c r="D56" s="53">
        <f>COUNTIF(K6:K35,"sol")</f>
        <v>0</v>
      </c>
      <c r="E56" s="6"/>
      <c r="F56" s="6"/>
    </row>
  </sheetData>
  <autoFilter ref="A5:W41"/>
  <mergeCells count="23">
    <mergeCell ref="B54:C54"/>
    <mergeCell ref="B55:C55"/>
    <mergeCell ref="B48:C48"/>
    <mergeCell ref="B49:C49"/>
    <mergeCell ref="B50:C50"/>
    <mergeCell ref="B51:C51"/>
    <mergeCell ref="B52:C52"/>
    <mergeCell ref="B53:C53"/>
    <mergeCell ref="B36:E36"/>
    <mergeCell ref="A2:W2"/>
    <mergeCell ref="A6:A35"/>
    <mergeCell ref="B47:C47"/>
    <mergeCell ref="B37:C37"/>
    <mergeCell ref="G37:H38"/>
    <mergeCell ref="I37:J38"/>
    <mergeCell ref="B38:C38"/>
    <mergeCell ref="B39:C39"/>
    <mergeCell ref="B40:C40"/>
    <mergeCell ref="B41:C41"/>
    <mergeCell ref="B43:C43"/>
    <mergeCell ref="D43:E43"/>
    <mergeCell ref="B45:C45"/>
    <mergeCell ref="B46:C46"/>
  </mergeCells>
  <pageMargins left="0" right="0" top="0.19685039370078741" bottom="0.19685039370078741" header="0.31496062992125984" footer="0.31496062992125984"/>
  <pageSetup paperSize="9" scale="33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6"/>
  <sheetViews>
    <sheetView zoomScaleNormal="100" workbookViewId="0">
      <selection activeCell="K26" sqref="K26"/>
    </sheetView>
  </sheetViews>
  <sheetFormatPr baseColWidth="10" defaultRowHeight="15" x14ac:dyDescent="0.25"/>
  <cols>
    <col min="1" max="1" width="11.42578125" style="1"/>
    <col min="2" max="2" width="13" customWidth="1"/>
    <col min="3" max="11" width="12.7109375" customWidth="1"/>
  </cols>
  <sheetData>
    <row r="1" spans="2:12" s="1" customFormat="1" ht="15.75" customHeight="1" thickBot="1" x14ac:dyDescent="0.3">
      <c r="B1" s="683" t="s">
        <v>61</v>
      </c>
      <c r="C1" s="684"/>
      <c r="D1" s="684"/>
      <c r="E1" s="684"/>
      <c r="F1" s="684"/>
      <c r="G1" s="684"/>
      <c r="H1" s="684"/>
      <c r="I1" s="684"/>
      <c r="J1" s="684"/>
      <c r="K1" s="685"/>
    </row>
    <row r="2" spans="2:12" s="1" customFormat="1" ht="15.75" customHeight="1" x14ac:dyDescent="0.25">
      <c r="B2" s="97"/>
      <c r="C2" s="97"/>
      <c r="D2" s="97"/>
      <c r="E2" s="97"/>
      <c r="F2" s="97"/>
      <c r="G2" s="97"/>
      <c r="H2" s="97"/>
      <c r="I2" s="97"/>
      <c r="J2" s="97"/>
    </row>
    <row r="3" spans="2:12" s="1" customFormat="1" ht="15.75" thickBot="1" x14ac:dyDescent="0.3"/>
    <row r="4" spans="2:12" s="1" customFormat="1" ht="15.75" thickBot="1" x14ac:dyDescent="0.3">
      <c r="B4" s="89"/>
      <c r="C4" s="692" t="s">
        <v>12</v>
      </c>
      <c r="D4" s="693"/>
      <c r="E4" s="694" t="s">
        <v>18</v>
      </c>
      <c r="F4" s="695"/>
      <c r="G4" s="696" t="s">
        <v>14</v>
      </c>
      <c r="H4" s="697"/>
      <c r="I4" s="698" t="s">
        <v>13</v>
      </c>
      <c r="J4" s="699"/>
      <c r="K4" s="230" t="s">
        <v>6</v>
      </c>
    </row>
    <row r="5" spans="2:12" s="1" customFormat="1" x14ac:dyDescent="0.25">
      <c r="B5" s="90" t="s">
        <v>7</v>
      </c>
      <c r="C5" s="125">
        <f>Janvier!D47</f>
        <v>0</v>
      </c>
      <c r="D5" s="207">
        <f>Janvier!E47</f>
        <v>0</v>
      </c>
      <c r="E5" s="127">
        <f>Janvier!D48</f>
        <v>0</v>
      </c>
      <c r="F5" s="128">
        <v>0</v>
      </c>
      <c r="G5" s="213">
        <f>Janvier!D49</f>
        <v>0</v>
      </c>
      <c r="H5" s="216">
        <f>Janvier!E49</f>
        <v>0</v>
      </c>
      <c r="I5" s="219">
        <f>Janvier!D50</f>
        <v>0</v>
      </c>
      <c r="J5" s="255">
        <f>Janvier!E50</f>
        <v>0</v>
      </c>
      <c r="K5" s="252">
        <f t="shared" ref="K5:K12" si="0">D5+H5+F5</f>
        <v>0</v>
      </c>
    </row>
    <row r="6" spans="2:12" s="1" customFormat="1" x14ac:dyDescent="0.25">
      <c r="B6" s="91" t="s">
        <v>52</v>
      </c>
      <c r="C6" s="126">
        <f>Fevrier!D47</f>
        <v>0</v>
      </c>
      <c r="D6" s="208">
        <f>Fevrier!E47</f>
        <v>0</v>
      </c>
      <c r="E6" s="129">
        <v>0</v>
      </c>
      <c r="F6" s="130">
        <v>0</v>
      </c>
      <c r="G6" s="214">
        <f>Fevrier!D49</f>
        <v>0</v>
      </c>
      <c r="H6" s="217">
        <f>Fevrier!E49</f>
        <v>0</v>
      </c>
      <c r="I6" s="220">
        <f>Fevrier!D50</f>
        <v>0</v>
      </c>
      <c r="J6" s="256">
        <f>Fevrier!E50</f>
        <v>0</v>
      </c>
      <c r="K6" s="252">
        <f t="shared" si="0"/>
        <v>0</v>
      </c>
    </row>
    <row r="7" spans="2:12" s="1" customFormat="1" x14ac:dyDescent="0.25">
      <c r="B7" s="91" t="s">
        <v>53</v>
      </c>
      <c r="C7" s="126">
        <f>Mars!D47</f>
        <v>0</v>
      </c>
      <c r="D7" s="208">
        <f>Mars!E47</f>
        <v>0</v>
      </c>
      <c r="E7" s="129">
        <v>0</v>
      </c>
      <c r="F7" s="130">
        <v>0</v>
      </c>
      <c r="G7" s="214">
        <f>Mars!D49</f>
        <v>0</v>
      </c>
      <c r="H7" s="217">
        <f>Mars!E49</f>
        <v>0</v>
      </c>
      <c r="I7" s="220">
        <f>Mars!D50</f>
        <v>0</v>
      </c>
      <c r="J7" s="257">
        <f>Mars!E50</f>
        <v>0</v>
      </c>
      <c r="K7" s="252">
        <f t="shared" si="0"/>
        <v>0</v>
      </c>
    </row>
    <row r="8" spans="2:12" s="1" customFormat="1" ht="15" customHeight="1" x14ac:dyDescent="0.25">
      <c r="B8" s="91" t="s">
        <v>46</v>
      </c>
      <c r="C8" s="126">
        <f>Avril!D47</f>
        <v>0</v>
      </c>
      <c r="D8" s="208">
        <f>Avril!E47</f>
        <v>0</v>
      </c>
      <c r="E8" s="129">
        <v>2</v>
      </c>
      <c r="F8" s="130">
        <v>0</v>
      </c>
      <c r="G8" s="214">
        <f>Avril!D49</f>
        <v>0</v>
      </c>
      <c r="H8" s="217">
        <f>Avril!E49</f>
        <v>0</v>
      </c>
      <c r="I8" s="220">
        <f>Avril!D50</f>
        <v>0</v>
      </c>
      <c r="J8" s="257">
        <f>Avril!E50</f>
        <v>0</v>
      </c>
      <c r="K8" s="252">
        <f t="shared" si="0"/>
        <v>0</v>
      </c>
    </row>
    <row r="9" spans="2:12" s="1" customFormat="1" x14ac:dyDescent="0.25">
      <c r="B9" s="91" t="s">
        <v>51</v>
      </c>
      <c r="C9" s="126">
        <f>Mai!D47</f>
        <v>0</v>
      </c>
      <c r="D9" s="208">
        <f>Mai!E47</f>
        <v>0</v>
      </c>
      <c r="E9" s="129">
        <f>Mai!D48</f>
        <v>0</v>
      </c>
      <c r="F9" s="130">
        <f>Mai!E48</f>
        <v>0</v>
      </c>
      <c r="G9" s="214">
        <f>Mai!D49</f>
        <v>0</v>
      </c>
      <c r="H9" s="217">
        <f>Mai!E49</f>
        <v>0</v>
      </c>
      <c r="I9" s="220">
        <f>Mai!D50</f>
        <v>0</v>
      </c>
      <c r="J9" s="257">
        <f>Mai!E50</f>
        <v>0</v>
      </c>
      <c r="K9" s="252">
        <f t="shared" si="0"/>
        <v>0</v>
      </c>
    </row>
    <row r="10" spans="2:12" s="1" customFormat="1" x14ac:dyDescent="0.25">
      <c r="B10" s="91" t="s">
        <v>54</v>
      </c>
      <c r="C10" s="126">
        <f>Juin!D32</f>
        <v>0</v>
      </c>
      <c r="D10" s="208">
        <f>Juin!E32</f>
        <v>0</v>
      </c>
      <c r="E10" s="129">
        <v>0</v>
      </c>
      <c r="F10" s="130">
        <f>Janvier!E53</f>
        <v>0</v>
      </c>
      <c r="G10" s="214">
        <f>Juin!D34</f>
        <v>0</v>
      </c>
      <c r="H10" s="217">
        <f>Juin!E34</f>
        <v>0</v>
      </c>
      <c r="I10" s="220">
        <f>Juin!D35</f>
        <v>0</v>
      </c>
      <c r="J10" s="257">
        <f>Juin!E35</f>
        <v>0</v>
      </c>
      <c r="K10" s="252">
        <f t="shared" si="0"/>
        <v>0</v>
      </c>
      <c r="L10" s="241"/>
    </row>
    <row r="11" spans="2:12" s="1" customFormat="1" x14ac:dyDescent="0.25">
      <c r="B11" s="91" t="s">
        <v>55</v>
      </c>
      <c r="C11" s="126">
        <f>Fevrier!D52</f>
        <v>0</v>
      </c>
      <c r="D11" s="208">
        <f>Juillet!E23</f>
        <v>0</v>
      </c>
      <c r="E11" s="129">
        <v>0</v>
      </c>
      <c r="F11" s="130">
        <f>Janvier!E54</f>
        <v>0</v>
      </c>
      <c r="G11" s="214">
        <f>Juillet!D25</f>
        <v>0</v>
      </c>
      <c r="H11" s="217">
        <f>Juillet!E25</f>
        <v>0</v>
      </c>
      <c r="I11" s="220">
        <f>Juillet!D26</f>
        <v>0</v>
      </c>
      <c r="J11" s="249">
        <f>Juillet!E26</f>
        <v>0</v>
      </c>
      <c r="K11" s="252">
        <f t="shared" si="0"/>
        <v>0</v>
      </c>
      <c r="L11" s="241"/>
    </row>
    <row r="12" spans="2:12" s="1" customFormat="1" x14ac:dyDescent="0.25">
      <c r="B12" s="91" t="s">
        <v>56</v>
      </c>
      <c r="C12" s="242">
        <v>0</v>
      </c>
      <c r="D12" s="243">
        <v>0</v>
      </c>
      <c r="E12" s="244">
        <v>0</v>
      </c>
      <c r="F12" s="245">
        <f>Janvier!E55</f>
        <v>0</v>
      </c>
      <c r="G12" s="246">
        <v>0</v>
      </c>
      <c r="H12" s="247">
        <v>0</v>
      </c>
      <c r="I12" s="248">
        <v>0</v>
      </c>
      <c r="J12" s="249">
        <v>0</v>
      </c>
      <c r="K12" s="252">
        <f t="shared" si="0"/>
        <v>0</v>
      </c>
      <c r="L12" s="241"/>
    </row>
    <row r="13" spans="2:12" s="1" customFormat="1" x14ac:dyDescent="0.25">
      <c r="B13" s="91" t="s">
        <v>57</v>
      </c>
      <c r="C13" s="126">
        <f>Septembre!D31</f>
        <v>0</v>
      </c>
      <c r="D13" s="208">
        <f>Septembre!E31</f>
        <v>0</v>
      </c>
      <c r="E13" s="129">
        <v>0</v>
      </c>
      <c r="F13" s="130">
        <f>Janvier!E56</f>
        <v>0</v>
      </c>
      <c r="G13" s="214">
        <f>Septembre!D33</f>
        <v>0</v>
      </c>
      <c r="H13" s="217">
        <f>Septembre!E33</f>
        <v>0</v>
      </c>
      <c r="I13" s="220">
        <f>Septembre!D34</f>
        <v>0</v>
      </c>
      <c r="J13" s="253">
        <f>Septembre!E34</f>
        <v>0</v>
      </c>
      <c r="K13" s="252">
        <f t="shared" ref="K13:K16" si="1">D13+H13+F13</f>
        <v>0</v>
      </c>
      <c r="L13" s="241"/>
    </row>
    <row r="14" spans="2:12" s="1" customFormat="1" x14ac:dyDescent="0.25">
      <c r="B14" s="91" t="s">
        <v>58</v>
      </c>
      <c r="C14" s="126">
        <f>Octobre!D34</f>
        <v>0</v>
      </c>
      <c r="D14" s="208">
        <f>Octobre!E34</f>
        <v>0</v>
      </c>
      <c r="E14" s="129">
        <v>0</v>
      </c>
      <c r="F14" s="130">
        <f>Janvier!E57</f>
        <v>0</v>
      </c>
      <c r="G14" s="214">
        <f>Octobre!D36</f>
        <v>0</v>
      </c>
      <c r="H14" s="217">
        <f>Octobre!E36</f>
        <v>0</v>
      </c>
      <c r="I14" s="220">
        <f>Octobre!D37</f>
        <v>0</v>
      </c>
      <c r="J14" s="249">
        <f>Octobre!E37</f>
        <v>0</v>
      </c>
      <c r="K14" s="252">
        <f t="shared" si="1"/>
        <v>0</v>
      </c>
      <c r="L14" s="241"/>
    </row>
    <row r="15" spans="2:12" s="1" customFormat="1" x14ac:dyDescent="0.25">
      <c r="B15" s="91" t="s">
        <v>59</v>
      </c>
      <c r="C15" s="126">
        <f>Novembre!D26</f>
        <v>0</v>
      </c>
      <c r="D15" s="208">
        <f>Novembre!E26</f>
        <v>0</v>
      </c>
      <c r="E15" s="129">
        <v>0</v>
      </c>
      <c r="F15" s="130">
        <f>Janvier!E58</f>
        <v>0</v>
      </c>
      <c r="G15" s="214">
        <f>Novembre!D28</f>
        <v>0</v>
      </c>
      <c r="H15" s="217">
        <f>Novembre!E28</f>
        <v>0</v>
      </c>
      <c r="I15" s="220">
        <f>Novembre!D29</f>
        <v>0</v>
      </c>
      <c r="J15" s="249">
        <f>Novembre!E29</f>
        <v>0</v>
      </c>
      <c r="K15" s="252">
        <f t="shared" si="1"/>
        <v>0</v>
      </c>
      <c r="L15" s="241"/>
    </row>
    <row r="16" spans="2:12" s="1" customFormat="1" ht="15.75" thickBot="1" x14ac:dyDescent="0.3">
      <c r="B16" s="92" t="s">
        <v>60</v>
      </c>
      <c r="C16" s="126">
        <f>Décembre!D37</f>
        <v>20</v>
      </c>
      <c r="D16" s="209">
        <f>Décembre!E37</f>
        <v>0</v>
      </c>
      <c r="E16" s="131">
        <v>0</v>
      </c>
      <c r="F16" s="132">
        <f>Janvier!E59</f>
        <v>0</v>
      </c>
      <c r="G16" s="215">
        <f>Décembre!D39</f>
        <v>1</v>
      </c>
      <c r="H16" s="218">
        <f>Décembre!E39</f>
        <v>0</v>
      </c>
      <c r="I16" s="221">
        <f>Décembre!D40</f>
        <v>2</v>
      </c>
      <c r="J16" s="254">
        <f>Décembre!E40</f>
        <v>0</v>
      </c>
      <c r="K16" s="252">
        <f t="shared" si="1"/>
        <v>0</v>
      </c>
      <c r="L16" s="241"/>
    </row>
    <row r="17" spans="2:25" s="1" customFormat="1" ht="16.5" thickBot="1" x14ac:dyDescent="0.3">
      <c r="B17" s="88" t="s">
        <v>6</v>
      </c>
      <c r="C17" s="93">
        <f t="shared" ref="C17:J17" si="2">SUM(C5:C16)</f>
        <v>20</v>
      </c>
      <c r="D17" s="94">
        <f t="shared" si="2"/>
        <v>0</v>
      </c>
      <c r="E17" s="210">
        <f t="shared" si="2"/>
        <v>2</v>
      </c>
      <c r="F17" s="95">
        <f t="shared" si="2"/>
        <v>0</v>
      </c>
      <c r="G17" s="211">
        <f>SUM(G5:G16)</f>
        <v>1</v>
      </c>
      <c r="H17" s="96">
        <f t="shared" si="2"/>
        <v>0</v>
      </c>
      <c r="I17" s="212">
        <f t="shared" si="2"/>
        <v>2</v>
      </c>
      <c r="J17" s="250">
        <f t="shared" si="2"/>
        <v>0</v>
      </c>
      <c r="K17" s="251">
        <f>SUM(K5:K16)</f>
        <v>0</v>
      </c>
      <c r="L17" s="241"/>
    </row>
    <row r="18" spans="2:25" s="1" customFormat="1" x14ac:dyDescent="0.25"/>
    <row r="19" spans="2:25" s="1" customFormat="1" ht="15.75" thickBot="1" x14ac:dyDescent="0.3"/>
    <row r="20" spans="2:25" s="1" customFormat="1" ht="30.75" thickBot="1" x14ac:dyDescent="0.3">
      <c r="B20" s="618" t="s">
        <v>9</v>
      </c>
      <c r="C20" s="619"/>
      <c r="D20" s="8" t="s">
        <v>35</v>
      </c>
      <c r="F20" s="700" t="s">
        <v>73</v>
      </c>
      <c r="G20" s="701"/>
      <c r="H20" s="702"/>
      <c r="I20" s="686">
        <f>K17</f>
        <v>0</v>
      </c>
      <c r="J20" s="687"/>
    </row>
    <row r="21" spans="2:25" s="1" customFormat="1" ht="15.75" thickBot="1" x14ac:dyDescent="0.3">
      <c r="B21" s="620" t="s">
        <v>24</v>
      </c>
      <c r="C21" s="621"/>
      <c r="D21" s="51"/>
      <c r="E21" s="4"/>
      <c r="F21" s="137"/>
      <c r="G21" s="137"/>
      <c r="H21" s="138"/>
    </row>
    <row r="22" spans="2:25" s="1" customFormat="1" x14ac:dyDescent="0.25">
      <c r="B22" s="632" t="s">
        <v>25</v>
      </c>
      <c r="C22" s="633"/>
      <c r="D22" s="52"/>
      <c r="E22" s="4"/>
      <c r="F22" s="646" t="s">
        <v>74</v>
      </c>
      <c r="G22" s="666"/>
      <c r="H22" s="647"/>
      <c r="I22" s="688">
        <f>C17+E17+G17</f>
        <v>23</v>
      </c>
      <c r="J22" s="689"/>
    </row>
    <row r="23" spans="2:25" s="1" customFormat="1" ht="15.75" thickBot="1" x14ac:dyDescent="0.3">
      <c r="B23" s="632" t="s">
        <v>26</v>
      </c>
      <c r="C23" s="633"/>
      <c r="D23" s="52"/>
      <c r="E23" s="4"/>
      <c r="F23" s="648"/>
      <c r="G23" s="667"/>
      <c r="H23" s="649"/>
      <c r="I23" s="690"/>
      <c r="J23" s="691"/>
    </row>
    <row r="24" spans="2:25" s="1" customFormat="1" ht="15.75" thickBot="1" x14ac:dyDescent="0.3">
      <c r="B24" s="632" t="s">
        <v>27</v>
      </c>
      <c r="C24" s="633"/>
      <c r="D24" s="52"/>
      <c r="E24" s="4"/>
    </row>
    <row r="25" spans="2:25" s="1" customFormat="1" x14ac:dyDescent="0.25">
      <c r="B25" s="632" t="s">
        <v>28</v>
      </c>
      <c r="C25" s="633"/>
      <c r="D25" s="52"/>
      <c r="E25" s="4"/>
      <c r="F25" s="678" t="s">
        <v>75</v>
      </c>
      <c r="G25" s="678"/>
      <c r="H25" s="678"/>
      <c r="I25" s="679">
        <f>J17</f>
        <v>0</v>
      </c>
      <c r="J25" s="680"/>
    </row>
    <row r="26" spans="2:25" s="1" customFormat="1" ht="15.75" thickBot="1" x14ac:dyDescent="0.3">
      <c r="B26" s="632" t="s">
        <v>29</v>
      </c>
      <c r="C26" s="633"/>
      <c r="D26" s="52"/>
      <c r="E26" s="4"/>
      <c r="F26" s="678"/>
      <c r="G26" s="678"/>
      <c r="H26" s="678"/>
      <c r="I26" s="681"/>
      <c r="J26" s="682"/>
    </row>
    <row r="27" spans="2:25" s="1" customFormat="1" ht="15.75" thickBot="1" x14ac:dyDescent="0.3">
      <c r="B27" s="632" t="s">
        <v>30</v>
      </c>
      <c r="C27" s="633"/>
      <c r="D27" s="52"/>
      <c r="E27" s="4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</row>
    <row r="28" spans="2:25" s="1" customFormat="1" x14ac:dyDescent="0.25">
      <c r="B28" s="632" t="s">
        <v>31</v>
      </c>
      <c r="C28" s="633"/>
      <c r="D28" s="52"/>
      <c r="E28" s="4"/>
      <c r="F28" s="668" t="s">
        <v>39</v>
      </c>
      <c r="G28" s="669"/>
      <c r="H28" s="670"/>
      <c r="I28" s="674">
        <f>K17+J17</f>
        <v>0</v>
      </c>
      <c r="J28" s="675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</row>
    <row r="29" spans="2:25" s="1" customFormat="1" ht="15.75" thickBot="1" x14ac:dyDescent="0.3">
      <c r="B29" s="632" t="s">
        <v>32</v>
      </c>
      <c r="C29" s="633"/>
      <c r="D29" s="52"/>
      <c r="E29" s="4"/>
      <c r="F29" s="671"/>
      <c r="G29" s="672"/>
      <c r="H29" s="673"/>
      <c r="I29" s="676"/>
      <c r="J29" s="677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</row>
    <row r="30" spans="2:25" x14ac:dyDescent="0.25">
      <c r="B30" s="632" t="s">
        <v>33</v>
      </c>
      <c r="C30" s="633"/>
      <c r="D30" s="52"/>
      <c r="E30" s="4"/>
    </row>
    <row r="31" spans="2:25" ht="15.75" thickBot="1" x14ac:dyDescent="0.3">
      <c r="B31" s="49" t="s">
        <v>34</v>
      </c>
      <c r="C31" s="50"/>
      <c r="D31" s="53"/>
      <c r="E31" s="6"/>
    </row>
    <row r="36" ht="17.25" customHeight="1" x14ac:dyDescent="0.25"/>
  </sheetData>
  <mergeCells count="24">
    <mergeCell ref="I28:J29"/>
    <mergeCell ref="F25:H26"/>
    <mergeCell ref="I25:J26"/>
    <mergeCell ref="B1:K1"/>
    <mergeCell ref="B27:C27"/>
    <mergeCell ref="I20:J20"/>
    <mergeCell ref="I22:J23"/>
    <mergeCell ref="C4:D4"/>
    <mergeCell ref="E4:F4"/>
    <mergeCell ref="G4:H4"/>
    <mergeCell ref="I4:J4"/>
    <mergeCell ref="B20:C20"/>
    <mergeCell ref="B21:C21"/>
    <mergeCell ref="B22:C22"/>
    <mergeCell ref="B23:C23"/>
    <mergeCell ref="F20:H20"/>
    <mergeCell ref="F22:H23"/>
    <mergeCell ref="F28:H29"/>
    <mergeCell ref="B28:C28"/>
    <mergeCell ref="B29:C29"/>
    <mergeCell ref="B30:C30"/>
    <mergeCell ref="B24:C24"/>
    <mergeCell ref="B25:C25"/>
    <mergeCell ref="B26:C2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Année 2016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Arenove</dc:creator>
  <cp:lastModifiedBy>Arenove</cp:lastModifiedBy>
  <cp:lastPrinted>2016-12-28T15:57:22Z</cp:lastPrinted>
  <dcterms:created xsi:type="dcterms:W3CDTF">2015-11-10T10:51:12Z</dcterms:created>
  <dcterms:modified xsi:type="dcterms:W3CDTF">2018-09-20T08:43:34Z</dcterms:modified>
</cp:coreProperties>
</file>