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UTILISATEUR-PC\Users\Utilisateur\Desktop\DOSSIER MELANIE\PROJETS\FACTURES\"/>
    </mc:Choice>
  </mc:AlternateContent>
  <xr:revisionPtr revIDLastSave="0" documentId="13_ncr:1_{BCADBDF8-1B85-43AB-96CA-71FFA0E2DE78}" xr6:coauthVersionLast="43" xr6:coauthVersionMax="43" xr10:uidLastSave="{00000000-0000-0000-0000-000000000000}"/>
  <bookViews>
    <workbookView xWindow="-120" yWindow="-120" windowWidth="29040" windowHeight="15840" tabRatio="673" activeTab="2" xr2:uid="{7AC4DC9A-0AD0-4A79-A47E-001C48058E09}"/>
  </bookViews>
  <sheets>
    <sheet name="TABLEAU DE BORD" sheetId="3" r:id="rId1"/>
    <sheet name="2019" sheetId="1" r:id="rId2"/>
    <sheet name="JANVIER" sheetId="4" r:id="rId3"/>
    <sheet name="Base de donnée" sheetId="2" state="hidden" r:id="rId4"/>
  </sheets>
  <definedNames>
    <definedName name="PAIEMENT">'Base de donnée'!$B$4:$B$6</definedName>
    <definedName name="PEC_FACTURE">'Base de donnée'!$A$4:$A$6</definedName>
  </definedNames>
  <calcPr calcId="18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1" i="4" l="1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M8" i="3" l="1"/>
  <c r="G11" i="4"/>
  <c r="G12" i="4" s="1"/>
  <c r="G13" i="4" s="1"/>
  <c r="G14" i="4" s="1"/>
  <c r="G15" i="4" s="1"/>
  <c r="G16" i="4" s="1"/>
  <c r="G17" i="4" s="1"/>
  <c r="G18" i="4" s="1"/>
  <c r="G19" i="4" s="1"/>
  <c r="G20" i="4" s="1"/>
  <c r="G21" i="4" s="1"/>
  <c r="G22" i="4" s="1"/>
  <c r="G23" i="4" s="1"/>
  <c r="G24" i="4" s="1"/>
  <c r="G25" i="4" s="1"/>
  <c r="G26" i="4" s="1"/>
  <c r="G27" i="4" s="1"/>
  <c r="G28" i="4" s="1"/>
  <c r="G29" i="4" s="1"/>
  <c r="G30" i="4" s="1"/>
  <c r="G31" i="4" s="1"/>
  <c r="G32" i="4" s="1"/>
  <c r="G33" i="4" s="1"/>
  <c r="G34" i="4" s="1"/>
  <c r="G35" i="4" s="1"/>
  <c r="G36" i="4" s="1"/>
  <c r="G37" i="4" s="1"/>
  <c r="G38" i="4" s="1"/>
  <c r="G39" i="4" s="1"/>
  <c r="G40" i="4" s="1"/>
  <c r="G41" i="4" s="1"/>
  <c r="G42" i="4" s="1"/>
  <c r="C44" i="4" l="1"/>
  <c r="D44" i="4"/>
  <c r="M9" i="3" l="1"/>
  <c r="E44" i="4"/>
  <c r="E4" i="1"/>
</calcChain>
</file>

<file path=xl/sharedStrings.xml><?xml version="1.0" encoding="utf-8"?>
<sst xmlns="http://schemas.openxmlformats.org/spreadsheetml/2006/main" count="148" uniqueCount="50">
  <si>
    <t>DATE</t>
  </si>
  <si>
    <t>PEC FACTURE</t>
  </si>
  <si>
    <t>EMMETEUR</t>
  </si>
  <si>
    <t>TYPE DE PAIEMENT</t>
  </si>
  <si>
    <t>MONTANT</t>
  </si>
  <si>
    <t>N°FACTURE</t>
  </si>
  <si>
    <t>TOTAL 2019</t>
  </si>
  <si>
    <t>REGLE</t>
  </si>
  <si>
    <t>EN ATTENTE</t>
  </si>
  <si>
    <t>LITIGIEUX</t>
  </si>
  <si>
    <t>VIREMENT</t>
  </si>
  <si>
    <t>CHEQUE</t>
  </si>
  <si>
    <t>PRELEVEMENT</t>
  </si>
  <si>
    <t>REGLEMENT</t>
  </si>
  <si>
    <t>Étiquettes de lignes</t>
  </si>
  <si>
    <t>Total général</t>
  </si>
  <si>
    <t>déc</t>
  </si>
  <si>
    <t>janv</t>
  </si>
  <si>
    <t>févr</t>
  </si>
  <si>
    <t>mars</t>
  </si>
  <si>
    <t>avr</t>
  </si>
  <si>
    <t>Somme de MONTANT</t>
  </si>
  <si>
    <t>TABLEAU DE BORD 2019</t>
  </si>
  <si>
    <t>mois</t>
  </si>
  <si>
    <t>année</t>
  </si>
  <si>
    <t>BORDEREAU DE TRESORERIE</t>
  </si>
  <si>
    <t>Jour</t>
  </si>
  <si>
    <t>Dépenses</t>
  </si>
  <si>
    <t>Recettes</t>
  </si>
  <si>
    <t>Numéro de pièce</t>
  </si>
  <si>
    <t>Libellé</t>
  </si>
  <si>
    <t>Solde progesssif</t>
  </si>
  <si>
    <t>Numéro de compte</t>
  </si>
  <si>
    <t>Report du solde :</t>
  </si>
  <si>
    <t xml:space="preserve">Plan comptable </t>
  </si>
  <si>
    <t>Total</t>
  </si>
  <si>
    <t>Recettes du mois</t>
  </si>
  <si>
    <t>Dépenses du mois</t>
  </si>
  <si>
    <t>Solde pour contrôle</t>
  </si>
  <si>
    <t>Virement</t>
  </si>
  <si>
    <t>Cheque</t>
  </si>
  <si>
    <t>Espèces</t>
  </si>
  <si>
    <t>Prélèvement</t>
  </si>
  <si>
    <t>Rapprochement</t>
  </si>
  <si>
    <t>Moyenne</t>
  </si>
  <si>
    <t>Recettes :</t>
  </si>
  <si>
    <t>Dépenses :</t>
  </si>
  <si>
    <t>2019</t>
  </si>
  <si>
    <t>TCD factures 2019</t>
  </si>
  <si>
    <t xml:space="preserve">TABLEAU FACTURE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</si>
</sst>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#,##0.00\ &quot;€&quot;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Antique Olive Roman"/>
      <family val="2"/>
    </font>
    <font>
      <sz val="18"/>
      <color theme="4" tint="-0.249977111117893"/>
      <name val="Antique Olive Roman"/>
      <family val="2"/>
    </font>
    <font>
      <sz val="12"/>
      <color theme="1"/>
      <name val="Antique Olive Roman"/>
      <family val="2"/>
    </font>
    <font>
      <sz val="14"/>
      <color theme="1"/>
      <name val="Antique Olive Roman"/>
      <family val="2"/>
    </font>
    <font>
      <b/>
      <sz val="14"/>
      <color theme="1"/>
      <name val="Antique Olive Roman"/>
      <family val="2"/>
    </font>
    <font>
      <sz val="14"/>
      <name val="Antique Olive Roman"/>
      <family val="2"/>
    </font>
    <font>
      <b/>
      <sz val="15"/>
      <color theme="3"/>
      <name val="Calibri"/>
      <family val="2"/>
      <scheme val="minor"/>
    </font>
    <font>
      <i/>
      <sz val="9"/>
      <color theme="1"/>
      <name val="Antique Olive Roman"/>
      <family val="2"/>
    </font>
    <font>
      <i/>
      <sz val="11"/>
      <name val="Antique Olive Roman"/>
      <family val="2"/>
    </font>
    <font>
      <b/>
      <sz val="11"/>
      <color theme="0"/>
      <name val="Antique Olive Roman"/>
      <family val="2"/>
    </font>
    <font>
      <sz val="16"/>
      <color theme="1"/>
      <name val="Antique Olive Roman"/>
      <family val="2"/>
    </font>
    <font>
      <sz val="11"/>
      <color theme="4" tint="-0.499984740745262"/>
      <name val="Antique Olive Roman"/>
      <family val="2"/>
    </font>
    <font>
      <b/>
      <sz val="11"/>
      <color theme="4" tint="-0.499984740745262"/>
      <name val="Antique Olive Roman"/>
      <family val="2"/>
    </font>
    <font>
      <b/>
      <sz val="11"/>
      <color theme="1"/>
      <name val="Antique Olive Roman"/>
      <family val="2"/>
    </font>
    <font>
      <b/>
      <sz val="12"/>
      <color theme="1"/>
      <name val="Antique Olive Roman"/>
      <family val="2"/>
    </font>
    <font>
      <b/>
      <sz val="18"/>
      <color theme="1"/>
      <name val="Antique Olive Roman"/>
      <family val="2"/>
    </font>
    <font>
      <b/>
      <sz val="14"/>
      <color theme="0"/>
      <name val="Antique Olive Roman"/>
      <family val="2"/>
    </font>
  </fonts>
  <fills count="1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theme="8"/>
      </patternFill>
    </fill>
    <fill>
      <patternFill patternType="solid">
        <fgColor rgb="FFFF8F8F"/>
        <bgColor theme="8"/>
      </patternFill>
    </fill>
    <fill>
      <patternFill patternType="solid">
        <fgColor theme="9" tint="0.39997558519241921"/>
        <bgColor theme="8"/>
      </patternFill>
    </fill>
    <fill>
      <patternFill patternType="solid">
        <fgColor rgb="FF5C9CD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theme="4" tint="-0.49998474074526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</borders>
  <cellStyleXfs count="2">
    <xf numFmtId="0" fontId="0" fillId="0" borderId="0"/>
    <xf numFmtId="0" fontId="7" fillId="0" borderId="1" applyNumberFormat="0" applyFill="0" applyAlignment="0" applyProtection="0"/>
  </cellStyleXfs>
  <cellXfs count="58">
    <xf numFmtId="0" fontId="0" fillId="0" borderId="0" xfId="0"/>
    <xf numFmtId="0" fontId="2" fillId="0" borderId="0" xfId="0" applyFont="1" applyAlignment="1"/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/>
    </xf>
    <xf numFmtId="0" fontId="6" fillId="0" borderId="0" xfId="0" applyFont="1" applyFill="1" applyAlignment="1">
      <alignment horizontal="right"/>
    </xf>
    <xf numFmtId="0" fontId="1" fillId="0" borderId="0" xfId="0" applyFont="1"/>
    <xf numFmtId="0" fontId="3" fillId="2" borderId="0" xfId="0" applyFont="1" applyFill="1"/>
    <xf numFmtId="14" fontId="4" fillId="0" borderId="0" xfId="0" applyNumberFormat="1" applyFont="1" applyAlignment="1">
      <alignment horizontal="center" vertical="center"/>
    </xf>
    <xf numFmtId="14" fontId="0" fillId="0" borderId="0" xfId="0" applyNumberFormat="1"/>
    <xf numFmtId="0" fontId="3" fillId="3" borderId="0" xfId="0" applyFont="1" applyFill="1"/>
    <xf numFmtId="44" fontId="4" fillId="0" borderId="0" xfId="0" applyNumberFormat="1" applyFont="1" applyAlignment="1">
      <alignment horizontal="center" vertical="center"/>
    </xf>
    <xf numFmtId="44" fontId="0" fillId="0" borderId="0" xfId="0" applyNumberFormat="1"/>
    <xf numFmtId="14" fontId="1" fillId="0" borderId="0" xfId="0" applyNumberFormat="1" applyFont="1" applyAlignment="1">
      <alignment horizontal="center" vertical="center"/>
    </xf>
    <xf numFmtId="44" fontId="1" fillId="0" borderId="0" xfId="0" applyNumberFormat="1" applyFont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44" fontId="4" fillId="4" borderId="0" xfId="0" applyNumberFormat="1" applyFont="1" applyFill="1" applyAlignment="1">
      <alignment horizontal="center" vertical="center"/>
    </xf>
    <xf numFmtId="49" fontId="0" fillId="0" borderId="0" xfId="0" applyNumberFormat="1"/>
    <xf numFmtId="49" fontId="4" fillId="0" borderId="0" xfId="0" applyNumberFormat="1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9" fillId="0" borderId="0" xfId="0" applyFont="1" applyAlignment="1"/>
    <xf numFmtId="0" fontId="11" fillId="0" borderId="0" xfId="0" applyFont="1" applyAlignment="1">
      <alignment horizontal="center" vertical="center"/>
    </xf>
    <xf numFmtId="0" fontId="7" fillId="0" borderId="1" xfId="1" applyAlignment="1">
      <alignment horizontal="center"/>
    </xf>
    <xf numFmtId="44" fontId="10" fillId="5" borderId="2" xfId="0" applyNumberFormat="1" applyFont="1" applyFill="1" applyBorder="1" applyAlignment="1">
      <alignment horizontal="center" vertical="center" wrapText="1"/>
    </xf>
    <xf numFmtId="44" fontId="1" fillId="0" borderId="0" xfId="0" applyNumberFormat="1" applyFont="1" applyAlignment="1">
      <alignment horizontal="center" vertical="center" wrapText="1"/>
    </xf>
    <xf numFmtId="0" fontId="1" fillId="8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" fillId="9" borderId="0" xfId="0" applyFont="1" applyFill="1"/>
    <xf numFmtId="44" fontId="1" fillId="9" borderId="0" xfId="0" applyNumberFormat="1" applyFont="1" applyFill="1"/>
    <xf numFmtId="0" fontId="1" fillId="9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44" fontId="13" fillId="6" borderId="2" xfId="0" applyNumberFormat="1" applyFont="1" applyFill="1" applyBorder="1" applyAlignment="1">
      <alignment horizontal="center" vertical="center" wrapText="1"/>
    </xf>
    <xf numFmtId="44" fontId="13" fillId="7" borderId="2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44" fontId="1" fillId="0" borderId="0" xfId="0" applyNumberFormat="1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44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8" borderId="0" xfId="0" applyFont="1" applyFill="1" applyAlignment="1">
      <alignment horizontal="left" vertical="center" wrapText="1"/>
    </xf>
    <xf numFmtId="16" fontId="1" fillId="0" borderId="0" xfId="0" applyNumberFormat="1" applyFont="1" applyAlignment="1">
      <alignment horizontal="left" vertical="center"/>
    </xf>
    <xf numFmtId="16" fontId="1" fillId="0" borderId="3" xfId="0" applyNumberFormat="1" applyFont="1" applyBorder="1" applyAlignment="1">
      <alignment horizontal="left" vertical="center"/>
    </xf>
    <xf numFmtId="44" fontId="1" fillId="0" borderId="0" xfId="0" applyNumberFormat="1" applyFont="1" applyAlignment="1">
      <alignment horizontal="right" vertical="center"/>
    </xf>
    <xf numFmtId="44" fontId="16" fillId="9" borderId="0" xfId="0" applyNumberFormat="1" applyFont="1" applyFill="1" applyAlignment="1">
      <alignment horizontal="center" vertical="center"/>
    </xf>
    <xf numFmtId="0" fontId="10" fillId="10" borderId="0" xfId="0" applyFont="1" applyFill="1"/>
    <xf numFmtId="0" fontId="1" fillId="0" borderId="0" xfId="0" pivotButton="1" applyFont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14" fillId="11" borderId="5" xfId="0" applyFont="1" applyFill="1" applyBorder="1" applyAlignment="1">
      <alignment horizontal="left"/>
    </xf>
    <xf numFmtId="0" fontId="1" fillId="0" borderId="0" xfId="0" applyFont="1" applyAlignment="1">
      <alignment horizontal="left" indent="1"/>
    </xf>
    <xf numFmtId="0" fontId="14" fillId="12" borderId="6" xfId="0" applyFont="1" applyFill="1" applyBorder="1" applyAlignment="1">
      <alignment horizontal="left"/>
    </xf>
    <xf numFmtId="44" fontId="3" fillId="12" borderId="6" xfId="0" applyNumberFormat="1" applyFont="1" applyFill="1" applyBorder="1" applyAlignment="1">
      <alignment horizontal="center"/>
    </xf>
    <xf numFmtId="44" fontId="15" fillId="11" borderId="5" xfId="0" applyNumberFormat="1" applyFont="1" applyFill="1" applyBorder="1" applyAlignment="1">
      <alignment horizontal="center"/>
    </xf>
    <xf numFmtId="0" fontId="17" fillId="10" borderId="4" xfId="0" applyFont="1" applyFill="1" applyBorder="1" applyAlignment="1">
      <alignment horizontal="center"/>
    </xf>
  </cellXfs>
  <cellStyles count="2">
    <cellStyle name="Normal" xfId="0" builtinId="0"/>
    <cellStyle name="Titre 1" xfId="1" builtinId="16"/>
  </cellStyles>
  <dxfs count="49"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name val="Antique Olive Roman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numFmt numFmtId="34" formatCode="_-* #,##0.00\ &quot;€&quot;_-;\-* #,##0.00\ &quot;€&quot;_-;_-* &quot;-&quot;??\ &quot;€&quot;_-;_-@_-"/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ntique Olive Roman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Antique Olive Roman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C9CD6"/>
      <color rgb="FF448DD0"/>
      <color rgb="FFFF8F8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Antique Olive Roman" panose="020B0603020204030204" pitchFamily="34" charset="0"/>
                <a:ea typeface="+mn-ea"/>
                <a:cs typeface="+mn-cs"/>
              </a:defRPr>
            </a:pPr>
            <a:r>
              <a:rPr lang="fr-FR">
                <a:latin typeface="Antique Olive Roman" panose="020B0603020204030204" pitchFamily="34" charset="0"/>
              </a:rPr>
              <a:t>Moyenne Dépenses / Recettes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Antique Olive Roman" panose="020B060302020403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Pt>
            <c:idx val="1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317500" algn="ctr" rotWithShape="0">
                  <a:prstClr val="black">
                    <a:alpha val="25000"/>
                  </a:prstClr>
                </a:outerShdw>
              </a:effectLst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chemeClr val="lt1"/>
                    </a:solidFill>
                    <a:latin typeface="Antique Olive Roman" panose="020B060302020403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dk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'TABLEAU DE BORD'!$L$8:$L$9</c:f>
              <c:strCache>
                <c:ptCount val="2"/>
                <c:pt idx="0">
                  <c:v>Recettes :</c:v>
                </c:pt>
                <c:pt idx="1">
                  <c:v>Dépenses :</c:v>
                </c:pt>
              </c:strCache>
            </c:strRef>
          </c:cat>
          <c:val>
            <c:numRef>
              <c:f>'TABLEAU DE BORD'!$M$8:$M$9</c:f>
              <c:numCache>
                <c:formatCode>_("€"* #,##0.00_);_("€"* \(#,##0.00\);_("€"* "-"??_);_(@_)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E7-49BA-99F9-185B98638E16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alpha val="78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Antique Olive Roman" panose="020B060302020403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pattFill prst="dkDnDiag">
      <a:fgClr>
        <a:schemeClr val="lt1">
          <a:lumMod val="95000"/>
        </a:schemeClr>
      </a:fgClr>
      <a:bgClr>
        <a:schemeClr val="lt1"/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>
            <a:lumMod val="95000"/>
          </a:schemeClr>
        </a:fgClr>
        <a:bgClr>
          <a:schemeClr val="lt1"/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317500" algn="ctr" rotWithShape="0">
          <a:prstClr val="black">
            <a:alpha val="25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20000"/>
          </a:prstClr>
        </a:outerShdw>
      </a:effectLst>
      <a:scene3d>
        <a:camera prst="orthographicFront"/>
        <a:lightRig rig="threePt" dir="t"/>
      </a:scene3d>
      <a:sp3d prstMaterial="matte"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noFill/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8000"/>
        </a:schemeClr>
      </a:solidFill>
    </cs:spPr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65000"/>
        <a:lumOff val="3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hyperlink" Target="#'2019'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561974</xdr:colOff>
      <xdr:row>4</xdr:row>
      <xdr:rowOff>174125</xdr:rowOff>
    </xdr:from>
    <xdr:ext cx="1704976" cy="405432"/>
    <xdr:sp macro="" textlink="">
      <xdr:nvSpPr>
        <xdr:cNvPr id="8" name="Rectangle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B52A25E5-872C-416F-BE54-773F7B4B3EFF}"/>
            </a:ext>
          </a:extLst>
        </xdr:cNvPr>
        <xdr:cNvSpPr/>
      </xdr:nvSpPr>
      <xdr:spPr>
        <a:xfrm>
          <a:off x="3324224" y="1040900"/>
          <a:ext cx="1704976" cy="405432"/>
        </a:xfrm>
        <a:prstGeom prst="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  <a:latin typeface="Antique Olive Roman" panose="020B0603020204030204" pitchFamily="34" charset="0"/>
            </a:rPr>
            <a:t>2019</a:t>
          </a:r>
        </a:p>
      </xdr:txBody>
    </xdr:sp>
    <xdr:clientData/>
  </xdr:oneCellAnchor>
  <xdr:twoCellAnchor>
    <xdr:from>
      <xdr:col>4</xdr:col>
      <xdr:colOff>742950</xdr:colOff>
      <xdr:row>2</xdr:row>
      <xdr:rowOff>128586</xdr:rowOff>
    </xdr:from>
    <xdr:to>
      <xdr:col>10</xdr:col>
      <xdr:colOff>323850</xdr:colOff>
      <xdr:row>26</xdr:row>
      <xdr:rowOff>47624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AAB28B9-D68E-4158-A853-5F3559AC09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lic de Loir à Loire" refreshedDate="43585.655313773146" createdVersion="6" refreshedVersion="6" minRefreshableVersion="3" recordCount="93" xr:uid="{B34CB282-F283-4066-BC66-008F76EAB34B}">
  <cacheSource type="worksheet">
    <worksheetSource name="Tableau2"/>
  </cacheSource>
  <cacheFields count="10">
    <cacheField name="DATE" numFmtId="14">
      <sharedItems containsNonDate="0" containsDate="1" containsString="0" containsBlank="1" minDate="2018-12-26T00:00:00" maxDate="2019-05-01T00:00:00" count="30">
        <d v="2018-12-26T00:00:00"/>
        <d v="2019-01-02T00:00:00"/>
        <d v="2019-01-05T00:00:00"/>
        <d v="2019-01-09T00:00:00"/>
        <d v="2019-01-14T00:00:00"/>
        <d v="2019-01-15T00:00:00"/>
        <d v="2019-01-25T00:00:00"/>
        <d v="2019-01-31T00:00:00"/>
        <d v="2019-02-01T00:00:00"/>
        <d v="2019-02-04T00:00:00"/>
        <d v="2019-02-06T00:00:00"/>
        <d v="2019-02-08T00:00:00"/>
        <d v="2019-02-11T00:00:00"/>
        <d v="2019-02-25T00:00:00"/>
        <d v="2019-02-26T00:00:00"/>
        <d v="2019-03-05T00:00:00"/>
        <d v="2019-03-06T00:00:00"/>
        <d v="2019-03-07T00:00:00"/>
        <d v="2019-03-20T00:00:00"/>
        <d v="2019-03-22T00:00:00"/>
        <d v="2019-03-26T00:00:00"/>
        <d v="2019-03-28T00:00:00"/>
        <d v="2019-03-29T00:00:00"/>
        <d v="2019-03-30T00:00:00"/>
        <d v="2019-04-05T00:00:00"/>
        <d v="2019-04-10T00:00:00"/>
        <d v="2019-04-11T00:00:00"/>
        <d v="2019-04-15T00:00:00"/>
        <d v="2019-04-30T00:00:00"/>
        <m/>
      </sharedItems>
      <fieldGroup par="8" base="0">
        <rangePr groupBy="months" startDate="2018-12-26T00:00:00" endDate="2019-05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5/2019"/>
        </groupItems>
      </fieldGroup>
    </cacheField>
    <cacheField name="PEC FACTURE" numFmtId="0">
      <sharedItems containsBlank="1" count="3">
        <s v="REGLE"/>
        <s v="EN ATTENTE"/>
        <m/>
      </sharedItems>
    </cacheField>
    <cacheField name="N°FACTURE" numFmtId="49">
      <sharedItems containsBlank="1" containsMixedTypes="1" containsNumber="1" containsInteger="1" minValue="23790" maxValue="861081"/>
    </cacheField>
    <cacheField name="EMMETEUR" numFmtId="0">
      <sharedItems containsBlank="1" count="24">
        <s v="CAVA 49"/>
        <s v="GROUPE SIMTEL"/>
        <s v="LACOSTE LILIANE"/>
        <s v="HARMONIE MUTUELLE"/>
        <s v="SMIA"/>
        <s v="AGEFOS PME"/>
        <s v="SETIG"/>
        <s v="WELCOME "/>
        <s v="DICSIT INFORMATIQUE"/>
        <s v="SUPER U ESSENCE"/>
        <s v="CHORUM"/>
        <s v="LA POSTE"/>
        <s v="URSSAF"/>
        <s v="MALAKOFF MEDERIC RETRAITE"/>
        <s v="DGFIP "/>
        <s v="CMCIC"/>
        <s v="OFFICE DEPOT"/>
        <s v="SUPER U "/>
        <s v="MC DONALD"/>
        <s v="FNAC"/>
        <s v="DELICE KEBAB"/>
        <s v="KPMG"/>
        <s v="CPRO OUEST"/>
        <m/>
      </sharedItems>
    </cacheField>
    <cacheField name="MONTANT" numFmtId="44">
      <sharedItems containsSemiMixedTypes="0" containsString="0" containsNumber="1" minValue="0" maxValue="2829"/>
    </cacheField>
    <cacheField name="TYPE DE PAIEMENT" numFmtId="0">
      <sharedItems containsBlank="1" count="4">
        <s v="VIREMENT"/>
        <s v="PRELEVEMENT"/>
        <s v="CHEQUE"/>
        <m/>
      </sharedItems>
    </cacheField>
    <cacheField name="REGLEMENT" numFmtId="14">
      <sharedItems containsNonDate="0" containsDate="1" containsString="0" containsBlank="1" minDate="2019-01-07T00:00:00" maxDate="2019-04-30T00:00:00" count="22">
        <d v="2019-01-07T00:00:00"/>
        <d v="2019-01-15T00:00:00"/>
        <d v="2019-01-09T00:00:00"/>
        <d v="2019-01-10T00:00:00"/>
        <d v="2019-02-05T00:00:00"/>
        <d v="2019-02-13T00:00:00"/>
        <d v="2019-02-04T00:00:00"/>
        <d v="2019-03-15T00:00:00"/>
        <d v="2019-02-10T00:00:00"/>
        <d v="2019-02-06T00:00:00"/>
        <d v="2019-02-18T00:00:00"/>
        <d v="2019-02-25T00:00:00"/>
        <d v="2019-02-21T00:00:00"/>
        <d v="2019-02-28T00:00:00"/>
        <d v="2019-03-14T00:00:00"/>
        <d v="2019-03-29T00:00:00"/>
        <d v="2019-03-28T00:00:00"/>
        <d v="2019-04-29T00:00:00"/>
        <d v="2019-04-24T00:00:00"/>
        <m/>
        <d v="2019-04-10T00:00:00"/>
        <d v="2019-04-28T00:00:00"/>
      </sharedItems>
      <fieldGroup par="9" base="6">
        <rangePr groupBy="days" startDate="2019-01-07T00:00:00" endDate="2019-04-30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4/2019"/>
        </groupItems>
      </fieldGroup>
    </cacheField>
    <cacheField name="Trimestres" numFmtId="0" databaseField="0">
      <fieldGroup base="0">
        <rangePr groupBy="quarters" startDate="2018-12-26T00:00:00" endDate="2019-05-01T00:00:00"/>
        <groupItems count="6">
          <s v="&lt;26/12/2018"/>
          <s v="Trimestre1"/>
          <s v="Trimestre2"/>
          <s v="Trimestre3"/>
          <s v="Trimestre4"/>
          <s v="&gt;01/05/2019"/>
        </groupItems>
      </fieldGroup>
    </cacheField>
    <cacheField name="Années" numFmtId="0" databaseField="0">
      <fieldGroup base="0">
        <rangePr groupBy="years" startDate="2018-12-26T00:00:00" endDate="2019-05-01T00:00:00"/>
        <groupItems count="4">
          <s v="&lt;26/12/2018"/>
          <s v="2018"/>
          <s v="2019"/>
          <s v="&gt;01/05/2019"/>
        </groupItems>
      </fieldGroup>
    </cacheField>
    <cacheField name="Mois" numFmtId="0" databaseField="0">
      <fieldGroup base="6">
        <rangePr groupBy="months" startDate="2019-01-07T00:00:00" endDate="2019-04-30T00:00:00"/>
        <groupItems count="14">
          <s v="&lt;07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4/2019"/>
        </groupItems>
      </fieldGroup>
    </cacheField>
  </cacheFields>
  <extLst>
    <ext xmlns:x14="http://schemas.microsoft.com/office/spreadsheetml/2009/9/main" uri="{725AE2AE-9491-48be-B2B4-4EB974FC3084}">
      <x14:pivotCacheDefinition pivotCacheId="94235654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3">
  <r>
    <x v="0"/>
    <x v="0"/>
    <n v="180769"/>
    <x v="0"/>
    <n v="321.45"/>
    <x v="0"/>
    <x v="0"/>
  </r>
  <r>
    <x v="1"/>
    <x v="0"/>
    <s v="TEL009635"/>
    <x v="1"/>
    <n v="211.2"/>
    <x v="1"/>
    <x v="1"/>
  </r>
  <r>
    <x v="2"/>
    <x v="0"/>
    <s v="2019-276"/>
    <x v="2"/>
    <n v="220"/>
    <x v="0"/>
    <x v="2"/>
  </r>
  <r>
    <x v="3"/>
    <x v="0"/>
    <s v="07725703"/>
    <x v="3"/>
    <n v="64.8"/>
    <x v="1"/>
    <x v="3"/>
  </r>
  <r>
    <x v="3"/>
    <x v="0"/>
    <n v="861081"/>
    <x v="4"/>
    <n v="186.94"/>
    <x v="0"/>
    <x v="4"/>
  </r>
  <r>
    <x v="4"/>
    <x v="0"/>
    <s v="K-PL1-17"/>
    <x v="5"/>
    <n v="472"/>
    <x v="0"/>
    <x v="4"/>
  </r>
  <r>
    <x v="4"/>
    <x v="0"/>
    <n v="23790"/>
    <x v="6"/>
    <n v="391.2"/>
    <x v="0"/>
    <x v="5"/>
  </r>
  <r>
    <x v="5"/>
    <x v="0"/>
    <s v="-"/>
    <x v="7"/>
    <n v="22.4"/>
    <x v="2"/>
    <x v="6"/>
  </r>
  <r>
    <x v="6"/>
    <x v="0"/>
    <s v="2017/0103/2"/>
    <x v="8"/>
    <n v="181.67"/>
    <x v="0"/>
    <x v="7"/>
  </r>
  <r>
    <x v="6"/>
    <x v="0"/>
    <s v="-"/>
    <x v="8"/>
    <n v="1290.97"/>
    <x v="0"/>
    <x v="7"/>
  </r>
  <r>
    <x v="7"/>
    <x v="0"/>
    <n v="190095"/>
    <x v="0"/>
    <n v="51"/>
    <x v="0"/>
    <x v="5"/>
  </r>
  <r>
    <x v="8"/>
    <x v="0"/>
    <s v="-"/>
    <x v="9"/>
    <n v="43.51"/>
    <x v="2"/>
    <x v="8"/>
  </r>
  <r>
    <x v="8"/>
    <x v="0"/>
    <s v="84021270"/>
    <x v="10"/>
    <n v="50.05"/>
    <x v="0"/>
    <x v="7"/>
  </r>
  <r>
    <x v="8"/>
    <x v="0"/>
    <s v="86003679"/>
    <x v="10"/>
    <n v="152.76"/>
    <x v="0"/>
    <x v="7"/>
  </r>
  <r>
    <x v="9"/>
    <x v="0"/>
    <s v="2019-277"/>
    <x v="2"/>
    <n v="165"/>
    <x v="0"/>
    <x v="4"/>
  </r>
  <r>
    <x v="10"/>
    <x v="0"/>
    <s v="LP49267019000349"/>
    <x v="11"/>
    <n v="95.04"/>
    <x v="2"/>
    <x v="9"/>
  </r>
  <r>
    <x v="11"/>
    <x v="0"/>
    <s v="-"/>
    <x v="12"/>
    <n v="2829"/>
    <x v="1"/>
    <x v="10"/>
  </r>
  <r>
    <x v="11"/>
    <x v="0"/>
    <s v="-"/>
    <x v="13"/>
    <n v="601.75"/>
    <x v="1"/>
    <x v="11"/>
  </r>
  <r>
    <x v="11"/>
    <x v="0"/>
    <s v="-"/>
    <x v="14"/>
    <n v="57"/>
    <x v="1"/>
    <x v="12"/>
  </r>
  <r>
    <x v="12"/>
    <x v="0"/>
    <s v="TEL009957"/>
    <x v="1"/>
    <n v="211.2"/>
    <x v="1"/>
    <x v="5"/>
  </r>
  <r>
    <x v="12"/>
    <x v="0"/>
    <s v="07725703"/>
    <x v="3"/>
    <n v="43.2"/>
    <x v="1"/>
    <x v="8"/>
  </r>
  <r>
    <x v="13"/>
    <x v="0"/>
    <s v="02-FL-23006196"/>
    <x v="15"/>
    <n v="37.549999999999997"/>
    <x v="1"/>
    <x v="13"/>
  </r>
  <r>
    <x v="14"/>
    <x v="0"/>
    <s v="0031905700191"/>
    <x v="16"/>
    <n v="171.02"/>
    <x v="0"/>
    <x v="7"/>
  </r>
  <r>
    <x v="15"/>
    <x v="0"/>
    <s v="-"/>
    <x v="17"/>
    <n v="14.08"/>
    <x v="2"/>
    <x v="14"/>
  </r>
  <r>
    <x v="16"/>
    <x v="0"/>
    <s v="2019-283"/>
    <x v="2"/>
    <n v="220"/>
    <x v="0"/>
    <x v="7"/>
  </r>
  <r>
    <x v="17"/>
    <x v="0"/>
    <m/>
    <x v="18"/>
    <n v="35.65"/>
    <x v="2"/>
    <x v="14"/>
  </r>
  <r>
    <x v="18"/>
    <x v="0"/>
    <s v="19079004008642"/>
    <x v="19"/>
    <n v="30"/>
    <x v="0"/>
    <x v="15"/>
  </r>
  <r>
    <x v="19"/>
    <x v="0"/>
    <s v="-"/>
    <x v="9"/>
    <n v="45.01"/>
    <x v="0"/>
    <x v="16"/>
  </r>
  <r>
    <x v="20"/>
    <x v="0"/>
    <s v="-"/>
    <x v="9"/>
    <n v="41.27"/>
    <x v="0"/>
    <x v="16"/>
  </r>
  <r>
    <x v="21"/>
    <x v="0"/>
    <s v="-"/>
    <x v="20"/>
    <n v="18.5"/>
    <x v="2"/>
    <x v="17"/>
  </r>
  <r>
    <x v="22"/>
    <x v="0"/>
    <s v="190286"/>
    <x v="0"/>
    <n v="315"/>
    <x v="0"/>
    <x v="18"/>
  </r>
  <r>
    <x v="23"/>
    <x v="1"/>
    <s v="1502015665"/>
    <x v="21"/>
    <n v="1140"/>
    <x v="3"/>
    <x v="19"/>
  </r>
  <r>
    <x v="24"/>
    <x v="0"/>
    <s v="2019-288"/>
    <x v="2"/>
    <n v="312.5"/>
    <x v="0"/>
    <x v="18"/>
  </r>
  <r>
    <x v="25"/>
    <x v="0"/>
    <s v="LP49267019000912"/>
    <x v="11"/>
    <n v="115.5"/>
    <x v="2"/>
    <x v="20"/>
  </r>
  <r>
    <x v="26"/>
    <x v="0"/>
    <s v="020-GL-23186507"/>
    <x v="15"/>
    <n v="37.549999999999997"/>
    <x v="1"/>
    <x v="21"/>
  </r>
  <r>
    <x v="27"/>
    <x v="1"/>
    <s v="896475"/>
    <x v="22"/>
    <n v="300"/>
    <x v="3"/>
    <x v="19"/>
  </r>
  <r>
    <x v="28"/>
    <x v="1"/>
    <s v="-"/>
    <x v="9"/>
    <n v="53.94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  <r>
    <x v="29"/>
    <x v="2"/>
    <m/>
    <x v="23"/>
    <n v="0"/>
    <x v="3"/>
    <x v="1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DB0EB20-16BB-47D7-BE5F-D761B78D1EB4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8:B20" firstHeaderRow="1" firstDataRow="1" firstDataCol="1"/>
  <pivotFields count="10">
    <pivotField axis="axisRow" showAll="0" insertBlankRow="1">
      <items count="15">
        <item sd="0" x="0"/>
        <item x="1"/>
        <item sd="0" x="2"/>
        <item sd="0" x="3"/>
        <item sd="0" x="4"/>
        <item x="5"/>
        <item x="6"/>
        <item x="7"/>
        <item x="8"/>
        <item x="9"/>
        <item x="10"/>
        <item x="11"/>
        <item sd="0" x="12"/>
        <item x="13"/>
        <item t="default"/>
      </items>
    </pivotField>
    <pivotField showAll="0" insertBlankRow="1">
      <items count="4">
        <item sd="0" x="1"/>
        <item x="0"/>
        <item sd="0" x="2"/>
        <item t="default" sd="0"/>
      </items>
    </pivotField>
    <pivotField showAll="0" insertBlankRow="1"/>
    <pivotField showAll="0" insertBlankRow="1">
      <items count="25">
        <item x="5"/>
        <item x="0"/>
        <item x="10"/>
        <item x="15"/>
        <item x="22"/>
        <item x="20"/>
        <item x="14"/>
        <item x="8"/>
        <item x="19"/>
        <item x="1"/>
        <item x="3"/>
        <item x="21"/>
        <item x="11"/>
        <item x="2"/>
        <item x="13"/>
        <item x="18"/>
        <item x="16"/>
        <item x="6"/>
        <item x="4"/>
        <item x="17"/>
        <item x="9"/>
        <item x="12"/>
        <item x="7"/>
        <item x="23"/>
        <item t="default"/>
      </items>
    </pivotField>
    <pivotField dataField="1" numFmtId="44" showAll="0" insertBlankRow="1"/>
    <pivotField axis="axisRow" multipleItemSelectionAllowed="1" showAll="0" insertBlankRow="1">
      <items count="5">
        <item sd="0" x="2"/>
        <item sd="0" x="1"/>
        <item x="0"/>
        <item h="1" sd="0" x="3"/>
        <item t="default" sd="0"/>
      </items>
    </pivotField>
    <pivotField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 insertBlankRow="1">
      <items count="7">
        <item sd="0" x="0"/>
        <item x="1"/>
        <item sd="0" x="2"/>
        <item sd="0" x="3"/>
        <item x="4"/>
        <item sd="0" x="5"/>
        <item t="default"/>
      </items>
    </pivotField>
    <pivotField axis="axisRow" showAll="0" insertBlankRow="1">
      <items count="5">
        <item x="0"/>
        <item x="1"/>
        <item sd="0" x="2"/>
        <item sd="0" x="3"/>
        <item t="default"/>
      </items>
    </pivotField>
    <pivotField axis="axisRow" showAll="0" insertBlankRow="1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4">
    <field x="0"/>
    <field x="8"/>
    <field x="9"/>
    <field x="5"/>
  </rowFields>
  <rowItems count="12">
    <i>
      <x v="1"/>
    </i>
    <i r="1">
      <x v="2"/>
    </i>
    <i t="blank" r="1">
      <x v="2"/>
    </i>
    <i>
      <x v="2"/>
    </i>
    <i t="blank">
      <x v="2"/>
    </i>
    <i>
      <x v="3"/>
    </i>
    <i t="blank">
      <x v="3"/>
    </i>
    <i>
      <x v="4"/>
    </i>
    <i t="blank">
      <x v="4"/>
    </i>
    <i>
      <x v="12"/>
    </i>
    <i t="blank">
      <x v="12"/>
    </i>
    <i t="grand">
      <x/>
    </i>
  </rowItems>
  <colItems count="1">
    <i/>
  </colItems>
  <dataFields count="1">
    <dataField name="Somme de MONTANT" fld="4" baseField="0" baseItem="0"/>
  </dataFields>
  <formats count="6">
    <format dxfId="25">
      <pivotArea type="all" dataOnly="0" outline="0" fieldPosition="0"/>
    </format>
    <format dxfId="26">
      <pivotArea outline="0" collapsedLevelsAreSubtotals="1" fieldPosition="0"/>
    </format>
    <format dxfId="27">
      <pivotArea field="0" type="button" dataOnly="0" labelOnly="1" outline="0" axis="axisRow" fieldPosition="0"/>
    </format>
    <format dxfId="28">
      <pivotArea dataOnly="0" labelOnly="1" fieldPosition="0">
        <references count="1">
          <reference field="0" count="5">
            <x v="1"/>
            <x v="2"/>
            <x v="3"/>
            <x v="4"/>
            <x v="12"/>
          </reference>
        </references>
      </pivotArea>
    </format>
    <format dxfId="29">
      <pivotArea dataOnly="0" labelOnly="1" grandRow="1" outline="0" fieldPosition="0"/>
    </format>
    <format dxfId="30">
      <pivotArea dataOnly="0" labelOnly="1" outline="0" axis="axisValues" fieldPosition="0"/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496C873-41FC-44C3-B899-111770E47BDE}" name="Tableau2" displayName="Tableau2" ref="A7:G100" totalsRowShown="0" headerRowDxfId="48" dataDxfId="47">
  <autoFilter ref="A7:G100" xr:uid="{22F4B3EC-B984-4758-9CC3-0F0D2294CEF4}"/>
  <sortState ref="A8:G100">
    <sortCondition ref="B7:B100"/>
  </sortState>
  <tableColumns count="7">
    <tableColumn id="1" xr3:uid="{BDE8472A-EBAE-4300-99C7-4C453BB0CB4B}" name="DATE" dataDxfId="46"/>
    <tableColumn id="2" xr3:uid="{FBC6E1F2-15F3-4C37-9279-5E2300C5D62E}" name="PEC FACTURE" dataDxfId="45"/>
    <tableColumn id="3" xr3:uid="{4D164EAE-A2A3-410D-B7E1-1EBAF1F08C70}" name="N°FACTURE" dataDxfId="44"/>
    <tableColumn id="4" xr3:uid="{C39CCDC8-FA81-44DF-9ED9-92EEFD38024F}" name="EMMETEUR" dataDxfId="43"/>
    <tableColumn id="6" xr3:uid="{CD5377A8-8993-4204-AE08-357AE242ADBE}" name="MONTANT" dataDxfId="42"/>
    <tableColumn id="7" xr3:uid="{611F9B23-6F56-4097-963E-6712586BD264}" name="TYPE DE PAIEMENT" dataDxfId="41"/>
    <tableColumn id="5" xr3:uid="{A7E1ED28-14FD-4695-A656-17C000873841}" name="REGLEMENT" dataDxfId="40"/>
  </tableColumns>
  <tableStyleInfo name="TableStyleDark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876FCDA-10B4-4655-A81E-7C803350482B}" name="Tableau3" displayName="Tableau3" ref="A9:G43" totalsRowShown="0" headerRowDxfId="39" dataDxfId="38">
  <autoFilter ref="A9:G43" xr:uid="{7736C7AC-C26D-417C-9079-F003F1DEC3FE}"/>
  <tableColumns count="7">
    <tableColumn id="1" xr3:uid="{EE4ADDD5-234F-4591-91FE-5129F8093B5B}" name="Jour" dataDxfId="37"/>
    <tableColumn id="2" xr3:uid="{D79547EC-059E-4686-AB4C-B4F5637A23BB}" name="Numéro de compte" dataDxfId="36"/>
    <tableColumn id="3" xr3:uid="{24EDED59-571E-4FF2-A0B9-FEAD2008F096}" name="Dépenses" dataDxfId="35"/>
    <tableColumn id="4" xr3:uid="{BF39FEBA-2B93-4755-A353-359F842AEDF1}" name="Recettes" dataDxfId="34"/>
    <tableColumn id="5" xr3:uid="{9ED439AA-3AC2-422D-B4EA-B72C85237B27}" name="Numéro de pièce" dataDxfId="33"/>
    <tableColumn id="6" xr3:uid="{9D126ADE-113C-492A-9184-BAECD43D32E1}" name="Libellé" dataDxfId="32"/>
    <tableColumn id="7" xr3:uid="{EEFBF8E7-837F-4094-B62F-291213E37EEB}" name="Solde progesssif" dataDxfId="31">
      <calculatedColumnFormula>C7-D7</calculatedColumnFormula>
    </tableColumn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F05077A1-2537-4BFA-99F7-38EFCC096CBF}">
  <we:reference id="wa104168603" version="1.0.0.6" store="fr-FR" storeType="OMEX"/>
  <we:alternateReferences>
    <we:reference id="WA104168603" version="1.0.0.6" store="WA104168603" storeType="OMEX"/>
  </we:alternateReferences>
  <we:properties>
    <we:property name="savedSettings" value="{&quot;state&quot;:{&quot;seed&quot;:195226,&quot;currentseed&quot;:null,&quot;powerbi&quot;:{&quot;datasetId&quot;:null,&quot;tableName&quot;:null,&quot;datasetName&quot;:null},&quot;powerBILoaded&quot;:false,&quot;VisualizationName&quot;:&quot;Measure trend (all measures)&quot;,&quot;category&quot;:&quot;Country_image&quot;,&quot;aggregate&quot;:&quot;Sum&quot;,&quot;measure&quot;:&quot;TableRows&quot;},&quot;date&quot;:&quot;Tue, 30 Apr 2019 14:09:27 GMT&quot;,&quot;appVersion&quot;:&quot;1.140.6206.22452, 28-12-2016 12:28:24&quot;}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hyperlink" Target="plan-comptable-pour-association-190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849C6F-84BC-4529-AD83-8104F5DB99D2}">
  <sheetPr codeName="Feuil1"/>
  <dimension ref="A1:M20"/>
  <sheetViews>
    <sheetView workbookViewId="0">
      <selection activeCell="A9" sqref="A9"/>
    </sheetView>
  </sheetViews>
  <sheetFormatPr baseColWidth="10" defaultRowHeight="15" x14ac:dyDescent="0.25"/>
  <cols>
    <col min="1" max="1" width="25.28515625" bestFit="1" customWidth="1"/>
    <col min="2" max="2" width="23.5703125" bestFit="1" customWidth="1"/>
    <col min="3" max="3" width="8.42578125" bestFit="1" customWidth="1"/>
    <col min="4" max="4" width="20.140625" bestFit="1" customWidth="1"/>
    <col min="5" max="5" width="20.42578125" bestFit="1" customWidth="1"/>
    <col min="6" max="6" width="13" bestFit="1" customWidth="1"/>
    <col min="7" max="7" width="6.85546875" bestFit="1" customWidth="1"/>
    <col min="8" max="8" width="21.42578125" bestFit="1" customWidth="1"/>
    <col min="9" max="9" width="5.85546875" bestFit="1" customWidth="1"/>
    <col min="10" max="10" width="15.28515625" bestFit="1" customWidth="1"/>
    <col min="11" max="11" width="11" customWidth="1"/>
    <col min="12" max="12" width="19.5703125" customWidth="1"/>
    <col min="13" max="13" width="15.7109375" bestFit="1" customWidth="1"/>
    <col min="14" max="14" width="28.28515625" bestFit="1" customWidth="1"/>
    <col min="15" max="15" width="12" bestFit="1" customWidth="1"/>
    <col min="16" max="16" width="13.42578125" bestFit="1" customWidth="1"/>
    <col min="17" max="17" width="6" bestFit="1" customWidth="1"/>
    <col min="18" max="18" width="7" bestFit="1" customWidth="1"/>
    <col min="19" max="19" width="9" bestFit="1" customWidth="1"/>
    <col min="20" max="20" width="16.7109375" bestFit="1" customWidth="1"/>
    <col min="21" max="21" width="7.85546875" bestFit="1" customWidth="1"/>
    <col min="22" max="22" width="10.7109375" bestFit="1" customWidth="1"/>
    <col min="23" max="23" width="12.5703125" bestFit="1" customWidth="1"/>
  </cols>
  <sheetData>
    <row r="1" spans="1:13" ht="23.25" x14ac:dyDescent="0.35">
      <c r="C1" s="30" t="s">
        <v>22</v>
      </c>
      <c r="D1" s="30"/>
      <c r="E1" s="30"/>
      <c r="F1" s="30"/>
      <c r="G1" s="30"/>
      <c r="H1" s="30"/>
      <c r="I1" s="30"/>
    </row>
    <row r="6" spans="1:13" ht="18.75" x14ac:dyDescent="0.3">
      <c r="A6" s="57" t="s">
        <v>48</v>
      </c>
      <c r="B6" s="57"/>
      <c r="D6" s="3"/>
    </row>
    <row r="7" spans="1:13" x14ac:dyDescent="0.25">
      <c r="A7" s="6"/>
      <c r="B7" s="6"/>
      <c r="L7" s="48" t="s">
        <v>44</v>
      </c>
    </row>
    <row r="8" spans="1:13" ht="15.75" x14ac:dyDescent="0.25">
      <c r="A8" s="49" t="s">
        <v>14</v>
      </c>
      <c r="B8" s="6" t="s">
        <v>21</v>
      </c>
      <c r="L8" s="54" t="s">
        <v>45</v>
      </c>
      <c r="M8" s="55" t="e">
        <f>AVERAGE(JANVIER!D44+#REF!+#REF!+#REF!+#REF!+#REF!+#REF!+#REF!+#REF!+#REF!+#REF!+#REF!)</f>
        <v>#REF!</v>
      </c>
    </row>
    <row r="9" spans="1:13" ht="15.75" x14ac:dyDescent="0.25">
      <c r="A9" s="50" t="s">
        <v>17</v>
      </c>
      <c r="B9" s="51">
        <v>3092.1800000000003</v>
      </c>
      <c r="L9" s="52" t="s">
        <v>46</v>
      </c>
      <c r="M9" s="56" t="e">
        <f>AVERAGE(JANVIER!C44+#REF!+#REF!+#REF!+#REF!+#REF!+#REF!+#REF!+#REF!+#REF!+#REF!+#REF!)</f>
        <v>#REF!</v>
      </c>
    </row>
    <row r="10" spans="1:13" x14ac:dyDescent="0.25">
      <c r="A10" s="53" t="s">
        <v>47</v>
      </c>
      <c r="B10" s="51">
        <v>3092.1800000000003</v>
      </c>
    </row>
    <row r="11" spans="1:13" x14ac:dyDescent="0.25">
      <c r="A11" s="53"/>
      <c r="B11" s="51"/>
    </row>
    <row r="12" spans="1:13" x14ac:dyDescent="0.25">
      <c r="A12" s="50" t="s">
        <v>18</v>
      </c>
      <c r="B12" s="51">
        <v>4457.0800000000008</v>
      </c>
    </row>
    <row r="13" spans="1:13" x14ac:dyDescent="0.25">
      <c r="A13" s="50"/>
      <c r="B13" s="51"/>
    </row>
    <row r="14" spans="1:13" x14ac:dyDescent="0.25">
      <c r="A14" s="50" t="s">
        <v>19</v>
      </c>
      <c r="B14" s="51">
        <v>719.51</v>
      </c>
    </row>
    <row r="15" spans="1:13" x14ac:dyDescent="0.25">
      <c r="A15" s="50"/>
      <c r="B15" s="51"/>
    </row>
    <row r="16" spans="1:13" x14ac:dyDescent="0.25">
      <c r="A16" s="50" t="s">
        <v>20</v>
      </c>
      <c r="B16" s="51">
        <v>465.55</v>
      </c>
    </row>
    <row r="17" spans="1:2" x14ac:dyDescent="0.25">
      <c r="A17" s="50"/>
      <c r="B17" s="51"/>
    </row>
    <row r="18" spans="1:2" x14ac:dyDescent="0.25">
      <c r="A18" s="50" t="s">
        <v>16</v>
      </c>
      <c r="B18" s="51">
        <v>321.45</v>
      </c>
    </row>
    <row r="19" spans="1:2" x14ac:dyDescent="0.25">
      <c r="A19" s="50"/>
      <c r="B19" s="51"/>
    </row>
    <row r="20" spans="1:2" x14ac:dyDescent="0.25">
      <c r="A20" s="50" t="s">
        <v>15</v>
      </c>
      <c r="B20" s="51">
        <v>9055.77</v>
      </c>
    </row>
  </sheetData>
  <mergeCells count="2">
    <mergeCell ref="C1:I1"/>
    <mergeCell ref="A6:B6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E2CEF2-5EDF-4C25-AAD8-FA5FCDCF9A57}">
  <sheetPr codeName="Feuil2"/>
  <dimension ref="A1:I106"/>
  <sheetViews>
    <sheetView topLeftCell="A22" zoomScaleNormal="100" workbookViewId="0">
      <selection activeCell="D22" sqref="D22"/>
    </sheetView>
  </sheetViews>
  <sheetFormatPr baseColWidth="10" defaultRowHeight="15" x14ac:dyDescent="0.25"/>
  <cols>
    <col min="1" max="1" width="25" style="9" customWidth="1"/>
    <col min="2" max="2" width="36.85546875" customWidth="1"/>
    <col min="3" max="3" width="28.7109375" style="17" customWidth="1"/>
    <col min="4" max="4" width="36.85546875" customWidth="1"/>
    <col min="5" max="5" width="23" customWidth="1"/>
    <col min="6" max="6" width="30.28515625" customWidth="1"/>
    <col min="7" max="7" width="30" customWidth="1"/>
    <col min="8" max="8" width="14.85546875" style="12" customWidth="1"/>
  </cols>
  <sheetData>
    <row r="1" spans="1:9" ht="23.25" x14ac:dyDescent="0.35">
      <c r="A1" s="30" t="s">
        <v>49</v>
      </c>
      <c r="B1" s="30"/>
      <c r="C1" s="30"/>
      <c r="D1" s="30"/>
      <c r="E1" s="30"/>
      <c r="F1" s="30"/>
      <c r="G1" s="30"/>
      <c r="H1" s="1"/>
      <c r="I1" s="1"/>
    </row>
    <row r="2" spans="1:9" x14ac:dyDescent="0.25">
      <c r="E2" s="12"/>
      <c r="H2"/>
    </row>
    <row r="3" spans="1:9" x14ac:dyDescent="0.25">
      <c r="E3" s="12"/>
      <c r="H3"/>
    </row>
    <row r="4" spans="1:9" ht="18.75" x14ac:dyDescent="0.3">
      <c r="D4" s="5" t="s">
        <v>6</v>
      </c>
      <c r="E4" s="4">
        <f>SUM(Tableau2[MONTANT])</f>
        <v>10958.16</v>
      </c>
      <c r="H4"/>
    </row>
    <row r="5" spans="1:9" x14ac:dyDescent="0.25">
      <c r="E5" s="12"/>
      <c r="H5"/>
    </row>
    <row r="6" spans="1:9" x14ac:dyDescent="0.25">
      <c r="E6" s="12"/>
      <c r="H6"/>
    </row>
    <row r="7" spans="1:9" ht="18.75" x14ac:dyDescent="0.25">
      <c r="A7" s="8" t="s">
        <v>0</v>
      </c>
      <c r="B7" s="3" t="s">
        <v>1</v>
      </c>
      <c r="C7" s="18" t="s">
        <v>5</v>
      </c>
      <c r="D7" s="3" t="s">
        <v>2</v>
      </c>
      <c r="E7" s="11" t="s">
        <v>4</v>
      </c>
      <c r="F7" s="15" t="s">
        <v>3</v>
      </c>
      <c r="G7" s="16" t="s">
        <v>13</v>
      </c>
      <c r="H7"/>
    </row>
    <row r="8" spans="1:9" x14ac:dyDescent="0.25">
      <c r="A8" s="13">
        <v>43554</v>
      </c>
      <c r="B8" s="2" t="s">
        <v>8</v>
      </c>
      <c r="C8" s="19"/>
      <c r="D8" s="2"/>
      <c r="E8" s="14">
        <v>1140</v>
      </c>
      <c r="F8" s="2"/>
      <c r="G8" s="13"/>
      <c r="H8"/>
    </row>
    <row r="9" spans="1:9" x14ac:dyDescent="0.25">
      <c r="A9" s="13">
        <v>43570</v>
      </c>
      <c r="B9" s="2" t="s">
        <v>8</v>
      </c>
      <c r="C9" s="19"/>
      <c r="D9" s="2"/>
      <c r="E9" s="14">
        <v>300</v>
      </c>
      <c r="F9" s="2"/>
      <c r="G9" s="13"/>
      <c r="H9"/>
    </row>
    <row r="10" spans="1:9" x14ac:dyDescent="0.25">
      <c r="A10" s="13">
        <v>43585</v>
      </c>
      <c r="B10" s="2" t="s">
        <v>8</v>
      </c>
      <c r="C10" s="19"/>
      <c r="D10" s="2"/>
      <c r="E10" s="14">
        <v>53.94</v>
      </c>
      <c r="F10" s="2"/>
      <c r="G10" s="13"/>
      <c r="H10"/>
    </row>
    <row r="11" spans="1:9" x14ac:dyDescent="0.25">
      <c r="A11" s="13">
        <v>43554</v>
      </c>
      <c r="B11" s="2" t="s">
        <v>7</v>
      </c>
      <c r="C11" s="19"/>
      <c r="D11" s="2"/>
      <c r="E11" s="14">
        <v>100</v>
      </c>
      <c r="F11" s="2" t="s">
        <v>11</v>
      </c>
      <c r="G11" s="13">
        <v>43552</v>
      </c>
      <c r="H11"/>
    </row>
    <row r="12" spans="1:9" x14ac:dyDescent="0.25">
      <c r="A12" s="13">
        <v>43580</v>
      </c>
      <c r="B12" s="2" t="s">
        <v>8</v>
      </c>
      <c r="C12" s="19"/>
      <c r="D12" s="2"/>
      <c r="E12" s="14">
        <v>122.05</v>
      </c>
      <c r="F12" s="2"/>
      <c r="G12" s="13"/>
      <c r="H12"/>
    </row>
    <row r="13" spans="1:9" x14ac:dyDescent="0.25">
      <c r="A13" s="13">
        <v>43460</v>
      </c>
      <c r="B13" s="2" t="s">
        <v>7</v>
      </c>
      <c r="C13" s="19"/>
      <c r="D13" s="2"/>
      <c r="E13" s="14">
        <v>321.45</v>
      </c>
      <c r="F13" s="2" t="s">
        <v>10</v>
      </c>
      <c r="G13" s="13">
        <v>43472</v>
      </c>
      <c r="H13"/>
    </row>
    <row r="14" spans="1:9" x14ac:dyDescent="0.25">
      <c r="A14" s="13">
        <v>43470</v>
      </c>
      <c r="B14" s="2" t="s">
        <v>7</v>
      </c>
      <c r="C14" s="19"/>
      <c r="D14" s="2"/>
      <c r="E14" s="14">
        <v>220</v>
      </c>
      <c r="F14" s="2" t="s">
        <v>10</v>
      </c>
      <c r="G14" s="13">
        <v>43474</v>
      </c>
      <c r="H14"/>
    </row>
    <row r="15" spans="1:9" x14ac:dyDescent="0.25">
      <c r="A15" s="13">
        <v>43474</v>
      </c>
      <c r="B15" s="2" t="s">
        <v>7</v>
      </c>
      <c r="C15" s="19"/>
      <c r="D15" s="2"/>
      <c r="E15" s="14">
        <v>64.8</v>
      </c>
      <c r="F15" s="2" t="s">
        <v>12</v>
      </c>
      <c r="G15" s="13">
        <v>43475</v>
      </c>
      <c r="H15"/>
    </row>
    <row r="16" spans="1:9" x14ac:dyDescent="0.25">
      <c r="A16" s="13">
        <v>43467</v>
      </c>
      <c r="B16" s="2" t="s">
        <v>7</v>
      </c>
      <c r="C16" s="19"/>
      <c r="D16" s="2"/>
      <c r="E16" s="14">
        <v>211.2</v>
      </c>
      <c r="F16" s="2" t="s">
        <v>12</v>
      </c>
      <c r="G16" s="13">
        <v>43480</v>
      </c>
      <c r="H16"/>
    </row>
    <row r="17" spans="1:8" x14ac:dyDescent="0.25">
      <c r="A17" s="13">
        <v>43480</v>
      </c>
      <c r="B17" s="2" t="s">
        <v>7</v>
      </c>
      <c r="C17" s="19"/>
      <c r="D17" s="2"/>
      <c r="E17" s="14">
        <v>22.4</v>
      </c>
      <c r="F17" s="2" t="s">
        <v>11</v>
      </c>
      <c r="G17" s="13">
        <v>43500</v>
      </c>
      <c r="H17"/>
    </row>
    <row r="18" spans="1:8" x14ac:dyDescent="0.25">
      <c r="A18" s="13">
        <v>43474</v>
      </c>
      <c r="B18" s="2" t="s">
        <v>7</v>
      </c>
      <c r="C18" s="19"/>
      <c r="D18" s="2"/>
      <c r="E18" s="14">
        <v>186.94</v>
      </c>
      <c r="F18" s="2" t="s">
        <v>10</v>
      </c>
      <c r="G18" s="13">
        <v>43501</v>
      </c>
    </row>
    <row r="19" spans="1:8" x14ac:dyDescent="0.25">
      <c r="A19" s="13">
        <v>43479</v>
      </c>
      <c r="B19" s="2" t="s">
        <v>7</v>
      </c>
      <c r="C19" s="19"/>
      <c r="D19" s="2"/>
      <c r="E19" s="14">
        <v>472</v>
      </c>
      <c r="F19" s="2" t="s">
        <v>10</v>
      </c>
      <c r="G19" s="13">
        <v>43501</v>
      </c>
      <c r="H19"/>
    </row>
    <row r="20" spans="1:8" x14ac:dyDescent="0.25">
      <c r="A20" s="13">
        <v>43500</v>
      </c>
      <c r="B20" s="2" t="s">
        <v>7</v>
      </c>
      <c r="C20" s="19"/>
      <c r="D20" s="2"/>
      <c r="E20" s="14">
        <v>165</v>
      </c>
      <c r="F20" s="2" t="s">
        <v>10</v>
      </c>
      <c r="G20" s="13">
        <v>43501</v>
      </c>
      <c r="H20"/>
    </row>
    <row r="21" spans="1:8" x14ac:dyDescent="0.25">
      <c r="A21" s="13">
        <v>43502</v>
      </c>
      <c r="B21" s="2" t="s">
        <v>7</v>
      </c>
      <c r="C21" s="19"/>
      <c r="D21" s="2"/>
      <c r="E21" s="14">
        <v>95.04</v>
      </c>
      <c r="F21" s="2" t="s">
        <v>11</v>
      </c>
      <c r="G21" s="13">
        <v>43502</v>
      </c>
      <c r="H21"/>
    </row>
    <row r="22" spans="1:8" x14ac:dyDescent="0.25">
      <c r="A22" s="13">
        <v>43497</v>
      </c>
      <c r="B22" s="2" t="s">
        <v>7</v>
      </c>
      <c r="C22" s="19"/>
      <c r="D22" s="2"/>
      <c r="E22" s="14">
        <v>43.51</v>
      </c>
      <c r="F22" s="2" t="s">
        <v>11</v>
      </c>
      <c r="G22" s="13">
        <v>43506</v>
      </c>
      <c r="H22"/>
    </row>
    <row r="23" spans="1:8" x14ac:dyDescent="0.25">
      <c r="A23" s="13">
        <v>43507</v>
      </c>
      <c r="B23" s="2" t="s">
        <v>7</v>
      </c>
      <c r="C23" s="19"/>
      <c r="D23" s="2"/>
      <c r="E23" s="14">
        <v>43.2</v>
      </c>
      <c r="F23" s="2" t="s">
        <v>12</v>
      </c>
      <c r="G23" s="13">
        <v>43506</v>
      </c>
      <c r="H23"/>
    </row>
    <row r="24" spans="1:8" x14ac:dyDescent="0.25">
      <c r="A24" s="13">
        <v>43479</v>
      </c>
      <c r="B24" s="2" t="s">
        <v>7</v>
      </c>
      <c r="C24" s="19"/>
      <c r="D24" s="2"/>
      <c r="E24" s="14">
        <v>391.2</v>
      </c>
      <c r="F24" s="2" t="s">
        <v>10</v>
      </c>
      <c r="G24" s="13">
        <v>43509</v>
      </c>
      <c r="H24"/>
    </row>
    <row r="25" spans="1:8" x14ac:dyDescent="0.25">
      <c r="A25" s="13">
        <v>43496</v>
      </c>
      <c r="B25" s="2" t="s">
        <v>7</v>
      </c>
      <c r="C25" s="19"/>
      <c r="D25" s="2"/>
      <c r="E25" s="14">
        <v>51</v>
      </c>
      <c r="F25" s="2" t="s">
        <v>10</v>
      </c>
      <c r="G25" s="13">
        <v>43509</v>
      </c>
      <c r="H25"/>
    </row>
    <row r="26" spans="1:8" x14ac:dyDescent="0.25">
      <c r="A26" s="13">
        <v>43507</v>
      </c>
      <c r="B26" s="2" t="s">
        <v>7</v>
      </c>
      <c r="C26" s="19"/>
      <c r="D26" s="2"/>
      <c r="E26" s="14">
        <v>211.2</v>
      </c>
      <c r="F26" s="2" t="s">
        <v>12</v>
      </c>
      <c r="G26" s="13">
        <v>43509</v>
      </c>
      <c r="H26"/>
    </row>
    <row r="27" spans="1:8" x14ac:dyDescent="0.25">
      <c r="A27" s="13">
        <v>43504</v>
      </c>
      <c r="B27" s="2" t="s">
        <v>7</v>
      </c>
      <c r="C27" s="19"/>
      <c r="D27" s="2"/>
      <c r="E27" s="14">
        <v>2829</v>
      </c>
      <c r="F27" s="2" t="s">
        <v>12</v>
      </c>
      <c r="G27" s="13">
        <v>43514</v>
      </c>
      <c r="H27"/>
    </row>
    <row r="28" spans="1:8" x14ac:dyDescent="0.25">
      <c r="A28" s="13">
        <v>43504</v>
      </c>
      <c r="B28" s="2" t="s">
        <v>7</v>
      </c>
      <c r="C28" s="19"/>
      <c r="D28" s="2"/>
      <c r="E28" s="14">
        <v>57</v>
      </c>
      <c r="F28" s="2" t="s">
        <v>12</v>
      </c>
      <c r="G28" s="13">
        <v>43517</v>
      </c>
      <c r="H28"/>
    </row>
    <row r="29" spans="1:8" x14ac:dyDescent="0.25">
      <c r="A29" s="13">
        <v>43504</v>
      </c>
      <c r="B29" s="2" t="s">
        <v>7</v>
      </c>
      <c r="C29" s="19"/>
      <c r="D29" s="2"/>
      <c r="E29" s="14">
        <v>601.75</v>
      </c>
      <c r="F29" s="2" t="s">
        <v>12</v>
      </c>
      <c r="G29" s="13">
        <v>43521</v>
      </c>
      <c r="H29"/>
    </row>
    <row r="30" spans="1:8" x14ac:dyDescent="0.25">
      <c r="A30" s="13">
        <v>43521</v>
      </c>
      <c r="B30" s="2" t="s">
        <v>7</v>
      </c>
      <c r="C30" s="19"/>
      <c r="D30" s="2"/>
      <c r="E30" s="14">
        <v>37.549999999999997</v>
      </c>
      <c r="F30" s="2" t="s">
        <v>12</v>
      </c>
      <c r="G30" s="13">
        <v>43524</v>
      </c>
      <c r="H30"/>
    </row>
    <row r="31" spans="1:8" x14ac:dyDescent="0.25">
      <c r="A31" s="13">
        <v>43529</v>
      </c>
      <c r="B31" s="2" t="s">
        <v>7</v>
      </c>
      <c r="C31" s="19"/>
      <c r="D31" s="2"/>
      <c r="E31" s="14">
        <v>14.08</v>
      </c>
      <c r="F31" s="2" t="s">
        <v>11</v>
      </c>
      <c r="G31" s="13">
        <v>43538</v>
      </c>
      <c r="H31"/>
    </row>
    <row r="32" spans="1:8" x14ac:dyDescent="0.25">
      <c r="A32" s="13">
        <v>43531</v>
      </c>
      <c r="B32" s="2" t="s">
        <v>7</v>
      </c>
      <c r="C32" s="19"/>
      <c r="D32" s="2"/>
      <c r="E32" s="14">
        <v>35.65</v>
      </c>
      <c r="F32" s="2" t="s">
        <v>11</v>
      </c>
      <c r="G32" s="13">
        <v>43538</v>
      </c>
      <c r="H32"/>
    </row>
    <row r="33" spans="1:8" x14ac:dyDescent="0.25">
      <c r="A33" s="13">
        <v>43490</v>
      </c>
      <c r="B33" s="2" t="s">
        <v>7</v>
      </c>
      <c r="C33" s="19"/>
      <c r="D33" s="2"/>
      <c r="E33" s="14">
        <v>181.67</v>
      </c>
      <c r="F33" s="2" t="s">
        <v>10</v>
      </c>
      <c r="G33" s="13">
        <v>43539</v>
      </c>
      <c r="H33"/>
    </row>
    <row r="34" spans="1:8" x14ac:dyDescent="0.25">
      <c r="A34" s="13">
        <v>43490</v>
      </c>
      <c r="B34" s="2" t="s">
        <v>7</v>
      </c>
      <c r="C34" s="19"/>
      <c r="D34" s="2"/>
      <c r="E34" s="14">
        <v>1290.97</v>
      </c>
      <c r="F34" s="2" t="s">
        <v>10</v>
      </c>
      <c r="G34" s="13">
        <v>43539</v>
      </c>
      <c r="H34"/>
    </row>
    <row r="35" spans="1:8" x14ac:dyDescent="0.25">
      <c r="A35" s="13">
        <v>43497</v>
      </c>
      <c r="B35" s="2" t="s">
        <v>7</v>
      </c>
      <c r="C35" s="19"/>
      <c r="D35" s="2"/>
      <c r="E35" s="14">
        <v>50.05</v>
      </c>
      <c r="F35" s="2" t="s">
        <v>10</v>
      </c>
      <c r="G35" s="13">
        <v>43539</v>
      </c>
      <c r="H35"/>
    </row>
    <row r="36" spans="1:8" x14ac:dyDescent="0.25">
      <c r="A36" s="13">
        <v>43497</v>
      </c>
      <c r="B36" s="2" t="s">
        <v>7</v>
      </c>
      <c r="C36" s="19"/>
      <c r="D36" s="2"/>
      <c r="E36" s="14">
        <v>152.76</v>
      </c>
      <c r="F36" s="2" t="s">
        <v>10</v>
      </c>
      <c r="G36" s="13">
        <v>43539</v>
      </c>
      <c r="H36"/>
    </row>
    <row r="37" spans="1:8" x14ac:dyDescent="0.25">
      <c r="A37" s="13">
        <v>43522</v>
      </c>
      <c r="B37" s="2" t="s">
        <v>7</v>
      </c>
      <c r="C37" s="19"/>
      <c r="D37" s="2"/>
      <c r="E37" s="14">
        <v>171.02</v>
      </c>
      <c r="F37" s="2" t="s">
        <v>10</v>
      </c>
      <c r="G37" s="13">
        <v>43539</v>
      </c>
      <c r="H37"/>
    </row>
    <row r="38" spans="1:8" x14ac:dyDescent="0.25">
      <c r="A38" s="13">
        <v>43530</v>
      </c>
      <c r="B38" s="2" t="s">
        <v>7</v>
      </c>
      <c r="C38" s="19"/>
      <c r="D38" s="2"/>
      <c r="E38" s="14">
        <v>220</v>
      </c>
      <c r="F38" s="2" t="s">
        <v>10</v>
      </c>
      <c r="G38" s="13">
        <v>43539</v>
      </c>
      <c r="H38"/>
    </row>
    <row r="39" spans="1:8" x14ac:dyDescent="0.25">
      <c r="A39" s="13">
        <v>43546</v>
      </c>
      <c r="B39" s="2" t="s">
        <v>7</v>
      </c>
      <c r="C39" s="19"/>
      <c r="D39" s="2"/>
      <c r="E39" s="14">
        <v>45.01</v>
      </c>
      <c r="F39" s="2" t="s">
        <v>10</v>
      </c>
      <c r="G39" s="13">
        <v>43552</v>
      </c>
      <c r="H39"/>
    </row>
    <row r="40" spans="1:8" x14ac:dyDescent="0.25">
      <c r="A40" s="13">
        <v>43550</v>
      </c>
      <c r="B40" s="2" t="s">
        <v>7</v>
      </c>
      <c r="C40" s="19"/>
      <c r="D40" s="2"/>
      <c r="E40" s="14">
        <v>41.27</v>
      </c>
      <c r="F40" s="2" t="s">
        <v>10</v>
      </c>
      <c r="G40" s="13">
        <v>43552</v>
      </c>
      <c r="H40"/>
    </row>
    <row r="41" spans="1:8" x14ac:dyDescent="0.25">
      <c r="A41" s="13">
        <v>43544</v>
      </c>
      <c r="B41" s="2" t="s">
        <v>7</v>
      </c>
      <c r="C41" s="19"/>
      <c r="D41" s="2"/>
      <c r="E41" s="14">
        <v>30</v>
      </c>
      <c r="F41" s="2" t="s">
        <v>10</v>
      </c>
      <c r="G41" s="13">
        <v>43553</v>
      </c>
      <c r="H41"/>
    </row>
    <row r="42" spans="1:8" x14ac:dyDescent="0.25">
      <c r="A42" s="13">
        <v>43565</v>
      </c>
      <c r="B42" s="2" t="s">
        <v>7</v>
      </c>
      <c r="C42" s="19"/>
      <c r="D42" s="2"/>
      <c r="E42" s="14">
        <v>115.5</v>
      </c>
      <c r="F42" s="2" t="s">
        <v>11</v>
      </c>
      <c r="G42" s="13">
        <v>43565</v>
      </c>
      <c r="H42"/>
    </row>
    <row r="43" spans="1:8" x14ac:dyDescent="0.25">
      <c r="A43" s="13">
        <v>43553</v>
      </c>
      <c r="B43" s="2" t="s">
        <v>7</v>
      </c>
      <c r="C43" s="19"/>
      <c r="D43" s="2"/>
      <c r="E43" s="14">
        <v>315</v>
      </c>
      <c r="F43" s="2" t="s">
        <v>10</v>
      </c>
      <c r="G43" s="13">
        <v>43579</v>
      </c>
      <c r="H43"/>
    </row>
    <row r="44" spans="1:8" x14ac:dyDescent="0.25">
      <c r="A44" s="13">
        <v>43560</v>
      </c>
      <c r="B44" s="2" t="s">
        <v>7</v>
      </c>
      <c r="C44" s="19"/>
      <c r="D44" s="2"/>
      <c r="E44" s="14">
        <v>312.5</v>
      </c>
      <c r="F44" s="2" t="s">
        <v>10</v>
      </c>
      <c r="G44" s="13">
        <v>43579</v>
      </c>
      <c r="H44"/>
    </row>
    <row r="45" spans="1:8" x14ac:dyDescent="0.25">
      <c r="A45" s="13">
        <v>43566</v>
      </c>
      <c r="B45" s="2" t="s">
        <v>7</v>
      </c>
      <c r="C45" s="19"/>
      <c r="D45" s="2"/>
      <c r="E45" s="14">
        <v>37.549999999999997</v>
      </c>
      <c r="F45" s="2" t="s">
        <v>12</v>
      </c>
      <c r="G45" s="13">
        <v>43583</v>
      </c>
      <c r="H45"/>
    </row>
    <row r="46" spans="1:8" x14ac:dyDescent="0.25">
      <c r="A46" s="13">
        <v>43552</v>
      </c>
      <c r="B46" s="2" t="s">
        <v>7</v>
      </c>
      <c r="C46" s="19"/>
      <c r="D46" s="2"/>
      <c r="E46" s="14">
        <v>18.5</v>
      </c>
      <c r="F46" s="2" t="s">
        <v>11</v>
      </c>
      <c r="G46" s="13">
        <v>43584</v>
      </c>
      <c r="H46"/>
    </row>
    <row r="47" spans="1:8" x14ac:dyDescent="0.25">
      <c r="A47" s="13">
        <v>43578</v>
      </c>
      <c r="B47" s="2" t="s">
        <v>7</v>
      </c>
      <c r="C47" s="19"/>
      <c r="D47" s="2"/>
      <c r="E47" s="14">
        <v>86.4</v>
      </c>
      <c r="F47" s="2" t="s">
        <v>12</v>
      </c>
      <c r="G47" s="13">
        <v>43595</v>
      </c>
      <c r="H47"/>
    </row>
    <row r="48" spans="1:8" x14ac:dyDescent="0.25">
      <c r="A48" s="13">
        <v>43554</v>
      </c>
      <c r="B48" s="2" t="s">
        <v>7</v>
      </c>
      <c r="C48" s="19"/>
      <c r="D48" s="2"/>
      <c r="E48" s="14">
        <v>100</v>
      </c>
      <c r="F48" s="2" t="s">
        <v>11</v>
      </c>
      <c r="G48" s="13">
        <v>43552</v>
      </c>
      <c r="H48"/>
    </row>
    <row r="49" spans="1:8" x14ac:dyDescent="0.25">
      <c r="A49" s="13"/>
      <c r="B49" s="2"/>
      <c r="C49" s="19"/>
      <c r="D49" s="2"/>
      <c r="E49" s="14">
        <v>0</v>
      </c>
      <c r="F49" s="2"/>
      <c r="G49" s="13"/>
      <c r="H49"/>
    </row>
    <row r="50" spans="1:8" x14ac:dyDescent="0.25">
      <c r="A50" s="13"/>
      <c r="B50" s="2"/>
      <c r="C50" s="19"/>
      <c r="D50" s="2"/>
      <c r="E50" s="14">
        <v>0</v>
      </c>
      <c r="F50" s="2"/>
      <c r="G50" s="13"/>
      <c r="H50"/>
    </row>
    <row r="51" spans="1:8" x14ac:dyDescent="0.25">
      <c r="A51" s="13"/>
      <c r="B51" s="2"/>
      <c r="C51" s="19"/>
      <c r="D51" s="2"/>
      <c r="E51" s="14">
        <v>0</v>
      </c>
      <c r="F51" s="2"/>
      <c r="G51" s="13"/>
      <c r="H51"/>
    </row>
    <row r="52" spans="1:8" x14ac:dyDescent="0.25">
      <c r="A52" s="13"/>
      <c r="B52" s="2"/>
      <c r="C52" s="19"/>
      <c r="D52" s="2"/>
      <c r="E52" s="14">
        <v>0</v>
      </c>
      <c r="F52" s="2"/>
      <c r="G52" s="13"/>
      <c r="H52"/>
    </row>
    <row r="53" spans="1:8" x14ac:dyDescent="0.25">
      <c r="A53" s="13"/>
      <c r="B53" s="2"/>
      <c r="C53" s="19"/>
      <c r="D53" s="2"/>
      <c r="E53" s="14">
        <v>0</v>
      </c>
      <c r="F53" s="2"/>
      <c r="G53" s="13"/>
      <c r="H53"/>
    </row>
    <row r="54" spans="1:8" x14ac:dyDescent="0.25">
      <c r="A54" s="13"/>
      <c r="B54" s="2"/>
      <c r="C54" s="19"/>
      <c r="D54" s="2"/>
      <c r="E54" s="14">
        <v>0</v>
      </c>
      <c r="F54" s="2"/>
      <c r="G54" s="13"/>
      <c r="H54"/>
    </row>
    <row r="55" spans="1:8" x14ac:dyDescent="0.25">
      <c r="A55" s="13"/>
      <c r="B55" s="2"/>
      <c r="C55" s="19"/>
      <c r="D55" s="2"/>
      <c r="E55" s="14">
        <v>0</v>
      </c>
      <c r="F55" s="2"/>
      <c r="G55" s="13"/>
      <c r="H55"/>
    </row>
    <row r="56" spans="1:8" x14ac:dyDescent="0.25">
      <c r="A56" s="13"/>
      <c r="B56" s="2"/>
      <c r="C56" s="19"/>
      <c r="D56" s="2"/>
      <c r="E56" s="14">
        <v>0</v>
      </c>
      <c r="F56" s="2"/>
      <c r="G56" s="13"/>
      <c r="H56"/>
    </row>
    <row r="57" spans="1:8" x14ac:dyDescent="0.25">
      <c r="A57" s="13"/>
      <c r="B57" s="2"/>
      <c r="C57" s="19"/>
      <c r="D57" s="2"/>
      <c r="E57" s="14">
        <v>0</v>
      </c>
      <c r="F57" s="2"/>
      <c r="G57" s="13"/>
      <c r="H57"/>
    </row>
    <row r="58" spans="1:8" x14ac:dyDescent="0.25">
      <c r="A58" s="13"/>
      <c r="B58" s="2"/>
      <c r="C58" s="19"/>
      <c r="D58" s="2"/>
      <c r="E58" s="14">
        <v>0</v>
      </c>
      <c r="F58" s="2"/>
      <c r="G58" s="13"/>
      <c r="H58"/>
    </row>
    <row r="59" spans="1:8" x14ac:dyDescent="0.25">
      <c r="A59" s="13"/>
      <c r="B59" s="2"/>
      <c r="C59" s="19"/>
      <c r="D59" s="2"/>
      <c r="E59" s="14">
        <v>0</v>
      </c>
      <c r="F59" s="2"/>
      <c r="G59" s="13"/>
      <c r="H59"/>
    </row>
    <row r="60" spans="1:8" x14ac:dyDescent="0.25">
      <c r="A60" s="13"/>
      <c r="B60" s="2"/>
      <c r="C60" s="19"/>
      <c r="D60" s="2"/>
      <c r="E60" s="14">
        <v>0</v>
      </c>
      <c r="F60" s="2"/>
      <c r="G60" s="13"/>
      <c r="H60"/>
    </row>
    <row r="61" spans="1:8" x14ac:dyDescent="0.25">
      <c r="A61" s="13"/>
      <c r="B61" s="2"/>
      <c r="C61" s="19"/>
      <c r="D61" s="2"/>
      <c r="E61" s="14">
        <v>0</v>
      </c>
      <c r="F61" s="2"/>
      <c r="G61" s="13"/>
      <c r="H61"/>
    </row>
    <row r="62" spans="1:8" x14ac:dyDescent="0.25">
      <c r="A62" s="13"/>
      <c r="B62" s="2"/>
      <c r="C62" s="19"/>
      <c r="D62" s="2"/>
      <c r="E62" s="14">
        <v>0</v>
      </c>
      <c r="F62" s="2"/>
      <c r="G62" s="13"/>
      <c r="H62"/>
    </row>
    <row r="63" spans="1:8" x14ac:dyDescent="0.25">
      <c r="A63" s="13"/>
      <c r="B63" s="2"/>
      <c r="C63" s="19"/>
      <c r="D63" s="2"/>
      <c r="E63" s="14">
        <v>0</v>
      </c>
      <c r="F63" s="2"/>
      <c r="G63" s="13"/>
      <c r="H63"/>
    </row>
    <row r="64" spans="1:8" x14ac:dyDescent="0.25">
      <c r="A64" s="13"/>
      <c r="B64" s="2"/>
      <c r="C64" s="19"/>
      <c r="D64" s="2"/>
      <c r="E64" s="14">
        <v>0</v>
      </c>
      <c r="F64" s="2"/>
      <c r="G64" s="13"/>
      <c r="H64"/>
    </row>
    <row r="65" spans="1:8" x14ac:dyDescent="0.25">
      <c r="A65" s="13"/>
      <c r="B65" s="2"/>
      <c r="C65" s="19"/>
      <c r="D65" s="2"/>
      <c r="E65" s="14">
        <v>0</v>
      </c>
      <c r="F65" s="2"/>
      <c r="G65" s="13"/>
      <c r="H65"/>
    </row>
    <row r="66" spans="1:8" x14ac:dyDescent="0.25">
      <c r="A66" s="13"/>
      <c r="B66" s="2"/>
      <c r="C66" s="19"/>
      <c r="D66" s="2"/>
      <c r="E66" s="14">
        <v>0</v>
      </c>
      <c r="F66" s="2"/>
      <c r="G66" s="13"/>
      <c r="H66"/>
    </row>
    <row r="67" spans="1:8" x14ac:dyDescent="0.25">
      <c r="A67" s="13"/>
      <c r="B67" s="2"/>
      <c r="C67" s="19"/>
      <c r="D67" s="2"/>
      <c r="E67" s="14">
        <v>0</v>
      </c>
      <c r="F67" s="2"/>
      <c r="G67" s="13"/>
      <c r="H67"/>
    </row>
    <row r="68" spans="1:8" x14ac:dyDescent="0.25">
      <c r="A68" s="13"/>
      <c r="B68" s="2"/>
      <c r="C68" s="19"/>
      <c r="D68" s="2"/>
      <c r="E68" s="14">
        <v>0</v>
      </c>
      <c r="F68" s="2"/>
      <c r="G68" s="13"/>
      <c r="H68"/>
    </row>
    <row r="69" spans="1:8" x14ac:dyDescent="0.25">
      <c r="A69" s="13"/>
      <c r="B69" s="2"/>
      <c r="C69" s="19"/>
      <c r="D69" s="2"/>
      <c r="E69" s="14">
        <v>0</v>
      </c>
      <c r="F69" s="2"/>
      <c r="G69" s="13"/>
      <c r="H69"/>
    </row>
    <row r="70" spans="1:8" x14ac:dyDescent="0.25">
      <c r="A70" s="13"/>
      <c r="B70" s="2"/>
      <c r="C70" s="19"/>
      <c r="D70" s="2"/>
      <c r="E70" s="14">
        <v>0</v>
      </c>
      <c r="F70" s="2"/>
      <c r="G70" s="13"/>
      <c r="H70"/>
    </row>
    <row r="71" spans="1:8" x14ac:dyDescent="0.25">
      <c r="A71" s="13"/>
      <c r="B71" s="2"/>
      <c r="C71" s="19"/>
      <c r="D71" s="2"/>
      <c r="E71" s="14">
        <v>0</v>
      </c>
      <c r="F71" s="2"/>
      <c r="G71" s="13"/>
      <c r="H71"/>
    </row>
    <row r="72" spans="1:8" x14ac:dyDescent="0.25">
      <c r="A72" s="13"/>
      <c r="B72" s="2"/>
      <c r="C72" s="19"/>
      <c r="D72" s="2"/>
      <c r="E72" s="14">
        <v>0</v>
      </c>
      <c r="F72" s="2"/>
      <c r="G72" s="13"/>
      <c r="H72"/>
    </row>
    <row r="73" spans="1:8" x14ac:dyDescent="0.25">
      <c r="A73" s="13"/>
      <c r="B73" s="2"/>
      <c r="C73" s="19"/>
      <c r="D73" s="2"/>
      <c r="E73" s="14">
        <v>0</v>
      </c>
      <c r="F73" s="2"/>
      <c r="G73" s="13"/>
      <c r="H73"/>
    </row>
    <row r="74" spans="1:8" x14ac:dyDescent="0.25">
      <c r="A74" s="13"/>
      <c r="B74" s="2"/>
      <c r="C74" s="19"/>
      <c r="D74" s="2"/>
      <c r="E74" s="14">
        <v>0</v>
      </c>
      <c r="F74" s="2"/>
      <c r="G74" s="13"/>
      <c r="H74"/>
    </row>
    <row r="75" spans="1:8" x14ac:dyDescent="0.25">
      <c r="A75" s="13"/>
      <c r="B75" s="2"/>
      <c r="C75" s="19"/>
      <c r="D75" s="2"/>
      <c r="E75" s="14">
        <v>0</v>
      </c>
      <c r="F75" s="2"/>
      <c r="G75" s="13"/>
      <c r="H75"/>
    </row>
    <row r="76" spans="1:8" x14ac:dyDescent="0.25">
      <c r="A76" s="13"/>
      <c r="B76" s="2"/>
      <c r="C76" s="19"/>
      <c r="D76" s="2"/>
      <c r="E76" s="14">
        <v>0</v>
      </c>
      <c r="F76" s="2"/>
      <c r="G76" s="13"/>
      <c r="H76"/>
    </row>
    <row r="77" spans="1:8" x14ac:dyDescent="0.25">
      <c r="A77" s="13"/>
      <c r="B77" s="2"/>
      <c r="C77" s="19"/>
      <c r="D77" s="2"/>
      <c r="E77" s="14">
        <v>0</v>
      </c>
      <c r="F77" s="2"/>
      <c r="G77" s="13"/>
      <c r="H77"/>
    </row>
    <row r="78" spans="1:8" x14ac:dyDescent="0.25">
      <c r="A78" s="13"/>
      <c r="B78" s="2"/>
      <c r="C78" s="19"/>
      <c r="D78" s="2"/>
      <c r="E78" s="14">
        <v>0</v>
      </c>
      <c r="F78" s="2"/>
      <c r="G78" s="13"/>
      <c r="H78"/>
    </row>
    <row r="79" spans="1:8" x14ac:dyDescent="0.25">
      <c r="A79" s="13"/>
      <c r="B79" s="2"/>
      <c r="C79" s="19"/>
      <c r="D79" s="2"/>
      <c r="E79" s="14">
        <v>0</v>
      </c>
      <c r="F79" s="2"/>
      <c r="G79" s="13"/>
      <c r="H79"/>
    </row>
    <row r="80" spans="1:8" x14ac:dyDescent="0.25">
      <c r="A80" s="13"/>
      <c r="B80" s="2"/>
      <c r="C80" s="19"/>
      <c r="D80" s="2"/>
      <c r="E80" s="14">
        <v>0</v>
      </c>
      <c r="F80" s="2"/>
      <c r="G80" s="13"/>
      <c r="H80"/>
    </row>
    <row r="81" spans="1:8" x14ac:dyDescent="0.25">
      <c r="A81" s="13"/>
      <c r="B81" s="2"/>
      <c r="C81" s="19"/>
      <c r="D81" s="2"/>
      <c r="E81" s="14">
        <v>0</v>
      </c>
      <c r="F81" s="2"/>
      <c r="G81" s="13"/>
      <c r="H81"/>
    </row>
    <row r="82" spans="1:8" x14ac:dyDescent="0.25">
      <c r="A82" s="13"/>
      <c r="B82" s="2"/>
      <c r="C82" s="19"/>
      <c r="D82" s="2"/>
      <c r="E82" s="14">
        <v>0</v>
      </c>
      <c r="F82" s="2"/>
      <c r="G82" s="13"/>
      <c r="H82"/>
    </row>
    <row r="83" spans="1:8" x14ac:dyDescent="0.25">
      <c r="A83" s="13"/>
      <c r="B83" s="2"/>
      <c r="C83" s="19"/>
      <c r="D83" s="2"/>
      <c r="E83" s="14">
        <v>0</v>
      </c>
      <c r="F83" s="2"/>
      <c r="G83" s="13"/>
      <c r="H83"/>
    </row>
    <row r="84" spans="1:8" x14ac:dyDescent="0.25">
      <c r="A84" s="13"/>
      <c r="B84" s="2"/>
      <c r="C84" s="19"/>
      <c r="D84" s="2"/>
      <c r="E84" s="14">
        <v>0</v>
      </c>
      <c r="F84" s="2"/>
      <c r="G84" s="13"/>
      <c r="H84"/>
    </row>
    <row r="85" spans="1:8" x14ac:dyDescent="0.25">
      <c r="A85" s="13"/>
      <c r="B85" s="2"/>
      <c r="C85" s="19"/>
      <c r="D85" s="2"/>
      <c r="E85" s="14">
        <v>0</v>
      </c>
      <c r="F85" s="2"/>
      <c r="G85" s="13"/>
      <c r="H85"/>
    </row>
    <row r="86" spans="1:8" x14ac:dyDescent="0.25">
      <c r="A86" s="13"/>
      <c r="B86" s="2"/>
      <c r="C86" s="19"/>
      <c r="D86" s="2"/>
      <c r="E86" s="14">
        <v>0</v>
      </c>
      <c r="F86" s="2"/>
      <c r="G86" s="13"/>
      <c r="H86"/>
    </row>
    <row r="87" spans="1:8" x14ac:dyDescent="0.25">
      <c r="A87" s="13"/>
      <c r="B87" s="2"/>
      <c r="C87" s="19"/>
      <c r="D87" s="2"/>
      <c r="E87" s="14">
        <v>0</v>
      </c>
      <c r="F87" s="2"/>
      <c r="G87" s="13"/>
      <c r="H87"/>
    </row>
    <row r="88" spans="1:8" x14ac:dyDescent="0.25">
      <c r="A88" s="13"/>
      <c r="B88" s="2"/>
      <c r="C88" s="19"/>
      <c r="D88" s="2"/>
      <c r="E88" s="14">
        <v>0</v>
      </c>
      <c r="F88" s="2"/>
      <c r="G88" s="13"/>
      <c r="H88"/>
    </row>
    <row r="89" spans="1:8" x14ac:dyDescent="0.25">
      <c r="A89" s="13"/>
      <c r="B89" s="2"/>
      <c r="C89" s="19"/>
      <c r="D89" s="2"/>
      <c r="E89" s="14">
        <v>0</v>
      </c>
      <c r="F89" s="2"/>
      <c r="G89" s="13"/>
      <c r="H89"/>
    </row>
    <row r="90" spans="1:8" x14ac:dyDescent="0.25">
      <c r="A90" s="13"/>
      <c r="B90" s="2"/>
      <c r="C90" s="19"/>
      <c r="D90" s="2"/>
      <c r="E90" s="14">
        <v>0</v>
      </c>
      <c r="F90" s="2"/>
      <c r="G90" s="13"/>
      <c r="H90"/>
    </row>
    <row r="91" spans="1:8" x14ac:dyDescent="0.25">
      <c r="A91" s="13"/>
      <c r="B91" s="2"/>
      <c r="C91" s="19"/>
      <c r="D91" s="2"/>
      <c r="E91" s="14">
        <v>0</v>
      </c>
      <c r="F91" s="2"/>
      <c r="G91" s="13"/>
      <c r="H91"/>
    </row>
    <row r="92" spans="1:8" x14ac:dyDescent="0.25">
      <c r="A92" s="13"/>
      <c r="B92" s="2"/>
      <c r="C92" s="19"/>
      <c r="D92" s="2"/>
      <c r="E92" s="14">
        <v>0</v>
      </c>
      <c r="F92" s="2"/>
      <c r="G92" s="13"/>
      <c r="H92"/>
    </row>
    <row r="93" spans="1:8" x14ac:dyDescent="0.25">
      <c r="A93" s="13"/>
      <c r="B93" s="2"/>
      <c r="C93" s="19"/>
      <c r="D93" s="2"/>
      <c r="E93" s="14">
        <v>0</v>
      </c>
      <c r="F93" s="2"/>
      <c r="G93" s="13"/>
      <c r="H93"/>
    </row>
    <row r="94" spans="1:8" x14ac:dyDescent="0.25">
      <c r="A94" s="13"/>
      <c r="B94" s="2"/>
      <c r="C94" s="19"/>
      <c r="D94" s="2"/>
      <c r="E94" s="14">
        <v>0</v>
      </c>
      <c r="F94" s="2"/>
      <c r="G94" s="13"/>
      <c r="H94"/>
    </row>
    <row r="95" spans="1:8" x14ac:dyDescent="0.25">
      <c r="A95" s="13"/>
      <c r="B95" s="2"/>
      <c r="C95" s="19"/>
      <c r="D95" s="2"/>
      <c r="E95" s="14">
        <v>0</v>
      </c>
      <c r="F95" s="2"/>
      <c r="G95" s="13"/>
      <c r="H95"/>
    </row>
    <row r="96" spans="1:8" x14ac:dyDescent="0.25">
      <c r="A96" s="13"/>
      <c r="B96" s="2"/>
      <c r="C96" s="19"/>
      <c r="D96" s="2"/>
      <c r="E96" s="14">
        <v>0</v>
      </c>
      <c r="F96" s="2"/>
      <c r="G96" s="13"/>
      <c r="H96"/>
    </row>
    <row r="97" spans="1:8" x14ac:dyDescent="0.25">
      <c r="A97" s="13"/>
      <c r="B97" s="2"/>
      <c r="C97" s="19"/>
      <c r="D97" s="2"/>
      <c r="E97" s="14">
        <v>0</v>
      </c>
      <c r="F97" s="2"/>
      <c r="G97" s="13"/>
      <c r="H97"/>
    </row>
    <row r="98" spans="1:8" x14ac:dyDescent="0.25">
      <c r="A98" s="13"/>
      <c r="B98" s="2"/>
      <c r="C98" s="19"/>
      <c r="D98" s="2"/>
      <c r="E98" s="14">
        <v>0</v>
      </c>
      <c r="F98" s="2"/>
      <c r="G98" s="13"/>
      <c r="H98"/>
    </row>
    <row r="99" spans="1:8" x14ac:dyDescent="0.25">
      <c r="A99" s="13"/>
      <c r="B99" s="2"/>
      <c r="C99" s="19"/>
      <c r="D99" s="2"/>
      <c r="E99" s="14">
        <v>0</v>
      </c>
      <c r="F99" s="2"/>
      <c r="G99" s="13"/>
      <c r="H99"/>
    </row>
    <row r="100" spans="1:8" x14ac:dyDescent="0.25">
      <c r="A100" s="13"/>
      <c r="B100" s="2"/>
      <c r="C100" s="19"/>
      <c r="D100" s="2"/>
      <c r="E100" s="14">
        <v>0</v>
      </c>
      <c r="F100" s="2"/>
      <c r="G100" s="13"/>
      <c r="H100"/>
    </row>
    <row r="104" spans="1:8" x14ac:dyDescent="0.25">
      <c r="E104" s="12"/>
    </row>
    <row r="106" spans="1:8" x14ac:dyDescent="0.25">
      <c r="E106" s="12"/>
    </row>
  </sheetData>
  <mergeCells count="1">
    <mergeCell ref="A1:G1"/>
  </mergeCells>
  <conditionalFormatting sqref="B2:B1048576">
    <cfRule type="containsText" dxfId="24" priority="1" operator="containsText" text="LITIGIEUX">
      <formula>NOT(ISERROR(SEARCH("LITIGIEUX",B2)))</formula>
    </cfRule>
    <cfRule type="containsText" dxfId="23" priority="2" operator="containsText" text="REGLE">
      <formula>NOT(ISERROR(SEARCH("REGLE",B2)))</formula>
    </cfRule>
    <cfRule type="containsText" dxfId="22" priority="4" operator="containsText" text="EN ATTENTE">
      <formula>NOT(ISERROR(SEARCH("EN ATTENTE",B2)))</formula>
    </cfRule>
  </conditionalFormatting>
  <conditionalFormatting sqref="B8">
    <cfRule type="containsText" dxfId="21" priority="3" operator="containsText" text="EN ATTENTE">
      <formula>NOT(ISERROR(SEARCH("EN ATTENTE",B8)))</formula>
    </cfRule>
  </conditionalFormatting>
  <dataValidations count="2">
    <dataValidation type="list" allowBlank="1" showInputMessage="1" showErrorMessage="1" sqref="B8:B100" xr:uid="{BCCD216B-2E21-4542-A9FF-D2FEF6ACC93D}">
      <formula1>PEC_FACTURE</formula1>
    </dataValidation>
    <dataValidation type="list" allowBlank="1" showInputMessage="1" showErrorMessage="1" sqref="F8:F100" xr:uid="{A127D679-EB20-4C40-AA23-E87C8308750E}">
      <formula1>PAIEMENT</formula1>
    </dataValidation>
  </dataValidations>
  <pageMargins left="0.7" right="0.7" top="0.75" bottom="0.75" header="0.3" footer="0.3"/>
  <pageSetup paperSize="9" scale="39" orientation="portrait" verticalDpi="597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AD8F4-F17B-4E2C-9B0E-4F7815FBBB57}">
  <sheetPr codeName="Feuil5"/>
  <dimension ref="A1:K44"/>
  <sheetViews>
    <sheetView tabSelected="1" workbookViewId="0">
      <selection activeCell="E18" sqref="E18"/>
    </sheetView>
  </sheetViews>
  <sheetFormatPr baseColWidth="10" defaultRowHeight="15" x14ac:dyDescent="0.25"/>
  <cols>
    <col min="2" max="2" width="26.7109375" customWidth="1"/>
    <col min="3" max="3" width="23.140625" customWidth="1"/>
    <col min="4" max="4" width="22" customWidth="1"/>
    <col min="5" max="5" width="22.7109375" customWidth="1"/>
    <col min="6" max="6" width="34.42578125" customWidth="1"/>
    <col min="7" max="7" width="21.85546875" customWidth="1"/>
    <col min="9" max="9" width="18.7109375" customWidth="1"/>
  </cols>
  <sheetData>
    <row r="1" spans="1:11" ht="23.25" x14ac:dyDescent="0.35">
      <c r="C1" s="30" t="s">
        <v>25</v>
      </c>
      <c r="D1" s="30"/>
      <c r="E1" s="30"/>
      <c r="F1" s="30"/>
      <c r="G1" s="30"/>
      <c r="H1" s="1"/>
      <c r="I1" s="1"/>
      <c r="J1" s="1"/>
      <c r="K1" s="1"/>
    </row>
    <row r="2" spans="1:11" ht="24" thickBot="1" x14ac:dyDescent="0.4">
      <c r="C2" s="26" t="s">
        <v>34</v>
      </c>
      <c r="D2" s="31"/>
      <c r="E2" s="31"/>
      <c r="F2" s="31"/>
      <c r="H2" s="24"/>
      <c r="I2" s="24"/>
      <c r="J2" s="20"/>
      <c r="K2" s="20"/>
    </row>
    <row r="3" spans="1:11" ht="24" thickTop="1" x14ac:dyDescent="0.35">
      <c r="E3" s="20"/>
      <c r="F3" s="20"/>
      <c r="G3" s="20"/>
      <c r="H3" s="20"/>
      <c r="I3" s="20"/>
      <c r="J3" s="20"/>
      <c r="K3" s="20"/>
    </row>
    <row r="4" spans="1:11" ht="23.25" x14ac:dyDescent="0.35">
      <c r="C4" s="25">
        <v>1</v>
      </c>
      <c r="D4" s="25">
        <v>2019</v>
      </c>
      <c r="E4" s="1"/>
      <c r="F4" s="1"/>
      <c r="G4" s="1"/>
      <c r="H4" s="1"/>
      <c r="I4" s="1"/>
    </row>
    <row r="5" spans="1:11" x14ac:dyDescent="0.25">
      <c r="C5" s="21" t="s">
        <v>23</v>
      </c>
      <c r="D5" s="21" t="s">
        <v>24</v>
      </c>
    </row>
    <row r="6" spans="1:11" ht="15.75" thickBot="1" x14ac:dyDescent="0.3"/>
    <row r="7" spans="1:11" ht="15.75" thickBot="1" x14ac:dyDescent="0.3">
      <c r="B7" s="23" t="s">
        <v>33</v>
      </c>
      <c r="C7" s="36"/>
      <c r="D7" s="37"/>
    </row>
    <row r="8" spans="1:11" ht="15.75" thickBot="1" x14ac:dyDescent="0.3"/>
    <row r="9" spans="1:11" ht="30.75" thickBot="1" x14ac:dyDescent="0.3">
      <c r="A9" s="22" t="s">
        <v>26</v>
      </c>
      <c r="B9" s="22" t="s">
        <v>32</v>
      </c>
      <c r="C9" s="22" t="s">
        <v>27</v>
      </c>
      <c r="D9" s="22" t="s">
        <v>28</v>
      </c>
      <c r="E9" s="22" t="s">
        <v>29</v>
      </c>
      <c r="F9" s="22" t="s">
        <v>30</v>
      </c>
      <c r="G9" s="22" t="s">
        <v>31</v>
      </c>
      <c r="I9" s="23" t="s">
        <v>43</v>
      </c>
    </row>
    <row r="10" spans="1:11" x14ac:dyDescent="0.25">
      <c r="A10" s="43"/>
      <c r="B10" s="29"/>
      <c r="C10" s="29"/>
      <c r="D10" s="29"/>
      <c r="E10" s="29"/>
      <c r="F10" s="29"/>
      <c r="G10" s="28">
        <v>2059.08</v>
      </c>
      <c r="I10" s="29"/>
    </row>
    <row r="11" spans="1:11" x14ac:dyDescent="0.25">
      <c r="A11" s="44">
        <v>43472</v>
      </c>
      <c r="B11" s="2"/>
      <c r="C11" s="14">
        <v>321.45</v>
      </c>
      <c r="D11" s="14"/>
      <c r="E11" s="2" t="s">
        <v>39</v>
      </c>
      <c r="F11" s="22"/>
      <c r="G11" s="14">
        <f>+Tableau3[[#This Row],[Recettes]]-Tableau3[[#This Row],[Dépenses]]+G10</f>
        <v>1737.6299999999999</v>
      </c>
      <c r="I11" s="39">
        <f>IF(C11="","",VLOOKUP(C11,Tableau2[MONTANT],1,0))</f>
        <v>321.45</v>
      </c>
    </row>
    <row r="12" spans="1:11" x14ac:dyDescent="0.25">
      <c r="A12" s="44">
        <v>43473</v>
      </c>
      <c r="B12" s="2"/>
      <c r="C12" s="14"/>
      <c r="D12" s="14">
        <v>13</v>
      </c>
      <c r="E12" s="2" t="s">
        <v>40</v>
      </c>
      <c r="F12" s="22"/>
      <c r="G12" s="14">
        <f>+Tableau3[[#This Row],[Recettes]]-Tableau3[[#This Row],[Dépenses]]+G11</f>
        <v>1750.6299999999999</v>
      </c>
      <c r="I12" s="39" t="str">
        <f>IF(C12="","",VLOOKUP(C12,Tableau2[MONTANT],1,0))</f>
        <v/>
      </c>
    </row>
    <row r="13" spans="1:11" x14ac:dyDescent="0.25">
      <c r="A13" s="44">
        <v>43473</v>
      </c>
      <c r="B13" s="2"/>
      <c r="C13" s="14"/>
      <c r="D13" s="14">
        <v>4</v>
      </c>
      <c r="E13" s="2" t="s">
        <v>40</v>
      </c>
      <c r="F13" s="22"/>
      <c r="G13" s="14">
        <f>+Tableau3[[#This Row],[Recettes]]-Tableau3[[#This Row],[Dépenses]]+G12</f>
        <v>1754.6299999999999</v>
      </c>
      <c r="I13" s="39" t="str">
        <f>IF(C13="","",VLOOKUP(C13,Tableau2[MONTANT],1,0))</f>
        <v/>
      </c>
    </row>
    <row r="14" spans="1:11" x14ac:dyDescent="0.25">
      <c r="A14" s="44">
        <v>43473</v>
      </c>
      <c r="B14" s="2"/>
      <c r="C14" s="14"/>
      <c r="D14" s="14">
        <v>8</v>
      </c>
      <c r="E14" s="2" t="s">
        <v>41</v>
      </c>
      <c r="F14" s="22"/>
      <c r="G14" s="14">
        <f>+Tableau3[[#This Row],[Recettes]]-Tableau3[[#This Row],[Dépenses]]+G13</f>
        <v>1762.6299999999999</v>
      </c>
      <c r="I14" s="39" t="str">
        <f>IF(C14="","",VLOOKUP(C14,Tableau2[MONTANT],1,0))</f>
        <v/>
      </c>
    </row>
    <row r="15" spans="1:11" x14ac:dyDescent="0.25">
      <c r="A15" s="44">
        <v>43474</v>
      </c>
      <c r="B15" s="2"/>
      <c r="C15" s="14">
        <v>220</v>
      </c>
      <c r="D15" s="14"/>
      <c r="E15" s="2" t="s">
        <v>39</v>
      </c>
      <c r="F15" s="22"/>
      <c r="G15" s="14">
        <f>+Tableau3[[#This Row],[Recettes]]-Tableau3[[#This Row],[Dépenses]]+G14</f>
        <v>1542.6299999999999</v>
      </c>
      <c r="I15" s="39">
        <f>IF(C15="","",VLOOKUP(C15,Tableau2[MONTANT],1,0))</f>
        <v>220</v>
      </c>
    </row>
    <row r="16" spans="1:11" x14ac:dyDescent="0.25">
      <c r="A16" s="44">
        <v>43475</v>
      </c>
      <c r="B16" s="2"/>
      <c r="C16" s="14">
        <v>191.76</v>
      </c>
      <c r="D16" s="14"/>
      <c r="E16" s="2" t="s">
        <v>42</v>
      </c>
      <c r="F16" s="22"/>
      <c r="G16" s="14">
        <f>+Tableau3[[#This Row],[Recettes]]-Tableau3[[#This Row],[Dépenses]]+G15</f>
        <v>1350.87</v>
      </c>
      <c r="I16" s="39" t="e">
        <f>IF(C16="","",VLOOKUP(C16,Tableau2[MONTANT],1,0))</f>
        <v>#N/A</v>
      </c>
    </row>
    <row r="17" spans="1:9" x14ac:dyDescent="0.25">
      <c r="A17" s="44">
        <v>43475</v>
      </c>
      <c r="B17" s="2"/>
      <c r="C17" s="46">
        <v>64.8</v>
      </c>
      <c r="D17" s="14"/>
      <c r="E17" s="2" t="s">
        <v>42</v>
      </c>
      <c r="F17" s="22"/>
      <c r="G17" s="14">
        <f>+Tableau3[[#This Row],[Recettes]]-Tableau3[[#This Row],[Dépenses]]+G16</f>
        <v>1286.07</v>
      </c>
      <c r="I17" s="39">
        <f>IF(C17="","",VLOOKUP(C17,Tableau2[MONTANT],1,0))</f>
        <v>64.8</v>
      </c>
    </row>
    <row r="18" spans="1:9" x14ac:dyDescent="0.25">
      <c r="A18" s="44">
        <v>43476</v>
      </c>
      <c r="B18" s="2"/>
      <c r="C18" s="14"/>
      <c r="D18" s="14">
        <v>3498.95</v>
      </c>
      <c r="E18" s="2" t="s">
        <v>39</v>
      </c>
      <c r="F18" s="22"/>
      <c r="G18" s="14">
        <f>+Tableau3[[#This Row],[Recettes]]-Tableau3[[#This Row],[Dépenses]]+G17</f>
        <v>4785.0199999999995</v>
      </c>
      <c r="I18" s="39" t="str">
        <f>IF(C18="","",VLOOKUP(C18,Tableau2[MONTANT],1,0))</f>
        <v/>
      </c>
    </row>
    <row r="19" spans="1:9" x14ac:dyDescent="0.25">
      <c r="A19" s="44">
        <v>43480</v>
      </c>
      <c r="B19" s="2"/>
      <c r="C19" s="14">
        <v>211.2</v>
      </c>
      <c r="D19" s="14"/>
      <c r="E19" s="2" t="s">
        <v>42</v>
      </c>
      <c r="F19" s="22"/>
      <c r="G19" s="14">
        <f>+Tableau3[[#This Row],[Recettes]]-Tableau3[[#This Row],[Dépenses]]+G18</f>
        <v>4573.82</v>
      </c>
      <c r="I19" s="39">
        <f>IF(C19="","",VLOOKUP(C19,Tableau2[MONTANT],1,0))</f>
        <v>211.2</v>
      </c>
    </row>
    <row r="20" spans="1:9" x14ac:dyDescent="0.25">
      <c r="A20" s="44">
        <v>43481</v>
      </c>
      <c r="B20" s="2"/>
      <c r="C20" s="14">
        <v>3701</v>
      </c>
      <c r="D20" s="14"/>
      <c r="E20" s="2" t="s">
        <v>42</v>
      </c>
      <c r="F20" s="22"/>
      <c r="G20" s="14">
        <f>+Tableau3[[#This Row],[Recettes]]-Tableau3[[#This Row],[Dépenses]]+G19</f>
        <v>872.81999999999971</v>
      </c>
      <c r="I20" s="39" t="e">
        <f>IF(C20="","",VLOOKUP(C20,Tableau2[MONTANT],1,0))</f>
        <v>#N/A</v>
      </c>
    </row>
    <row r="21" spans="1:9" x14ac:dyDescent="0.25">
      <c r="A21" s="44">
        <v>43482</v>
      </c>
      <c r="B21" s="2"/>
      <c r="C21" s="14">
        <v>8.4</v>
      </c>
      <c r="D21" s="14"/>
      <c r="E21" s="2" t="s">
        <v>40</v>
      </c>
      <c r="F21" s="22"/>
      <c r="G21" s="14">
        <f>+Tableau3[[#This Row],[Recettes]]-Tableau3[[#This Row],[Dépenses]]+G20</f>
        <v>864.41999999999973</v>
      </c>
      <c r="I21" s="39" t="e">
        <f>IF(C21="","",VLOOKUP(C21,Tableau2[MONTANT],1,0))</f>
        <v>#N/A</v>
      </c>
    </row>
    <row r="22" spans="1:9" x14ac:dyDescent="0.25">
      <c r="A22" s="44">
        <v>43488</v>
      </c>
      <c r="B22" s="2"/>
      <c r="C22" s="14"/>
      <c r="D22" s="14">
        <v>10000</v>
      </c>
      <c r="E22" s="2" t="s">
        <v>39</v>
      </c>
      <c r="F22" s="22"/>
      <c r="G22" s="14">
        <f>+Tableau3[[#This Row],[Recettes]]-Tableau3[[#This Row],[Dépenses]]+G21</f>
        <v>10864.42</v>
      </c>
      <c r="I22" s="39" t="str">
        <f>IF(C22="","",VLOOKUP(C22,Tableau2[MONTANT],1,0))</f>
        <v/>
      </c>
    </row>
    <row r="23" spans="1:9" x14ac:dyDescent="0.25">
      <c r="A23" s="44">
        <v>43492</v>
      </c>
      <c r="B23" s="2"/>
      <c r="C23" s="14">
        <v>655.74</v>
      </c>
      <c r="D23" s="14"/>
      <c r="E23" s="2" t="s">
        <v>39</v>
      </c>
      <c r="F23" s="22"/>
      <c r="G23" s="14">
        <f>+Tableau3[[#This Row],[Recettes]]-Tableau3[[#This Row],[Dépenses]]+G22</f>
        <v>10208.68</v>
      </c>
      <c r="I23" s="39" t="e">
        <f>IF(C23="","",VLOOKUP(C23,Tableau2[MONTANT],1,0))</f>
        <v>#N/A</v>
      </c>
    </row>
    <row r="24" spans="1:9" x14ac:dyDescent="0.25">
      <c r="A24" s="44">
        <v>27</v>
      </c>
      <c r="B24" s="2"/>
      <c r="C24" s="14">
        <v>1846.93</v>
      </c>
      <c r="D24" s="14"/>
      <c r="E24" s="2" t="s">
        <v>39</v>
      </c>
      <c r="F24" s="22"/>
      <c r="G24" s="14">
        <f>+Tableau3[[#This Row],[Recettes]]-Tableau3[[#This Row],[Dépenses]]+G23</f>
        <v>8361.75</v>
      </c>
      <c r="I24" s="39" t="e">
        <f>IF(C24="","",VLOOKUP(C24,Tableau2[MONTANT],1,0))</f>
        <v>#N/A</v>
      </c>
    </row>
    <row r="25" spans="1:9" x14ac:dyDescent="0.25">
      <c r="A25" s="44">
        <v>27</v>
      </c>
      <c r="B25" s="2"/>
      <c r="C25" s="14">
        <v>1034.43</v>
      </c>
      <c r="D25" s="14"/>
      <c r="E25" s="2" t="s">
        <v>39</v>
      </c>
      <c r="F25" s="22"/>
      <c r="G25" s="14">
        <f>+Tableau3[[#This Row],[Recettes]]-Tableau3[[#This Row],[Dépenses]]+G24</f>
        <v>7327.32</v>
      </c>
      <c r="I25" s="39" t="e">
        <f>IF(C25="","",VLOOKUP(C25,Tableau2[MONTANT],1,0))</f>
        <v>#N/A</v>
      </c>
    </row>
    <row r="26" spans="1:9" x14ac:dyDescent="0.25">
      <c r="A26" s="44">
        <v>27</v>
      </c>
      <c r="B26" s="2"/>
      <c r="C26" s="14">
        <v>1408.44</v>
      </c>
      <c r="D26" s="14"/>
      <c r="E26" s="2" t="s">
        <v>39</v>
      </c>
      <c r="F26" s="22"/>
      <c r="G26" s="14">
        <f>+Tableau3[[#This Row],[Recettes]]-Tableau3[[#This Row],[Dépenses]]+G25</f>
        <v>5918.8799999999992</v>
      </c>
      <c r="I26" s="39" t="e">
        <f>IF(C26="","",VLOOKUP(C26,Tableau2[MONTANT],1,0))</f>
        <v>#N/A</v>
      </c>
    </row>
    <row r="27" spans="1:9" x14ac:dyDescent="0.25">
      <c r="A27" s="44">
        <v>43493</v>
      </c>
      <c r="B27" s="2"/>
      <c r="C27" s="14">
        <v>37.549999999999997</v>
      </c>
      <c r="D27" s="14"/>
      <c r="E27" s="2" t="s">
        <v>42</v>
      </c>
      <c r="F27" s="22"/>
      <c r="G27" s="14">
        <f>+Tableau3[[#This Row],[Recettes]]-Tableau3[[#This Row],[Dépenses]]+G26</f>
        <v>5881.329999999999</v>
      </c>
      <c r="I27" s="39">
        <f>IF(C27="","",VLOOKUP(C27,Tableau2[MONTANT],1,0))</f>
        <v>37.549999999999997</v>
      </c>
    </row>
    <row r="28" spans="1:9" x14ac:dyDescent="0.25">
      <c r="A28" s="44">
        <v>31</v>
      </c>
      <c r="B28" s="2"/>
      <c r="C28" s="14">
        <v>928.5</v>
      </c>
      <c r="D28" s="14"/>
      <c r="E28" s="2" t="s">
        <v>42</v>
      </c>
      <c r="F28" s="22"/>
      <c r="G28" s="14">
        <f>+Tableau3[[#This Row],[Recettes]]-Tableau3[[#This Row],[Dépenses]]+G27</f>
        <v>4952.829999999999</v>
      </c>
      <c r="I28" s="39" t="e">
        <f>IF(C28="","",VLOOKUP(C28,Tableau2[MONTANT],1,0))</f>
        <v>#N/A</v>
      </c>
    </row>
    <row r="29" spans="1:9" x14ac:dyDescent="0.25">
      <c r="A29" s="44">
        <v>31</v>
      </c>
      <c r="B29" s="2"/>
      <c r="C29" s="14">
        <v>700.76</v>
      </c>
      <c r="D29" s="14"/>
      <c r="E29" s="2" t="s">
        <v>42</v>
      </c>
      <c r="F29" s="22"/>
      <c r="G29" s="14">
        <f>+Tableau3[[#This Row],[Recettes]]-Tableau3[[#This Row],[Dépenses]]+G28</f>
        <v>4252.0699999999988</v>
      </c>
      <c r="I29" s="39" t="e">
        <f>IF(C29="","",VLOOKUP(C29,Tableau2[MONTANT],1,0))</f>
        <v>#N/A</v>
      </c>
    </row>
    <row r="30" spans="1:9" x14ac:dyDescent="0.25">
      <c r="A30" s="44">
        <v>31</v>
      </c>
      <c r="B30" s="2"/>
      <c r="C30" s="14">
        <v>817.25</v>
      </c>
      <c r="D30" s="14"/>
      <c r="E30" s="2" t="s">
        <v>42</v>
      </c>
      <c r="F30" s="22"/>
      <c r="G30" s="14">
        <f>+Tableau3[[#This Row],[Recettes]]-Tableau3[[#This Row],[Dépenses]]+G29</f>
        <v>3434.8199999999988</v>
      </c>
      <c r="I30" s="39" t="e">
        <f>IF(C30="","",VLOOKUP(C30,Tableau2[MONTANT],1,0))</f>
        <v>#N/A</v>
      </c>
    </row>
    <row r="31" spans="1:9" x14ac:dyDescent="0.25">
      <c r="A31" s="44">
        <v>31</v>
      </c>
      <c r="B31" s="2"/>
      <c r="C31" s="14">
        <v>191.34</v>
      </c>
      <c r="D31" s="14"/>
      <c r="E31" s="2" t="s">
        <v>42</v>
      </c>
      <c r="F31" s="22"/>
      <c r="G31" s="14">
        <f>+Tableau3[[#This Row],[Recettes]]-Tableau3[[#This Row],[Dépenses]]+G30</f>
        <v>3243.4799999999987</v>
      </c>
      <c r="I31" s="39" t="e">
        <f>IF(C31="","",VLOOKUP(C31,Tableau2[MONTANT],1,0))</f>
        <v>#N/A</v>
      </c>
    </row>
    <row r="32" spans="1:9" x14ac:dyDescent="0.25">
      <c r="A32" s="44">
        <v>31</v>
      </c>
      <c r="B32" s="2"/>
      <c r="C32" s="14">
        <v>126.55</v>
      </c>
      <c r="D32" s="14"/>
      <c r="E32" s="2" t="s">
        <v>42</v>
      </c>
      <c r="F32" s="22"/>
      <c r="G32" s="14">
        <f>+Tableau3[[#This Row],[Recettes]]-Tableau3[[#This Row],[Dépenses]]+G31</f>
        <v>3116.9299999999985</v>
      </c>
      <c r="I32" s="39" t="e">
        <f>IF(C32="","",VLOOKUP(C32,Tableau2[MONTANT],1,0))</f>
        <v>#N/A</v>
      </c>
    </row>
    <row r="33" spans="1:9" x14ac:dyDescent="0.25">
      <c r="A33" s="44"/>
      <c r="B33" s="2"/>
      <c r="C33" s="14"/>
      <c r="D33" s="14"/>
      <c r="E33" s="2"/>
      <c r="F33" s="22"/>
      <c r="G33" s="14">
        <f>+Tableau3[[#This Row],[Recettes]]-Tableau3[[#This Row],[Dépenses]]+G32</f>
        <v>3116.9299999999985</v>
      </c>
      <c r="I33" s="38"/>
    </row>
    <row r="34" spans="1:9" x14ac:dyDescent="0.25">
      <c r="A34" s="44"/>
      <c r="B34" s="2"/>
      <c r="C34" s="14"/>
      <c r="D34" s="14"/>
      <c r="E34" s="2"/>
      <c r="F34" s="22"/>
      <c r="G34" s="14">
        <f>+Tableau3[[#This Row],[Recettes]]-Tableau3[[#This Row],[Dépenses]]+G33</f>
        <v>3116.9299999999985</v>
      </c>
      <c r="I34" s="38"/>
    </row>
    <row r="35" spans="1:9" x14ac:dyDescent="0.25">
      <c r="A35" s="44"/>
      <c r="B35" s="2"/>
      <c r="C35" s="14"/>
      <c r="D35" s="14"/>
      <c r="E35" s="2"/>
      <c r="F35" s="22"/>
      <c r="G35" s="14">
        <f>+Tableau3[[#This Row],[Recettes]]-Tableau3[[#This Row],[Dépenses]]+G34</f>
        <v>3116.9299999999985</v>
      </c>
      <c r="I35" s="38"/>
    </row>
    <row r="36" spans="1:9" x14ac:dyDescent="0.25">
      <c r="A36" s="44"/>
      <c r="B36" s="2"/>
      <c r="C36" s="14"/>
      <c r="D36" s="14"/>
      <c r="E36" s="2"/>
      <c r="F36" s="22"/>
      <c r="G36" s="14">
        <f>+Tableau3[[#This Row],[Recettes]]-Tableau3[[#This Row],[Dépenses]]+G35</f>
        <v>3116.9299999999985</v>
      </c>
      <c r="I36" s="38"/>
    </row>
    <row r="37" spans="1:9" x14ac:dyDescent="0.25">
      <c r="A37" s="44"/>
      <c r="B37" s="2"/>
      <c r="C37" s="14"/>
      <c r="D37" s="14"/>
      <c r="E37" s="2"/>
      <c r="F37" s="22"/>
      <c r="G37" s="14">
        <f>+Tableau3[[#This Row],[Recettes]]-Tableau3[[#This Row],[Dépenses]]+G36</f>
        <v>3116.9299999999985</v>
      </c>
      <c r="I37" s="38"/>
    </row>
    <row r="38" spans="1:9" x14ac:dyDescent="0.25">
      <c r="A38" s="44"/>
      <c r="B38" s="2"/>
      <c r="C38" s="14"/>
      <c r="D38" s="14"/>
      <c r="E38" s="2"/>
      <c r="F38" s="22"/>
      <c r="G38" s="14">
        <f>+Tableau3[[#This Row],[Recettes]]-Tableau3[[#This Row],[Dépenses]]+G37</f>
        <v>3116.9299999999985</v>
      </c>
      <c r="I38" s="38"/>
    </row>
    <row r="39" spans="1:9" x14ac:dyDescent="0.25">
      <c r="A39" s="44"/>
      <c r="B39" s="2"/>
      <c r="C39" s="14"/>
      <c r="D39" s="14"/>
      <c r="E39" s="2"/>
      <c r="F39" s="22"/>
      <c r="G39" s="14">
        <f>+Tableau3[[#This Row],[Recettes]]-Tableau3[[#This Row],[Dépenses]]+G38</f>
        <v>3116.9299999999985</v>
      </c>
      <c r="I39" s="38"/>
    </row>
    <row r="40" spans="1:9" x14ac:dyDescent="0.25">
      <c r="A40" s="44"/>
      <c r="B40" s="2"/>
      <c r="C40" s="14"/>
      <c r="D40" s="14"/>
      <c r="E40" s="2"/>
      <c r="F40" s="22"/>
      <c r="G40" s="14">
        <f>+Tableau3[[#This Row],[Recettes]]-Tableau3[[#This Row],[Dépenses]]+G39</f>
        <v>3116.9299999999985</v>
      </c>
      <c r="I40" s="38"/>
    </row>
    <row r="41" spans="1:9" x14ac:dyDescent="0.25">
      <c r="A41" s="45"/>
      <c r="B41" s="40"/>
      <c r="C41" s="41"/>
      <c r="D41" s="41"/>
      <c r="E41" s="40"/>
      <c r="F41" s="42"/>
      <c r="G41" s="41">
        <f>+Tableau3[[#This Row],[Recettes]]-Tableau3[[#This Row],[Dépenses]]+G40</f>
        <v>3116.9299999999985</v>
      </c>
      <c r="I41" s="38"/>
    </row>
    <row r="42" spans="1:9" ht="18.75" customHeight="1" x14ac:dyDescent="0.25">
      <c r="A42" s="32"/>
      <c r="B42" s="32"/>
      <c r="C42" s="35" t="s">
        <v>37</v>
      </c>
      <c r="D42" s="35" t="s">
        <v>36</v>
      </c>
      <c r="E42" s="35" t="s">
        <v>38</v>
      </c>
      <c r="F42" s="32"/>
      <c r="G42" s="47">
        <f>G41</f>
        <v>3116.9299999999985</v>
      </c>
    </row>
    <row r="43" spans="1:9" ht="15.75" thickBot="1" x14ac:dyDescent="0.3">
      <c r="A43" s="32"/>
      <c r="B43" s="32"/>
      <c r="C43" s="34"/>
      <c r="D43" s="34"/>
      <c r="E43" s="34"/>
      <c r="F43" s="32"/>
      <c r="G43" s="33"/>
    </row>
    <row r="44" spans="1:9" ht="15.75" thickBot="1" x14ac:dyDescent="0.3">
      <c r="A44" s="23" t="s">
        <v>35</v>
      </c>
      <c r="B44" s="23">
        <v>512100</v>
      </c>
      <c r="C44" s="27">
        <f>SUM(Tableau3[Dépenses])</f>
        <v>12466.099999999999</v>
      </c>
      <c r="D44" s="27">
        <f>SUM(Tableau3[Recettes])</f>
        <v>13523.95</v>
      </c>
      <c r="E44" s="27">
        <f>D44-C44+D7-C7</f>
        <v>1057.8500000000022</v>
      </c>
      <c r="F44" s="23"/>
      <c r="G44" s="27"/>
    </row>
  </sheetData>
  <mergeCells count="2">
    <mergeCell ref="C1:G1"/>
    <mergeCell ref="D2:F2"/>
  </mergeCells>
  <conditionalFormatting sqref="C11:C41">
    <cfRule type="cellIs" dxfId="20" priority="3" operator="greaterThan">
      <formula>0</formula>
    </cfRule>
    <cfRule type="containsText" dxfId="19" priority="4" operator="containsText" text="&quot;texte&quot;">
      <formula>NOT(ISERROR(SEARCH("""texte""",C11)))</formula>
    </cfRule>
  </conditionalFormatting>
  <conditionalFormatting sqref="D11:D41">
    <cfRule type="cellIs" dxfId="18" priority="2" operator="greaterThan">
      <formula>0</formula>
    </cfRule>
  </conditionalFormatting>
  <hyperlinks>
    <hyperlink ref="C2" r:id="rId1" xr:uid="{0ACE79A9-DDB2-408D-97B9-5C5628797BE4}"/>
  </hyperlinks>
  <pageMargins left="0.7" right="0.7" top="0.75" bottom="0.75" header="0.3" footer="0.3"/>
  <ignoredErrors>
    <ignoredError sqref="G10:G12 G13:G42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70BA20AB-A977-4CA7-870F-DA904B1D85F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3Symbols2" iconId="1"/>
              <x14:cfIcon iconSet="3Symbols2" iconId="0"/>
              <x14:cfIcon iconSet="3Symbols2" iconId="2"/>
            </x14:iconSet>
          </x14:cfRule>
          <xm:sqref>I11:I41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2DD4BC-FE7B-41BE-8FE2-A83251E413AE}">
  <sheetPr codeName="Feuil3"/>
  <dimension ref="A3:B6"/>
  <sheetViews>
    <sheetView workbookViewId="0">
      <selection activeCell="B9" sqref="B9"/>
    </sheetView>
  </sheetViews>
  <sheetFormatPr baseColWidth="10" defaultRowHeight="15" x14ac:dyDescent="0.25"/>
  <cols>
    <col min="1" max="1" width="16.42578125" customWidth="1"/>
    <col min="2" max="2" width="23.5703125" customWidth="1"/>
  </cols>
  <sheetData>
    <row r="3" spans="1:2" ht="15.75" x14ac:dyDescent="0.25">
      <c r="A3" s="7" t="s">
        <v>1</v>
      </c>
      <c r="B3" s="10" t="s">
        <v>3</v>
      </c>
    </row>
    <row r="4" spans="1:2" x14ac:dyDescent="0.25">
      <c r="A4" s="6" t="s">
        <v>7</v>
      </c>
      <c r="B4" s="6" t="s">
        <v>10</v>
      </c>
    </row>
    <row r="5" spans="1:2" x14ac:dyDescent="0.25">
      <c r="A5" s="6" t="s">
        <v>8</v>
      </c>
      <c r="B5" s="6" t="s">
        <v>11</v>
      </c>
    </row>
    <row r="6" spans="1:2" x14ac:dyDescent="0.25">
      <c r="A6" s="6" t="s">
        <v>9</v>
      </c>
      <c r="B6" s="6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TABLEAU DE BORD</vt:lpstr>
      <vt:lpstr>2019</vt:lpstr>
      <vt:lpstr>JANVIER</vt:lpstr>
      <vt:lpstr>Base de donnée</vt:lpstr>
      <vt:lpstr>PAIEMENT</vt:lpstr>
      <vt:lpstr>PEC_FACTURE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 de Loir à Loire</dc:creator>
  <cp:lastModifiedBy>Clic de Loir à Loire</cp:lastModifiedBy>
  <dcterms:created xsi:type="dcterms:W3CDTF">2019-04-30T11:58:45Z</dcterms:created>
  <dcterms:modified xsi:type="dcterms:W3CDTF">2019-05-09T15:24:43Z</dcterms:modified>
</cp:coreProperties>
</file>