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Documents\bp\Documents\"/>
    </mc:Choice>
  </mc:AlternateContent>
  <bookViews>
    <workbookView xWindow="0" yWindow="0" windowWidth="21600" windowHeight="9516" tabRatio="869"/>
  </bookViews>
  <sheets>
    <sheet name="STATISTIQUES" sheetId="10" r:id="rId1"/>
    <sheet name="SYNTHESE 2018" sheetId="7" r:id="rId2"/>
    <sheet name="Calendrier" sheetId="3" r:id="rId3"/>
    <sheet name="Suivi des congés des employés" sheetId="1" r:id="rId4"/>
    <sheet name="Liste des employés" sheetId="2" r:id="rId5"/>
    <sheet name="Types de congés" sheetId="4" r:id="rId6"/>
    <sheet name="Jours fériés" sheetId="5" r:id="rId7"/>
  </sheets>
  <externalReferences>
    <externalReference r:id="rId8"/>
    <externalReference r:id="rId9"/>
  </externalReferences>
  <definedNames>
    <definedName name="_xlnm._FilterDatabase" localSheetId="2" hidden="1">'[1]Calendar View'!$H$19:$K$22</definedName>
    <definedName name="Année_civile">Calendrier!$C$3</definedName>
    <definedName name="ColumnTitleRegion..AC22.1">Calendrier!$C$19:$E$19</definedName>
    <definedName name="lstCongés">JoursFériés[Jours fériés]</definedName>
    <definedName name="lstDatesD">'Suivi des congés des employés'!$D$4:$D$146</definedName>
    <definedName name="lstDatesF">'Suivi des congés des employés'!$C$4:$C$146</definedName>
    <definedName name="lstEmployés">Employés[Noms des employés]</definedName>
    <definedName name="lstNomsEmpl">'Suivi des congés des employés'!$B$4:$B$146</definedName>
    <definedName name="lstTypesC">'Suivi des congés des employés'!$E$4:$E$146</definedName>
    <definedName name="lstTypesCongés">TypesCongés[Liste des types de congés]</definedName>
    <definedName name="Titre1">RegistrePrésence[[#Headers],[Jour de la semaine/mois]]</definedName>
    <definedName name="Titre2">'Suivi des congés des employés'!$B$3</definedName>
    <definedName name="TitreColonne3">Employés[[#Headers],[Noms des employés]]</definedName>
    <definedName name="TitreColonne4">TypesCongés[[#Headers],[Liste des types de congés]]</definedName>
    <definedName name="TitreColonne5">JoursFériés[[#Headers],[Jours fériés]]</definedName>
    <definedName name="Types_Heures">#REF!</definedName>
    <definedName name="valSelEmployé">Calendrier!$C$2</definedName>
  </definedNames>
  <calcPr calcId="152511"/>
</workbook>
</file>

<file path=xl/calcChain.xml><?xml version="1.0" encoding="utf-8"?>
<calcChain xmlns="http://schemas.openxmlformats.org/spreadsheetml/2006/main">
  <c r="AM20" i="3" l="1"/>
  <c r="X24" i="3"/>
  <c r="S24" i="3"/>
  <c r="AC20" i="3"/>
  <c r="S20" i="3"/>
  <c r="H4" i="2" l="1"/>
  <c r="H5" i="2"/>
  <c r="H6" i="2"/>
  <c r="H7" i="2"/>
  <c r="H8" i="2"/>
  <c r="H9" i="2"/>
  <c r="H10" i="2"/>
  <c r="H11" i="2"/>
  <c r="H12" i="2"/>
  <c r="H13" i="2"/>
  <c r="H14" i="2"/>
  <c r="H15" i="2"/>
  <c r="H16" i="2"/>
  <c r="H17" i="2"/>
  <c r="H18" i="2"/>
  <c r="H19" i="2"/>
  <c r="H20" i="2"/>
  <c r="H21" i="2"/>
  <c r="H22" i="2"/>
  <c r="H23" i="2"/>
  <c r="H24" i="2"/>
  <c r="H25" i="2"/>
  <c r="H26" i="2"/>
  <c r="G4" i="2"/>
  <c r="G5" i="2"/>
  <c r="G6" i="2"/>
  <c r="G7" i="2"/>
  <c r="G8" i="2"/>
  <c r="G9" i="2"/>
  <c r="G10" i="2"/>
  <c r="G11" i="2"/>
  <c r="G12" i="2"/>
  <c r="G13" i="2"/>
  <c r="G14" i="2"/>
  <c r="G15" i="2"/>
  <c r="G16" i="2"/>
  <c r="G17" i="2"/>
  <c r="G18" i="2"/>
  <c r="G19" i="2"/>
  <c r="G20" i="2"/>
  <c r="G21" i="2"/>
  <c r="G22" i="2"/>
  <c r="G23" i="2"/>
  <c r="G24" i="2"/>
  <c r="G25" i="2"/>
  <c r="G26" i="2"/>
  <c r="F4" i="2"/>
  <c r="F5" i="2"/>
  <c r="F6" i="2"/>
  <c r="F7" i="2"/>
  <c r="F8" i="2"/>
  <c r="F9" i="2"/>
  <c r="F10" i="2"/>
  <c r="F11" i="2"/>
  <c r="F12" i="2"/>
  <c r="F13" i="2"/>
  <c r="F14" i="2"/>
  <c r="F15" i="2"/>
  <c r="F16" i="2"/>
  <c r="F17" i="2"/>
  <c r="F18" i="2"/>
  <c r="F19" i="2"/>
  <c r="F20" i="2"/>
  <c r="F21" i="2"/>
  <c r="F22" i="2"/>
  <c r="F23" i="2"/>
  <c r="F24" i="2"/>
  <c r="F25" i="2"/>
  <c r="F26" i="2"/>
  <c r="E4" i="2"/>
  <c r="E5" i="2"/>
  <c r="E6" i="2"/>
  <c r="E7" i="2"/>
  <c r="E8" i="2"/>
  <c r="E9" i="2"/>
  <c r="E10" i="2"/>
  <c r="E11" i="2"/>
  <c r="E12" i="2"/>
  <c r="E13" i="2"/>
  <c r="E14" i="2"/>
  <c r="E15" i="2"/>
  <c r="E16" i="2"/>
  <c r="E17" i="2"/>
  <c r="E18" i="2"/>
  <c r="E19" i="2"/>
  <c r="E20" i="2"/>
  <c r="E21" i="2"/>
  <c r="E22" i="2"/>
  <c r="E23" i="2"/>
  <c r="E24" i="2"/>
  <c r="E25" i="2"/>
  <c r="E26" i="2"/>
  <c r="D4" i="2"/>
  <c r="D5" i="2"/>
  <c r="D6" i="2"/>
  <c r="D7" i="2"/>
  <c r="D8" i="2"/>
  <c r="D9" i="2"/>
  <c r="D10" i="2"/>
  <c r="D11" i="2"/>
  <c r="D12" i="2"/>
  <c r="D13" i="2"/>
  <c r="D14" i="2"/>
  <c r="D15" i="2"/>
  <c r="D16" i="2"/>
  <c r="D17" i="2"/>
  <c r="D18" i="2"/>
  <c r="D19" i="2"/>
  <c r="D20" i="2"/>
  <c r="D21" i="2"/>
  <c r="D22" i="2"/>
  <c r="D23" i="2"/>
  <c r="D24" i="2"/>
  <c r="D25" i="2"/>
  <c r="D26" i="2"/>
  <c r="E5" i="5" l="1"/>
  <c r="E6" i="5"/>
  <c r="E7" i="5"/>
  <c r="E8" i="5"/>
  <c r="E9" i="5"/>
  <c r="E10" i="5"/>
  <c r="E11" i="5"/>
  <c r="E12" i="5"/>
  <c r="E13" i="5"/>
  <c r="E14" i="5"/>
  <c r="I4" i="1" l="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H4" i="1" l="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B4" i="5" l="1"/>
  <c r="F25" i="1" l="1"/>
  <c r="E4" i="5"/>
  <c r="K4" i="5" s="1"/>
  <c r="F143" i="1"/>
  <c r="F144" i="1"/>
  <c r="F145" i="1"/>
  <c r="F141" i="1"/>
  <c r="F142" i="1"/>
  <c r="F136" i="1"/>
  <c r="F123" i="1"/>
  <c r="F112" i="1"/>
  <c r="F121" i="1"/>
  <c r="F122" i="1"/>
  <c r="F133" i="1"/>
  <c r="F135" i="1"/>
  <c r="F134" i="1"/>
  <c r="F103" i="1"/>
  <c r="F90" i="1"/>
  <c r="F106" i="1"/>
  <c r="F108" i="1"/>
  <c r="AC24" i="3" s="1"/>
  <c r="F109" i="1"/>
  <c r="F118" i="1"/>
  <c r="F97" i="1"/>
  <c r="F146" i="1"/>
  <c r="F62" i="1"/>
  <c r="F68" i="1"/>
  <c r="F72" i="1"/>
  <c r="F73" i="1"/>
  <c r="F94" i="1"/>
  <c r="F78" i="1"/>
  <c r="F83" i="1"/>
  <c r="F9" i="1"/>
  <c r="F19" i="1"/>
  <c r="N24" i="3" s="1"/>
  <c r="F10" i="1"/>
  <c r="F24" i="1"/>
  <c r="F16" i="1"/>
  <c r="F26" i="1"/>
  <c r="F17" i="1"/>
  <c r="F34" i="1"/>
  <c r="F41" i="1"/>
  <c r="F44" i="1"/>
  <c r="F46" i="1"/>
  <c r="F53" i="1"/>
  <c r="F55" i="1"/>
  <c r="F139" i="1"/>
  <c r="F59" i="1"/>
  <c r="F137" i="1"/>
  <c r="F140" i="1"/>
  <c r="F131" i="1"/>
  <c r="F138" i="1"/>
  <c r="F130" i="1"/>
  <c r="F129" i="1"/>
  <c r="F124" i="1"/>
  <c r="F125" i="1"/>
  <c r="F126" i="1"/>
  <c r="F120" i="1"/>
  <c r="F127" i="1"/>
  <c r="F128" i="1"/>
  <c r="F117" i="1"/>
  <c r="F119" i="1"/>
  <c r="F114" i="1"/>
  <c r="F132" i="1"/>
  <c r="F96" i="1"/>
  <c r="F98" i="1"/>
  <c r="F93" i="1"/>
  <c r="F105" i="1"/>
  <c r="F99" i="1"/>
  <c r="F102" i="1"/>
  <c r="F100" i="1"/>
  <c r="F101" i="1"/>
  <c r="F107" i="1"/>
  <c r="F110" i="1"/>
  <c r="F115" i="1"/>
  <c r="F104" i="1"/>
  <c r="F111" i="1"/>
  <c r="F113" i="1"/>
  <c r="F116" i="1"/>
  <c r="F92" i="1"/>
  <c r="F91" i="1"/>
  <c r="F82" i="1"/>
  <c r="F95" i="1"/>
  <c r="F85" i="1"/>
  <c r="F86" i="1"/>
  <c r="F84" i="1"/>
  <c r="F89" i="1"/>
  <c r="F88" i="1"/>
  <c r="F87" i="1"/>
  <c r="F80" i="1"/>
  <c r="F81" i="1"/>
  <c r="F79" i="1"/>
  <c r="F71" i="1"/>
  <c r="F69" i="1"/>
  <c r="F70" i="1"/>
  <c r="F67" i="1"/>
  <c r="F66" i="1"/>
  <c r="F58" i="1"/>
  <c r="F54" i="1"/>
  <c r="F61" i="1"/>
  <c r="F50" i="1"/>
  <c r="F57" i="1"/>
  <c r="F51" i="1"/>
  <c r="F60" i="1"/>
  <c r="F52" i="1"/>
  <c r="F74" i="1"/>
  <c r="F63" i="1"/>
  <c r="F64" i="1"/>
  <c r="F65" i="1"/>
  <c r="F75" i="1"/>
  <c r="F76" i="1"/>
  <c r="F43" i="1"/>
  <c r="F42" i="1"/>
  <c r="F45" i="1"/>
  <c r="F49" i="1"/>
  <c r="F77" i="1"/>
  <c r="F47" i="1"/>
  <c r="F48" i="1"/>
  <c r="F33" i="1"/>
  <c r="F37" i="1"/>
  <c r="F40" i="1"/>
  <c r="F35" i="1"/>
  <c r="F38" i="1"/>
  <c r="F36" i="1"/>
  <c r="F29" i="1"/>
  <c r="F30" i="1"/>
  <c r="F31" i="1"/>
  <c r="F15" i="1"/>
  <c r="F4" i="1"/>
  <c r="F22" i="1"/>
  <c r="F20" i="1"/>
  <c r="F12" i="1"/>
  <c r="F5" i="1"/>
  <c r="F7" i="1"/>
  <c r="F11" i="1"/>
  <c r="F14" i="1"/>
  <c r="F28" i="1"/>
  <c r="F39" i="1"/>
  <c r="F23" i="1"/>
  <c r="F18" i="1"/>
  <c r="F21" i="1"/>
  <c r="F6" i="1"/>
  <c r="F8" i="1"/>
  <c r="F13" i="1"/>
  <c r="F27" i="1"/>
  <c r="F32" i="1"/>
  <c r="C24" i="3" l="1"/>
  <c r="B4" i="7"/>
  <c r="H20" i="3"/>
  <c r="C20" i="3"/>
  <c r="X20" i="3"/>
  <c r="N20" i="3"/>
  <c r="AH20" i="3"/>
  <c r="C6" i="3"/>
  <c r="C8" i="3"/>
  <c r="D8" i="3" s="1"/>
  <c r="E8" i="3" s="1"/>
  <c r="F8" i="3" s="1"/>
  <c r="G8" i="3" s="1"/>
  <c r="H8" i="3" s="1"/>
  <c r="I8" i="3" s="1"/>
  <c r="C10" i="3"/>
  <c r="D10" i="3" s="1"/>
  <c r="E10" i="3" s="1"/>
  <c r="F10" i="3" s="1"/>
  <c r="G10" i="3" s="1"/>
  <c r="H10" i="3" s="1"/>
  <c r="I10" i="3" s="1"/>
  <c r="C12" i="3"/>
  <c r="D12" i="3" s="1"/>
  <c r="E12" i="3" s="1"/>
  <c r="F12" i="3" s="1"/>
  <c r="G12" i="3" s="1"/>
  <c r="H12" i="3" s="1"/>
  <c r="I12" i="3" s="1"/>
  <c r="J12" i="3" s="1"/>
  <c r="K12" i="3" s="1"/>
  <c r="L12" i="3" s="1"/>
  <c r="M12" i="3" s="1"/>
  <c r="N12" i="3" s="1"/>
  <c r="O12" i="3" s="1"/>
  <c r="P12" i="3" s="1"/>
  <c r="Q12" i="3" s="1"/>
  <c r="R12" i="3" s="1"/>
  <c r="S12" i="3" s="1"/>
  <c r="T12" i="3" s="1"/>
  <c r="U12" i="3" s="1"/>
  <c r="V12" i="3" s="1"/>
  <c r="W12" i="3" s="1"/>
  <c r="X12" i="3" s="1"/>
  <c r="Y12" i="3" s="1"/>
  <c r="Z12" i="3" s="1"/>
  <c r="AA12" i="3" s="1"/>
  <c r="AB12" i="3" s="1"/>
  <c r="AC12" i="3" s="1"/>
  <c r="AD12" i="3" s="1"/>
  <c r="AE12" i="3" s="1"/>
  <c r="AF12" i="3" s="1"/>
  <c r="AG12" i="3" s="1"/>
  <c r="AH12" i="3" s="1"/>
  <c r="AI12" i="3" s="1"/>
  <c r="AJ12" i="3" s="1"/>
  <c r="AK12" i="3" s="1"/>
  <c r="AL12" i="3" s="1"/>
  <c r="AM12" i="3" s="1"/>
  <c r="AN12" i="3" s="1"/>
  <c r="AO12" i="3" s="1"/>
  <c r="AP12" i="3" s="1"/>
  <c r="AQ12" i="3" s="1"/>
  <c r="AR12" i="3" s="1"/>
  <c r="C14" i="3"/>
  <c r="D14" i="3" s="1"/>
  <c r="E14" i="3" s="1"/>
  <c r="F14" i="3" s="1"/>
  <c r="G14" i="3" s="1"/>
  <c r="H14" i="3" s="1"/>
  <c r="I14" i="3" s="1"/>
  <c r="C16" i="3"/>
  <c r="D16" i="3" s="1"/>
  <c r="E16" i="3" s="1"/>
  <c r="F16" i="3" s="1"/>
  <c r="G16" i="3" s="1"/>
  <c r="H16" i="3" s="1"/>
  <c r="I16" i="3" s="1"/>
  <c r="C7" i="3"/>
  <c r="D7" i="3" s="1"/>
  <c r="E7" i="3" s="1"/>
  <c r="F7" i="3" s="1"/>
  <c r="G7" i="3" s="1"/>
  <c r="H7" i="3" s="1"/>
  <c r="I7" i="3" s="1"/>
  <c r="C9" i="3"/>
  <c r="D9" i="3" s="1"/>
  <c r="E9" i="3" s="1"/>
  <c r="C11" i="3"/>
  <c r="D11" i="3" s="1"/>
  <c r="E11" i="3" s="1"/>
  <c r="F11" i="3" s="1"/>
  <c r="G11" i="3" s="1"/>
  <c r="H11" i="3" s="1"/>
  <c r="I11" i="3" s="1"/>
  <c r="C13" i="3"/>
  <c r="D13" i="3" s="1"/>
  <c r="E13" i="3" s="1"/>
  <c r="C15" i="3"/>
  <c r="D15" i="3" s="1"/>
  <c r="E15" i="3" s="1"/>
  <c r="F15" i="3" s="1"/>
  <c r="G15" i="3" s="1"/>
  <c r="H15" i="3" s="1"/>
  <c r="I15" i="3" s="1"/>
  <c r="C17" i="3"/>
  <c r="D17" i="3" s="1"/>
  <c r="E17" i="3" s="1"/>
  <c r="F17" i="3" s="1"/>
  <c r="G17" i="3" s="1"/>
  <c r="H17" i="3" s="1"/>
  <c r="I17" i="3" s="1"/>
  <c r="D6" i="3" l="1"/>
  <c r="E6" i="3" s="1"/>
  <c r="F6" i="3" s="1"/>
  <c r="G6" i="3" s="1"/>
  <c r="H6" i="3" s="1"/>
  <c r="I6" i="3" s="1"/>
  <c r="J6" i="3" s="1"/>
  <c r="F9" i="3"/>
  <c r="G9" i="3" s="1"/>
  <c r="H9" i="3" s="1"/>
  <c r="I9" i="3" s="1"/>
  <c r="J9" i="3" s="1"/>
  <c r="K9" i="3" s="1"/>
  <c r="L9" i="3" s="1"/>
  <c r="M9" i="3" s="1"/>
  <c r="N9" i="3" s="1"/>
  <c r="O9" i="3" s="1"/>
  <c r="P9" i="3" s="1"/>
  <c r="Q9" i="3" s="1"/>
  <c r="R9" i="3" s="1"/>
  <c r="S9" i="3" s="1"/>
  <c r="T9" i="3" s="1"/>
  <c r="U9" i="3" s="1"/>
  <c r="V9" i="3" s="1"/>
  <c r="W9" i="3" s="1"/>
  <c r="X9" i="3" s="1"/>
  <c r="Y9" i="3" s="1"/>
  <c r="Z9" i="3" s="1"/>
  <c r="AA9" i="3" s="1"/>
  <c r="AB9" i="3" s="1"/>
  <c r="AC9" i="3" s="1"/>
  <c r="AD9" i="3" s="1"/>
  <c r="AE9" i="3" s="1"/>
  <c r="AF9" i="3" s="1"/>
  <c r="AG9" i="3" s="1"/>
  <c r="AH9" i="3" s="1"/>
  <c r="AI9" i="3" s="1"/>
  <c r="AJ9" i="3" s="1"/>
  <c r="AK9" i="3" s="1"/>
  <c r="AL9" i="3" s="1"/>
  <c r="AM9" i="3" s="1"/>
  <c r="AN9" i="3" s="1"/>
  <c r="AO9" i="3" s="1"/>
  <c r="AP9" i="3" s="1"/>
  <c r="AQ9" i="3" s="1"/>
  <c r="AR9" i="3" s="1"/>
  <c r="F13" i="3"/>
  <c r="G13" i="3" s="1"/>
  <c r="H13" i="3" s="1"/>
  <c r="I13" i="3" s="1"/>
  <c r="J13" i="3" s="1"/>
  <c r="K13" i="3" s="1"/>
  <c r="L13" i="3" s="1"/>
  <c r="M13" i="3" s="1"/>
  <c r="N13" i="3" s="1"/>
  <c r="O13" i="3" s="1"/>
  <c r="P13" i="3" s="1"/>
  <c r="Q13" i="3" s="1"/>
  <c r="R13" i="3" s="1"/>
  <c r="S13" i="3" s="1"/>
  <c r="T13" i="3" s="1"/>
  <c r="U13" i="3" s="1"/>
  <c r="V13" i="3" s="1"/>
  <c r="W13" i="3" s="1"/>
  <c r="X13" i="3" s="1"/>
  <c r="Y13" i="3" s="1"/>
  <c r="Z13" i="3" s="1"/>
  <c r="AA13" i="3" s="1"/>
  <c r="AB13" i="3" s="1"/>
  <c r="AC13" i="3" s="1"/>
  <c r="AD13" i="3" s="1"/>
  <c r="AE13" i="3" s="1"/>
  <c r="AF13" i="3" s="1"/>
  <c r="AG13" i="3" s="1"/>
  <c r="AH13" i="3" s="1"/>
  <c r="AI13" i="3" s="1"/>
  <c r="AJ13" i="3" s="1"/>
  <c r="AK13" i="3" s="1"/>
  <c r="AL13" i="3" s="1"/>
  <c r="AM13" i="3" s="1"/>
  <c r="AN13" i="3" s="1"/>
  <c r="AO13" i="3" s="1"/>
  <c r="AP13" i="3" s="1"/>
  <c r="AQ13" i="3" s="1"/>
  <c r="AR13" i="3" s="1"/>
  <c r="J15" i="3"/>
  <c r="K15" i="3" s="1"/>
  <c r="L15" i="3" s="1"/>
  <c r="M15" i="3" s="1"/>
  <c r="N15" i="3" s="1"/>
  <c r="O15" i="3" s="1"/>
  <c r="P15" i="3" s="1"/>
  <c r="Q15" i="3" s="1"/>
  <c r="R15" i="3" s="1"/>
  <c r="S15" i="3" s="1"/>
  <c r="T15" i="3" s="1"/>
  <c r="U15" i="3" s="1"/>
  <c r="V15" i="3" s="1"/>
  <c r="W15" i="3" s="1"/>
  <c r="X15" i="3" s="1"/>
  <c r="Y15" i="3" s="1"/>
  <c r="Z15" i="3" s="1"/>
  <c r="AA15" i="3" s="1"/>
  <c r="AB15" i="3" s="1"/>
  <c r="AC15" i="3" s="1"/>
  <c r="AD15" i="3" s="1"/>
  <c r="AE15" i="3" s="1"/>
  <c r="AF15" i="3" s="1"/>
  <c r="AG15" i="3" s="1"/>
  <c r="AH15" i="3" s="1"/>
  <c r="AI15" i="3" s="1"/>
  <c r="AJ15" i="3" s="1"/>
  <c r="AK15" i="3" s="1"/>
  <c r="AL15" i="3" s="1"/>
  <c r="AM15" i="3" s="1"/>
  <c r="AN15" i="3" s="1"/>
  <c r="AO15" i="3" s="1"/>
  <c r="AP15" i="3" s="1"/>
  <c r="AQ15" i="3" s="1"/>
  <c r="AR15" i="3" s="1"/>
  <c r="J7" i="3"/>
  <c r="K7" i="3" s="1"/>
  <c r="L7" i="3" s="1"/>
  <c r="M7" i="3" s="1"/>
  <c r="N7" i="3" s="1"/>
  <c r="O7" i="3" s="1"/>
  <c r="P7" i="3" s="1"/>
  <c r="Q7" i="3" s="1"/>
  <c r="R7" i="3" s="1"/>
  <c r="S7" i="3" s="1"/>
  <c r="T7" i="3" s="1"/>
  <c r="U7" i="3" s="1"/>
  <c r="V7" i="3" s="1"/>
  <c r="W7" i="3" s="1"/>
  <c r="X7" i="3" s="1"/>
  <c r="Y7" i="3" s="1"/>
  <c r="Z7" i="3" s="1"/>
  <c r="AA7" i="3" s="1"/>
  <c r="AB7" i="3" s="1"/>
  <c r="AC7" i="3" s="1"/>
  <c r="AD7" i="3" s="1"/>
  <c r="AE7" i="3" s="1"/>
  <c r="AF7" i="3" s="1"/>
  <c r="AG7" i="3" s="1"/>
  <c r="AH7" i="3" s="1"/>
  <c r="AI7" i="3" s="1"/>
  <c r="AJ7" i="3" s="1"/>
  <c r="AK7" i="3" s="1"/>
  <c r="AL7" i="3" s="1"/>
  <c r="AM7" i="3" s="1"/>
  <c r="AN7" i="3" s="1"/>
  <c r="AO7" i="3" s="1"/>
  <c r="AP7" i="3" s="1"/>
  <c r="AQ7" i="3" s="1"/>
  <c r="AR7" i="3" s="1"/>
  <c r="J8" i="3"/>
  <c r="K8" i="3" s="1"/>
  <c r="L8" i="3" s="1"/>
  <c r="M8" i="3" s="1"/>
  <c r="N8" i="3" s="1"/>
  <c r="O8" i="3" s="1"/>
  <c r="P8" i="3" s="1"/>
  <c r="Q8" i="3" s="1"/>
  <c r="R8" i="3" s="1"/>
  <c r="S8" i="3" s="1"/>
  <c r="T8" i="3" s="1"/>
  <c r="U8" i="3" s="1"/>
  <c r="V8" i="3" s="1"/>
  <c r="W8" i="3" s="1"/>
  <c r="X8" i="3" s="1"/>
  <c r="Y8" i="3" s="1"/>
  <c r="Z8" i="3" s="1"/>
  <c r="AA8" i="3" s="1"/>
  <c r="AB8" i="3" s="1"/>
  <c r="AC8" i="3" s="1"/>
  <c r="AD8" i="3" s="1"/>
  <c r="AE8" i="3" s="1"/>
  <c r="AF8" i="3" s="1"/>
  <c r="AG8" i="3" s="1"/>
  <c r="AH8" i="3" s="1"/>
  <c r="AI8" i="3" s="1"/>
  <c r="AJ8" i="3" s="1"/>
  <c r="AK8" i="3" s="1"/>
  <c r="AL8" i="3" s="1"/>
  <c r="AM8" i="3" s="1"/>
  <c r="AN8" i="3" s="1"/>
  <c r="AO8" i="3" s="1"/>
  <c r="AP8" i="3" s="1"/>
  <c r="AQ8" i="3" s="1"/>
  <c r="AR8" i="3" s="1"/>
  <c r="J17" i="3"/>
  <c r="K17" i="3" s="1"/>
  <c r="L17" i="3" s="1"/>
  <c r="M17" i="3" s="1"/>
  <c r="N17" i="3" s="1"/>
  <c r="O17" i="3" s="1"/>
  <c r="P17" i="3" s="1"/>
  <c r="Q17" i="3" s="1"/>
  <c r="R17" i="3" s="1"/>
  <c r="S17" i="3" s="1"/>
  <c r="T17" i="3" s="1"/>
  <c r="U17" i="3" s="1"/>
  <c r="V17" i="3" s="1"/>
  <c r="W17" i="3" s="1"/>
  <c r="X17" i="3" s="1"/>
  <c r="Y17" i="3" s="1"/>
  <c r="Z17" i="3" s="1"/>
  <c r="AA17" i="3" s="1"/>
  <c r="AB17" i="3" s="1"/>
  <c r="AC17" i="3" s="1"/>
  <c r="AD17" i="3" s="1"/>
  <c r="AE17" i="3" s="1"/>
  <c r="AF17" i="3" s="1"/>
  <c r="AG17" i="3" s="1"/>
  <c r="AH17" i="3" s="1"/>
  <c r="AI17" i="3" s="1"/>
  <c r="AJ17" i="3" s="1"/>
  <c r="AK17" i="3" s="1"/>
  <c r="AL17" i="3" s="1"/>
  <c r="AM17" i="3" s="1"/>
  <c r="AN17" i="3" s="1"/>
  <c r="AO17" i="3" s="1"/>
  <c r="AP17" i="3" s="1"/>
  <c r="AQ17" i="3" s="1"/>
  <c r="AR17" i="3" s="1"/>
  <c r="J11" i="3"/>
  <c r="K11" i="3" s="1"/>
  <c r="L11" i="3" s="1"/>
  <c r="M11" i="3" s="1"/>
  <c r="N11" i="3" s="1"/>
  <c r="O11" i="3" s="1"/>
  <c r="P11" i="3" s="1"/>
  <c r="Q11" i="3" s="1"/>
  <c r="R11" i="3" s="1"/>
  <c r="S11" i="3" s="1"/>
  <c r="T11" i="3" s="1"/>
  <c r="U11" i="3" s="1"/>
  <c r="V11" i="3" s="1"/>
  <c r="W11" i="3" s="1"/>
  <c r="X11" i="3" s="1"/>
  <c r="Y11" i="3" s="1"/>
  <c r="Z11" i="3" s="1"/>
  <c r="AA11" i="3" s="1"/>
  <c r="AB11" i="3" s="1"/>
  <c r="AC11" i="3" s="1"/>
  <c r="AD11" i="3" s="1"/>
  <c r="AE11" i="3" s="1"/>
  <c r="AF11" i="3" s="1"/>
  <c r="AG11" i="3" s="1"/>
  <c r="AH11" i="3" s="1"/>
  <c r="AI11" i="3" s="1"/>
  <c r="AJ11" i="3" s="1"/>
  <c r="AK11" i="3" s="1"/>
  <c r="AL11" i="3" s="1"/>
  <c r="AM11" i="3" s="1"/>
  <c r="AN11" i="3" s="1"/>
  <c r="AO11" i="3" s="1"/>
  <c r="AP11" i="3" s="1"/>
  <c r="AQ11" i="3" s="1"/>
  <c r="AR11" i="3" s="1"/>
  <c r="J16" i="3"/>
  <c r="K16" i="3" s="1"/>
  <c r="L16" i="3" s="1"/>
  <c r="M16" i="3" s="1"/>
  <c r="N16" i="3" s="1"/>
  <c r="O16" i="3" s="1"/>
  <c r="P16" i="3" s="1"/>
  <c r="Q16" i="3" s="1"/>
  <c r="R16" i="3" s="1"/>
  <c r="S16" i="3" s="1"/>
  <c r="T16" i="3" s="1"/>
  <c r="U16" i="3" s="1"/>
  <c r="V16" i="3" s="1"/>
  <c r="W16" i="3" s="1"/>
  <c r="X16" i="3" s="1"/>
  <c r="Y16" i="3" s="1"/>
  <c r="Z16" i="3" s="1"/>
  <c r="AA16" i="3" s="1"/>
  <c r="AB16" i="3" s="1"/>
  <c r="AC16" i="3" s="1"/>
  <c r="AD16" i="3" s="1"/>
  <c r="AE16" i="3" s="1"/>
  <c r="AF16" i="3" s="1"/>
  <c r="AG16" i="3" s="1"/>
  <c r="AH16" i="3" s="1"/>
  <c r="AI16" i="3" s="1"/>
  <c r="AJ16" i="3" s="1"/>
  <c r="AK16" i="3" s="1"/>
  <c r="AL16" i="3" s="1"/>
  <c r="AM16" i="3" s="1"/>
  <c r="AN16" i="3" s="1"/>
  <c r="AO16" i="3" s="1"/>
  <c r="AP16" i="3" s="1"/>
  <c r="AQ16" i="3" s="1"/>
  <c r="AR16" i="3" s="1"/>
  <c r="J14" i="3"/>
  <c r="K14" i="3" s="1"/>
  <c r="L14" i="3" s="1"/>
  <c r="M14" i="3" s="1"/>
  <c r="N14" i="3" s="1"/>
  <c r="O14" i="3" s="1"/>
  <c r="P14" i="3" s="1"/>
  <c r="Q14" i="3" s="1"/>
  <c r="R14" i="3" s="1"/>
  <c r="S14" i="3" s="1"/>
  <c r="T14" i="3" s="1"/>
  <c r="U14" i="3" s="1"/>
  <c r="V14" i="3" s="1"/>
  <c r="W14" i="3" s="1"/>
  <c r="X14" i="3" s="1"/>
  <c r="Y14" i="3" s="1"/>
  <c r="Z14" i="3" s="1"/>
  <c r="AA14" i="3" s="1"/>
  <c r="AB14" i="3" s="1"/>
  <c r="AC14" i="3" s="1"/>
  <c r="AD14" i="3" s="1"/>
  <c r="AE14" i="3" s="1"/>
  <c r="AF14" i="3" s="1"/>
  <c r="AG14" i="3" s="1"/>
  <c r="AH14" i="3" s="1"/>
  <c r="AI14" i="3" s="1"/>
  <c r="AJ14" i="3" s="1"/>
  <c r="AK14" i="3" s="1"/>
  <c r="AL14" i="3" s="1"/>
  <c r="AM14" i="3" s="1"/>
  <c r="AN14" i="3" s="1"/>
  <c r="AO14" i="3" s="1"/>
  <c r="AP14" i="3" s="1"/>
  <c r="AQ14" i="3" s="1"/>
  <c r="AR14" i="3" s="1"/>
  <c r="J10" i="3"/>
  <c r="K10" i="3" s="1"/>
  <c r="L10" i="3" s="1"/>
  <c r="M10" i="3" s="1"/>
  <c r="N10" i="3" s="1"/>
  <c r="O10" i="3" s="1"/>
  <c r="P10" i="3" s="1"/>
  <c r="Q10" i="3" s="1"/>
  <c r="R10" i="3" s="1"/>
  <c r="S10" i="3" s="1"/>
  <c r="T10" i="3" s="1"/>
  <c r="U10" i="3" s="1"/>
  <c r="V10" i="3" s="1"/>
  <c r="W10" i="3" s="1"/>
  <c r="X10" i="3" s="1"/>
  <c r="Y10" i="3" s="1"/>
  <c r="Z10" i="3" s="1"/>
  <c r="AA10" i="3" s="1"/>
  <c r="AB10" i="3" s="1"/>
  <c r="AC10" i="3" s="1"/>
  <c r="AD10" i="3" s="1"/>
  <c r="AE10" i="3" s="1"/>
  <c r="AF10" i="3" s="1"/>
  <c r="AG10" i="3" s="1"/>
  <c r="AH10" i="3" s="1"/>
  <c r="AI10" i="3" s="1"/>
  <c r="AJ10" i="3" s="1"/>
  <c r="AK10" i="3" s="1"/>
  <c r="AL10" i="3" s="1"/>
  <c r="AM10" i="3" s="1"/>
  <c r="AN10" i="3" s="1"/>
  <c r="AO10" i="3" s="1"/>
  <c r="AP10" i="3" s="1"/>
  <c r="AQ10" i="3" s="1"/>
  <c r="AR10" i="3" s="1"/>
  <c r="K6" i="3" l="1"/>
  <c r="L6" i="3" s="1"/>
  <c r="M6" i="3" s="1"/>
  <c r="N6" i="3" s="1"/>
  <c r="O6" i="3" s="1"/>
  <c r="P6" i="3" s="1"/>
  <c r="Q6" i="3" s="1"/>
  <c r="R6" i="3" s="1"/>
  <c r="S6" i="3" s="1"/>
  <c r="T6" i="3" s="1"/>
  <c r="U6" i="3" s="1"/>
  <c r="V6" i="3" s="1"/>
  <c r="W6" i="3" s="1"/>
  <c r="X6" i="3" s="1"/>
  <c r="Y6" i="3" s="1"/>
  <c r="Z6" i="3" s="1"/>
  <c r="AA6" i="3" s="1"/>
  <c r="AB6" i="3" s="1"/>
  <c r="AC6" i="3" s="1"/>
  <c r="AD6" i="3" s="1"/>
  <c r="AE6" i="3" s="1"/>
  <c r="AF6" i="3" s="1"/>
  <c r="AG6" i="3" s="1"/>
  <c r="AH6" i="3" s="1"/>
  <c r="AI6" i="3" s="1"/>
  <c r="AJ6" i="3" s="1"/>
  <c r="AK6" i="3" s="1"/>
  <c r="AL6" i="3" s="1"/>
  <c r="AM6" i="3" s="1"/>
  <c r="AN6" i="3" s="1"/>
  <c r="AO6" i="3" s="1"/>
  <c r="AP6" i="3" s="1"/>
  <c r="AQ6" i="3" s="1"/>
  <c r="AR6" i="3" s="1"/>
</calcChain>
</file>

<file path=xl/comments1.xml><?xml version="1.0" encoding="utf-8"?>
<comments xmlns="http://schemas.openxmlformats.org/spreadsheetml/2006/main">
  <authors>
    <author>Bérengère PETIT</author>
  </authors>
  <commentList>
    <comment ref="C38" authorId="0" shapeId="0">
      <text>
        <r>
          <rPr>
            <b/>
            <sz val="9"/>
            <color indexed="81"/>
            <rFont val="Tahoma"/>
            <family val="2"/>
          </rPr>
          <t>Bérengère PETIT:</t>
        </r>
        <r>
          <rPr>
            <sz val="9"/>
            <color indexed="81"/>
            <rFont val="Tahoma"/>
            <family val="2"/>
          </rPr>
          <t xml:space="preserve">
AT 13h30</t>
        </r>
      </text>
    </comment>
  </commentList>
</comments>
</file>

<file path=xl/sharedStrings.xml><?xml version="1.0" encoding="utf-8"?>
<sst xmlns="http://schemas.openxmlformats.org/spreadsheetml/2006/main" count="492" uniqueCount="194">
  <si>
    <t>Sélectionnez un employé :</t>
  </si>
  <si>
    <t>Entrez l’année :</t>
  </si>
  <si>
    <t>Jour de la semaine/mois</t>
  </si>
  <si>
    <t>Janvier</t>
  </si>
  <si>
    <t>Février</t>
  </si>
  <si>
    <t>Mars</t>
  </si>
  <si>
    <t>Avril</t>
  </si>
  <si>
    <t>Mai</t>
  </si>
  <si>
    <t>Juin</t>
  </si>
  <si>
    <t>Juillet</t>
  </si>
  <si>
    <t>Août</t>
  </si>
  <si>
    <t>Septembre</t>
  </si>
  <si>
    <t>Octobre</t>
  </si>
  <si>
    <t>Novembre</t>
  </si>
  <si>
    <t>Décembre</t>
  </si>
  <si>
    <t>CHIFFRES CLÉS</t>
  </si>
  <si>
    <t>DIM</t>
  </si>
  <si>
    <t>LUN</t>
  </si>
  <si>
    <t>MAR</t>
  </si>
  <si>
    <t>MER</t>
  </si>
  <si>
    <t>JEU</t>
  </si>
  <si>
    <t>VEN</t>
  </si>
  <si>
    <t>Jours travaillés</t>
  </si>
  <si>
    <t>SAM</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</si>
  <si>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</si>
  <si>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</si>
  <si>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</si>
  <si>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</si>
  <si>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</si>
  <si>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</si>
  <si>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</si>
  <si>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</si>
  <si>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</si>
  <si>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</si>
  <si>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</si>
  <si>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 xml:space="preserve">JEU    </t>
  </si>
  <si>
    <t xml:space="preserve">VEN    </t>
  </si>
  <si>
    <t xml:space="preserve">SAM    </t>
  </si>
  <si>
    <t xml:space="preserve">DIM     </t>
  </si>
  <si>
    <t>Congé de décès</t>
  </si>
  <si>
    <t xml:space="preserve">LUN     </t>
  </si>
  <si>
    <t xml:space="preserve">MAR     </t>
  </si>
  <si>
    <t xml:space="preserve">MER     </t>
  </si>
  <si>
    <t xml:space="preserve">JEU  </t>
  </si>
  <si>
    <t xml:space="preserve">VEN     </t>
  </si>
  <si>
    <t>Autres</t>
  </si>
  <si>
    <t xml:space="preserve">SAM     </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</si>
  <si>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</si>
  <si>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</si>
  <si>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</si>
  <si>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</si>
  <si>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</si>
  <si>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</si>
  <si>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</si>
  <si>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</si>
  <si>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</si>
  <si>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</si>
  <si>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</si>
  <si>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JEU  2</t>
  </si>
  <si>
    <t xml:space="preserve">VEN  </t>
  </si>
  <si>
    <t xml:space="preserve">SAM  </t>
  </si>
  <si>
    <t>Suivi des congés des employés</t>
  </si>
  <si>
    <t>Nom de l’employé</t>
  </si>
  <si>
    <t>Date de début</t>
  </si>
  <si>
    <t>Date de fin</t>
  </si>
  <si>
    <t>Type de congé</t>
  </si>
  <si>
    <t>Arrêt maladie</t>
  </si>
  <si>
    <t>Jours</t>
  </si>
  <si>
    <t>Liste des employés</t>
  </si>
  <si>
    <t>Noms des employés</t>
  </si>
  <si>
    <t>Types de congés</t>
  </si>
  <si>
    <t>Liste des types de congés</t>
  </si>
  <si>
    <t>Jours fériés</t>
  </si>
  <si>
    <t>Description</t>
  </si>
  <si>
    <t>Arrêt accident de travail</t>
  </si>
  <si>
    <t>Congé naissance</t>
  </si>
  <si>
    <t>Congé matérnité</t>
  </si>
  <si>
    <t>Congé paternité</t>
  </si>
  <si>
    <t>Jour de l'an</t>
  </si>
  <si>
    <t>Lundi de Pâques</t>
  </si>
  <si>
    <t>Fête du travail</t>
  </si>
  <si>
    <t>Victore 1945</t>
  </si>
  <si>
    <t>Ascension</t>
  </si>
  <si>
    <t>Pentecôte</t>
  </si>
  <si>
    <t>Fête nationale</t>
  </si>
  <si>
    <t>Assomption</t>
  </si>
  <si>
    <t>Toussaint</t>
  </si>
  <si>
    <t>Armistice 1918</t>
  </si>
  <si>
    <t>Jour de Noël</t>
  </si>
  <si>
    <t xml:space="preserve">Formation </t>
  </si>
  <si>
    <t>Congé payé</t>
  </si>
  <si>
    <t>Absence</t>
  </si>
  <si>
    <t>Observations</t>
  </si>
  <si>
    <t>ANNEE</t>
  </si>
  <si>
    <t>JANVIER</t>
  </si>
  <si>
    <t>FEVRIER</t>
  </si>
  <si>
    <t>MARS</t>
  </si>
  <si>
    <t>AVRIL</t>
  </si>
  <si>
    <t>MAI</t>
  </si>
  <si>
    <t>JUIN</t>
  </si>
  <si>
    <t>JUILLET</t>
  </si>
  <si>
    <t>AOUT</t>
  </si>
  <si>
    <t>SEPTEMBRE</t>
  </si>
  <si>
    <t>OCTOBRE</t>
  </si>
  <si>
    <t>NOVEMBRE</t>
  </si>
  <si>
    <t>DECEMBRE</t>
  </si>
  <si>
    <t>ABSENCE</t>
  </si>
  <si>
    <t>ARRET ACCIDENT DE TRAVAIL</t>
  </si>
  <si>
    <t>ARRET MALADIE</t>
  </si>
  <si>
    <t>CONGE DE DECES</t>
  </si>
  <si>
    <t>CONGE MATERNITE</t>
  </si>
  <si>
    <t>CONGE NAISSANCE</t>
  </si>
  <si>
    <t>CONGE PATERNITE</t>
  </si>
  <si>
    <t>CONGE PAYE</t>
  </si>
  <si>
    <t>FORMATION</t>
  </si>
  <si>
    <t>TOTAL</t>
  </si>
  <si>
    <t>MOIS</t>
  </si>
  <si>
    <t>JOURS OUVRES</t>
  </si>
  <si>
    <t>OUI</t>
  </si>
  <si>
    <t>NON</t>
  </si>
  <si>
    <t>NOMBRE DE JOURS FERIES OUVRES</t>
  </si>
  <si>
    <t>Jours d'absence</t>
  </si>
  <si>
    <t>REGISTRE D'ABSENCE DES SALARIES</t>
  </si>
  <si>
    <t>Jours d'absentésime</t>
  </si>
  <si>
    <r>
      <t xml:space="preserve">Jours d'absentésime calculé </t>
    </r>
    <r>
      <rPr>
        <sz val="10"/>
        <color theme="3"/>
        <rFont val="Bookman Old Style"/>
        <family val="1"/>
        <scheme val="major"/>
      </rPr>
      <t>(hors CP)</t>
    </r>
  </si>
  <si>
    <t>Jours de congé payé</t>
  </si>
  <si>
    <t>Jours d'arrêt maladie</t>
  </si>
  <si>
    <t>Jours d'arrêt accident de travail</t>
  </si>
  <si>
    <t>Jour de formation</t>
  </si>
  <si>
    <t>Jours de congé maternité</t>
  </si>
  <si>
    <t>Jours de congé naissance</t>
  </si>
  <si>
    <t>Jour de congé paternité</t>
  </si>
  <si>
    <t>Jours de congé de décès</t>
  </si>
  <si>
    <t>DATE D'ENTREE</t>
  </si>
  <si>
    <t>DATE DE NAISSANCE</t>
  </si>
  <si>
    <t>FONCTION</t>
  </si>
  <si>
    <t>SOCIETE</t>
  </si>
  <si>
    <t>RH000052/P</t>
  </si>
  <si>
    <t>RH000015/P</t>
  </si>
  <si>
    <t>RH000031/P</t>
  </si>
  <si>
    <t>RH000014/P</t>
  </si>
  <si>
    <t>RH000017/P</t>
  </si>
  <si>
    <t>RH000050/P</t>
  </si>
  <si>
    <t>RH000018/P</t>
  </si>
  <si>
    <t>RH000005/P</t>
  </si>
  <si>
    <t>RH000004/M</t>
  </si>
  <si>
    <t>RH000044/P</t>
  </si>
  <si>
    <t>RH000012/P</t>
  </si>
  <si>
    <t>RH000051/P</t>
  </si>
  <si>
    <t>RH000016/P</t>
  </si>
  <si>
    <t>RH000007/P</t>
  </si>
  <si>
    <t>RH000001/M</t>
  </si>
  <si>
    <t>RH000013/P</t>
  </si>
  <si>
    <t>RH000009/P</t>
  </si>
  <si>
    <t>RH000049/P</t>
  </si>
  <si>
    <t>RH000002/M</t>
  </si>
  <si>
    <t>RH000053/P</t>
  </si>
  <si>
    <t>RH000054/P</t>
  </si>
  <si>
    <t>CSP</t>
  </si>
  <si>
    <t>PREVOIR MODIFICATIONS FORMULES AU DELA DE CETTE LIGNE - ATTENTION CONTROLER CALCUL</t>
  </si>
  <si>
    <t>TRANCHE AGE</t>
  </si>
  <si>
    <t>PREVOIR STATISTIQUES ANALYSE TCD</t>
  </si>
  <si>
    <t>CATEGORIE PROFESSIONNELLE</t>
  </si>
  <si>
    <t>ANCIENNETE</t>
  </si>
  <si>
    <t>HOMME/FEMME</t>
  </si>
  <si>
    <t>TAUX A CALCULER</t>
  </si>
  <si>
    <t>Vincent</t>
  </si>
  <si>
    <t>Sullivan</t>
  </si>
  <si>
    <t>Khaled</t>
  </si>
  <si>
    <t>Brigitte</t>
  </si>
  <si>
    <t>Venceslas</t>
  </si>
  <si>
    <t>Céline</t>
  </si>
  <si>
    <t>Philippe</t>
  </si>
  <si>
    <t>Yoan</t>
  </si>
  <si>
    <t>Maxence</t>
  </si>
  <si>
    <t>Raphaël</t>
  </si>
  <si>
    <t>Jean Michel</t>
  </si>
  <si>
    <t>Sylvie</t>
  </si>
  <si>
    <t>Florian</t>
  </si>
  <si>
    <t>Marc</t>
  </si>
  <si>
    <t>Bérengère</t>
  </si>
  <si>
    <t>Patrick</t>
  </si>
  <si>
    <t>Thierry</t>
  </si>
  <si>
    <t>Fabien</t>
  </si>
  <si>
    <t>Daniel</t>
  </si>
  <si>
    <t>Mohamed</t>
  </si>
  <si>
    <t>Julien</t>
  </si>
  <si>
    <t>Jean-Pierre</t>
  </si>
  <si>
    <t>Elsa</t>
  </si>
  <si>
    <t xml:space="preserve">CODE </t>
  </si>
  <si>
    <t>Raphaël Raphaël</t>
  </si>
  <si>
    <t>Jean-Michel</t>
  </si>
  <si>
    <t>Sullivan Sullivan</t>
  </si>
  <si>
    <t>Khlaed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</si>
</sst>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numFmt numFmtId="165" formatCode="&quot;LAST YEAR &quot;\ General"/>
    <numFmt numFmtId="166" formatCode="dd/mm/yy;@"/>
  </numFmts>
  <fonts count="27" x14ac:knownFonts="1">
    <font>
      <sz val="11"/>
      <color theme="1"/>
      <name val="Trebuchet MS"/>
      <family val="2"/>
      <scheme val="minor"/>
    </font>
    <font>
      <sz val="11"/>
      <color theme="1"/>
      <name val="Trebuchet MS"/>
      <family val="2"/>
      <scheme val="minor"/>
    </font>
    <font>
      <sz val="11"/>
      <color theme="0"/>
      <name val="Trebuchet MS"/>
      <family val="2"/>
      <scheme val="minor"/>
    </font>
    <font>
      <sz val="12"/>
      <color theme="0"/>
      <name val="Trebuchet MS"/>
      <family val="2"/>
      <scheme val="minor"/>
    </font>
    <font>
      <sz val="11"/>
      <color theme="3"/>
      <name val="Bookman Old Style"/>
      <family val="1"/>
      <scheme val="major"/>
    </font>
    <font>
      <b/>
      <sz val="30"/>
      <color theme="0"/>
      <name val="Bookman Old Style"/>
      <family val="1"/>
      <scheme val="major"/>
    </font>
    <font>
      <b/>
      <sz val="26"/>
      <color theme="3"/>
      <name val="Bookman Old Style"/>
      <family val="2"/>
      <scheme val="major"/>
    </font>
    <font>
      <sz val="11"/>
      <color theme="3" tint="-0.499984740745262"/>
      <name val="Trebuchet MS"/>
      <family val="2"/>
      <scheme val="minor"/>
    </font>
    <font>
      <b/>
      <sz val="11"/>
      <color theme="9" tint="-0.499984740745262"/>
      <name val="Trebuchet MS"/>
      <family val="2"/>
      <scheme val="minor"/>
    </font>
    <font>
      <sz val="11"/>
      <color theme="1"/>
      <name val="Bookman Old Style"/>
      <family val="1"/>
      <scheme val="major"/>
    </font>
    <font>
      <sz val="11"/>
      <color theme="1"/>
      <name val="Trebuchet MS"/>
      <family val="2"/>
      <scheme val="minor"/>
    </font>
    <font>
      <b/>
      <sz val="26"/>
      <color theme="3"/>
      <name val="Bookman Old Style"/>
      <family val="2"/>
      <scheme val="major"/>
    </font>
    <font>
      <sz val="11"/>
      <color theme="3"/>
      <name val="Bookman Old Style"/>
      <family val="1"/>
      <scheme val="major"/>
    </font>
    <font>
      <sz val="12"/>
      <color theme="0"/>
      <name val="Trebuchet MS"/>
      <family val="2"/>
      <scheme val="minor"/>
    </font>
    <font>
      <b/>
      <sz val="23"/>
      <color theme="3"/>
      <name val="Bookman Old Style"/>
      <family val="1"/>
      <scheme val="major"/>
    </font>
    <font>
      <sz val="11"/>
      <color theme="0"/>
      <name val="Trebuchet MS"/>
      <family val="2"/>
      <scheme val="minor"/>
    </font>
    <font>
      <sz val="9"/>
      <color theme="3"/>
      <name val="Bookman Old Style"/>
      <family val="1"/>
      <scheme val="major"/>
    </font>
    <font>
      <b/>
      <sz val="30"/>
      <color theme="0"/>
      <name val="Bookman Old Style"/>
      <family val="1"/>
      <scheme val="major"/>
    </font>
    <font>
      <b/>
      <sz val="30"/>
      <color theme="3"/>
      <name val="Bookman Old Style"/>
      <family val="1"/>
      <scheme val="major"/>
    </font>
    <font>
      <sz val="11"/>
      <color rgb="FFFF0000"/>
      <name val="Trebuchet MS"/>
      <family val="2"/>
      <scheme val="minor"/>
    </font>
    <font>
      <sz val="9"/>
      <color indexed="81"/>
      <name val="Tahoma"/>
      <family val="2"/>
    </font>
    <font>
      <b/>
      <sz val="9"/>
      <color indexed="81"/>
      <name val="Tahoma"/>
      <family val="2"/>
    </font>
    <font>
      <sz val="11"/>
      <color theme="3"/>
      <name val="Trebuchet MS"/>
      <family val="2"/>
      <scheme val="minor"/>
    </font>
    <font>
      <sz val="10"/>
      <color theme="1"/>
      <name val="Trebuchet MS"/>
      <family val="2"/>
      <scheme val="minor"/>
    </font>
    <font>
      <sz val="10"/>
      <color theme="3"/>
      <name val="Bookman Old Style"/>
      <family val="1"/>
      <scheme val="major"/>
    </font>
    <font>
      <sz val="11"/>
      <color theme="0"/>
      <name val="Bookman Old Style"/>
      <family val="1"/>
      <scheme val="major"/>
    </font>
    <font>
      <b/>
      <sz val="11"/>
      <color theme="3"/>
      <name val="Trebuchet MS"/>
      <family val="2"/>
      <scheme val="minor"/>
    </font>
  </fonts>
  <fills count="16">
    <fill>
      <patternFill patternType="none"/>
    </fill>
    <fill>
      <patternFill patternType="gray125"/>
    </fill>
    <fill>
      <patternFill patternType="solid">
        <fgColor theme="3"/>
        <bgColor indexed="64"/>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
      <patternFill patternType="solid">
        <fgColor theme="2"/>
        <bgColor indexed="64"/>
      </patternFill>
    </fill>
    <fill>
      <patternFill patternType="solid">
        <fgColor theme="6"/>
        <bgColor indexed="64"/>
      </patternFill>
    </fill>
    <fill>
      <patternFill patternType="solid">
        <fgColor rgb="FFFF0000"/>
        <bgColor indexed="64"/>
      </patternFill>
    </fill>
    <fill>
      <patternFill patternType="solid">
        <fgColor theme="1" tint="0.499984740745262"/>
        <bgColor indexed="64"/>
      </patternFill>
    </fill>
    <fill>
      <patternFill patternType="solid">
        <fgColor rgb="FFFF3399"/>
        <bgColor indexed="64"/>
      </patternFill>
    </fill>
    <fill>
      <patternFill patternType="solid">
        <fgColor theme="8"/>
        <bgColor indexed="64"/>
      </patternFill>
    </fill>
    <fill>
      <patternFill patternType="solid">
        <fgColor rgb="FF663300"/>
        <bgColor indexed="64"/>
      </patternFill>
    </fill>
    <fill>
      <patternFill patternType="solid">
        <fgColor rgb="FF00B0F0"/>
        <bgColor indexed="64"/>
      </patternFill>
    </fill>
  </fills>
  <borders count="11">
    <border>
      <left/>
      <right/>
      <top/>
      <bottom/>
      <diagonal/>
    </border>
    <border>
      <left/>
      <right style="thin">
        <color theme="3" tint="0.39994506668294322"/>
      </right>
      <top/>
      <bottom/>
      <diagonal/>
    </border>
    <border>
      <left style="thin">
        <color theme="0"/>
      </left>
      <right style="thin">
        <color theme="0"/>
      </right>
      <top/>
      <bottom/>
      <diagonal/>
    </border>
    <border>
      <left style="thick">
        <color theme="0"/>
      </left>
      <right style="thick">
        <color theme="0"/>
      </right>
      <top style="thick">
        <color theme="0"/>
      </top>
      <bottom style="thick">
        <color theme="0"/>
      </bottom>
      <diagonal/>
    </border>
    <border>
      <left style="thin">
        <color indexed="64"/>
      </left>
      <right/>
      <top/>
      <bottom/>
      <diagonal/>
    </border>
    <border>
      <left style="thin">
        <color theme="0"/>
      </left>
      <right/>
      <top style="thin">
        <color theme="0" tint="-0.24994659260841701"/>
      </top>
      <bottom/>
      <diagonal/>
    </border>
    <border>
      <left style="thin">
        <color theme="0" tint="-0.24994659260841701"/>
      </left>
      <right style="thin">
        <color theme="3" tint="0.39994506668294322"/>
      </right>
      <top/>
      <bottom/>
      <diagonal/>
    </border>
    <border>
      <left style="thin">
        <color theme="3" tint="0.39994506668294322"/>
      </left>
      <right style="thin">
        <color theme="3" tint="0.39994506668294322"/>
      </right>
      <top/>
      <bottom/>
      <diagonal/>
    </border>
    <border>
      <left style="thin">
        <color theme="3" tint="0.39994506668294322"/>
      </left>
      <right style="thin">
        <color theme="0" tint="-0.24994659260841701"/>
      </right>
      <top/>
      <bottom/>
      <diagonal/>
    </border>
    <border>
      <left style="thin">
        <color theme="3" tint="0.39994506668294322"/>
      </left>
      <right/>
      <top/>
      <bottom/>
      <diagonal/>
    </border>
    <border>
      <left style="thin">
        <color theme="0"/>
      </left>
      <right/>
      <top/>
      <bottom/>
      <diagonal/>
    </border>
  </borders>
  <cellStyleXfs count="23">
    <xf numFmtId="0" fontId="0" fillId="0" borderId="0">
      <alignment vertical="center"/>
    </xf>
    <xf numFmtId="0" fontId="6" fillId="0" borderId="0" applyNumberFormat="0" applyFill="0" applyBorder="0" applyProtection="0">
      <alignment horizontal="left" vertical="center"/>
    </xf>
    <xf numFmtId="0" fontId="2" fillId="2" borderId="2">
      <alignment horizontal="center"/>
    </xf>
    <xf numFmtId="0" fontId="2" fillId="3" borderId="0" applyNumberFormat="0" applyFont="0" applyBorder="0" applyAlignment="0" applyProtection="0"/>
    <xf numFmtId="0" fontId="2" fillId="4" borderId="0" applyNumberFormat="0" applyFont="0" applyBorder="0" applyAlignment="0" applyProtection="0"/>
    <xf numFmtId="0" fontId="2" fillId="5" borderId="0" applyNumberFormat="0" applyFont="0" applyBorder="0" applyAlignment="0" applyProtection="0"/>
    <xf numFmtId="0" fontId="2" fillId="6" borderId="0" applyNumberFormat="0" applyFont="0" applyBorder="0" applyAlignment="0" applyProtection="0"/>
    <xf numFmtId="0" fontId="3" fillId="2" borderId="3">
      <alignment horizontal="left" vertical="center" wrapText="1" indent="1"/>
    </xf>
    <xf numFmtId="0" fontId="4" fillId="0" borderId="0">
      <alignment horizontal="left" vertical="center" indent="2"/>
    </xf>
    <xf numFmtId="0" fontId="5" fillId="2" borderId="0">
      <alignment horizontal="center" vertical="center"/>
    </xf>
    <xf numFmtId="0" fontId="4" fillId="0" borderId="1" applyNumberFormat="0" applyFont="0" applyFill="0" applyAlignment="0">
      <alignment horizontal="center" vertical="center"/>
    </xf>
    <xf numFmtId="0" fontId="1" fillId="0" borderId="0">
      <alignment horizontal="left" vertical="center" wrapText="1" indent="1"/>
    </xf>
    <xf numFmtId="0" fontId="9" fillId="0" borderId="0">
      <alignment horizontal="left" vertical="center" indent="1"/>
    </xf>
    <xf numFmtId="1" fontId="1" fillId="0" borderId="0">
      <alignment horizontal="center" vertical="center"/>
    </xf>
    <xf numFmtId="14" fontId="1" fillId="0" borderId="0">
      <alignment horizontal="left" vertical="center" indent="1"/>
    </xf>
    <xf numFmtId="0" fontId="2" fillId="7" borderId="0" applyProtection="0">
      <alignment horizontal="center" vertical="center"/>
    </xf>
    <xf numFmtId="0" fontId="4" fillId="0" borderId="0" applyFill="0" applyProtection="0">
      <alignment horizontal="right" indent="1"/>
    </xf>
    <xf numFmtId="0" fontId="4" fillId="0" borderId="0" applyFill="0" applyProtection="0">
      <alignment horizontal="center" vertical="center"/>
    </xf>
    <xf numFmtId="165" fontId="7" fillId="0" borderId="0" applyFill="0" applyProtection="0">
      <alignment horizontal="center" vertical="center"/>
    </xf>
    <xf numFmtId="0" fontId="8" fillId="0" borderId="0" applyFill="0" applyProtection="0">
      <alignment horizontal="center" vertical="center"/>
    </xf>
    <xf numFmtId="164" fontId="1" fillId="0" borderId="0" applyFont="0" applyFill="0" applyBorder="0">
      <alignment horizontal="center" vertical="center"/>
    </xf>
    <xf numFmtId="0" fontId="2" fillId="7" borderId="0" applyNumberFormat="0" applyBorder="0" applyProtection="0">
      <alignment horizontal="center" vertical="center"/>
    </xf>
    <xf numFmtId="0" fontId="3" fillId="2" borderId="3">
      <alignment horizontal="left" vertical="center" indent="1"/>
    </xf>
  </cellStyleXfs>
  <cellXfs count="69">
    <xf numFmtId="0" fontId="0" fillId="0" borderId="0" xfId="0">
      <alignment vertical="center"/>
    </xf>
    <xf numFmtId="0" fontId="1" fillId="0" borderId="0" xfId="11">
      <alignment horizontal="left" vertical="center" wrapText="1" indent="1"/>
    </xf>
    <xf numFmtId="0" fontId="9" fillId="0" borderId="0" xfId="12">
      <alignment horizontal="left" vertical="center" indent="1"/>
    </xf>
    <xf numFmtId="14" fontId="1" fillId="0" borderId="0" xfId="14">
      <alignment horizontal="left" vertical="center" indent="1"/>
    </xf>
    <xf numFmtId="0" fontId="0" fillId="0" borderId="0" xfId="0">
      <alignment vertical="center"/>
    </xf>
    <xf numFmtId="0" fontId="6" fillId="0" borderId="0" xfId="1">
      <alignment horizontal="left" vertical="center"/>
    </xf>
    <xf numFmtId="0" fontId="10" fillId="0" borderId="0" xfId="0" applyFont="1">
      <alignment vertical="center"/>
    </xf>
    <xf numFmtId="0" fontId="12" fillId="0" borderId="0" xfId="16" applyFont="1">
      <alignment horizontal="right" indent="1"/>
    </xf>
    <xf numFmtId="0" fontId="12" fillId="0" borderId="0" xfId="0" applyFont="1" applyBorder="1" applyAlignment="1">
      <alignment horizontal="right" vertical="center" indent="1"/>
    </xf>
    <xf numFmtId="0" fontId="11" fillId="0" borderId="0" xfId="1" applyFont="1" applyBorder="1" applyAlignment="1">
      <alignment horizontal="left" vertical="center" wrapText="1" indent="1"/>
    </xf>
    <xf numFmtId="0" fontId="10" fillId="0" borderId="0" xfId="0" applyFont="1" applyBorder="1">
      <alignment vertical="center"/>
    </xf>
    <xf numFmtId="0" fontId="12" fillId="0" borderId="0" xfId="8" applyFont="1">
      <alignment horizontal="left" vertical="center" indent="2"/>
    </xf>
    <xf numFmtId="164" fontId="10" fillId="0" borderId="0" xfId="20" applyFont="1" applyFill="1" applyBorder="1">
      <alignment horizontal="center" vertical="center"/>
    </xf>
    <xf numFmtId="0" fontId="10" fillId="0" borderId="0" xfId="0" quotePrefix="1" applyFont="1">
      <alignment vertical="center"/>
    </xf>
    <xf numFmtId="0" fontId="14" fillId="0" borderId="0" xfId="0" applyFont="1" applyFill="1" applyBorder="1">
      <alignment vertical="center"/>
    </xf>
    <xf numFmtId="0" fontId="15" fillId="0" borderId="0" xfId="0" applyFont="1" applyFill="1" applyBorder="1">
      <alignment vertical="center"/>
    </xf>
    <xf numFmtId="0" fontId="12" fillId="0" borderId="1" xfId="10" applyFont="1">
      <alignment horizontal="center" vertical="center"/>
    </xf>
    <xf numFmtId="0" fontId="10" fillId="0" borderId="0" xfId="0" applyFont="1" applyBorder="1" applyAlignment="1">
      <alignment vertical="center"/>
    </xf>
    <xf numFmtId="0" fontId="16" fillId="0" borderId="0" xfId="0" applyFont="1" applyFill="1" applyBorder="1" applyAlignment="1">
      <alignment horizontal="left" vertical="center"/>
    </xf>
    <xf numFmtId="0" fontId="12" fillId="0" borderId="0" xfId="17" applyFont="1">
      <alignment horizontal="center" vertical="center"/>
    </xf>
    <xf numFmtId="0" fontId="0" fillId="0" borderId="0" xfId="11" applyFont="1">
      <alignment horizontal="left" vertical="center" wrapText="1" indent="1"/>
    </xf>
    <xf numFmtId="14" fontId="1" fillId="0" borderId="0" xfId="14" applyFill="1">
      <alignment horizontal="left" vertical="center" indent="1"/>
    </xf>
    <xf numFmtId="0" fontId="0" fillId="0" borderId="0" xfId="11" applyFont="1" applyFill="1">
      <alignment horizontal="left" vertical="center" wrapText="1" indent="1"/>
    </xf>
    <xf numFmtId="0" fontId="10" fillId="0" borderId="4" xfId="0" applyFont="1" applyBorder="1" applyAlignment="1">
      <alignment vertical="center"/>
    </xf>
    <xf numFmtId="0" fontId="10" fillId="0" borderId="4" xfId="0" applyFont="1" applyBorder="1">
      <alignment vertical="center"/>
    </xf>
    <xf numFmtId="0" fontId="19" fillId="0" borderId="0" xfId="0" applyFont="1">
      <alignment vertical="center"/>
    </xf>
    <xf numFmtId="0" fontId="0" fillId="0" borderId="0" xfId="0" applyAlignment="1">
      <alignment horizontal="center" vertical="center" wrapText="1"/>
    </xf>
    <xf numFmtId="14" fontId="0" fillId="0" borderId="0" xfId="0" applyNumberFormat="1" applyAlignment="1">
      <alignment horizontal="center" vertical="center"/>
    </xf>
    <xf numFmtId="0" fontId="2" fillId="2" borderId="5" xfId="0" applyFont="1" applyFill="1" applyBorder="1">
      <alignment vertical="center"/>
    </xf>
    <xf numFmtId="0" fontId="0" fillId="0" borderId="0" xfId="0" applyAlignment="1">
      <alignment horizontal="center" vertical="center"/>
    </xf>
    <xf numFmtId="0" fontId="0" fillId="0" borderId="0" xfId="0" applyFont="1">
      <alignment vertical="center"/>
    </xf>
    <xf numFmtId="0" fontId="23" fillId="0" borderId="0" xfId="0" applyFont="1">
      <alignment vertical="center"/>
    </xf>
    <xf numFmtId="0" fontId="22" fillId="8" borderId="6" xfId="14" applyNumberFormat="1" applyFont="1" applyFill="1" applyBorder="1" applyAlignment="1">
      <alignment horizontal="left" vertical="center" indent="1"/>
    </xf>
    <xf numFmtId="0" fontId="6" fillId="0" borderId="0" xfId="1" applyFont="1" applyBorder="1">
      <alignment horizontal="left" vertical="center"/>
    </xf>
    <xf numFmtId="0" fontId="16" fillId="0" borderId="4" xfId="0" applyFont="1" applyFill="1" applyBorder="1" applyAlignment="1">
      <alignment horizontal="left" vertical="center"/>
    </xf>
    <xf numFmtId="0" fontId="6" fillId="0" borderId="0" xfId="1" applyFont="1" applyFill="1" applyBorder="1">
      <alignment horizontal="left" vertical="center"/>
    </xf>
    <xf numFmtId="166" fontId="1" fillId="0" borderId="0" xfId="11" applyNumberFormat="1" applyFill="1">
      <alignment horizontal="left" vertical="center" wrapText="1" indent="1"/>
    </xf>
    <xf numFmtId="0" fontId="22" fillId="8" borderId="8" xfId="0" applyFont="1" applyFill="1" applyBorder="1">
      <alignment vertical="center"/>
    </xf>
    <xf numFmtId="0" fontId="22" fillId="0" borderId="8" xfId="0" applyFont="1" applyBorder="1">
      <alignment vertical="center"/>
    </xf>
    <xf numFmtId="14" fontId="22" fillId="8" borderId="9" xfId="14" applyNumberFormat="1" applyFont="1" applyFill="1" applyBorder="1" applyAlignment="1">
      <alignment horizontal="left" vertical="center" indent="1"/>
    </xf>
    <xf numFmtId="0" fontId="22" fillId="8" borderId="9" xfId="11" applyNumberFormat="1" applyFont="1" applyFill="1" applyBorder="1" applyAlignment="1">
      <alignment horizontal="left" vertical="center" wrapText="1" indent="1"/>
    </xf>
    <xf numFmtId="1" fontId="22" fillId="8" borderId="9" xfId="13" applyNumberFormat="1" applyFont="1" applyFill="1" applyBorder="1" applyAlignment="1">
      <alignment horizontal="center" vertical="center"/>
    </xf>
    <xf numFmtId="14" fontId="22" fillId="0" borderId="9" xfId="14" applyNumberFormat="1" applyFont="1" applyBorder="1" applyAlignment="1">
      <alignment horizontal="left" vertical="center" indent="1"/>
    </xf>
    <xf numFmtId="0" fontId="22" fillId="0" borderId="9" xfId="11" applyNumberFormat="1" applyFont="1" applyBorder="1" applyAlignment="1">
      <alignment horizontal="left" vertical="center" wrapText="1" indent="1"/>
    </xf>
    <xf numFmtId="1" fontId="22" fillId="0" borderId="9" xfId="13" applyNumberFormat="1" applyFont="1" applyBorder="1" applyAlignment="1">
      <alignment horizontal="center" vertical="center"/>
    </xf>
    <xf numFmtId="0" fontId="26" fillId="8" borderId="0" xfId="11" applyNumberFormat="1" applyFont="1" applyFill="1" applyBorder="1" applyAlignment="1">
      <alignment horizontal="left" vertical="center" wrapText="1" indent="1"/>
    </xf>
    <xf numFmtId="0" fontId="26" fillId="0" borderId="0" xfId="11" applyNumberFormat="1" applyFont="1" applyBorder="1" applyAlignment="1">
      <alignment horizontal="left" vertical="center" wrapText="1" indent="1"/>
    </xf>
    <xf numFmtId="0" fontId="25" fillId="2" borderId="0" xfId="12" applyNumberFormat="1" applyFont="1" applyFill="1" applyBorder="1" applyAlignment="1">
      <alignment horizontal="left" vertical="center" indent="1"/>
    </xf>
    <xf numFmtId="0" fontId="25" fillId="2" borderId="10" xfId="12" applyNumberFormat="1" applyFont="1" applyFill="1" applyBorder="1" applyAlignment="1">
      <alignment horizontal="left" vertical="center" indent="1"/>
    </xf>
    <xf numFmtId="0" fontId="2" fillId="2" borderId="10" xfId="0" applyFont="1" applyFill="1" applyBorder="1">
      <alignment vertical="center"/>
    </xf>
    <xf numFmtId="0" fontId="0" fillId="8" borderId="7" xfId="11" applyNumberFormat="1" applyFont="1" applyFill="1" applyBorder="1" applyAlignment="1">
      <alignment horizontal="left" vertical="center" wrapText="1" indent="1"/>
    </xf>
    <xf numFmtId="0" fontId="0" fillId="0" borderId="0" xfId="0" applyAlignment="1">
      <alignment horizontal="center" vertical="center"/>
    </xf>
    <xf numFmtId="0" fontId="18" fillId="14" borderId="0" xfId="4" applyFont="1" applyFill="1" applyBorder="1" applyAlignment="1">
      <alignment horizontal="center" vertical="center"/>
    </xf>
    <xf numFmtId="0" fontId="4" fillId="0" borderId="0" xfId="17" applyFont="1" applyAlignment="1">
      <alignment horizontal="center" vertical="center" wrapText="1"/>
    </xf>
    <xf numFmtId="0" fontId="12" fillId="0" borderId="0" xfId="17" applyFont="1" applyAlignment="1">
      <alignment horizontal="center" vertical="center" wrapText="1"/>
    </xf>
    <xf numFmtId="0" fontId="18" fillId="9" borderId="0" xfId="3" applyFont="1" applyFill="1" applyBorder="1" applyAlignment="1">
      <alignment horizontal="center" vertical="center"/>
    </xf>
    <xf numFmtId="0" fontId="12" fillId="0" borderId="0" xfId="17" applyFont="1">
      <alignment horizontal="center" vertical="center"/>
    </xf>
    <xf numFmtId="0" fontId="18" fillId="11" borderId="0" xfId="4" applyFont="1" applyFill="1" applyBorder="1" applyAlignment="1">
      <alignment horizontal="center" vertical="center"/>
    </xf>
    <xf numFmtId="0" fontId="18" fillId="5" borderId="0" xfId="5" applyFont="1" applyBorder="1" applyAlignment="1">
      <alignment horizontal="center" vertical="center"/>
    </xf>
    <xf numFmtId="0" fontId="13" fillId="2" borderId="3" xfId="7" applyFont="1">
      <alignment horizontal="left" vertical="center" wrapText="1" indent="1"/>
    </xf>
    <xf numFmtId="0" fontId="13" fillId="2" borderId="3" xfId="22" applyFont="1">
      <alignment horizontal="left" vertical="center" indent="1"/>
    </xf>
    <xf numFmtId="0" fontId="17" fillId="2" borderId="0" xfId="9" applyFont="1">
      <alignment horizontal="center" vertical="center"/>
    </xf>
    <xf numFmtId="0" fontId="4" fillId="0" borderId="0" xfId="17" applyFont="1" applyAlignment="1">
      <alignment horizontal="center" vertical="center"/>
    </xf>
    <xf numFmtId="0" fontId="12" fillId="0" borderId="0" xfId="17" applyFont="1" applyAlignment="1">
      <alignment horizontal="center" vertical="center"/>
    </xf>
    <xf numFmtId="0" fontId="18" fillId="10" borderId="0" xfId="3" applyFont="1" applyFill="1" applyBorder="1" applyAlignment="1">
      <alignment horizontal="center" vertical="center"/>
    </xf>
    <xf numFmtId="0" fontId="18" fillId="13" borderId="0" xfId="4" applyFont="1" applyFill="1" applyBorder="1" applyAlignment="1">
      <alignment horizontal="center" vertical="center"/>
    </xf>
    <xf numFmtId="0" fontId="18" fillId="3" borderId="0" xfId="3" applyFont="1" applyBorder="1" applyAlignment="1">
      <alignment horizontal="center" vertical="center"/>
    </xf>
    <xf numFmtId="0" fontId="18" fillId="12" borderId="0" xfId="3" applyFont="1" applyFill="1" applyBorder="1" applyAlignment="1">
      <alignment horizontal="center" vertical="center"/>
    </xf>
    <xf numFmtId="0" fontId="18" fillId="15" borderId="0" xfId="3" applyFont="1" applyFill="1" applyBorder="1" applyAlignment="1">
      <alignment horizontal="center" vertical="center"/>
    </xf>
  </cellXfs>
  <cellStyles count="23">
    <cellStyle name="Accent1" xfId="3" builtinId="29" customBuiltin="1"/>
    <cellStyle name="Accent3" xfId="4" builtinId="37" customBuiltin="1"/>
    <cellStyle name="Accent4" xfId="5" builtinId="41" customBuiltin="1"/>
    <cellStyle name="Accent5" xfId="6" builtinId="45" customBuiltin="1"/>
    <cellStyle name="Bordure droite" xfId="10"/>
    <cellStyle name="Cellule liée" xfId="2" builtinId="24" customBuiltin="1"/>
    <cellStyle name="Dates du tableau" xfId="14"/>
    <cellStyle name="Détails du tableau" xfId="11"/>
    <cellStyle name="En-têtes du tableau" xfId="12"/>
    <cellStyle name="Entrée_Année" xfId="22"/>
    <cellStyle name="Jours" xfId="20"/>
    <cellStyle name="Jours du tableau" xfId="13"/>
    <cellStyle name="Jours_congés" xfId="9"/>
    <cellStyle name="Lien hypertexte" xfId="15" builtinId="8" customBuiltin="1"/>
    <cellStyle name="Lien hypertexte visité" xfId="21" builtinId="9" customBuiltin="1"/>
    <cellStyle name="Mois" xfId="8"/>
    <cellStyle name="Normal" xfId="0" builtinId="0" customBuiltin="1"/>
    <cellStyle name="Sélection" xfId="7"/>
    <cellStyle name="Titre" xfId="1" builtinId="15" customBuiltin="1"/>
    <cellStyle name="Titre 1" xfId="16" builtinId="16" customBuiltin="1"/>
    <cellStyle name="Titre 2" xfId="17" builtinId="17" customBuiltin="1"/>
    <cellStyle name="Titre 3" xfId="18" builtinId="18" customBuiltin="1"/>
    <cellStyle name="Titre 4" xfId="19" builtinId="19" customBuiltin="1"/>
  </cellStyles>
  <dxfs count="57">
    <dxf>
      <font>
        <strike val="0"/>
        <outline val="0"/>
        <shadow val="0"/>
        <u val="none"/>
        <vertAlign val="baseline"/>
        <sz val="10"/>
        <color theme="1"/>
        <name val="Trebuchet MS"/>
        <scheme val="minor"/>
      </font>
    </dxf>
    <dxf>
      <font>
        <strike val="0"/>
        <outline val="0"/>
        <shadow val="0"/>
        <u val="none"/>
        <vertAlign val="baseline"/>
        <sz val="10"/>
        <color theme="1"/>
        <name val="Trebuchet MS"/>
        <scheme val="minor"/>
      </font>
    </dxf>
    <dxf>
      <font>
        <strike val="0"/>
        <outline val="0"/>
        <shadow val="0"/>
        <u val="none"/>
        <vertAlign val="baseline"/>
        <sz val="10"/>
        <color theme="1"/>
        <name val="Trebuchet MS"/>
        <scheme val="minor"/>
      </font>
    </dxf>
    <dxf>
      <numFmt numFmtId="166" formatCode="dd/mm/yy;@"/>
    </dxf>
    <dxf>
      <numFmt numFmtId="166" formatCode="dd/mm/yy;@"/>
      <fill>
        <patternFill patternType="none">
          <fgColor indexed="64"/>
          <bgColor indexed="65"/>
        </patternFill>
      </fill>
    </dxf>
    <dxf>
      <numFmt numFmtId="166" formatCode="dd/mm/yy;@"/>
    </dxf>
    <dxf>
      <numFmt numFmtId="166" formatCode="dd/mm/yy;@"/>
    </dxf>
    <dxf>
      <numFmt numFmtId="166" formatCode="dd/mm/yy;@"/>
    </dxf>
    <dxf>
      <font>
        <b val="0"/>
        <i val="0"/>
        <strike val="0"/>
        <condense val="0"/>
        <extend val="0"/>
        <outline val="0"/>
        <shadow val="0"/>
        <u val="none"/>
        <vertAlign val="baseline"/>
        <sz val="11"/>
        <color theme="1"/>
        <name val="Trebuchet MS"/>
        <scheme val="minor"/>
      </font>
    </dxf>
    <dxf>
      <font>
        <b val="0"/>
        <i val="0"/>
        <strike val="0"/>
        <condense val="0"/>
        <extend val="0"/>
        <outline val="0"/>
        <shadow val="0"/>
        <u val="none"/>
        <vertAlign val="baseline"/>
        <sz val="11"/>
        <color theme="3"/>
        <name val="Trebuchet MS"/>
        <scheme val="minor"/>
      </font>
      <fill>
        <patternFill patternType="solid">
          <fgColor indexed="64"/>
          <bgColor theme="2"/>
        </patternFill>
      </fill>
      <border diagonalUp="0" diagonalDown="0">
        <left style="thin">
          <color theme="3" tint="0.39994506668294322"/>
        </left>
        <right style="thin">
          <color theme="0" tint="-0.24994659260841701"/>
        </right>
        <top/>
        <bottom/>
        <vertical/>
        <horizontal/>
      </border>
    </dxf>
    <dxf>
      <font>
        <b val="0"/>
        <i val="0"/>
        <strike val="0"/>
        <condense val="0"/>
        <extend val="0"/>
        <outline val="0"/>
        <shadow val="0"/>
        <u val="none"/>
        <vertAlign val="baseline"/>
        <sz val="11"/>
        <color theme="3"/>
        <name val="Trebuchet MS"/>
        <scheme val="minor"/>
      </font>
      <numFmt numFmtId="1" formatCode="0"/>
      <fill>
        <patternFill patternType="solid">
          <fgColor indexed="64"/>
          <bgColor theme="2"/>
        </patternFill>
      </fill>
      <alignment horizontal="center" vertical="center" textRotation="0" wrapText="0" indent="0" justifyLastLine="0" shrinkToFit="0" readingOrder="0"/>
      <border diagonalUp="0" diagonalDown="0">
        <left style="thin">
          <color theme="3" tint="0.39994506668294322"/>
        </left>
        <right/>
        <top/>
        <bottom/>
        <vertical/>
        <horizontal/>
      </border>
    </dxf>
    <dxf>
      <font>
        <b val="0"/>
        <i val="0"/>
        <strike val="0"/>
        <condense val="0"/>
        <extend val="0"/>
        <outline val="0"/>
        <shadow val="0"/>
        <u val="none"/>
        <vertAlign val="baseline"/>
        <sz val="11"/>
        <color theme="3"/>
        <name val="Trebuchet MS"/>
        <scheme val="minor"/>
      </font>
      <numFmt numFmtId="1" formatCode="0"/>
      <fill>
        <patternFill patternType="solid">
          <fgColor indexed="64"/>
          <bgColor theme="2"/>
        </patternFill>
      </fill>
      <alignment horizontal="center" vertical="center" textRotation="0" wrapText="0" indent="0" justifyLastLine="0" shrinkToFit="0" readingOrder="0"/>
      <border diagonalUp="0" diagonalDown="0">
        <left style="thin">
          <color theme="3" tint="0.39994506668294322"/>
        </left>
        <right/>
        <top/>
        <bottom/>
        <vertical/>
        <horizontal/>
      </border>
    </dxf>
    <dxf>
      <font>
        <b val="0"/>
        <i val="0"/>
        <strike val="0"/>
        <condense val="0"/>
        <extend val="0"/>
        <outline val="0"/>
        <shadow val="0"/>
        <u val="none"/>
        <vertAlign val="baseline"/>
        <sz val="11"/>
        <color theme="3"/>
        <name val="Trebuchet MS"/>
        <scheme val="minor"/>
      </font>
      <numFmt numFmtId="1" formatCode="0"/>
      <fill>
        <patternFill patternType="solid">
          <fgColor indexed="64"/>
          <bgColor theme="2"/>
        </patternFill>
      </fill>
      <alignment horizontal="center" vertical="center" textRotation="0" wrapText="0" indent="0" justifyLastLine="0" shrinkToFit="0" readingOrder="0"/>
      <border diagonalUp="0" diagonalDown="0">
        <left style="thin">
          <color theme="3" tint="0.39994506668294322"/>
        </left>
        <right/>
        <top/>
        <bottom/>
        <vertical/>
        <horizontal/>
      </border>
    </dxf>
    <dxf>
      <font>
        <b val="0"/>
        <i val="0"/>
        <strike val="0"/>
        <condense val="0"/>
        <extend val="0"/>
        <outline val="0"/>
        <shadow val="0"/>
        <u val="none"/>
        <vertAlign val="baseline"/>
        <sz val="11"/>
        <color theme="3"/>
        <name val="Trebuchet MS"/>
        <scheme val="minor"/>
      </font>
      <numFmt numFmtId="0" formatCode="General"/>
      <fill>
        <patternFill patternType="solid">
          <fgColor indexed="64"/>
          <bgColor theme="2"/>
        </patternFill>
      </fill>
      <alignment horizontal="left" vertical="center" textRotation="0" wrapText="1" indent="1" justifyLastLine="0" shrinkToFit="0" readingOrder="0"/>
      <border diagonalUp="0" diagonalDown="0">
        <left style="thin">
          <color theme="3" tint="0.39994506668294322"/>
        </left>
        <right/>
        <top/>
        <bottom/>
        <vertical/>
        <horizontal/>
      </border>
    </dxf>
    <dxf>
      <font>
        <b val="0"/>
        <i val="0"/>
        <strike val="0"/>
        <condense val="0"/>
        <extend val="0"/>
        <outline val="0"/>
        <shadow val="0"/>
        <u val="none"/>
        <vertAlign val="baseline"/>
        <sz val="11"/>
        <color theme="3"/>
        <name val="Trebuchet MS"/>
        <scheme val="minor"/>
      </font>
      <numFmt numFmtId="19" formatCode="dd/mm/yyyy"/>
      <fill>
        <patternFill patternType="solid">
          <fgColor indexed="64"/>
          <bgColor theme="2"/>
        </patternFill>
      </fill>
      <alignment horizontal="left" vertical="center" textRotation="0" wrapText="0" indent="1" justifyLastLine="0" shrinkToFit="0" readingOrder="0"/>
      <border diagonalUp="0" diagonalDown="0">
        <left style="thin">
          <color theme="3" tint="0.39994506668294322"/>
        </left>
        <right/>
        <top/>
        <bottom/>
        <vertical/>
        <horizontal/>
      </border>
    </dxf>
    <dxf>
      <font>
        <b val="0"/>
        <i val="0"/>
        <strike val="0"/>
        <condense val="0"/>
        <extend val="0"/>
        <outline val="0"/>
        <shadow val="0"/>
        <u val="none"/>
        <vertAlign val="baseline"/>
        <sz val="11"/>
        <color theme="3"/>
        <name val="Trebuchet MS"/>
        <scheme val="minor"/>
      </font>
      <numFmt numFmtId="19" formatCode="dd/mm/yyyy"/>
      <fill>
        <patternFill patternType="solid">
          <fgColor indexed="64"/>
          <bgColor theme="2"/>
        </patternFill>
      </fill>
      <alignment horizontal="left" vertical="center" textRotation="0" wrapText="0" indent="1" justifyLastLine="0" shrinkToFit="0" readingOrder="0"/>
      <border diagonalUp="0" diagonalDown="0">
        <left style="thin">
          <color theme="3" tint="0.39994506668294322"/>
        </left>
        <right/>
        <top/>
        <bottom/>
        <vertical/>
        <horizontal/>
      </border>
    </dxf>
    <dxf>
      <font>
        <b/>
        <i val="0"/>
        <strike val="0"/>
        <condense val="0"/>
        <extend val="0"/>
        <outline val="0"/>
        <shadow val="0"/>
        <u val="none"/>
        <vertAlign val="baseline"/>
        <sz val="11"/>
        <color theme="3"/>
        <name val="Trebuchet MS"/>
        <scheme val="minor"/>
      </font>
      <numFmt numFmtId="0" formatCode="General"/>
      <fill>
        <patternFill patternType="solid">
          <fgColor indexed="64"/>
          <bgColor theme="2"/>
        </patternFill>
      </fill>
      <alignment horizontal="left" vertical="center" textRotation="0" wrapText="1" indent="1" justifyLastLine="0" shrinkToFit="0" readingOrder="0"/>
    </dxf>
    <dxf>
      <border outline="0">
        <left style="thin">
          <color theme="0" tint="-0.24994659260841701"/>
        </left>
        <top style="thin">
          <color theme="0" tint="-0.24994659260841701"/>
        </top>
        <bottom style="thick">
          <color theme="3"/>
        </bottom>
      </border>
    </dxf>
    <dxf>
      <font>
        <b val="0"/>
        <i val="0"/>
        <strike val="0"/>
        <condense val="0"/>
        <extend val="0"/>
        <outline val="0"/>
        <shadow val="0"/>
        <u val="none"/>
        <vertAlign val="baseline"/>
        <sz val="11"/>
        <color theme="3"/>
        <name val="Trebuchet MS"/>
        <scheme val="minor"/>
      </font>
      <fill>
        <patternFill patternType="solid">
          <fgColor indexed="64"/>
          <bgColor theme="2"/>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Bookman Old Style"/>
        <scheme val="major"/>
      </font>
      <numFmt numFmtId="0" formatCode="General"/>
      <fill>
        <patternFill patternType="solid">
          <fgColor indexed="64"/>
          <bgColor theme="3"/>
        </patternFill>
      </fill>
      <alignment horizontal="left" vertical="center" textRotation="0" wrapText="0" indent="1" justifyLastLine="0" shrinkToFit="0" readingOrder="0"/>
    </dxf>
    <dxf>
      <numFmt numFmtId="164" formatCode="d"/>
    </dxf>
    <dxf>
      <fill>
        <patternFill>
          <bgColor theme="7"/>
        </patternFill>
      </fill>
    </dxf>
    <dxf>
      <fill>
        <patternFill>
          <bgColor theme="6"/>
        </patternFill>
      </fill>
    </dxf>
    <dxf>
      <fill>
        <patternFill>
          <bgColor theme="8"/>
        </patternFill>
      </fill>
    </dxf>
    <dxf>
      <font>
        <color theme="3" tint="-0.24994659260841701"/>
      </font>
      <fill>
        <patternFill>
          <bgColor theme="4"/>
        </patternFill>
      </fill>
    </dxf>
    <dxf>
      <fill>
        <patternFill>
          <bgColor rgb="FFFF0000"/>
        </patternFill>
      </fill>
    </dxf>
    <dxf>
      <fill>
        <patternFill>
          <bgColor rgb="FF996633"/>
        </patternFill>
      </fill>
    </dxf>
    <dxf>
      <fill>
        <patternFill>
          <bgColor theme="1" tint="0.499984740745262"/>
        </patternFill>
      </fill>
    </dxf>
    <dxf>
      <fill>
        <patternFill>
          <bgColor rgb="FFFF3399"/>
        </patternFill>
      </fill>
    </dxf>
    <dxf>
      <fill>
        <patternFill>
          <bgColor rgb="FF00B0F0"/>
        </patternFill>
      </fill>
    </dxf>
    <dxf>
      <font>
        <color theme="2" tint="-0.24994659260841701"/>
      </font>
    </dxf>
    <dxf>
      <font>
        <color theme="2" tint="-0.24994659260841701"/>
      </font>
    </dxf>
    <dxf>
      <font>
        <color theme="0" tint="-0.14996795556505021"/>
      </font>
      <numFmt numFmtId="167" formatCode="[$-40C]dddd\,\ mmmm\ d\,\ yyyy"/>
    </dxf>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
      <fill>
        <patternFill>
          <bgColor rgb="FFF0F0F0"/>
        </patternFill>
      </fill>
    </dxf>
    <dxf>
      <font>
        <b/>
        <i val="0"/>
        <color rgb="FFFFFFFF"/>
      </font>
      <fill>
        <patternFill>
          <bgColor rgb="FFABABAB"/>
        </patternFill>
      </fill>
    </dxf>
    <dxf>
      <border>
        <left style="thin">
          <color rgb="FFC6C6C6"/>
        </left>
        <right style="thin">
          <color rgb="FFC6C6C6"/>
        </right>
        <top style="thin">
          <color rgb="FFC6C6C6"/>
        </top>
        <bottom style="thin">
          <color rgb="FFC6C6C6"/>
        </bottom>
        <horizontal style="thin">
          <color rgb="FFC6C6C6"/>
        </horizontal>
      </border>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4" defaultTableStyle="Style de tableau Registre de présence">
    <tableStyle name="Style de tableau Registre de présence" pivot="0" count="5">
      <tableStyleElement type="wholeTable" dxfId="56"/>
      <tableStyleElement type="headerRow" dxfId="55"/>
      <tableStyleElement type="firstColumn" dxfId="54"/>
      <tableStyleElement type="firstRowStripe" dxfId="53"/>
      <tableStyleElement type="firstHeaderCell" dxfId="52"/>
    </tableStyle>
    <tableStyle name="Registre des congés" table="0" count="13">
      <tableStyleElement type="wholeTable" dxfId="51"/>
      <tableStyleElement type="headerRow" dxfId="50"/>
      <tableStyleElement type="totalRow" dxfId="49"/>
      <tableStyleElement type="firstRowStripe" dxfId="48"/>
      <tableStyleElement type="firstColumnStripe" dxfId="47"/>
      <tableStyleElement type="firstSubtotalColumn" dxfId="46"/>
      <tableStyleElement type="firstSubtotalRow" dxfId="45"/>
      <tableStyleElement type="secondSubtotalRow" dxfId="44"/>
      <tableStyleElement type="firstRowSubheading" dxfId="43"/>
      <tableStyleElement type="secondRowSubheading" dxfId="42"/>
      <tableStyleElement type="thirdRowSubheading" dxfId="41"/>
      <tableStyleElement type="pageFieldLabels" dxfId="40"/>
      <tableStyleElement type="pageFieldValues" dxfId="39"/>
    </tableStyle>
    <tableStyle name="TableStyleQueryPreview" pivot="0" count="3">
      <tableStyleElement type="wholeTable" dxfId="38"/>
      <tableStyleElement type="headerRow" dxfId="37"/>
      <tableStyleElement type="firstRowStripe" dxfId="36"/>
    </tableStyle>
    <tableStyle name="TableStyleQueryResult" pivot="0" count="3">
      <tableStyleElement type="wholeTable" dxfId="35"/>
      <tableStyleElement type="headerRow" dxfId="34"/>
      <tableStyleElement type="firstRowStripe" dxfId="33"/>
    </tableStyle>
  </tableStyles>
  <colors>
    <mruColors>
      <color rgb="FF663300"/>
      <color rgb="FF996633"/>
      <color rgb="FFFF3399"/>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Calendar%20View"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RESSOURCES%20HUMAINES\FORMATION\JOURNAL%20DE%20FORM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View"/>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COTISATIONS"/>
      <sheetName val="BUDGET 2017"/>
      <sheetName val="SYNTHESE 2017 DEFI OPCA"/>
      <sheetName val="SYNTHESE"/>
      <sheetName val="JOURNAL DE FORMATIONS"/>
      <sheetName val="LISTE DU PERSONNEL ACTIF"/>
      <sheetName val="LISTE DU PERSONNEL"/>
      <sheetName val="LISTE DES FORMATIONS"/>
      <sheetName val="ORGANISMES DE FORMATION"/>
      <sheetName val="LISTES DEROULANTES"/>
      <sheetName val="JOURNAL DE FORMATION"/>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ables/table1.xml><?xml version="1.0" encoding="utf-8"?>
<table xmlns="http://schemas.openxmlformats.org/spreadsheetml/2006/main" id="2" name="RegistrePrésence" displayName="RegistrePrésence" ref="B5:AR17" totalsRowShown="0">
  <autoFilter ref="B5:AR1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autoFilter>
  <tableColumns count="43">
    <tableColumn id="1" name="Jour de la semaine/mois"/>
    <tableColumn id="6" name="DIM" dataDxfId="20">
      <calculatedColumnFormula>IFERROR(IF(TEXT(DATE(Année_civile,ROW($A1),1),"jjj")=LEFT(C$5,3),DATE(Année_civile,ROW($A1),1),""),"")</calculatedColumnFormula>
    </tableColumn>
    <tableColumn id="7" name="LUN">
      <calculatedColumnFormula>IFERROR(IF(TEXT(DATE(Calendar_Year,ROW($A1),1),"ddd")=LEFT(D$5,3),DATE(Calendar_Year,ROW($A1),1),IF(C6&gt;=1,C6+1,"")),"")</calculatedColumnFormula>
    </tableColumn>
    <tableColumn id="8" name="MAR">
      <calculatedColumnFormula>IFERROR(IF(TEXT(DATE(Calendar_Year,ROW($A1),1),"ddd")=LEFT(E$5,3),DATE(Calendar_Year,ROW($A1),1),IF(D6&gt;=1,D6+1,"")),"")</calculatedColumnFormula>
    </tableColumn>
    <tableColumn id="9" name="MER">
      <calculatedColumnFormula>IFERROR(IF(TEXT(DATE(Calendar_Year,ROW($A1),1),"ddd")=LEFT(F$5,3),DATE(Calendar_Year,ROW($A1),1),IF(E6&gt;=1,E6+1,"")),"")</calculatedColumnFormula>
    </tableColumn>
    <tableColumn id="10" name="JEU">
      <calculatedColumnFormula>IFERROR(IF(TEXT(DATE(Calendar_Year,ROW($A1),1),"ddd")=LEFT(G$5,3),DATE(Calendar_Year,ROW($A1),1),IF(F6&gt;=1,F6+1,"")),"")</calculatedColumnFormula>
    </tableColumn>
    <tableColumn id="11" name="VEN">
      <calculatedColumnFormula>IFERROR(IF(TEXT(DATE(Calendar_Year,ROW($A1),1),"ddd")=LEFT(H$5,3),DATE(Calendar_Year,ROW($A1),1),IF(G6&gt;=1,G6+1,"")),"")</calculatedColumnFormula>
    </tableColumn>
    <tableColumn id="12" name="SAM">
      <calculatedColumnFormula>IFERROR(IF(TEXT(DATE(Calendar_Year,ROW($A1),1),"ddd")=LEFT(I$5,3),DATE(Calendar_Year,ROW($A1),1),IF(H6&gt;=1,H6+1,"")),"")</calculatedColumnFormula>
    </tableColumn>
    <tableColumn id="13" name="DIM   ">
      <calculatedColumnFormula>IFERROR(IF(I6&gt;=1,I6+1,""),"")</calculatedColumnFormula>
    </tableColumn>
    <tableColumn id="14" name="LUN   ">
      <calculatedColumnFormula>IFERROR(IF(J6&gt;=1,J6+1,""),"")</calculatedColumnFormula>
    </tableColumn>
    <tableColumn id="15" name="MAR   ">
      <calculatedColumnFormula>IFERROR(IF(K6&gt;=1,K6+1,""),"")</calculatedColumnFormula>
    </tableColumn>
    <tableColumn id="16" name="MER   ">
      <calculatedColumnFormula>IFERROR(IF(L6&gt;=1,L6+1,""),"")</calculatedColumnFormula>
    </tableColumn>
    <tableColumn id="17" name="JEU   ">
      <calculatedColumnFormula>IFERROR(IF(M6&gt;=1,M6+1,""),"")</calculatedColumnFormula>
    </tableColumn>
    <tableColumn id="18" name="VEN   ">
      <calculatedColumnFormula>IFERROR(IF(N6&gt;=1,N6+1,""),"")</calculatedColumnFormula>
    </tableColumn>
    <tableColumn id="19" name="SAM   ">
      <calculatedColumnFormula>IFERROR(IF(O6&gt;=1,O6+1,""),"")</calculatedColumnFormula>
    </tableColumn>
    <tableColumn id="20" name="DIM    ">
      <calculatedColumnFormula>IFERROR(IF(P6&gt;=1,P6+1,""),"")</calculatedColumnFormula>
    </tableColumn>
    <tableColumn id="21" name="LUN    ">
      <calculatedColumnFormula>IFERROR(IF(Q6&gt;=1,Q6+1,""),"")</calculatedColumnFormula>
    </tableColumn>
    <tableColumn id="22" name="MAR    ">
      <calculatedColumnFormula>IFERROR(IF(R6&gt;=1,R6+1,""),"")</calculatedColumnFormula>
    </tableColumn>
    <tableColumn id="23" name="MER    ">
      <calculatedColumnFormula>IFERROR(IF(S6&gt;=1,S6+1,""),"")</calculatedColumnFormula>
    </tableColumn>
    <tableColumn id="24" name="JEU    ">
      <calculatedColumnFormula>IFERROR(IF(T6&gt;=1,T6+1,""),"")</calculatedColumnFormula>
    </tableColumn>
    <tableColumn id="25" name="VEN    ">
      <calculatedColumnFormula>IFERROR(IF(U6&gt;=1,U6+1,""),"")</calculatedColumnFormula>
    </tableColumn>
    <tableColumn id="26" name="SAM    ">
      <calculatedColumnFormula>IFERROR(IF(V6&gt;=1,V6+1,""),"")</calculatedColumnFormula>
    </tableColumn>
    <tableColumn id="27" name="DIM     ">
      <calculatedColumnFormula>IFERROR(IF(W6&gt;=1,W6+1,""),"")</calculatedColumnFormula>
    </tableColumn>
    <tableColumn id="28" name="LUN     ">
      <calculatedColumnFormula>IFERROR(IF(X6&gt;=1,X6+1,""),"")</calculatedColumnFormula>
    </tableColumn>
    <tableColumn id="29" name="MAR     ">
      <calculatedColumnFormula>IFERROR(IF(Y6&gt;=1,Y6+1,""),"")</calculatedColumnFormula>
    </tableColumn>
    <tableColumn id="30" name="MER     ">
      <calculatedColumnFormula>IFERROR(IF(Z6&gt;=1,Z6+1,""),"")</calculatedColumnFormula>
    </tableColumn>
    <tableColumn id="31" name="JEU  ">
      <calculatedColumnFormula>IFERROR(IF(AA6&gt;=1,AA6+1,""),"")</calculatedColumnFormula>
    </tableColumn>
    <tableColumn id="32" name="VEN     ">
      <calculatedColumnFormula>IFERROR(IF(AB6&gt;=1,AB6+1,""),"")</calculatedColumnFormula>
    </tableColumn>
    <tableColumn id="33" name="SAM     ">
      <calculatedColumnFormula>IFERROR(IF(AC6&gt;=1,AC6+1,""),"")</calculatedColumnFormula>
    </tableColumn>
    <tableColumn id="34" name="DIM ">
      <calculatedColumnFormula>IFERROR(IF(AD6&gt;=1,AD6+1,""),"")</calculatedColumnFormula>
    </tableColumn>
    <tableColumn id="35" name="LUN ">
      <calculatedColumnFormula>IFERROR(IF(AE6&gt;=1,AE6+1,""),"")</calculatedColumnFormula>
    </tableColumn>
    <tableColumn id="36" name="MAR ">
      <calculatedColumnFormula>IFERROR(IF(AF6&gt;=1,AF6+1,""),"")</calculatedColumnFormula>
    </tableColumn>
    <tableColumn id="37" name="MER ">
      <calculatedColumnFormula>IFERROR(IF(AG6&gt;=1,AG6+1,""),"")</calculatedColumnFormula>
    </tableColumn>
    <tableColumn id="38" name="JEU ">
      <calculatedColumnFormula>IFERROR(IF(AH6&gt;=1,AH6+1,""),"")</calculatedColumnFormula>
    </tableColumn>
    <tableColumn id="39" name="VEN ">
      <calculatedColumnFormula>IFERROR(IF(AI6&gt;=1,AI6+1,""),"")</calculatedColumnFormula>
    </tableColumn>
    <tableColumn id="40" name="SAM ">
      <calculatedColumnFormula>IFERROR(IF(AJ6&gt;=1,AJ6+1,""),"")</calculatedColumnFormula>
    </tableColumn>
    <tableColumn id="41" name="DIM  ">
      <calculatedColumnFormula>IFERROR(IF(AND(AK6&gt;=1,AK6+1&lt;=DATE(Calendar_Year,ROW($A1)+1,0)),AK6+1,""),"")</calculatedColumnFormula>
    </tableColumn>
    <tableColumn id="42" name="LUN  ">
      <calculatedColumnFormula>IFERROR(IF(AND(AL6&gt;=1,AL6+1&lt;=DATE(Calendar_Year,ROW($A1)+1,0)),AL6+1,""),"")</calculatedColumnFormula>
    </tableColumn>
    <tableColumn id="43" name="MAR  ">
      <calculatedColumnFormula>IFERROR(IF(AND(AM6&gt;=1,AM6+1&lt;=DATE(Calendar_Year,ROW($A1)+1,0)),AM6+1,""),"")</calculatedColumnFormula>
    </tableColumn>
    <tableColumn id="44" name="MER  ">
      <calculatedColumnFormula>IFERROR(IF(AND(AN6&gt;=1,AN6+1&lt;=DATE(Calendar_Year,ROW($A1)+1,0)),AN6+1,""),"")</calculatedColumnFormula>
    </tableColumn>
    <tableColumn id="45" name="JEU  2">
      <calculatedColumnFormula>IFERROR(IF(AND(AO6&gt;=1,AO6+1&lt;=DATE(Calendar_Year,ROW($A1)+1,0)),AO6+1,""),"")</calculatedColumnFormula>
    </tableColumn>
    <tableColumn id="46" name="VEN  ">
      <calculatedColumnFormula>IFERROR(IF(AND(AP6&gt;=1,AP6+1&lt;=DATE(Calendar_Year,ROW($A1)+1,0)),AP6+1,""),"")</calculatedColumnFormula>
    </tableColumn>
    <tableColumn id="47" name="SAM  ">
      <calculatedColumnFormula>IFERROR(IF(AND(AQ6&gt;=1,AQ6+1&lt;=DATE(Calendar_Year,ROW($A1)+1,0)),AQ6+1,""),"")</calculatedColumnFormula>
    </tableColumn>
  </tableColumns>
  <tableStyleInfo name="Style de tableau Registre de présence" showFirstColumn="0" showLastColumn="0" showRowStripes="1" showColumnStripes="0"/>
  <extLst>
    <ext xmlns:x14="http://schemas.microsoft.com/office/spreadsheetml/2009/9/main" uri="{504A1905-F514-4f6f-8877-14C23A59335A}">
      <x14:table altTextSummary="Le registre de présence d’un employé est présenté dans ce tableau. La colonne B contient le mois de l’année et la ligne correspondante indique les absences pour chaque jour du mois"/>
    </ext>
  </extLst>
</table>
</file>

<file path=xl/tables/table2.xml><?xml version="1.0" encoding="utf-8"?>
<table xmlns="http://schemas.openxmlformats.org/spreadsheetml/2006/main" id="1" name="Tableau1" displayName="Tableau1" ref="B3:I146" totalsRowShown="0" headerRowDxfId="19" dataDxfId="18" tableBorderDxfId="17" headerRowCellStyle="En-têtes du tableau" dataCellStyle="Jours du tableau">
  <autoFilter ref="B3:I146"/>
  <tableColumns count="8">
    <tableColumn id="1" name="Nom de l’employé" dataDxfId="16" dataCellStyle="Détails du tableau"/>
    <tableColumn id="2" name="Date de début" dataDxfId="15" dataCellStyle="Dates du tableau"/>
    <tableColumn id="3" name="Date de fin" dataDxfId="14" dataCellStyle="Dates du tableau"/>
    <tableColumn id="4" name="Type de congé" dataDxfId="13" dataCellStyle="Détails du tableau"/>
    <tableColumn id="5" name="Jours" dataDxfId="12" dataCellStyle="Jours du tableau">
      <calculatedColumnFormula>NETWORKDAYS('Suivi des congés des employés'!$C4,'Suivi des congés des employés'!$D4,lstCongés)</calculatedColumnFormula>
    </tableColumn>
    <tableColumn id="6" name="Observations" dataDxfId="11" dataCellStyle="Jours du tableau"/>
    <tableColumn id="7" name="ANNEE" dataDxfId="10" dataCellStyle="Jours du tableau">
      <calculatedColumnFormula>YEAR('Suivi des congés des employés'!$C4)</calculatedColumnFormula>
    </tableColumn>
    <tableColumn id="8" name="MOIS" dataDxfId="9">
      <calculatedColumnFormula>MONTH('Suivi des congés des employés'!$C4)</calculatedColumnFormula>
    </tableColumn>
  </tableColumns>
  <tableStyleInfo name="Style de tableau Registre de présence" showFirstColumn="0" showLastColumn="0" showRowStripes="1" showColumnStripes="0"/>
</table>
</file>

<file path=xl/tables/table3.xml><?xml version="1.0" encoding="utf-8"?>
<table xmlns="http://schemas.openxmlformats.org/spreadsheetml/2006/main" id="4" name="Employés" displayName="Employés" ref="B3:H26" totalsRowShown="0" dataCellStyle="Détails du tableau">
  <sortState ref="B4:B18">
    <sortCondition ref="B4:B18"/>
  </sortState>
  <tableColumns count="7">
    <tableColumn id="1" name="Noms des employés" dataCellStyle="Détails du tableau"/>
    <tableColumn id="6" name="CODE " dataDxfId="8" dataCellStyle="Détails du tableau"/>
    <tableColumn id="2" name="DATE D'ENTREE" dataDxfId="7" dataCellStyle="Détails du tableau">
      <calculatedColumnFormula>VLOOKUP(Employés[Noms des employés],[2]!LISTE_PERSONNEL[#Data],9,FALSE)</calculatedColumnFormula>
    </tableColumn>
    <tableColumn id="3" name="DATE DE NAISSANCE" dataDxfId="6" dataCellStyle="Détails du tableau">
      <calculatedColumnFormula>VLOOKUP(Employés[Noms des employés],[2]!LISTE_PERSONNEL[#Data],2,FALSE)</calculatedColumnFormula>
    </tableColumn>
    <tableColumn id="4" name="FONCTION" dataDxfId="5" dataCellStyle="Détails du tableau">
      <calculatedColumnFormula>VLOOKUP(Employés[Noms des employés],[2]!LISTE_PERSONNEL[#Data],5,FALSE)</calculatedColumnFormula>
    </tableColumn>
    <tableColumn id="7" name="CSP" dataDxfId="4" dataCellStyle="Détails du tableau">
      <calculatedColumnFormula>VLOOKUP(Employés[Noms des employés],[2]!LISTE_PERSONNEL[#Data],6,FALSE)</calculatedColumnFormula>
    </tableColumn>
    <tableColumn id="5" name="SOCIETE" dataDxfId="3" dataCellStyle="Détails du tableau">
      <calculatedColumnFormula>VLOOKUP(Employés[Noms des employés],[2]!LISTE_PERSONNEL[#Data],15,FALSE)</calculatedColumnFormula>
    </tableColumn>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ables/table4.xml><?xml version="1.0" encoding="utf-8"?>
<table xmlns="http://schemas.openxmlformats.org/spreadsheetml/2006/main" id="5" name="TypesCongés" displayName="TypesCongés" ref="B3:B12" totalsRowShown="0" dataCellStyle="Détails du tableau">
  <tableColumns count="1">
    <tableColumn id="1" name="Liste des types de congé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5.xml><?xml version="1.0" encoding="utf-8"?>
<table xmlns="http://schemas.openxmlformats.org/spreadsheetml/2006/main" id="9" name="JoursFériés" displayName="JoursFériés" ref="B3:E14" totalsRowShown="0" dataDxfId="2">
  <tableColumns count="4">
    <tableColumn id="1" name="Jours fériés" dataCellStyle="Dates du tableau"/>
    <tableColumn id="2" name="Description" dataCellStyle="Détails du tableau"/>
    <tableColumn id="3" name="JOURS OUVRES" dataDxfId="1"/>
    <tableColumn id="4" name="ANNEE" dataDxfId="0">
      <calculatedColumnFormula>YEAR(JoursFériés[[#This Row],[Jours fériés]])</calculatedColumnFormula>
    </tableColumn>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jours fériés avec description"/>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A6"/>
  <sheetViews>
    <sheetView tabSelected="1" workbookViewId="0">
      <selection activeCell="F17" sqref="F17"/>
    </sheetView>
  </sheetViews>
  <sheetFormatPr baseColWidth="10" defaultRowHeight="14.4" x14ac:dyDescent="0.3"/>
  <cols>
    <col min="1" max="1" width="14.77734375" customWidth="1"/>
  </cols>
  <sheetData>
    <row r="1" spans="1:1" x14ac:dyDescent="0.3">
      <c r="A1" t="s">
        <v>161</v>
      </c>
    </row>
    <row r="3" spans="1:1" x14ac:dyDescent="0.3">
      <c r="A3" t="s">
        <v>160</v>
      </c>
    </row>
    <row r="4" spans="1:1" x14ac:dyDescent="0.3">
      <c r="A4" t="s">
        <v>162</v>
      </c>
    </row>
    <row r="5" spans="1:1" x14ac:dyDescent="0.3">
      <c r="A5" t="s">
        <v>163</v>
      </c>
    </row>
    <row r="6" spans="1:1" x14ac:dyDescent="0.3">
      <c r="A6" t="s">
        <v>164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7" tint="-0.249977111117893"/>
  </sheetPr>
  <dimension ref="A1:M13"/>
  <sheetViews>
    <sheetView workbookViewId="0">
      <selection activeCell="B8" sqref="B8"/>
    </sheetView>
  </sheetViews>
  <sheetFormatPr baseColWidth="10" defaultRowHeight="14.4" x14ac:dyDescent="0.3"/>
  <cols>
    <col min="1" max="1" width="29.21875" customWidth="1"/>
    <col min="2" max="11" width="15.77734375" style="29" customWidth="1"/>
    <col min="12" max="13" width="11.5546875" style="29"/>
  </cols>
  <sheetData>
    <row r="1" spans="1:13" s="4" customFormat="1" x14ac:dyDescent="0.3">
      <c r="A1" s="51">
        <v>2018</v>
      </c>
      <c r="B1" s="27">
        <v>43101</v>
      </c>
      <c r="C1" s="27">
        <v>43132</v>
      </c>
      <c r="D1" s="27">
        <v>43160</v>
      </c>
      <c r="E1" s="27">
        <v>43191</v>
      </c>
      <c r="F1" s="27">
        <v>43221</v>
      </c>
      <c r="G1" s="27">
        <v>43252</v>
      </c>
      <c r="H1" s="27">
        <v>43282</v>
      </c>
      <c r="I1" s="27">
        <v>43313</v>
      </c>
      <c r="J1" s="27">
        <v>43344</v>
      </c>
      <c r="K1" s="27">
        <v>43374</v>
      </c>
      <c r="L1" s="27">
        <v>43405</v>
      </c>
      <c r="M1" s="27">
        <v>43435</v>
      </c>
    </row>
    <row r="2" spans="1:13" x14ac:dyDescent="0.3">
      <c r="A2" s="51"/>
      <c r="B2" s="27">
        <v>43131</v>
      </c>
      <c r="C2" s="27">
        <v>43159</v>
      </c>
      <c r="D2" s="27">
        <v>43190</v>
      </c>
      <c r="E2" s="27">
        <v>43220</v>
      </c>
      <c r="F2" s="27">
        <v>43251</v>
      </c>
      <c r="G2" s="27">
        <v>43281</v>
      </c>
      <c r="H2" s="27">
        <v>43312</v>
      </c>
      <c r="I2" s="27">
        <v>43343</v>
      </c>
      <c r="J2" s="27">
        <v>43373</v>
      </c>
      <c r="K2" s="27">
        <v>43404</v>
      </c>
      <c r="L2" s="27">
        <v>43434</v>
      </c>
      <c r="M2" s="27">
        <v>43465</v>
      </c>
    </row>
    <row r="3" spans="1:13" x14ac:dyDescent="0.3">
      <c r="A3" s="51"/>
      <c r="B3" s="29" t="s">
        <v>94</v>
      </c>
      <c r="C3" s="29" t="s">
        <v>95</v>
      </c>
      <c r="D3" s="29" t="s">
        <v>96</v>
      </c>
      <c r="E3" s="29" t="s">
        <v>97</v>
      </c>
      <c r="F3" s="29" t="s">
        <v>98</v>
      </c>
      <c r="G3" s="29" t="s">
        <v>99</v>
      </c>
      <c r="H3" s="29" t="s">
        <v>100</v>
      </c>
      <c r="I3" s="29" t="s">
        <v>101</v>
      </c>
      <c r="J3" s="29" t="s">
        <v>102</v>
      </c>
      <c r="K3" s="29" t="s">
        <v>103</v>
      </c>
      <c r="L3" s="29" t="s">
        <v>104</v>
      </c>
      <c r="M3" s="29" t="s">
        <v>105</v>
      </c>
    </row>
    <row r="4" spans="1:13" ht="19.95" customHeight="1" x14ac:dyDescent="0.3">
      <c r="A4" s="26" t="s">
        <v>106</v>
      </c>
      <c r="B4" s="29">
        <f ca="1">SUMIFS('Suivi des congés des employés'!$F$4:$F$146,'Suivi des congés des employés'!$H$4:$H$146,"2018",'Suivi des congés des employés'!$E$4:$E$146,"Absence")</f>
        <v>45</v>
      </c>
    </row>
    <row r="5" spans="1:13" ht="19.95" customHeight="1" x14ac:dyDescent="0.3">
      <c r="A5" s="26" t="s">
        <v>107</v>
      </c>
    </row>
    <row r="6" spans="1:13" ht="19.95" customHeight="1" x14ac:dyDescent="0.3">
      <c r="A6" s="26" t="s">
        <v>108</v>
      </c>
    </row>
    <row r="7" spans="1:13" ht="19.95" customHeight="1" x14ac:dyDescent="0.3">
      <c r="A7" s="26" t="s">
        <v>109</v>
      </c>
    </row>
    <row r="8" spans="1:13" ht="19.95" customHeight="1" x14ac:dyDescent="0.3">
      <c r="A8" s="26" t="s">
        <v>110</v>
      </c>
    </row>
    <row r="9" spans="1:13" ht="19.95" customHeight="1" x14ac:dyDescent="0.3">
      <c r="A9" s="26" t="s">
        <v>111</v>
      </c>
    </row>
    <row r="10" spans="1:13" ht="19.95" customHeight="1" x14ac:dyDescent="0.3">
      <c r="A10" s="26" t="s">
        <v>112</v>
      </c>
    </row>
    <row r="11" spans="1:13" ht="19.95" customHeight="1" x14ac:dyDescent="0.3">
      <c r="A11" s="26" t="s">
        <v>113</v>
      </c>
    </row>
    <row r="12" spans="1:13" ht="19.95" customHeight="1" x14ac:dyDescent="0.3">
      <c r="A12" s="26" t="s">
        <v>114</v>
      </c>
    </row>
    <row r="13" spans="1:13" ht="19.95" customHeight="1" x14ac:dyDescent="0.3">
      <c r="A13" s="26" t="s">
        <v>115</v>
      </c>
    </row>
  </sheetData>
  <mergeCells count="1">
    <mergeCell ref="A1:A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pageSetUpPr fitToPage="1"/>
  </sheetPr>
  <dimension ref="A1:AR24"/>
  <sheetViews>
    <sheetView showGridLines="0" zoomScaleNormal="100" workbookViewId="0">
      <selection activeCell="L3" sqref="L3"/>
    </sheetView>
  </sheetViews>
  <sheetFormatPr baseColWidth="10" defaultColWidth="9" defaultRowHeight="14.4" x14ac:dyDescent="0.3"/>
  <cols>
    <col min="1" max="1" width="2.6640625" style="6" customWidth="1"/>
    <col min="2" max="2" width="26" style="6" customWidth="1"/>
    <col min="3" max="4" width="5.33203125" style="6" customWidth="1"/>
    <col min="5" max="5" width="5.88671875" style="6" customWidth="1"/>
    <col min="6" max="7" width="4.6640625" style="6" customWidth="1"/>
    <col min="8" max="8" width="6" style="6" customWidth="1"/>
    <col min="9" max="9" width="5.6640625" style="6" customWidth="1"/>
    <col min="10" max="13" width="4.6640625" style="6" customWidth="1"/>
    <col min="14" max="14" width="5.33203125" style="6" customWidth="1"/>
    <col min="15" max="15" width="5.44140625" style="6" customWidth="1"/>
    <col min="16" max="16" width="5.109375" style="6" customWidth="1"/>
    <col min="17" max="18" width="4.6640625" style="6" customWidth="1"/>
    <col min="19" max="19" width="5.109375" style="6" customWidth="1"/>
    <col min="20" max="21" width="5.33203125" style="6" customWidth="1"/>
    <col min="22" max="23" width="4.6640625" style="6" customWidth="1"/>
    <col min="24" max="24" width="5.77734375" style="6" customWidth="1"/>
    <col min="25" max="25" width="5.109375" style="6" customWidth="1"/>
    <col min="26" max="28" width="4.6640625" style="6" customWidth="1"/>
    <col min="29" max="29" width="5.33203125" style="6" customWidth="1"/>
    <col min="30" max="30" width="5.6640625" style="6" customWidth="1"/>
    <col min="31" max="44" width="4.6640625" style="6" customWidth="1"/>
    <col min="45" max="45" width="2.6640625" style="6" customWidth="1"/>
    <col min="46" max="16384" width="9" style="6"/>
  </cols>
  <sheetData>
    <row r="1" spans="1:44" ht="39.9" customHeight="1" thickBot="1" x14ac:dyDescent="0.35">
      <c r="B1" s="33" t="s">
        <v>122</v>
      </c>
    </row>
    <row r="2" spans="1:44" ht="21.75" customHeight="1" thickTop="1" thickBot="1" x14ac:dyDescent="0.3">
      <c r="B2" s="7" t="s">
        <v>0</v>
      </c>
      <c r="C2" s="59" t="s">
        <v>180</v>
      </c>
      <c r="D2" s="59"/>
      <c r="E2" s="59"/>
      <c r="F2" s="59"/>
      <c r="G2" s="59"/>
      <c r="H2" s="59"/>
      <c r="I2" s="59"/>
      <c r="J2" s="8"/>
      <c r="U2" s="9"/>
      <c r="V2" s="9"/>
      <c r="W2" s="9"/>
      <c r="X2" s="9"/>
      <c r="Y2" s="9"/>
      <c r="Z2" s="9"/>
      <c r="AA2" s="9"/>
      <c r="AB2" s="9"/>
      <c r="AC2" s="10"/>
    </row>
    <row r="3" spans="1:44" ht="21.9" customHeight="1" thickTop="1" thickBot="1" x14ac:dyDescent="0.3">
      <c r="B3" s="7" t="s">
        <v>1</v>
      </c>
      <c r="C3" s="60">
        <v>2018</v>
      </c>
      <c r="D3" s="60"/>
      <c r="E3" s="60"/>
      <c r="F3" s="60"/>
      <c r="G3" s="60"/>
      <c r="H3" s="60"/>
      <c r="I3" s="60"/>
      <c r="J3" s="8"/>
      <c r="U3" s="9"/>
      <c r="V3" s="9"/>
      <c r="W3" s="9"/>
      <c r="X3" s="9"/>
      <c r="Y3" s="9"/>
      <c r="Z3" s="9"/>
      <c r="AA3" s="9"/>
      <c r="AB3" s="9"/>
      <c r="AC3" s="10"/>
    </row>
    <row r="4" spans="1:44" ht="15" customHeight="1" thickTop="1" x14ac:dyDescent="0.3">
      <c r="B4" s="9"/>
      <c r="C4" s="9"/>
      <c r="D4" s="9"/>
      <c r="E4" s="9"/>
      <c r="F4" s="9"/>
      <c r="G4" s="9"/>
      <c r="H4" s="9"/>
      <c r="I4" s="9"/>
      <c r="J4" s="9"/>
      <c r="K4" s="9"/>
      <c r="L4" s="9"/>
      <c r="M4" s="9"/>
      <c r="N4" s="9"/>
      <c r="O4" s="9"/>
      <c r="P4" s="9"/>
      <c r="Q4" s="9"/>
      <c r="R4" s="9"/>
      <c r="S4" s="9"/>
      <c r="T4" s="9"/>
      <c r="U4" s="9"/>
      <c r="V4" s="9"/>
      <c r="W4" s="9"/>
      <c r="X4" s="9"/>
      <c r="Y4" s="9"/>
      <c r="Z4" s="9"/>
      <c r="AA4" s="9"/>
      <c r="AB4" s="9"/>
      <c r="AC4" s="10"/>
      <c r="AD4" s="10"/>
      <c r="AE4" s="10"/>
      <c r="AF4" s="10"/>
      <c r="AG4" s="10"/>
      <c r="AH4" s="10"/>
      <c r="AI4" s="10"/>
      <c r="AJ4" s="10"/>
      <c r="AK4" s="10"/>
      <c r="AL4" s="10"/>
      <c r="AM4" s="10"/>
      <c r="AN4" s="10"/>
      <c r="AO4" s="10"/>
      <c r="AP4" s="10"/>
      <c r="AQ4" s="10"/>
      <c r="AR4" s="10"/>
    </row>
    <row r="5" spans="1:44" ht="16.5" x14ac:dyDescent="0.3">
      <c r="B5" s="6" t="s">
        <v>2</v>
      </c>
      <c r="C5" s="6" t="s">
        <v>16</v>
      </c>
      <c r="D5" s="6" t="s">
        <v>17</v>
      </c>
      <c r="E5" s="6" t="s">
        <v>18</v>
      </c>
      <c r="F5" s="6" t="s">
        <v>19</v>
      </c>
      <c r="G5" s="6" t="s">
        <v>20</v>
      </c>
      <c r="H5" s="6" t="s">
        <v>21</v>
      </c>
      <c r="I5" s="6" t="s">
        <v>23</v>
      </c>
      <c r="J5" s="6" t="s">
        <v>24</v>
      </c>
      <c r="K5" s="6" t="s">
        <v>25</v>
      </c>
      <c r="L5" s="6" t="s">
        <v>26</v>
      </c>
      <c r="M5" s="6" t="s">
        <v>27</v>
      </c>
      <c r="N5" s="6" t="s">
        <v>28</v>
      </c>
      <c r="O5" s="6" t="s">
        <v>29</v>
      </c>
      <c r="P5" s="6" t="s">
        <v>30</v>
      </c>
      <c r="Q5" s="6" t="s">
        <v>31</v>
      </c>
      <c r="R5" s="6" t="s">
        <v>32</v>
      </c>
      <c r="S5" s="6" t="s">
        <v>33</v>
      </c>
      <c r="T5" s="6" t="s">
        <v>34</v>
      </c>
      <c r="U5" s="6" t="s">
        <v>35</v>
      </c>
      <c r="V5" s="6" t="s">
        <v>36</v>
      </c>
      <c r="W5" s="6" t="s">
        <v>37</v>
      </c>
      <c r="X5" s="6" t="s">
        <v>38</v>
      </c>
      <c r="Y5" s="6" t="s">
        <v>40</v>
      </c>
      <c r="Z5" s="6" t="s">
        <v>41</v>
      </c>
      <c r="AA5" s="6" t="s">
        <v>42</v>
      </c>
      <c r="AB5" s="6" t="s">
        <v>43</v>
      </c>
      <c r="AC5" s="6" t="s">
        <v>44</v>
      </c>
      <c r="AD5" s="6" t="s">
        <v>46</v>
      </c>
      <c r="AE5" s="6" t="s">
        <v>47</v>
      </c>
      <c r="AF5" s="6" t="s">
        <v>48</v>
      </c>
      <c r="AG5" s="6" t="s">
        <v>49</v>
      </c>
      <c r="AH5" s="6" t="s">
        <v>50</v>
      </c>
      <c r="AI5" s="6" t="s">
        <v>51</v>
      </c>
      <c r="AJ5" s="6" t="s">
        <v>52</v>
      </c>
      <c r="AK5" s="6" t="s">
        <v>53</v>
      </c>
      <c r="AL5" s="6" t="s">
        <v>54</v>
      </c>
      <c r="AM5" s="6" t="s">
        <v>55</v>
      </c>
      <c r="AN5" s="6" t="s">
        <v>56</v>
      </c>
      <c r="AO5" s="6" t="s">
        <v>57</v>
      </c>
      <c r="AP5" s="6" t="s">
        <v>58</v>
      </c>
      <c r="AQ5" s="6" t="s">
        <v>59</v>
      </c>
      <c r="AR5" s="6" t="s">
        <v>60</v>
      </c>
    </row>
    <row r="6" spans="1:44" ht="18.75" customHeight="1" x14ac:dyDescent="0.3">
      <c r="B6" s="11" t="s">
        <v>3</v>
      </c>
      <c r="C6" s="12" t="str">
        <f t="shared" ref="C6:C17" si="0">IFERROR(IF(TEXT(DATE(Année_civile,ROW($A1),1),"jjj")=LEFT(C$5,3),DATE(Année_civile,ROW($A1),1),""),"")</f>
        <v/>
      </c>
      <c r="D6" s="12">
        <f t="shared" ref="D6:I17" si="1">IFERROR(IF(TEXT(DATE(Année_civile,ROW($A1),1),"jjj")=LEFT(D$5,3),DATE(Année_civile,ROW($A1),1),IF(C6&gt;=1,C6+1,"")),"")</f>
        <v>43101</v>
      </c>
      <c r="E6" s="12">
        <f t="shared" si="1"/>
        <v>43102</v>
      </c>
      <c r="F6" s="12">
        <f t="shared" si="1"/>
        <v>43103</v>
      </c>
      <c r="G6" s="12">
        <f t="shared" si="1"/>
        <v>43104</v>
      </c>
      <c r="H6" s="12">
        <f t="shared" si="1"/>
        <v>43105</v>
      </c>
      <c r="I6" s="12">
        <f t="shared" si="1"/>
        <v>43106</v>
      </c>
      <c r="J6" s="12">
        <f t="shared" ref="J6:J17" si="2">IFERROR(IF(I6&gt;=1,I6+1,""),"")</f>
        <v>43107</v>
      </c>
      <c r="K6" s="12">
        <f t="shared" ref="K6:K17" si="3">IFERROR(IF(J6&gt;=1,J6+1,""),"")</f>
        <v>43108</v>
      </c>
      <c r="L6" s="12">
        <f t="shared" ref="L6:L17" si="4">IFERROR(IF(K6&gt;=1,K6+1,""),"")</f>
        <v>43109</v>
      </c>
      <c r="M6" s="12">
        <f t="shared" ref="M6:M17" si="5">IFERROR(IF(L6&gt;=1,L6+1,""),"")</f>
        <v>43110</v>
      </c>
      <c r="N6" s="12">
        <f t="shared" ref="N6:N17" si="6">IFERROR(IF(M6&gt;=1,M6+1,""),"")</f>
        <v>43111</v>
      </c>
      <c r="O6" s="12">
        <f t="shared" ref="O6:O17" si="7">IFERROR(IF(N6&gt;=1,N6+1,""),"")</f>
        <v>43112</v>
      </c>
      <c r="P6" s="12">
        <f t="shared" ref="P6:P17" si="8">IFERROR(IF(O6&gt;=1,O6+1,""),"")</f>
        <v>43113</v>
      </c>
      <c r="Q6" s="12">
        <f t="shared" ref="Q6:Q17" si="9">IFERROR(IF(P6&gt;=1,P6+1,""),"")</f>
        <v>43114</v>
      </c>
      <c r="R6" s="12">
        <f t="shared" ref="R6:R17" si="10">IFERROR(IF(Q6&gt;=1,Q6+1,""),"")</f>
        <v>43115</v>
      </c>
      <c r="S6" s="12">
        <f t="shared" ref="S6:S17" si="11">IFERROR(IF(R6&gt;=1,R6+1,""),"")</f>
        <v>43116</v>
      </c>
      <c r="T6" s="12">
        <f t="shared" ref="T6:T17" si="12">IFERROR(IF(S6&gt;=1,S6+1,""),"")</f>
        <v>43117</v>
      </c>
      <c r="U6" s="12">
        <f t="shared" ref="U6:U17" si="13">IFERROR(IF(T6&gt;=1,T6+1,""),"")</f>
        <v>43118</v>
      </c>
      <c r="V6" s="12">
        <f t="shared" ref="V6:V17" si="14">IFERROR(IF(U6&gt;=1,U6+1,""),"")</f>
        <v>43119</v>
      </c>
      <c r="W6" s="12">
        <f t="shared" ref="W6:W17" si="15">IFERROR(IF(V6&gt;=1,V6+1,""),"")</f>
        <v>43120</v>
      </c>
      <c r="X6" s="12">
        <f t="shared" ref="X6:X17" si="16">IFERROR(IF(W6&gt;=1,W6+1,""),"")</f>
        <v>43121</v>
      </c>
      <c r="Y6" s="12">
        <f t="shared" ref="Y6:Y17" si="17">IFERROR(IF(X6&gt;=1,X6+1,""),"")</f>
        <v>43122</v>
      </c>
      <c r="Z6" s="12">
        <f t="shared" ref="Z6:Z17" si="18">IFERROR(IF(Y6&gt;=1,Y6+1,""),"")</f>
        <v>43123</v>
      </c>
      <c r="AA6" s="12">
        <f t="shared" ref="AA6:AA17" si="19">IFERROR(IF(Z6&gt;=1,Z6+1,""),"")</f>
        <v>43124</v>
      </c>
      <c r="AB6" s="12">
        <f t="shared" ref="AB6:AB17" si="20">IFERROR(IF(AA6&gt;=1,AA6+1,""),"")</f>
        <v>43125</v>
      </c>
      <c r="AC6" s="12">
        <f t="shared" ref="AC6:AC17" si="21">IFERROR(IF(AB6&gt;=1,AB6+1,""),"")</f>
        <v>43126</v>
      </c>
      <c r="AD6" s="12">
        <f t="shared" ref="AD6:AD17" si="22">IFERROR(IF(AC6&gt;=1,AC6+1,""),"")</f>
        <v>43127</v>
      </c>
      <c r="AE6" s="12">
        <f t="shared" ref="AE6:AE17" si="23">IFERROR(IF(AD6&gt;=1,AD6+1,""),"")</f>
        <v>43128</v>
      </c>
      <c r="AF6" s="12">
        <f t="shared" ref="AF6:AF17" si="24">IFERROR(IF(AE6&gt;=1,AE6+1,""),"")</f>
        <v>43129</v>
      </c>
      <c r="AG6" s="12">
        <f t="shared" ref="AG6:AG17" si="25">IFERROR(IF(AF6&gt;=1,AF6+1,""),"")</f>
        <v>43130</v>
      </c>
      <c r="AH6" s="12">
        <f t="shared" ref="AH6:AH17" si="26">IFERROR(IF(AG6&gt;=1,AG6+1,""),"")</f>
        <v>43131</v>
      </c>
      <c r="AI6" s="12">
        <f t="shared" ref="AI6:AI17" si="27">IFERROR(IF(AH6&gt;=1,AH6+1,""),"")</f>
        <v>43132</v>
      </c>
      <c r="AJ6" s="12">
        <f t="shared" ref="AJ6:AJ17" si="28">IFERROR(IF(AI6&gt;=1,AI6+1,""),"")</f>
        <v>43133</v>
      </c>
      <c r="AK6" s="12">
        <f t="shared" ref="AK6:AK17" si="29">IFERROR(IF(AJ6&gt;=1,AJ6+1,""),"")</f>
        <v>43134</v>
      </c>
      <c r="AL6" s="12" t="str">
        <f t="shared" ref="AL6:AR17" si="30">IFERROR(IF(AND(AK6&gt;=1,AK6+1&lt;=DATE(Année_civile,ROW($A1)+1,0)),AK6+1,""),"")</f>
        <v/>
      </c>
      <c r="AM6" s="12" t="str">
        <f t="shared" si="30"/>
        <v/>
      </c>
      <c r="AN6" s="12" t="str">
        <f t="shared" si="30"/>
        <v/>
      </c>
      <c r="AO6" s="12" t="str">
        <f t="shared" si="30"/>
        <v/>
      </c>
      <c r="AP6" s="12" t="str">
        <f t="shared" si="30"/>
        <v/>
      </c>
      <c r="AQ6" s="12" t="str">
        <f t="shared" si="30"/>
        <v/>
      </c>
      <c r="AR6" s="12" t="str">
        <f t="shared" si="30"/>
        <v/>
      </c>
    </row>
    <row r="7" spans="1:44" ht="18.75" customHeight="1" x14ac:dyDescent="0.3">
      <c r="B7" s="11" t="s">
        <v>4</v>
      </c>
      <c r="C7" s="12" t="str">
        <f t="shared" si="0"/>
        <v/>
      </c>
      <c r="D7" s="12" t="str">
        <f t="shared" si="1"/>
        <v/>
      </c>
      <c r="E7" s="12" t="str">
        <f t="shared" si="1"/>
        <v/>
      </c>
      <c r="F7" s="12" t="str">
        <f t="shared" si="1"/>
        <v/>
      </c>
      <c r="G7" s="12">
        <f t="shared" si="1"/>
        <v>43132</v>
      </c>
      <c r="H7" s="12">
        <f t="shared" si="1"/>
        <v>43133</v>
      </c>
      <c r="I7" s="12">
        <f t="shared" si="1"/>
        <v>43134</v>
      </c>
      <c r="J7" s="12">
        <f t="shared" si="2"/>
        <v>43135</v>
      </c>
      <c r="K7" s="12">
        <f t="shared" si="3"/>
        <v>43136</v>
      </c>
      <c r="L7" s="12">
        <f t="shared" si="4"/>
        <v>43137</v>
      </c>
      <c r="M7" s="12">
        <f t="shared" si="5"/>
        <v>43138</v>
      </c>
      <c r="N7" s="12">
        <f t="shared" si="6"/>
        <v>43139</v>
      </c>
      <c r="O7" s="12">
        <f t="shared" si="7"/>
        <v>43140</v>
      </c>
      <c r="P7" s="12">
        <f t="shared" si="8"/>
        <v>43141</v>
      </c>
      <c r="Q7" s="12">
        <f t="shared" si="9"/>
        <v>43142</v>
      </c>
      <c r="R7" s="12">
        <f t="shared" si="10"/>
        <v>43143</v>
      </c>
      <c r="S7" s="12">
        <f t="shared" si="11"/>
        <v>43144</v>
      </c>
      <c r="T7" s="12">
        <f t="shared" si="12"/>
        <v>43145</v>
      </c>
      <c r="U7" s="12">
        <f t="shared" si="13"/>
        <v>43146</v>
      </c>
      <c r="V7" s="12">
        <f t="shared" si="14"/>
        <v>43147</v>
      </c>
      <c r="W7" s="12">
        <f t="shared" si="15"/>
        <v>43148</v>
      </c>
      <c r="X7" s="12">
        <f t="shared" si="16"/>
        <v>43149</v>
      </c>
      <c r="Y7" s="12">
        <f t="shared" si="17"/>
        <v>43150</v>
      </c>
      <c r="Z7" s="12">
        <f t="shared" si="18"/>
        <v>43151</v>
      </c>
      <c r="AA7" s="12">
        <f t="shared" si="19"/>
        <v>43152</v>
      </c>
      <c r="AB7" s="12">
        <f t="shared" si="20"/>
        <v>43153</v>
      </c>
      <c r="AC7" s="12">
        <f t="shared" si="21"/>
        <v>43154</v>
      </c>
      <c r="AD7" s="12">
        <f t="shared" si="22"/>
        <v>43155</v>
      </c>
      <c r="AE7" s="12">
        <f t="shared" si="23"/>
        <v>43156</v>
      </c>
      <c r="AF7" s="12">
        <f t="shared" si="24"/>
        <v>43157</v>
      </c>
      <c r="AG7" s="12">
        <f t="shared" si="25"/>
        <v>43158</v>
      </c>
      <c r="AH7" s="12">
        <f t="shared" si="26"/>
        <v>43159</v>
      </c>
      <c r="AI7" s="12">
        <f t="shared" si="27"/>
        <v>43160</v>
      </c>
      <c r="AJ7" s="12">
        <f t="shared" si="28"/>
        <v>43161</v>
      </c>
      <c r="AK7" s="12">
        <f t="shared" si="29"/>
        <v>43162</v>
      </c>
      <c r="AL7" s="12" t="str">
        <f t="shared" si="30"/>
        <v/>
      </c>
      <c r="AM7" s="12" t="str">
        <f t="shared" si="30"/>
        <v/>
      </c>
      <c r="AN7" s="12" t="str">
        <f t="shared" si="30"/>
        <v/>
      </c>
      <c r="AO7" s="12" t="str">
        <f t="shared" si="30"/>
        <v/>
      </c>
      <c r="AP7" s="12" t="str">
        <f t="shared" si="30"/>
        <v/>
      </c>
      <c r="AQ7" s="12" t="str">
        <f t="shared" si="30"/>
        <v/>
      </c>
      <c r="AR7" s="12" t="str">
        <f t="shared" si="30"/>
        <v/>
      </c>
    </row>
    <row r="8" spans="1:44" ht="18.75" customHeight="1" x14ac:dyDescent="0.3">
      <c r="A8" s="13"/>
      <c r="B8" s="11" t="s">
        <v>5</v>
      </c>
      <c r="C8" s="12" t="str">
        <f t="shared" si="0"/>
        <v/>
      </c>
      <c r="D8" s="12" t="str">
        <f t="shared" si="1"/>
        <v/>
      </c>
      <c r="E8" s="12" t="str">
        <f t="shared" si="1"/>
        <v/>
      </c>
      <c r="F8" s="12" t="str">
        <f t="shared" si="1"/>
        <v/>
      </c>
      <c r="G8" s="12">
        <f t="shared" si="1"/>
        <v>43160</v>
      </c>
      <c r="H8" s="12">
        <f t="shared" si="1"/>
        <v>43161</v>
      </c>
      <c r="I8" s="12">
        <f t="shared" si="1"/>
        <v>43162</v>
      </c>
      <c r="J8" s="12">
        <f t="shared" si="2"/>
        <v>43163</v>
      </c>
      <c r="K8" s="12">
        <f t="shared" si="3"/>
        <v>43164</v>
      </c>
      <c r="L8" s="12">
        <f t="shared" si="4"/>
        <v>43165</v>
      </c>
      <c r="M8" s="12">
        <f t="shared" si="5"/>
        <v>43166</v>
      </c>
      <c r="N8" s="12">
        <f t="shared" si="6"/>
        <v>43167</v>
      </c>
      <c r="O8" s="12">
        <f t="shared" si="7"/>
        <v>43168</v>
      </c>
      <c r="P8" s="12">
        <f t="shared" si="8"/>
        <v>43169</v>
      </c>
      <c r="Q8" s="12">
        <f t="shared" si="9"/>
        <v>43170</v>
      </c>
      <c r="R8" s="12">
        <f t="shared" si="10"/>
        <v>43171</v>
      </c>
      <c r="S8" s="12">
        <f t="shared" si="11"/>
        <v>43172</v>
      </c>
      <c r="T8" s="12">
        <f t="shared" si="12"/>
        <v>43173</v>
      </c>
      <c r="U8" s="12">
        <f t="shared" si="13"/>
        <v>43174</v>
      </c>
      <c r="V8" s="12">
        <f t="shared" si="14"/>
        <v>43175</v>
      </c>
      <c r="W8" s="12">
        <f t="shared" si="15"/>
        <v>43176</v>
      </c>
      <c r="X8" s="12">
        <f t="shared" si="16"/>
        <v>43177</v>
      </c>
      <c r="Y8" s="12">
        <f t="shared" si="17"/>
        <v>43178</v>
      </c>
      <c r="Z8" s="12">
        <f t="shared" si="18"/>
        <v>43179</v>
      </c>
      <c r="AA8" s="12">
        <f t="shared" si="19"/>
        <v>43180</v>
      </c>
      <c r="AB8" s="12">
        <f t="shared" si="20"/>
        <v>43181</v>
      </c>
      <c r="AC8" s="12">
        <f t="shared" si="21"/>
        <v>43182</v>
      </c>
      <c r="AD8" s="12">
        <f t="shared" si="22"/>
        <v>43183</v>
      </c>
      <c r="AE8" s="12">
        <f t="shared" si="23"/>
        <v>43184</v>
      </c>
      <c r="AF8" s="12">
        <f t="shared" si="24"/>
        <v>43185</v>
      </c>
      <c r="AG8" s="12">
        <f t="shared" si="25"/>
        <v>43186</v>
      </c>
      <c r="AH8" s="12">
        <f t="shared" si="26"/>
        <v>43187</v>
      </c>
      <c r="AI8" s="12">
        <f t="shared" si="27"/>
        <v>43188</v>
      </c>
      <c r="AJ8" s="12">
        <f t="shared" si="28"/>
        <v>43189</v>
      </c>
      <c r="AK8" s="12">
        <f t="shared" si="29"/>
        <v>43190</v>
      </c>
      <c r="AL8" s="12" t="str">
        <f t="shared" si="30"/>
        <v/>
      </c>
      <c r="AM8" s="12" t="str">
        <f t="shared" si="30"/>
        <v/>
      </c>
      <c r="AN8" s="12" t="str">
        <f t="shared" si="30"/>
        <v/>
      </c>
      <c r="AO8" s="12" t="str">
        <f t="shared" si="30"/>
        <v/>
      </c>
      <c r="AP8" s="12" t="str">
        <f t="shared" si="30"/>
        <v/>
      </c>
      <c r="AQ8" s="12" t="str">
        <f t="shared" si="30"/>
        <v/>
      </c>
      <c r="AR8" s="12" t="str">
        <f t="shared" si="30"/>
        <v/>
      </c>
    </row>
    <row r="9" spans="1:44" ht="18.75" customHeight="1" x14ac:dyDescent="0.3">
      <c r="B9" s="11" t="s">
        <v>6</v>
      </c>
      <c r="C9" s="12">
        <f t="shared" si="0"/>
        <v>43191</v>
      </c>
      <c r="D9" s="12">
        <f t="shared" si="1"/>
        <v>43192</v>
      </c>
      <c r="E9" s="12">
        <f t="shared" si="1"/>
        <v>43193</v>
      </c>
      <c r="F9" s="12">
        <f t="shared" si="1"/>
        <v>43194</v>
      </c>
      <c r="G9" s="12">
        <f t="shared" si="1"/>
        <v>43195</v>
      </c>
      <c r="H9" s="12">
        <f t="shared" si="1"/>
        <v>43196</v>
      </c>
      <c r="I9" s="12">
        <f t="shared" si="1"/>
        <v>43197</v>
      </c>
      <c r="J9" s="12">
        <f t="shared" si="2"/>
        <v>43198</v>
      </c>
      <c r="K9" s="12">
        <f t="shared" si="3"/>
        <v>43199</v>
      </c>
      <c r="L9" s="12">
        <f t="shared" si="4"/>
        <v>43200</v>
      </c>
      <c r="M9" s="12">
        <f t="shared" si="5"/>
        <v>43201</v>
      </c>
      <c r="N9" s="12">
        <f t="shared" si="6"/>
        <v>43202</v>
      </c>
      <c r="O9" s="12">
        <f t="shared" si="7"/>
        <v>43203</v>
      </c>
      <c r="P9" s="12">
        <f t="shared" si="8"/>
        <v>43204</v>
      </c>
      <c r="Q9" s="12">
        <f t="shared" si="9"/>
        <v>43205</v>
      </c>
      <c r="R9" s="12">
        <f t="shared" si="10"/>
        <v>43206</v>
      </c>
      <c r="S9" s="12">
        <f t="shared" si="11"/>
        <v>43207</v>
      </c>
      <c r="T9" s="12">
        <f t="shared" si="12"/>
        <v>43208</v>
      </c>
      <c r="U9" s="12">
        <f t="shared" si="13"/>
        <v>43209</v>
      </c>
      <c r="V9" s="12">
        <f t="shared" si="14"/>
        <v>43210</v>
      </c>
      <c r="W9" s="12">
        <f t="shared" si="15"/>
        <v>43211</v>
      </c>
      <c r="X9" s="12">
        <f t="shared" si="16"/>
        <v>43212</v>
      </c>
      <c r="Y9" s="12">
        <f t="shared" si="17"/>
        <v>43213</v>
      </c>
      <c r="Z9" s="12">
        <f t="shared" si="18"/>
        <v>43214</v>
      </c>
      <c r="AA9" s="12">
        <f t="shared" si="19"/>
        <v>43215</v>
      </c>
      <c r="AB9" s="12">
        <f t="shared" si="20"/>
        <v>43216</v>
      </c>
      <c r="AC9" s="12">
        <f t="shared" si="21"/>
        <v>43217</v>
      </c>
      <c r="AD9" s="12">
        <f t="shared" si="22"/>
        <v>43218</v>
      </c>
      <c r="AE9" s="12">
        <f t="shared" si="23"/>
        <v>43219</v>
      </c>
      <c r="AF9" s="12">
        <f t="shared" si="24"/>
        <v>43220</v>
      </c>
      <c r="AG9" s="12">
        <f t="shared" si="25"/>
        <v>43221</v>
      </c>
      <c r="AH9" s="12">
        <f t="shared" si="26"/>
        <v>43222</v>
      </c>
      <c r="AI9" s="12">
        <f t="shared" si="27"/>
        <v>43223</v>
      </c>
      <c r="AJ9" s="12">
        <f t="shared" si="28"/>
        <v>43224</v>
      </c>
      <c r="AK9" s="12">
        <f t="shared" si="29"/>
        <v>43225</v>
      </c>
      <c r="AL9" s="12" t="str">
        <f t="shared" si="30"/>
        <v/>
      </c>
      <c r="AM9" s="12" t="str">
        <f t="shared" si="30"/>
        <v/>
      </c>
      <c r="AN9" s="12" t="str">
        <f t="shared" si="30"/>
        <v/>
      </c>
      <c r="AO9" s="12" t="str">
        <f t="shared" si="30"/>
        <v/>
      </c>
      <c r="AP9" s="12" t="str">
        <f t="shared" si="30"/>
        <v/>
      </c>
      <c r="AQ9" s="12" t="str">
        <f t="shared" si="30"/>
        <v/>
      </c>
      <c r="AR9" s="12" t="str">
        <f t="shared" si="30"/>
        <v/>
      </c>
    </row>
    <row r="10" spans="1:44" ht="18.75" customHeight="1" x14ac:dyDescent="0.3">
      <c r="B10" s="11" t="s">
        <v>7</v>
      </c>
      <c r="C10" s="12" t="str">
        <f t="shared" si="0"/>
        <v/>
      </c>
      <c r="D10" s="12" t="str">
        <f t="shared" si="1"/>
        <v/>
      </c>
      <c r="E10" s="12">
        <f t="shared" si="1"/>
        <v>43221</v>
      </c>
      <c r="F10" s="12">
        <f t="shared" si="1"/>
        <v>43222</v>
      </c>
      <c r="G10" s="12">
        <f t="shared" si="1"/>
        <v>43223</v>
      </c>
      <c r="H10" s="12">
        <f t="shared" si="1"/>
        <v>43224</v>
      </c>
      <c r="I10" s="12">
        <f t="shared" si="1"/>
        <v>43225</v>
      </c>
      <c r="J10" s="12">
        <f t="shared" si="2"/>
        <v>43226</v>
      </c>
      <c r="K10" s="12">
        <f t="shared" si="3"/>
        <v>43227</v>
      </c>
      <c r="L10" s="12">
        <f t="shared" si="4"/>
        <v>43228</v>
      </c>
      <c r="M10" s="12">
        <f t="shared" si="5"/>
        <v>43229</v>
      </c>
      <c r="N10" s="12">
        <f t="shared" si="6"/>
        <v>43230</v>
      </c>
      <c r="O10" s="12">
        <f t="shared" si="7"/>
        <v>43231</v>
      </c>
      <c r="P10" s="12">
        <f t="shared" si="8"/>
        <v>43232</v>
      </c>
      <c r="Q10" s="12">
        <f t="shared" si="9"/>
        <v>43233</v>
      </c>
      <c r="R10" s="12">
        <f t="shared" si="10"/>
        <v>43234</v>
      </c>
      <c r="S10" s="12">
        <f t="shared" si="11"/>
        <v>43235</v>
      </c>
      <c r="T10" s="12">
        <f t="shared" si="12"/>
        <v>43236</v>
      </c>
      <c r="U10" s="12">
        <f t="shared" si="13"/>
        <v>43237</v>
      </c>
      <c r="V10" s="12">
        <f t="shared" si="14"/>
        <v>43238</v>
      </c>
      <c r="W10" s="12">
        <f t="shared" si="15"/>
        <v>43239</v>
      </c>
      <c r="X10" s="12">
        <f t="shared" si="16"/>
        <v>43240</v>
      </c>
      <c r="Y10" s="12">
        <f t="shared" si="17"/>
        <v>43241</v>
      </c>
      <c r="Z10" s="12">
        <f t="shared" si="18"/>
        <v>43242</v>
      </c>
      <c r="AA10" s="12">
        <f t="shared" si="19"/>
        <v>43243</v>
      </c>
      <c r="AB10" s="12">
        <f t="shared" si="20"/>
        <v>43244</v>
      </c>
      <c r="AC10" s="12">
        <f t="shared" si="21"/>
        <v>43245</v>
      </c>
      <c r="AD10" s="12">
        <f t="shared" si="22"/>
        <v>43246</v>
      </c>
      <c r="AE10" s="12">
        <f t="shared" si="23"/>
        <v>43247</v>
      </c>
      <c r="AF10" s="12">
        <f t="shared" si="24"/>
        <v>43248</v>
      </c>
      <c r="AG10" s="12">
        <f t="shared" si="25"/>
        <v>43249</v>
      </c>
      <c r="AH10" s="12">
        <f t="shared" si="26"/>
        <v>43250</v>
      </c>
      <c r="AI10" s="12">
        <f t="shared" si="27"/>
        <v>43251</v>
      </c>
      <c r="AJ10" s="12">
        <f t="shared" si="28"/>
        <v>43252</v>
      </c>
      <c r="AK10" s="12">
        <f t="shared" si="29"/>
        <v>43253</v>
      </c>
      <c r="AL10" s="12" t="str">
        <f t="shared" si="30"/>
        <v/>
      </c>
      <c r="AM10" s="12" t="str">
        <f t="shared" si="30"/>
        <v/>
      </c>
      <c r="AN10" s="12" t="str">
        <f t="shared" si="30"/>
        <v/>
      </c>
      <c r="AO10" s="12" t="str">
        <f t="shared" si="30"/>
        <v/>
      </c>
      <c r="AP10" s="12" t="str">
        <f t="shared" si="30"/>
        <v/>
      </c>
      <c r="AQ10" s="12" t="str">
        <f t="shared" si="30"/>
        <v/>
      </c>
      <c r="AR10" s="12" t="str">
        <f t="shared" si="30"/>
        <v/>
      </c>
    </row>
    <row r="11" spans="1:44" ht="18.75" customHeight="1" x14ac:dyDescent="0.3">
      <c r="B11" s="11" t="s">
        <v>8</v>
      </c>
      <c r="C11" s="12" t="str">
        <f t="shared" si="0"/>
        <v/>
      </c>
      <c r="D11" s="12" t="str">
        <f t="shared" si="1"/>
        <v/>
      </c>
      <c r="E11" s="12" t="str">
        <f t="shared" si="1"/>
        <v/>
      </c>
      <c r="F11" s="12" t="str">
        <f t="shared" si="1"/>
        <v/>
      </c>
      <c r="G11" s="12" t="str">
        <f t="shared" si="1"/>
        <v/>
      </c>
      <c r="H11" s="12">
        <f t="shared" si="1"/>
        <v>43252</v>
      </c>
      <c r="I11" s="12">
        <f t="shared" si="1"/>
        <v>43253</v>
      </c>
      <c r="J11" s="12">
        <f t="shared" si="2"/>
        <v>43254</v>
      </c>
      <c r="K11" s="12">
        <f t="shared" si="3"/>
        <v>43255</v>
      </c>
      <c r="L11" s="12">
        <f t="shared" si="4"/>
        <v>43256</v>
      </c>
      <c r="M11" s="12">
        <f t="shared" si="5"/>
        <v>43257</v>
      </c>
      <c r="N11" s="12">
        <f t="shared" si="6"/>
        <v>43258</v>
      </c>
      <c r="O11" s="12">
        <f t="shared" si="7"/>
        <v>43259</v>
      </c>
      <c r="P11" s="12">
        <f t="shared" si="8"/>
        <v>43260</v>
      </c>
      <c r="Q11" s="12">
        <f t="shared" si="9"/>
        <v>43261</v>
      </c>
      <c r="R11" s="12">
        <f t="shared" si="10"/>
        <v>43262</v>
      </c>
      <c r="S11" s="12">
        <f t="shared" si="11"/>
        <v>43263</v>
      </c>
      <c r="T11" s="12">
        <f t="shared" si="12"/>
        <v>43264</v>
      </c>
      <c r="U11" s="12">
        <f t="shared" si="13"/>
        <v>43265</v>
      </c>
      <c r="V11" s="12">
        <f t="shared" si="14"/>
        <v>43266</v>
      </c>
      <c r="W11" s="12">
        <f t="shared" si="15"/>
        <v>43267</v>
      </c>
      <c r="X11" s="12">
        <f t="shared" si="16"/>
        <v>43268</v>
      </c>
      <c r="Y11" s="12">
        <f t="shared" si="17"/>
        <v>43269</v>
      </c>
      <c r="Z11" s="12">
        <f t="shared" si="18"/>
        <v>43270</v>
      </c>
      <c r="AA11" s="12">
        <f t="shared" si="19"/>
        <v>43271</v>
      </c>
      <c r="AB11" s="12">
        <f t="shared" si="20"/>
        <v>43272</v>
      </c>
      <c r="AC11" s="12">
        <f t="shared" si="21"/>
        <v>43273</v>
      </c>
      <c r="AD11" s="12">
        <f t="shared" si="22"/>
        <v>43274</v>
      </c>
      <c r="AE11" s="12">
        <f t="shared" si="23"/>
        <v>43275</v>
      </c>
      <c r="AF11" s="12">
        <f t="shared" si="24"/>
        <v>43276</v>
      </c>
      <c r="AG11" s="12">
        <f t="shared" si="25"/>
        <v>43277</v>
      </c>
      <c r="AH11" s="12">
        <f t="shared" si="26"/>
        <v>43278</v>
      </c>
      <c r="AI11" s="12">
        <f t="shared" si="27"/>
        <v>43279</v>
      </c>
      <c r="AJ11" s="12">
        <f t="shared" si="28"/>
        <v>43280</v>
      </c>
      <c r="AK11" s="12">
        <f t="shared" si="29"/>
        <v>43281</v>
      </c>
      <c r="AL11" s="12" t="str">
        <f t="shared" si="30"/>
        <v/>
      </c>
      <c r="AM11" s="12" t="str">
        <f t="shared" si="30"/>
        <v/>
      </c>
      <c r="AN11" s="12" t="str">
        <f t="shared" si="30"/>
        <v/>
      </c>
      <c r="AO11" s="12" t="str">
        <f t="shared" si="30"/>
        <v/>
      </c>
      <c r="AP11" s="12" t="str">
        <f t="shared" si="30"/>
        <v/>
      </c>
      <c r="AQ11" s="12" t="str">
        <f t="shared" si="30"/>
        <v/>
      </c>
      <c r="AR11" s="12" t="str">
        <f t="shared" si="30"/>
        <v/>
      </c>
    </row>
    <row r="12" spans="1:44" ht="18.75" customHeight="1" x14ac:dyDescent="0.3">
      <c r="B12" s="11" t="s">
        <v>9</v>
      </c>
      <c r="C12" s="12">
        <f t="shared" si="0"/>
        <v>43282</v>
      </c>
      <c r="D12" s="12">
        <f t="shared" si="1"/>
        <v>43283</v>
      </c>
      <c r="E12" s="12">
        <f t="shared" si="1"/>
        <v>43284</v>
      </c>
      <c r="F12" s="12">
        <f t="shared" si="1"/>
        <v>43285</v>
      </c>
      <c r="G12" s="12">
        <f t="shared" si="1"/>
        <v>43286</v>
      </c>
      <c r="H12" s="12">
        <f t="shared" si="1"/>
        <v>43287</v>
      </c>
      <c r="I12" s="12">
        <f t="shared" si="1"/>
        <v>43288</v>
      </c>
      <c r="J12" s="12">
        <f t="shared" si="2"/>
        <v>43289</v>
      </c>
      <c r="K12" s="12">
        <f t="shared" si="3"/>
        <v>43290</v>
      </c>
      <c r="L12" s="12">
        <f t="shared" si="4"/>
        <v>43291</v>
      </c>
      <c r="M12" s="12">
        <f t="shared" si="5"/>
        <v>43292</v>
      </c>
      <c r="N12" s="12">
        <f t="shared" si="6"/>
        <v>43293</v>
      </c>
      <c r="O12" s="12">
        <f t="shared" si="7"/>
        <v>43294</v>
      </c>
      <c r="P12" s="12">
        <f t="shared" si="8"/>
        <v>43295</v>
      </c>
      <c r="Q12" s="12">
        <f t="shared" si="9"/>
        <v>43296</v>
      </c>
      <c r="R12" s="12">
        <f t="shared" si="10"/>
        <v>43297</v>
      </c>
      <c r="S12" s="12">
        <f t="shared" si="11"/>
        <v>43298</v>
      </c>
      <c r="T12" s="12">
        <f t="shared" si="12"/>
        <v>43299</v>
      </c>
      <c r="U12" s="12">
        <f t="shared" si="13"/>
        <v>43300</v>
      </c>
      <c r="V12" s="12">
        <f t="shared" si="14"/>
        <v>43301</v>
      </c>
      <c r="W12" s="12">
        <f t="shared" si="15"/>
        <v>43302</v>
      </c>
      <c r="X12" s="12">
        <f t="shared" si="16"/>
        <v>43303</v>
      </c>
      <c r="Y12" s="12">
        <f t="shared" si="17"/>
        <v>43304</v>
      </c>
      <c r="Z12" s="12">
        <f t="shared" si="18"/>
        <v>43305</v>
      </c>
      <c r="AA12" s="12">
        <f t="shared" si="19"/>
        <v>43306</v>
      </c>
      <c r="AB12" s="12">
        <f t="shared" si="20"/>
        <v>43307</v>
      </c>
      <c r="AC12" s="12">
        <f t="shared" si="21"/>
        <v>43308</v>
      </c>
      <c r="AD12" s="12">
        <f t="shared" si="22"/>
        <v>43309</v>
      </c>
      <c r="AE12" s="12">
        <f t="shared" si="23"/>
        <v>43310</v>
      </c>
      <c r="AF12" s="12">
        <f t="shared" si="24"/>
        <v>43311</v>
      </c>
      <c r="AG12" s="12">
        <f t="shared" si="25"/>
        <v>43312</v>
      </c>
      <c r="AH12" s="12">
        <f t="shared" si="26"/>
        <v>43313</v>
      </c>
      <c r="AI12" s="12">
        <f t="shared" si="27"/>
        <v>43314</v>
      </c>
      <c r="AJ12" s="12">
        <f t="shared" si="28"/>
        <v>43315</v>
      </c>
      <c r="AK12" s="12">
        <f t="shared" si="29"/>
        <v>43316</v>
      </c>
      <c r="AL12" s="12" t="str">
        <f t="shared" si="30"/>
        <v/>
      </c>
      <c r="AM12" s="12" t="str">
        <f t="shared" si="30"/>
        <v/>
      </c>
      <c r="AN12" s="12" t="str">
        <f t="shared" si="30"/>
        <v/>
      </c>
      <c r="AO12" s="12" t="str">
        <f t="shared" si="30"/>
        <v/>
      </c>
      <c r="AP12" s="12" t="str">
        <f t="shared" si="30"/>
        <v/>
      </c>
      <c r="AQ12" s="12" t="str">
        <f t="shared" si="30"/>
        <v/>
      </c>
      <c r="AR12" s="12" t="str">
        <f t="shared" si="30"/>
        <v/>
      </c>
    </row>
    <row r="13" spans="1:44" ht="18.75" customHeight="1" x14ac:dyDescent="0.3">
      <c r="B13" s="11" t="s">
        <v>10</v>
      </c>
      <c r="C13" s="12" t="str">
        <f t="shared" si="0"/>
        <v/>
      </c>
      <c r="D13" s="12" t="str">
        <f t="shared" si="1"/>
        <v/>
      </c>
      <c r="E13" s="12" t="str">
        <f t="shared" si="1"/>
        <v/>
      </c>
      <c r="F13" s="12">
        <f t="shared" si="1"/>
        <v>43313</v>
      </c>
      <c r="G13" s="12">
        <f t="shared" si="1"/>
        <v>43314</v>
      </c>
      <c r="H13" s="12">
        <f t="shared" si="1"/>
        <v>43315</v>
      </c>
      <c r="I13" s="12">
        <f t="shared" si="1"/>
        <v>43316</v>
      </c>
      <c r="J13" s="12">
        <f t="shared" si="2"/>
        <v>43317</v>
      </c>
      <c r="K13" s="12">
        <f t="shared" si="3"/>
        <v>43318</v>
      </c>
      <c r="L13" s="12">
        <f t="shared" si="4"/>
        <v>43319</v>
      </c>
      <c r="M13" s="12">
        <f t="shared" si="5"/>
        <v>43320</v>
      </c>
      <c r="N13" s="12">
        <f t="shared" si="6"/>
        <v>43321</v>
      </c>
      <c r="O13" s="12">
        <f t="shared" si="7"/>
        <v>43322</v>
      </c>
      <c r="P13" s="12">
        <f t="shared" si="8"/>
        <v>43323</v>
      </c>
      <c r="Q13" s="12">
        <f t="shared" si="9"/>
        <v>43324</v>
      </c>
      <c r="R13" s="12">
        <f t="shared" si="10"/>
        <v>43325</v>
      </c>
      <c r="S13" s="12">
        <f t="shared" si="11"/>
        <v>43326</v>
      </c>
      <c r="T13" s="12">
        <f t="shared" si="12"/>
        <v>43327</v>
      </c>
      <c r="U13" s="12">
        <f t="shared" si="13"/>
        <v>43328</v>
      </c>
      <c r="V13" s="12">
        <f t="shared" si="14"/>
        <v>43329</v>
      </c>
      <c r="W13" s="12">
        <f t="shared" si="15"/>
        <v>43330</v>
      </c>
      <c r="X13" s="12">
        <f t="shared" si="16"/>
        <v>43331</v>
      </c>
      <c r="Y13" s="12">
        <f t="shared" si="17"/>
        <v>43332</v>
      </c>
      <c r="Z13" s="12">
        <f t="shared" si="18"/>
        <v>43333</v>
      </c>
      <c r="AA13" s="12">
        <f t="shared" si="19"/>
        <v>43334</v>
      </c>
      <c r="AB13" s="12">
        <f t="shared" si="20"/>
        <v>43335</v>
      </c>
      <c r="AC13" s="12">
        <f t="shared" si="21"/>
        <v>43336</v>
      </c>
      <c r="AD13" s="12">
        <f t="shared" si="22"/>
        <v>43337</v>
      </c>
      <c r="AE13" s="12">
        <f t="shared" si="23"/>
        <v>43338</v>
      </c>
      <c r="AF13" s="12">
        <f t="shared" si="24"/>
        <v>43339</v>
      </c>
      <c r="AG13" s="12">
        <f t="shared" si="25"/>
        <v>43340</v>
      </c>
      <c r="AH13" s="12">
        <f t="shared" si="26"/>
        <v>43341</v>
      </c>
      <c r="AI13" s="12">
        <f t="shared" si="27"/>
        <v>43342</v>
      </c>
      <c r="AJ13" s="12">
        <f t="shared" si="28"/>
        <v>43343</v>
      </c>
      <c r="AK13" s="12">
        <f t="shared" si="29"/>
        <v>43344</v>
      </c>
      <c r="AL13" s="12" t="str">
        <f t="shared" si="30"/>
        <v/>
      </c>
      <c r="AM13" s="12" t="str">
        <f t="shared" si="30"/>
        <v/>
      </c>
      <c r="AN13" s="12" t="str">
        <f t="shared" si="30"/>
        <v/>
      </c>
      <c r="AO13" s="12" t="str">
        <f t="shared" si="30"/>
        <v/>
      </c>
      <c r="AP13" s="12" t="str">
        <f t="shared" si="30"/>
        <v/>
      </c>
      <c r="AQ13" s="12" t="str">
        <f t="shared" si="30"/>
        <v/>
      </c>
      <c r="AR13" s="12" t="str">
        <f t="shared" si="30"/>
        <v/>
      </c>
    </row>
    <row r="14" spans="1:44" ht="18.75" customHeight="1" x14ac:dyDescent="0.3">
      <c r="B14" s="11" t="s">
        <v>11</v>
      </c>
      <c r="C14" s="12" t="str">
        <f t="shared" si="0"/>
        <v/>
      </c>
      <c r="D14" s="12" t="str">
        <f t="shared" si="1"/>
        <v/>
      </c>
      <c r="E14" s="12" t="str">
        <f t="shared" si="1"/>
        <v/>
      </c>
      <c r="F14" s="12" t="str">
        <f t="shared" si="1"/>
        <v/>
      </c>
      <c r="G14" s="12" t="str">
        <f t="shared" si="1"/>
        <v/>
      </c>
      <c r="H14" s="12" t="str">
        <f t="shared" si="1"/>
        <v/>
      </c>
      <c r="I14" s="12">
        <f t="shared" si="1"/>
        <v>43344</v>
      </c>
      <c r="J14" s="12">
        <f t="shared" si="2"/>
        <v>43345</v>
      </c>
      <c r="K14" s="12">
        <f t="shared" si="3"/>
        <v>43346</v>
      </c>
      <c r="L14" s="12">
        <f t="shared" si="4"/>
        <v>43347</v>
      </c>
      <c r="M14" s="12">
        <f t="shared" si="5"/>
        <v>43348</v>
      </c>
      <c r="N14" s="12">
        <f t="shared" si="6"/>
        <v>43349</v>
      </c>
      <c r="O14" s="12">
        <f t="shared" si="7"/>
        <v>43350</v>
      </c>
      <c r="P14" s="12">
        <f t="shared" si="8"/>
        <v>43351</v>
      </c>
      <c r="Q14" s="12">
        <f t="shared" si="9"/>
        <v>43352</v>
      </c>
      <c r="R14" s="12">
        <f t="shared" si="10"/>
        <v>43353</v>
      </c>
      <c r="S14" s="12">
        <f t="shared" si="11"/>
        <v>43354</v>
      </c>
      <c r="T14" s="12">
        <f t="shared" si="12"/>
        <v>43355</v>
      </c>
      <c r="U14" s="12">
        <f t="shared" si="13"/>
        <v>43356</v>
      </c>
      <c r="V14" s="12">
        <f t="shared" si="14"/>
        <v>43357</v>
      </c>
      <c r="W14" s="12">
        <f t="shared" si="15"/>
        <v>43358</v>
      </c>
      <c r="X14" s="12">
        <f t="shared" si="16"/>
        <v>43359</v>
      </c>
      <c r="Y14" s="12">
        <f t="shared" si="17"/>
        <v>43360</v>
      </c>
      <c r="Z14" s="12">
        <f t="shared" si="18"/>
        <v>43361</v>
      </c>
      <c r="AA14" s="12">
        <f t="shared" si="19"/>
        <v>43362</v>
      </c>
      <c r="AB14" s="12">
        <f t="shared" si="20"/>
        <v>43363</v>
      </c>
      <c r="AC14" s="12">
        <f t="shared" si="21"/>
        <v>43364</v>
      </c>
      <c r="AD14" s="12">
        <f t="shared" si="22"/>
        <v>43365</v>
      </c>
      <c r="AE14" s="12">
        <f t="shared" si="23"/>
        <v>43366</v>
      </c>
      <c r="AF14" s="12">
        <f t="shared" si="24"/>
        <v>43367</v>
      </c>
      <c r="AG14" s="12">
        <f t="shared" si="25"/>
        <v>43368</v>
      </c>
      <c r="AH14" s="12">
        <f t="shared" si="26"/>
        <v>43369</v>
      </c>
      <c r="AI14" s="12">
        <f t="shared" si="27"/>
        <v>43370</v>
      </c>
      <c r="AJ14" s="12">
        <f t="shared" si="28"/>
        <v>43371</v>
      </c>
      <c r="AK14" s="12">
        <f t="shared" si="29"/>
        <v>43372</v>
      </c>
      <c r="AL14" s="12">
        <f t="shared" si="30"/>
        <v>43373</v>
      </c>
      <c r="AM14" s="12" t="str">
        <f t="shared" si="30"/>
        <v/>
      </c>
      <c r="AN14" s="12" t="str">
        <f t="shared" si="30"/>
        <v/>
      </c>
      <c r="AO14" s="12" t="str">
        <f t="shared" si="30"/>
        <v/>
      </c>
      <c r="AP14" s="12" t="str">
        <f t="shared" si="30"/>
        <v/>
      </c>
      <c r="AQ14" s="12" t="str">
        <f t="shared" si="30"/>
        <v/>
      </c>
      <c r="AR14" s="12" t="str">
        <f t="shared" si="30"/>
        <v/>
      </c>
    </row>
    <row r="15" spans="1:44" ht="18.75" customHeight="1" x14ac:dyDescent="0.3">
      <c r="B15" s="11" t="s">
        <v>12</v>
      </c>
      <c r="C15" s="12" t="str">
        <f t="shared" si="0"/>
        <v/>
      </c>
      <c r="D15" s="12">
        <f t="shared" si="1"/>
        <v>43374</v>
      </c>
      <c r="E15" s="12">
        <f t="shared" si="1"/>
        <v>43375</v>
      </c>
      <c r="F15" s="12">
        <f t="shared" si="1"/>
        <v>43376</v>
      </c>
      <c r="G15" s="12">
        <f t="shared" si="1"/>
        <v>43377</v>
      </c>
      <c r="H15" s="12">
        <f t="shared" si="1"/>
        <v>43378</v>
      </c>
      <c r="I15" s="12">
        <f t="shared" si="1"/>
        <v>43379</v>
      </c>
      <c r="J15" s="12">
        <f t="shared" si="2"/>
        <v>43380</v>
      </c>
      <c r="K15" s="12">
        <f t="shared" si="3"/>
        <v>43381</v>
      </c>
      <c r="L15" s="12">
        <f t="shared" si="4"/>
        <v>43382</v>
      </c>
      <c r="M15" s="12">
        <f t="shared" si="5"/>
        <v>43383</v>
      </c>
      <c r="N15" s="12">
        <f t="shared" si="6"/>
        <v>43384</v>
      </c>
      <c r="O15" s="12">
        <f t="shared" si="7"/>
        <v>43385</v>
      </c>
      <c r="P15" s="12">
        <f t="shared" si="8"/>
        <v>43386</v>
      </c>
      <c r="Q15" s="12">
        <f t="shared" si="9"/>
        <v>43387</v>
      </c>
      <c r="R15" s="12">
        <f t="shared" si="10"/>
        <v>43388</v>
      </c>
      <c r="S15" s="12">
        <f t="shared" si="11"/>
        <v>43389</v>
      </c>
      <c r="T15" s="12">
        <f t="shared" si="12"/>
        <v>43390</v>
      </c>
      <c r="U15" s="12">
        <f t="shared" si="13"/>
        <v>43391</v>
      </c>
      <c r="V15" s="12">
        <f t="shared" si="14"/>
        <v>43392</v>
      </c>
      <c r="W15" s="12">
        <f t="shared" si="15"/>
        <v>43393</v>
      </c>
      <c r="X15" s="12">
        <f t="shared" si="16"/>
        <v>43394</v>
      </c>
      <c r="Y15" s="12">
        <f t="shared" si="17"/>
        <v>43395</v>
      </c>
      <c r="Z15" s="12">
        <f t="shared" si="18"/>
        <v>43396</v>
      </c>
      <c r="AA15" s="12">
        <f t="shared" si="19"/>
        <v>43397</v>
      </c>
      <c r="AB15" s="12">
        <f t="shared" si="20"/>
        <v>43398</v>
      </c>
      <c r="AC15" s="12">
        <f t="shared" si="21"/>
        <v>43399</v>
      </c>
      <c r="AD15" s="12">
        <f t="shared" si="22"/>
        <v>43400</v>
      </c>
      <c r="AE15" s="12">
        <f t="shared" si="23"/>
        <v>43401</v>
      </c>
      <c r="AF15" s="12">
        <f t="shared" si="24"/>
        <v>43402</v>
      </c>
      <c r="AG15" s="12">
        <f t="shared" si="25"/>
        <v>43403</v>
      </c>
      <c r="AH15" s="12">
        <f t="shared" si="26"/>
        <v>43404</v>
      </c>
      <c r="AI15" s="12">
        <f t="shared" si="27"/>
        <v>43405</v>
      </c>
      <c r="AJ15" s="12">
        <f t="shared" si="28"/>
        <v>43406</v>
      </c>
      <c r="AK15" s="12">
        <f t="shared" si="29"/>
        <v>43407</v>
      </c>
      <c r="AL15" s="12" t="str">
        <f t="shared" si="30"/>
        <v/>
      </c>
      <c r="AM15" s="12" t="str">
        <f t="shared" si="30"/>
        <v/>
      </c>
      <c r="AN15" s="12" t="str">
        <f t="shared" si="30"/>
        <v/>
      </c>
      <c r="AO15" s="12" t="str">
        <f t="shared" si="30"/>
        <v/>
      </c>
      <c r="AP15" s="12" t="str">
        <f t="shared" si="30"/>
        <v/>
      </c>
      <c r="AQ15" s="12" t="str">
        <f t="shared" si="30"/>
        <v/>
      </c>
      <c r="AR15" s="12" t="str">
        <f t="shared" si="30"/>
        <v/>
      </c>
    </row>
    <row r="16" spans="1:44" ht="18.75" customHeight="1" x14ac:dyDescent="0.3">
      <c r="B16" s="11" t="s">
        <v>13</v>
      </c>
      <c r="C16" s="12" t="str">
        <f t="shared" si="0"/>
        <v/>
      </c>
      <c r="D16" s="12" t="str">
        <f t="shared" si="1"/>
        <v/>
      </c>
      <c r="E16" s="12" t="str">
        <f t="shared" si="1"/>
        <v/>
      </c>
      <c r="F16" s="12" t="str">
        <f t="shared" si="1"/>
        <v/>
      </c>
      <c r="G16" s="12">
        <f t="shared" si="1"/>
        <v>43405</v>
      </c>
      <c r="H16" s="12">
        <f t="shared" si="1"/>
        <v>43406</v>
      </c>
      <c r="I16" s="12">
        <f t="shared" si="1"/>
        <v>43407</v>
      </c>
      <c r="J16" s="12">
        <f t="shared" si="2"/>
        <v>43408</v>
      </c>
      <c r="K16" s="12">
        <f t="shared" si="3"/>
        <v>43409</v>
      </c>
      <c r="L16" s="12">
        <f t="shared" si="4"/>
        <v>43410</v>
      </c>
      <c r="M16" s="12">
        <f t="shared" si="5"/>
        <v>43411</v>
      </c>
      <c r="N16" s="12">
        <f t="shared" si="6"/>
        <v>43412</v>
      </c>
      <c r="O16" s="12">
        <f t="shared" si="7"/>
        <v>43413</v>
      </c>
      <c r="P16" s="12">
        <f t="shared" si="8"/>
        <v>43414</v>
      </c>
      <c r="Q16" s="12">
        <f t="shared" si="9"/>
        <v>43415</v>
      </c>
      <c r="R16" s="12">
        <f t="shared" si="10"/>
        <v>43416</v>
      </c>
      <c r="S16" s="12">
        <f t="shared" si="11"/>
        <v>43417</v>
      </c>
      <c r="T16" s="12">
        <f t="shared" si="12"/>
        <v>43418</v>
      </c>
      <c r="U16" s="12">
        <f t="shared" si="13"/>
        <v>43419</v>
      </c>
      <c r="V16" s="12">
        <f t="shared" si="14"/>
        <v>43420</v>
      </c>
      <c r="W16" s="12">
        <f t="shared" si="15"/>
        <v>43421</v>
      </c>
      <c r="X16" s="12">
        <f t="shared" si="16"/>
        <v>43422</v>
      </c>
      <c r="Y16" s="12">
        <f t="shared" si="17"/>
        <v>43423</v>
      </c>
      <c r="Z16" s="12">
        <f t="shared" si="18"/>
        <v>43424</v>
      </c>
      <c r="AA16" s="12">
        <f t="shared" si="19"/>
        <v>43425</v>
      </c>
      <c r="AB16" s="12">
        <f t="shared" si="20"/>
        <v>43426</v>
      </c>
      <c r="AC16" s="12">
        <f t="shared" si="21"/>
        <v>43427</v>
      </c>
      <c r="AD16" s="12">
        <f t="shared" si="22"/>
        <v>43428</v>
      </c>
      <c r="AE16" s="12">
        <f t="shared" si="23"/>
        <v>43429</v>
      </c>
      <c r="AF16" s="12">
        <f t="shared" si="24"/>
        <v>43430</v>
      </c>
      <c r="AG16" s="12">
        <f t="shared" si="25"/>
        <v>43431</v>
      </c>
      <c r="AH16" s="12">
        <f t="shared" si="26"/>
        <v>43432</v>
      </c>
      <c r="AI16" s="12">
        <f t="shared" si="27"/>
        <v>43433</v>
      </c>
      <c r="AJ16" s="12">
        <f t="shared" si="28"/>
        <v>43434</v>
      </c>
      <c r="AK16" s="12">
        <f t="shared" si="29"/>
        <v>43435</v>
      </c>
      <c r="AL16" s="12" t="str">
        <f t="shared" si="30"/>
        <v/>
      </c>
      <c r="AM16" s="12" t="str">
        <f t="shared" si="30"/>
        <v/>
      </c>
      <c r="AN16" s="12" t="str">
        <f t="shared" si="30"/>
        <v/>
      </c>
      <c r="AO16" s="12" t="str">
        <f t="shared" si="30"/>
        <v/>
      </c>
      <c r="AP16" s="12" t="str">
        <f t="shared" si="30"/>
        <v/>
      </c>
      <c r="AQ16" s="12" t="str">
        <f t="shared" si="30"/>
        <v/>
      </c>
      <c r="AR16" s="12" t="str">
        <f t="shared" si="30"/>
        <v/>
      </c>
    </row>
    <row r="17" spans="2:44" ht="18.75" customHeight="1" x14ac:dyDescent="0.3">
      <c r="B17" s="11" t="s">
        <v>14</v>
      </c>
      <c r="C17" s="12" t="str">
        <f t="shared" si="0"/>
        <v/>
      </c>
      <c r="D17" s="12" t="str">
        <f t="shared" si="1"/>
        <v/>
      </c>
      <c r="E17" s="12" t="str">
        <f t="shared" si="1"/>
        <v/>
      </c>
      <c r="F17" s="12" t="str">
        <f t="shared" si="1"/>
        <v/>
      </c>
      <c r="G17" s="12" t="str">
        <f t="shared" si="1"/>
        <v/>
      </c>
      <c r="H17" s="12" t="str">
        <f t="shared" si="1"/>
        <v/>
      </c>
      <c r="I17" s="12">
        <f t="shared" si="1"/>
        <v>43435</v>
      </c>
      <c r="J17" s="12">
        <f t="shared" si="2"/>
        <v>43436</v>
      </c>
      <c r="K17" s="12">
        <f t="shared" si="3"/>
        <v>43437</v>
      </c>
      <c r="L17" s="12">
        <f t="shared" si="4"/>
        <v>43438</v>
      </c>
      <c r="M17" s="12">
        <f t="shared" si="5"/>
        <v>43439</v>
      </c>
      <c r="N17" s="12">
        <f t="shared" si="6"/>
        <v>43440</v>
      </c>
      <c r="O17" s="12">
        <f t="shared" si="7"/>
        <v>43441</v>
      </c>
      <c r="P17" s="12">
        <f t="shared" si="8"/>
        <v>43442</v>
      </c>
      <c r="Q17" s="12">
        <f t="shared" si="9"/>
        <v>43443</v>
      </c>
      <c r="R17" s="12">
        <f t="shared" si="10"/>
        <v>43444</v>
      </c>
      <c r="S17" s="12">
        <f t="shared" si="11"/>
        <v>43445</v>
      </c>
      <c r="T17" s="12">
        <f t="shared" si="12"/>
        <v>43446</v>
      </c>
      <c r="U17" s="12">
        <f t="shared" si="13"/>
        <v>43447</v>
      </c>
      <c r="V17" s="12">
        <f t="shared" si="14"/>
        <v>43448</v>
      </c>
      <c r="W17" s="12">
        <f t="shared" si="15"/>
        <v>43449</v>
      </c>
      <c r="X17" s="12">
        <f t="shared" si="16"/>
        <v>43450</v>
      </c>
      <c r="Y17" s="12">
        <f t="shared" si="17"/>
        <v>43451</v>
      </c>
      <c r="Z17" s="12">
        <f t="shared" si="18"/>
        <v>43452</v>
      </c>
      <c r="AA17" s="12">
        <f t="shared" si="19"/>
        <v>43453</v>
      </c>
      <c r="AB17" s="12">
        <f t="shared" si="20"/>
        <v>43454</v>
      </c>
      <c r="AC17" s="12">
        <f t="shared" si="21"/>
        <v>43455</v>
      </c>
      <c r="AD17" s="12">
        <f t="shared" si="22"/>
        <v>43456</v>
      </c>
      <c r="AE17" s="12">
        <f t="shared" si="23"/>
        <v>43457</v>
      </c>
      <c r="AF17" s="12">
        <f t="shared" si="24"/>
        <v>43458</v>
      </c>
      <c r="AG17" s="12">
        <f t="shared" si="25"/>
        <v>43459</v>
      </c>
      <c r="AH17" s="12">
        <f t="shared" si="26"/>
        <v>43460</v>
      </c>
      <c r="AI17" s="12">
        <f t="shared" si="27"/>
        <v>43461</v>
      </c>
      <c r="AJ17" s="12">
        <f t="shared" si="28"/>
        <v>43462</v>
      </c>
      <c r="AK17" s="12">
        <f t="shared" si="29"/>
        <v>43463</v>
      </c>
      <c r="AL17" s="12">
        <f t="shared" si="30"/>
        <v>43464</v>
      </c>
      <c r="AM17" s="12">
        <f t="shared" si="30"/>
        <v>43465</v>
      </c>
      <c r="AN17" s="12" t="str">
        <f t="shared" si="30"/>
        <v/>
      </c>
      <c r="AO17" s="12" t="str">
        <f t="shared" si="30"/>
        <v/>
      </c>
      <c r="AP17" s="12" t="str">
        <f t="shared" si="30"/>
        <v/>
      </c>
      <c r="AQ17" s="12" t="str">
        <f t="shared" si="30"/>
        <v/>
      </c>
      <c r="AR17" s="12" t="str">
        <f t="shared" si="30"/>
        <v/>
      </c>
    </row>
    <row r="18" spans="2:44" ht="39.9" customHeight="1" x14ac:dyDescent="0.3">
      <c r="B18" s="35" t="s">
        <v>15</v>
      </c>
      <c r="C18" s="14"/>
      <c r="D18" s="14"/>
      <c r="E18" s="14"/>
      <c r="F18" s="14"/>
      <c r="G18" s="15"/>
      <c r="H18" s="15"/>
      <c r="I18" s="15"/>
      <c r="J18" s="15"/>
      <c r="K18" s="15"/>
      <c r="L18" s="15"/>
      <c r="M18" s="15"/>
      <c r="N18" s="15"/>
      <c r="O18" s="15"/>
    </row>
    <row r="19" spans="2:44" ht="51" customHeight="1" x14ac:dyDescent="0.3">
      <c r="C19" s="53" t="s">
        <v>123</v>
      </c>
      <c r="D19" s="54"/>
      <c r="E19" s="54"/>
      <c r="F19" s="16"/>
      <c r="G19" s="17"/>
      <c r="H19" s="62" t="s">
        <v>22</v>
      </c>
      <c r="I19" s="63"/>
      <c r="J19" s="63"/>
      <c r="K19" s="63"/>
      <c r="L19" s="16"/>
      <c r="M19" s="18"/>
      <c r="N19" s="53" t="s">
        <v>125</v>
      </c>
      <c r="O19" s="54"/>
      <c r="P19" s="54"/>
      <c r="Q19" s="16"/>
      <c r="R19" s="18"/>
      <c r="S19" s="53" t="s">
        <v>121</v>
      </c>
      <c r="T19" s="54"/>
      <c r="U19" s="54"/>
      <c r="V19" s="16"/>
      <c r="W19" s="17"/>
      <c r="X19" s="53" t="s">
        <v>126</v>
      </c>
      <c r="Y19" s="54"/>
      <c r="Z19" s="54"/>
      <c r="AA19" s="16"/>
      <c r="AB19" s="17"/>
      <c r="AC19" s="53" t="s">
        <v>127</v>
      </c>
      <c r="AD19" s="54"/>
      <c r="AE19" s="54"/>
      <c r="AF19" s="16"/>
      <c r="AG19" s="23"/>
      <c r="AH19" s="53" t="s">
        <v>128</v>
      </c>
      <c r="AI19" s="54"/>
      <c r="AJ19" s="54"/>
      <c r="AK19" s="19"/>
      <c r="AL19" s="23"/>
      <c r="AM19" s="56" t="s">
        <v>45</v>
      </c>
      <c r="AN19" s="56"/>
      <c r="AO19" s="56"/>
      <c r="AP19" s="19"/>
    </row>
    <row r="20" spans="2:44" ht="55.05" customHeight="1" x14ac:dyDescent="0.3">
      <c r="B20" s="25" t="s">
        <v>165</v>
      </c>
      <c r="C20" s="61">
        <f ca="1">SUMIFS('Suivi des congés des employés'!F:F,'Suivi des congés des employés'!B:B,valSelEmployé,'Suivi des congés des employés'!C:C,"&gt;="&amp;DATE(Année_civile,1,1),'Suivi des congés des employés'!D:D,"&lt;"&amp;DATE(Année_civile+1,1,1))</f>
        <v>118</v>
      </c>
      <c r="D20" s="61"/>
      <c r="E20" s="61"/>
      <c r="F20" s="16"/>
      <c r="H20" s="61">
        <f ca="1">(NETWORKDAYS(DATE(Année_civile,1,1),EDATE(DATE(Année_civile,1,1),12)-1))-'Jours fériés'!$K$4</f>
        <v>252</v>
      </c>
      <c r="I20" s="61"/>
      <c r="J20" s="61"/>
      <c r="K20" s="61"/>
      <c r="L20" s="16"/>
      <c r="N20" s="55">
        <f ca="1">SUMIFS('Suivi des congés des employés'!$F$4:$F$998,'Suivi des congés des employés'!$B$4:$B$998,valSelEmployé,'Suivi des congés des employés'!$C$4:$C$998,"&gt;="&amp;DATE(Année_civile,1,1),'Suivi des congés des employés'!$D$4:$D$998,"&lt;"&amp;DATE(Année_civile+1,1,1),'Suivi des congés des employés'!$E$4:$E$998,'Types de congés'!B11)</f>
        <v>30</v>
      </c>
      <c r="O20" s="55"/>
      <c r="P20" s="55"/>
      <c r="Q20" s="16"/>
      <c r="S20" s="64">
        <f>SUMIFS('Suivi des congés des employés'!$F$4:$F$998,'Suivi des congés des employés'!$B$4:$B$998,valSelEmployé,'Suivi des congés des employés'!$C$4:$C$998,"&gt;="&amp;DATE(Année_civile,1,1),'Suivi des congés des employés'!$D$4:$D$998,"&lt;"&amp;DATE(Année_civile+1,1,1),'Suivi des congés des employés'!$E$4:$E$998,'Types de congés'!B4)</f>
        <v>0</v>
      </c>
      <c r="T20" s="64"/>
      <c r="U20" s="64"/>
      <c r="V20" s="16"/>
      <c r="X20" s="52">
        <f ca="1">SUMIFS('Suivi des congés des employés'!$F$4:$F$998,'Suivi des congés des employés'!$B$4:$B$998,valSelEmployé,'Suivi des congés des employés'!$C$4:$C$998,"&gt;="&amp;DATE(Année_civile,1,1),'Suivi des congés des employés'!$D$4:$D$998,"&lt;"&amp;DATE(Année_civile+1,1,1),'Suivi des congés des employés'!$E$4:$E$998,'Types de congés'!B6)</f>
        <v>11</v>
      </c>
      <c r="Y20" s="52"/>
      <c r="Z20" s="52"/>
      <c r="AA20" s="16"/>
      <c r="AC20" s="65">
        <f>SUMIFS('Suivi des congés des employés'!$F$4:$F$998,'Suivi des congés des employés'!$B$4:$B$998,valSelEmployé,'Suivi des congés des employés'!$C$4:$C$998,"&gt;="&amp;DATE(Année_civile,1,1),'Suivi des congés des employés'!$D$4:$D$998,"&lt;"&amp;DATE(Année_civile+1,1,1),'Suivi des congés des employés'!$E$4:$E$998,'Types de congés'!B5)</f>
        <v>0</v>
      </c>
      <c r="AD20" s="65"/>
      <c r="AE20" s="65"/>
      <c r="AF20" s="16"/>
      <c r="AG20" s="24"/>
      <c r="AH20" s="58">
        <f>SUMIFS('Suivi des congés des employés'!$F$4:$F$998,'Suivi des congés des employés'!$B$4:$B$998,valSelEmployé,'Suivi des congés des employés'!$C$4:$C$998,"&gt;="&amp;DATE(Année_civile,1,1),'Suivi des congés des employés'!$D$4:$D$998,"&lt;"&amp;DATE(Année_civile+1,1,1),'Suivi des congés des employés'!$E$4:$E$998,'Types de congés'!B12)</f>
        <v>0</v>
      </c>
      <c r="AI20" s="58"/>
      <c r="AJ20" s="58"/>
      <c r="AL20" s="24"/>
      <c r="AM20" s="58">
        <f>SUMIFS('Suivi des congés des employés'!$F$4:$F$146,'Suivi des congés des employés'!$B$4:$B$146,valSelEmployé,'Suivi des congés des employés'!$C$4:$C$146,"&gt;="&amp;DATE(Année_civile,1,1),'Suivi des congés des employés'!$D$4:$D$146,"&lt;"&amp;DATE(Année_civile+1,1,1),'Suivi des congés des employés'!$E$4:$E$146,'Types de congés'!L8)</f>
        <v>0</v>
      </c>
      <c r="AN20" s="58"/>
      <c r="AO20" s="58"/>
    </row>
    <row r="22" spans="2:44" x14ac:dyDescent="0.3">
      <c r="G22" s="30"/>
    </row>
    <row r="23" spans="2:44" ht="51" customHeight="1" x14ac:dyDescent="0.3">
      <c r="C23" s="53" t="s">
        <v>124</v>
      </c>
      <c r="D23" s="54"/>
      <c r="E23" s="54"/>
      <c r="G23" s="24"/>
      <c r="M23" s="34"/>
      <c r="N23" s="53" t="s">
        <v>129</v>
      </c>
      <c r="O23" s="54"/>
      <c r="P23" s="54"/>
      <c r="Q23" s="16"/>
      <c r="S23" s="53" t="s">
        <v>130</v>
      </c>
      <c r="T23" s="54"/>
      <c r="U23" s="54"/>
      <c r="W23" s="24"/>
      <c r="X23" s="53" t="s">
        <v>131</v>
      </c>
      <c r="Y23" s="54"/>
      <c r="Z23" s="54"/>
      <c r="AB23" s="24"/>
      <c r="AC23" s="53" t="s">
        <v>132</v>
      </c>
      <c r="AD23" s="54"/>
      <c r="AE23" s="54"/>
    </row>
    <row r="24" spans="2:44" ht="55.05" customHeight="1" x14ac:dyDescent="0.3">
      <c r="B24" s="25" t="s">
        <v>165</v>
      </c>
      <c r="C24" s="61">
        <f ca="1">SUMIFS('Suivi des congés des employés'!$F$4:$F$146,'Suivi des congés des employés'!$B$4:$B$146,valSelEmployé,'Suivi des congés des employés'!$C$4:$C$146,"&gt;="&amp;DATE(Année_civile,1,1),'Suivi des congés des employés'!$D$4:$D$146,"&lt;"&amp;DATE(Année_civile+1,1,1),'Suivi des congés des employés'!E4:E146,"&lt;&gt;Congé payé")</f>
        <v>88</v>
      </c>
      <c r="D24" s="61"/>
      <c r="E24" s="61"/>
      <c r="G24" s="24"/>
      <c r="M24" s="24"/>
      <c r="N24" s="67">
        <f ca="1">SUMIFS('Suivi des congés des employés'!$F$4:$F$998,'Suivi des congés des employés'!$B$4:$B$998,valSelEmployé,'Suivi des congés des employés'!$C$4:$C$998,"&gt;="&amp;DATE(Année_civile,1,1),'Suivi des congés des employés'!$D$4:$D$998,"&lt;"&amp;DATE(Année_civile+1,1,1),'Suivi des congés des employés'!$E$4:$E$998,'Types de congés'!B8)</f>
        <v>77</v>
      </c>
      <c r="O24" s="67"/>
      <c r="P24" s="67"/>
      <c r="Q24" s="16"/>
      <c r="S24" s="68">
        <f>SUMIFS('Suivi des congés des employés'!$F$4:$F$998,'Suivi des congés des employés'!$B$4:$B$998,valSelEmployé,'Suivi des congés des employés'!$C$4:$C$998,"&gt;="&amp;DATE(Année_civile,1,1),'Suivi des congés des employés'!$D$4:$D$998,"&lt;"&amp;DATE(Année_civile+1,1,1),'Suivi des congés des employés'!$E$4:$E$998,'Types de congés'!B9)</f>
        <v>0</v>
      </c>
      <c r="T24" s="68"/>
      <c r="U24" s="68"/>
      <c r="W24" s="24"/>
      <c r="X24" s="66">
        <f>SUMIFS('Suivi des congés des employés'!$F$4:$F$998,'Suivi des congés des employés'!$B$4:$B$998,valSelEmployé,'Suivi des congés des employés'!$C$4:$C$998,"&gt;="&amp;DATE(Année_civile,1,1),'Suivi des congés des employés'!$D$4:$D$998,"&lt;"&amp;DATE(Année_civile+1,1,1),'Suivi des congés des employés'!$E$4:$E$998,'Types de congés'!B10)</f>
        <v>0</v>
      </c>
      <c r="Y24" s="66"/>
      <c r="Z24" s="66"/>
      <c r="AB24" s="24"/>
      <c r="AC24" s="57">
        <f>SUMIFS('Suivi des congés des employés'!$F$4:$F$998,'Suivi des congés des employés'!$B$4:$B$998,valSelEmployé,'Suivi des congés des employés'!$C$4:$C$998,"&gt;="&amp;DATE(Année_civile,1,1),'Suivi des congés des employés'!$D$4:$D$998,"&lt;"&amp;DATE(Année_civile+1,1,1),'Suivi des congés des employés'!$E$4:$E$998,'Types de congés'!B7)</f>
        <v>0</v>
      </c>
      <c r="AD24" s="57"/>
      <c r="AE24" s="57"/>
    </row>
  </sheetData>
  <mergeCells count="28">
    <mergeCell ref="C24:E24"/>
    <mergeCell ref="X23:Z23"/>
    <mergeCell ref="X24:Z24"/>
    <mergeCell ref="N23:P23"/>
    <mergeCell ref="N24:P24"/>
    <mergeCell ref="S23:U23"/>
    <mergeCell ref="S24:U24"/>
    <mergeCell ref="AC24:AE24"/>
    <mergeCell ref="AM20:AO20"/>
    <mergeCell ref="C2:I2"/>
    <mergeCell ref="C3:I3"/>
    <mergeCell ref="C19:E19"/>
    <mergeCell ref="C20:E20"/>
    <mergeCell ref="H19:K19"/>
    <mergeCell ref="H20:K20"/>
    <mergeCell ref="N19:P19"/>
    <mergeCell ref="AH19:AJ19"/>
    <mergeCell ref="AH20:AJ20"/>
    <mergeCell ref="S20:U20"/>
    <mergeCell ref="AC19:AE19"/>
    <mergeCell ref="AC20:AE20"/>
    <mergeCell ref="X19:Z19"/>
    <mergeCell ref="C23:E23"/>
    <mergeCell ref="X20:Z20"/>
    <mergeCell ref="S19:U19"/>
    <mergeCell ref="N20:P20"/>
    <mergeCell ref="AM19:AO19"/>
    <mergeCell ref="AC23:AE23"/>
  </mergeCells>
  <conditionalFormatting sqref="C6:AR17">
    <cfRule type="expression" dxfId="32" priority="19">
      <formula>MONTH(C6)&lt;&gt;MONTH($B6)</formula>
    </cfRule>
    <cfRule type="expression" dxfId="31" priority="33">
      <formula>OR(LEFT(C$5,1)="S", COUNTIF(lstCongés, C6)&gt;0)</formula>
    </cfRule>
    <cfRule type="expression" dxfId="30" priority="34">
      <formula>OR(LEFT(C$5,1)="D", COUNTIF(lstCongés, C6)&gt;0)</formula>
    </cfRule>
  </conditionalFormatting>
  <dataValidations count="13">
    <dataValidation allowBlank="1" showInputMessage="1" showErrorMessage="1" prompt="Consultez la présence annuelle des employés dans ce classeur. Sélectionnez un employé et une année pour obtenir une vue d’ensemble dans cette feuille de calcul" sqref="A1"/>
    <dataValidation allowBlank="1" showInputMessage="1" showErrorMessage="1" prompt="Sélectionnez le nom d’un employé dans la cellule AM2 à droite" sqref="J2"/>
    <dataValidation allowBlank="1" showInputMessage="1" showErrorMessage="1" prompt="Entrez l’année dans la cellule AM3 à droite" sqref="J3"/>
    <dataValidation allowBlank="1" showInputMessage="1" showErrorMessage="1" prompt="Le titre de la feuille de calcul figure dans cette cellule." sqref="B1"/>
    <dataValidation allowBlank="1" showInputMessage="1" showErrorMessage="1" prompt="Le titre Chiffres clés figure dans cette cellule. Parcourez les lignes 19 à 22 pour consulter le nombre total de jours de congé, les jours travaillés et d’autres statistiques relatives aux congés" sqref="B18"/>
    <dataValidation allowBlank="1" showInputMessage="1" showErrorMessage="1" prompt="Le tableau Registre de présence est automatiquement mis à jour pour l’employé et l’année sélectionnés à l’aide des entrées de la feuille de calcul Suivi des congés des employés. Les mois de l’année figurent dans cette colonne" sqref="B5"/>
    <dataValidation allowBlank="1" showInputMessage="1" showErrorMessage="1" prompt="Sélectionnez un employé dans la cellule à droite" sqref="B2"/>
    <dataValidation allowBlank="1" showInputMessage="1" showErrorMessage="1" prompt="Entrez l’année dans la cellule à droite" sqref="B3"/>
    <dataValidation type="list" allowBlank="1" showInputMessage="1" showErrorMessage="1" error="Sélectionnez le nom d’un employé dans la liste. Sélectionnez ANNULER, appuyez sur ALT+FLÈCHE BAS, puis sur ENTRÉE pour opérer une sélection " prompt="Sélectionnez le nom d’un employé dans cette cellule. Appuyez sur ALT+FLÈCHE BAS pour ouvrir la liste déroulante, puis sur ENTRÉE pour opérer une sélection." sqref="C2:I2">
      <formula1>lstEmployés</formula1>
    </dataValidation>
    <dataValidation allowBlank="1" showInputMessage="1" showErrorMessage="1" prompt="Entrez l’année dans cette cellule" sqref="C3:I3"/>
    <dataValidation allowBlank="1" showInputMessage="1" showErrorMessage="1" prompt="La date correspondant au mois à gauche et au jour de la semaine dans cette cellule figure dans cette colonne. Seuls les jours du mois travaillés son remplis. Les congés sont mis en surbrillance selon la légende figurant sous le tableau" sqref="C5"/>
    <dataValidation allowBlank="1" showInputMessage="1" showErrorMessage="1" prompt="Les titres des statistiques clés sont automatiquement calculés dans cette ligne à partir de la cellule à droite" sqref="B19"/>
    <dataValidation allowBlank="1" showInputMessage="1" showErrorMessage="1" prompt="Les jours de la semaine pour le mois présent dans la colonne B et le jour de la semaine dans ce titre figurent dans cette colonne. Les cellules mises en surbrillance indiquent un congé" sqref="D5:AR5"/>
  </dataValidations>
  <printOptions horizontalCentered="1"/>
  <pageMargins left="0.25" right="0.25" top="0.75" bottom="0.75" header="0.3" footer="0.3"/>
  <pageSetup paperSize="9" scale="58" fitToHeight="0" orientation="landscape" r:id="rId1"/>
  <headerFooter differentFirst="1">
    <oddFooter>Page &amp;P of &amp;N</oddFooter>
  </headerFooter>
  <ignoredErrors>
    <ignoredError sqref="D6:D17 E6:E17 F6:I17 AL6:AR17" calculatedColumn="1"/>
  </ignoredErrors>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B429FFA0-849A-42B1-ACBE-3BD7268905E4}">
            <xm:f>COUNTIFS(lstNomsEmpl,valSelEmployé,lstDatesF,"&lt;="&amp;C6,lstDatesD,"&gt;="&amp;C6,lstTypesC,'Types de congés'!$B$9)&gt;0</xm:f>
            <x14:dxf>
              <fill>
                <patternFill>
                  <bgColor rgb="FF00B0F0"/>
                </patternFill>
              </fill>
            </x14:dxf>
          </x14:cfRule>
          <xm:sqref>C6:AR17</xm:sqref>
        </x14:conditionalFormatting>
        <x14:conditionalFormatting xmlns:xm="http://schemas.microsoft.com/office/excel/2006/main">
          <x14:cfRule type="expression" priority="7" id="{5AAC2043-830A-4AE8-B5AE-284688ACEFDE}">
            <xm:f>COUNTIFS(lstNomsEmpl,valSelEmployé,lstDatesF,"&lt;="&amp;C6,lstDatesD,"&gt;="&amp;C6,lstTypesC,'Types de congés'!$B$8)&gt;0</xm:f>
            <x14:dxf>
              <fill>
                <patternFill>
                  <bgColor rgb="FFFF3399"/>
                </patternFill>
              </fill>
            </x14:dxf>
          </x14:cfRule>
          <x14:cfRule type="expression" priority="8" id="{D5940473-B557-49D3-97B2-6DEB43FDB85B}">
            <xm:f>COUNTIFS(lstNomsEmpl,valSelEmployé,lstDatesF,"&lt;="&amp;C6,lstDatesD,"&gt;="&amp;C6,lstTypesC,'Types de congés'!$B$7)&gt;0</xm:f>
            <x14:dxf>
              <fill>
                <patternFill>
                  <bgColor theme="1" tint="0.499984740745262"/>
                </patternFill>
              </fill>
            </x14:dxf>
          </x14:cfRule>
          <x14:cfRule type="expression" priority="9" id="{D26EA61E-70E0-4EF9-AF5F-B10EC58E6858}">
            <xm:f>COUNTIFS(lstNomsEmpl,valSelEmployé,lstDatesF,"&lt;="&amp;C6,lstDatesD,"&gt;="&amp;C6,lstTypesC,'Types de congés'!$B$6)&gt;0</xm:f>
            <x14:dxf>
              <fill>
                <patternFill>
                  <bgColor rgb="FF996633"/>
                </patternFill>
              </fill>
            </x14:dxf>
          </x14:cfRule>
          <x14:cfRule type="expression" priority="10" id="{341A6EFE-ED36-4C67-8C64-9D6E1C581DB3}">
            <xm:f>COUNTIFS(lstNomsEmpl,valSelEmployé,lstDatesF,"&lt;="&amp;C6,lstDatesD,"&gt;="&amp;C6,lstTypesC,'Types de congés'!$B$4)&gt;0</xm:f>
            <x14:dxf>
              <fill>
                <patternFill>
                  <bgColor rgb="FFFF0000"/>
                </patternFill>
              </fill>
            </x14:dxf>
          </x14:cfRule>
          <xm:sqref>C6:AR17</xm:sqref>
        </x14:conditionalFormatting>
        <x14:conditionalFormatting xmlns:xm="http://schemas.microsoft.com/office/excel/2006/main">
          <x14:cfRule type="expression" priority="24" id="{77486DEF-4B90-4A09-A027-C628567EDF4C}">
            <xm:f>COUNTIFS(lstNomsEmpl,valSelEmployé,lstDatesF,"&lt;="&amp;C6,lstDatesD,"&gt;="&amp;C6,lstTypesC,'Types de congés'!$B$10)&gt;0</xm:f>
            <x14:dxf>
              <font>
                <color theme="3" tint="-0.24994659260841701"/>
              </font>
              <fill>
                <patternFill>
                  <bgColor theme="4"/>
                </patternFill>
              </fill>
            </x14:dxf>
          </x14:cfRule>
          <xm:sqref>C6:AR17</xm:sqref>
        </x14:conditionalFormatting>
        <x14:conditionalFormatting xmlns:xm="http://schemas.microsoft.com/office/excel/2006/main">
          <x14:cfRule type="expression" priority="25" id="{7BA81481-452F-4533-84C8-E4B1E4D25843}">
            <xm:f>COUNTIFS(lstNomsEmpl,valSelEmployé,lstDatesF,"&lt;="&amp;C6,lstDatesD,"&gt;="&amp;C6,lstTypesC,'Types de congés'!$B$5)&gt;0</xm:f>
            <x14:dxf>
              <fill>
                <patternFill>
                  <bgColor theme="8"/>
                </patternFill>
              </fill>
            </x14:dxf>
          </x14:cfRule>
          <x14:cfRule type="expression" priority="26" id="{7DF86B1D-BC96-4C1F-BA74-43CC1527B439}">
            <xm:f>COUNTIFS(lstNomsEmpl,valSelEmployé,lstDatesF,"&lt;="&amp;C6,lstDatesD,"&gt;="&amp;C6,lstTypesC,'Types de congés'!$B$11)&gt;0</xm:f>
            <x14:dxf>
              <fill>
                <patternFill>
                  <bgColor theme="6"/>
                </patternFill>
              </fill>
            </x14:dxf>
          </x14:cfRule>
          <x14:cfRule type="expression" priority="27" id="{8D7627D3-E4F4-4E54-8BDC-376A6BB31759}">
            <xm:f>COUNTIFS(lstNomsEmpl,valSelEmployé,lstDatesF,"&lt;="&amp;C6,lstDatesD,"&gt;="&amp;C6,lstTypesC,'Types de congés'!$B$12)&gt;0</xm:f>
            <x14:dxf>
              <fill>
                <patternFill>
                  <bgColor theme="7"/>
                </patternFill>
              </fill>
            </x14:dxf>
          </x14:cfRule>
          <xm:sqref>C6:AR17</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tint="-0.499984740745262"/>
    <pageSetUpPr autoPageBreaks="0" fitToPage="1"/>
  </sheetPr>
  <dimension ref="A1:I998"/>
  <sheetViews>
    <sheetView showGridLines="0" workbookViewId="0">
      <selection activeCell="K6" sqref="K6"/>
    </sheetView>
  </sheetViews>
  <sheetFormatPr baseColWidth="10" defaultColWidth="9" defaultRowHeight="30" customHeight="1" x14ac:dyDescent="0.3"/>
  <cols>
    <col min="1" max="1" width="2.6640625" customWidth="1"/>
    <col min="2" max="2" width="28.21875" customWidth="1"/>
    <col min="3" max="4" width="19.88671875" customWidth="1"/>
    <col min="5" max="5" width="19.6640625" customWidth="1"/>
    <col min="6" max="6" width="12.21875" customWidth="1"/>
    <col min="7" max="7" width="17.77734375" style="4" bestFit="1" customWidth="1"/>
    <col min="8" max="8" width="17.77734375" style="4" customWidth="1"/>
    <col min="9" max="9" width="16.6640625" customWidth="1"/>
  </cols>
  <sheetData>
    <row r="1" spans="1:9" s="4" customFormat="1" ht="39.9" customHeight="1" x14ac:dyDescent="0.3">
      <c r="A1"/>
      <c r="B1" s="5" t="s">
        <v>61</v>
      </c>
    </row>
    <row r="2" spans="1:9" ht="15" customHeight="1" x14ac:dyDescent="0.3"/>
    <row r="3" spans="1:9" ht="30" customHeight="1" x14ac:dyDescent="0.3">
      <c r="B3" s="47" t="s">
        <v>62</v>
      </c>
      <c r="C3" s="48" t="s">
        <v>63</v>
      </c>
      <c r="D3" s="48" t="s">
        <v>64</v>
      </c>
      <c r="E3" s="48" t="s">
        <v>65</v>
      </c>
      <c r="F3" s="48" t="s">
        <v>67</v>
      </c>
      <c r="G3" s="48" t="s">
        <v>92</v>
      </c>
      <c r="H3" s="48" t="s">
        <v>93</v>
      </c>
      <c r="I3" s="49" t="s">
        <v>116</v>
      </c>
    </row>
    <row r="4" spans="1:9" ht="30" customHeight="1" x14ac:dyDescent="0.3">
      <c r="B4" s="45" t="s">
        <v>166</v>
      </c>
      <c r="C4" s="39">
        <v>43102</v>
      </c>
      <c r="D4" s="39">
        <v>43103</v>
      </c>
      <c r="E4" s="40" t="s">
        <v>90</v>
      </c>
      <c r="F4" s="41">
        <f ca="1">NETWORKDAYS('Suivi des congés des employés'!$C4,'Suivi des congés des employés'!$D4,lstCongés)</f>
        <v>2</v>
      </c>
      <c r="G4" s="41"/>
      <c r="H4" s="41">
        <f>YEAR('Suivi des congés des employés'!$C4)</f>
        <v>2018</v>
      </c>
      <c r="I4" s="37">
        <f>MONTH('Suivi des congés des employés'!$C4)</f>
        <v>1</v>
      </c>
    </row>
    <row r="5" spans="1:9" ht="30" customHeight="1" x14ac:dyDescent="0.3">
      <c r="B5" s="46" t="s">
        <v>190</v>
      </c>
      <c r="C5" s="42">
        <v>43102</v>
      </c>
      <c r="D5" s="42">
        <v>43102</v>
      </c>
      <c r="E5" s="43" t="s">
        <v>91</v>
      </c>
      <c r="F5" s="44">
        <f ca="1">NETWORKDAYS('Suivi des congés des employés'!$C5,'Suivi des congés des employés'!$D5,lstCongés)</f>
        <v>1</v>
      </c>
      <c r="G5" s="44"/>
      <c r="H5" s="44">
        <f>YEAR('Suivi des congés des employés'!$C5)</f>
        <v>2018</v>
      </c>
      <c r="I5" s="38">
        <f>MONTH('Suivi des congés des employés'!$C5)</f>
        <v>1</v>
      </c>
    </row>
    <row r="6" spans="1:9" ht="30" customHeight="1" x14ac:dyDescent="0.3">
      <c r="B6" s="45" t="s">
        <v>181</v>
      </c>
      <c r="C6" s="39">
        <v>43102</v>
      </c>
      <c r="D6" s="39">
        <v>43104</v>
      </c>
      <c r="E6" s="40" t="s">
        <v>90</v>
      </c>
      <c r="F6" s="41">
        <f ca="1">NETWORKDAYS('Suivi des congés des employés'!$C6,'Suivi des congés des employés'!$D6,lstCongés)</f>
        <v>3</v>
      </c>
      <c r="G6" s="41"/>
      <c r="H6" s="41">
        <f>YEAR('Suivi des congés des employés'!$C6)</f>
        <v>2018</v>
      </c>
      <c r="I6" s="37">
        <f>MONTH('Suivi des congés des employés'!$C6)</f>
        <v>1</v>
      </c>
    </row>
    <row r="7" spans="1:9" ht="30" customHeight="1" x14ac:dyDescent="0.3">
      <c r="B7" s="46" t="s">
        <v>174</v>
      </c>
      <c r="C7" s="42">
        <v>43102</v>
      </c>
      <c r="D7" s="42">
        <v>43273</v>
      </c>
      <c r="E7" s="43" t="s">
        <v>74</v>
      </c>
      <c r="F7" s="44">
        <f ca="1">NETWORKDAYS('Suivi des congés des employés'!$C7,'Suivi des congés des employés'!$D7,lstCongés)</f>
        <v>119</v>
      </c>
      <c r="G7" s="44"/>
      <c r="H7" s="44">
        <f>YEAR('Suivi des congés des employés'!$C7)</f>
        <v>2018</v>
      </c>
      <c r="I7" s="38">
        <f>MONTH('Suivi des congés des employés'!$C7)</f>
        <v>1</v>
      </c>
    </row>
    <row r="8" spans="1:9" ht="30" customHeight="1" x14ac:dyDescent="0.3">
      <c r="B8" s="45" t="s">
        <v>173</v>
      </c>
      <c r="C8" s="39">
        <v>43102</v>
      </c>
      <c r="D8" s="39">
        <v>43251</v>
      </c>
      <c r="E8" s="40" t="s">
        <v>66</v>
      </c>
      <c r="F8" s="41">
        <f ca="1">NETWORKDAYS('Suivi des congés des employés'!$C8,'Suivi des congés des employés'!$D8,lstCongés)</f>
        <v>103</v>
      </c>
      <c r="G8" s="41"/>
      <c r="H8" s="41">
        <f>YEAR('Suivi des congés des employés'!$C8)</f>
        <v>2018</v>
      </c>
      <c r="I8" s="37">
        <f>MONTH('Suivi des congés des employés'!$C8)</f>
        <v>1</v>
      </c>
    </row>
    <row r="9" spans="1:9" ht="30" customHeight="1" x14ac:dyDescent="0.3">
      <c r="B9" s="46" t="s">
        <v>177</v>
      </c>
      <c r="C9" s="42">
        <v>43102</v>
      </c>
      <c r="D9" s="42">
        <v>43102</v>
      </c>
      <c r="E9" s="43" t="s">
        <v>90</v>
      </c>
      <c r="F9" s="44">
        <f ca="1">NETWORKDAYS('Suivi des congés des employés'!$C9,'Suivi des congés des employés'!$D9,lstCongés)</f>
        <v>1</v>
      </c>
      <c r="G9" s="44"/>
      <c r="H9" s="44">
        <f>YEAR('Suivi des congés des employés'!$C9)</f>
        <v>2018</v>
      </c>
      <c r="I9" s="38">
        <f>MONTH('Suivi des congés des employés'!$C9)</f>
        <v>1</v>
      </c>
    </row>
    <row r="10" spans="1:9" ht="30" customHeight="1" x14ac:dyDescent="0.3">
      <c r="B10" s="45" t="s">
        <v>180</v>
      </c>
      <c r="C10" s="39">
        <v>43102</v>
      </c>
      <c r="D10" s="39">
        <v>43116</v>
      </c>
      <c r="E10" s="40" t="s">
        <v>66</v>
      </c>
      <c r="F10" s="41">
        <f ca="1">NETWORKDAYS('Suivi des congés des employés'!$C10,'Suivi des congés des employés'!$D10,lstCongés)</f>
        <v>11</v>
      </c>
      <c r="G10" s="41"/>
      <c r="H10" s="41">
        <f>YEAR('Suivi des congés des employés'!$C10)</f>
        <v>2018</v>
      </c>
      <c r="I10" s="37">
        <f>MONTH('Suivi des congés des employés'!$C10)</f>
        <v>1</v>
      </c>
    </row>
    <row r="11" spans="1:9" ht="30" customHeight="1" x14ac:dyDescent="0.3">
      <c r="B11" s="46" t="s">
        <v>183</v>
      </c>
      <c r="C11" s="42">
        <v>43109</v>
      </c>
      <c r="D11" s="42">
        <v>43109</v>
      </c>
      <c r="E11" s="43" t="s">
        <v>90</v>
      </c>
      <c r="F11" s="44">
        <f ca="1">NETWORKDAYS('Suivi des congés des employés'!$C11,'Suivi des congés des employés'!$D11,lstCongés)</f>
        <v>1</v>
      </c>
      <c r="G11" s="44"/>
      <c r="H11" s="44">
        <f>YEAR('Suivi des congés des employés'!$C11)</f>
        <v>2018</v>
      </c>
      <c r="I11" s="38">
        <f>MONTH('Suivi des congés des employés'!$C11)</f>
        <v>1</v>
      </c>
    </row>
    <row r="12" spans="1:9" ht="30" customHeight="1" x14ac:dyDescent="0.3">
      <c r="B12" s="45" t="s">
        <v>184</v>
      </c>
      <c r="C12" s="39">
        <v>43109</v>
      </c>
      <c r="D12" s="39">
        <v>43109</v>
      </c>
      <c r="E12" s="40" t="s">
        <v>90</v>
      </c>
      <c r="F12" s="41">
        <f ca="1">NETWORKDAYS('Suivi des congés des employés'!$C12,'Suivi des congés des employés'!$D12,lstCongés)</f>
        <v>1</v>
      </c>
      <c r="G12" s="41"/>
      <c r="H12" s="41">
        <f>YEAR('Suivi des congés des employés'!$C12)</f>
        <v>2018</v>
      </c>
      <c r="I12" s="37">
        <f>MONTH('Suivi des congés des employés'!$C12)</f>
        <v>1</v>
      </c>
    </row>
    <row r="13" spans="1:9" s="4" customFormat="1" ht="30" customHeight="1" x14ac:dyDescent="0.3">
      <c r="B13" s="46" t="s">
        <v>166</v>
      </c>
      <c r="C13" s="42">
        <v>43110</v>
      </c>
      <c r="D13" s="42">
        <v>43111</v>
      </c>
      <c r="E13" s="43" t="s">
        <v>89</v>
      </c>
      <c r="F13" s="44">
        <f ca="1">NETWORKDAYS('Suivi des congés des employés'!$C13,'Suivi des congés des employés'!$D13,lstCongés)</f>
        <v>2</v>
      </c>
      <c r="G13" s="44"/>
      <c r="H13" s="44">
        <f>YEAR('Suivi des congés des employés'!$C13)</f>
        <v>2018</v>
      </c>
      <c r="I13" s="38">
        <f>MONTH('Suivi des congés des employés'!$C13)</f>
        <v>1</v>
      </c>
    </row>
    <row r="14" spans="1:9" ht="30" customHeight="1" x14ac:dyDescent="0.3">
      <c r="B14" s="45" t="s">
        <v>190</v>
      </c>
      <c r="C14" s="39">
        <v>43115</v>
      </c>
      <c r="D14" s="39">
        <v>43115</v>
      </c>
      <c r="E14" s="40" t="s">
        <v>91</v>
      </c>
      <c r="F14" s="41">
        <f ca="1">NETWORKDAYS('Suivi des congés des employés'!$C14,'Suivi des congés des employés'!$D14,lstCongés)</f>
        <v>1</v>
      </c>
      <c r="G14" s="41"/>
      <c r="H14" s="41">
        <f>YEAR('Suivi des congés des employés'!$C14)</f>
        <v>2018</v>
      </c>
      <c r="I14" s="37">
        <f>MONTH('Suivi des congés des employés'!$C14)</f>
        <v>1</v>
      </c>
    </row>
    <row r="15" spans="1:9" ht="30" customHeight="1" x14ac:dyDescent="0.3">
      <c r="B15" s="46" t="s">
        <v>184</v>
      </c>
      <c r="C15" s="42">
        <v>43115</v>
      </c>
      <c r="D15" s="42">
        <v>43115</v>
      </c>
      <c r="E15" s="43" t="s">
        <v>91</v>
      </c>
      <c r="F15" s="44">
        <f ca="1">NETWORKDAYS('Suivi des congés des employés'!$C15,'Suivi des congés des employés'!$D15,lstCongés)</f>
        <v>1</v>
      </c>
      <c r="G15" s="44"/>
      <c r="H15" s="44">
        <f>YEAR('Suivi des congés des employés'!$C15)</f>
        <v>2018</v>
      </c>
      <c r="I15" s="38">
        <f>MONTH('Suivi des congés des employés'!$C15)</f>
        <v>1</v>
      </c>
    </row>
    <row r="16" spans="1:9" ht="30" customHeight="1" x14ac:dyDescent="0.3">
      <c r="B16" s="45" t="s">
        <v>169</v>
      </c>
      <c r="C16" s="39">
        <v>43115</v>
      </c>
      <c r="D16" s="39">
        <v>43115</v>
      </c>
      <c r="E16" s="40" t="s">
        <v>90</v>
      </c>
      <c r="F16" s="41">
        <f ca="1">NETWORKDAYS('Suivi des congés des employés'!$C16,'Suivi des congés des employés'!$D16,lstCongés)</f>
        <v>1</v>
      </c>
      <c r="G16" s="41"/>
      <c r="H16" s="41">
        <f>YEAR('Suivi des congés des employés'!$C16)</f>
        <v>2018</v>
      </c>
      <c r="I16" s="37">
        <f>MONTH('Suivi des congés des employés'!$C16)</f>
        <v>1</v>
      </c>
    </row>
    <row r="17" spans="2:9" ht="30" customHeight="1" x14ac:dyDescent="0.3">
      <c r="B17" s="46" t="s">
        <v>171</v>
      </c>
      <c r="C17" s="42">
        <v>43115</v>
      </c>
      <c r="D17" s="42">
        <v>43115</v>
      </c>
      <c r="E17" s="43" t="s">
        <v>90</v>
      </c>
      <c r="F17" s="44">
        <f ca="1">NETWORKDAYS('Suivi des congés des employés'!$C17,'Suivi des congés des employés'!$D17,lstCongés)</f>
        <v>1</v>
      </c>
      <c r="G17" s="44"/>
      <c r="H17" s="44">
        <f>YEAR('Suivi des congés des employés'!$C17)</f>
        <v>2018</v>
      </c>
      <c r="I17" s="38">
        <f>MONTH('Suivi des congés des employés'!$C17)</f>
        <v>1</v>
      </c>
    </row>
    <row r="18" spans="2:9" ht="30" customHeight="1" x14ac:dyDescent="0.3">
      <c r="B18" s="45" t="s">
        <v>179</v>
      </c>
      <c r="C18" s="39">
        <v>43116</v>
      </c>
      <c r="D18" s="39">
        <v>43116</v>
      </c>
      <c r="E18" s="40" t="s">
        <v>90</v>
      </c>
      <c r="F18" s="41">
        <f ca="1">NETWORKDAYS('Suivi des congés des employés'!$C18,'Suivi des congés des employés'!$D18,lstCongés)</f>
        <v>1</v>
      </c>
      <c r="G18" s="41"/>
      <c r="H18" s="41">
        <f>YEAR('Suivi des congés des employés'!$C18)</f>
        <v>2018</v>
      </c>
      <c r="I18" s="37">
        <f>MONTH('Suivi des congés des employés'!$C18)</f>
        <v>1</v>
      </c>
    </row>
    <row r="19" spans="2:9" ht="30" customHeight="1" x14ac:dyDescent="0.3">
      <c r="B19" s="46" t="s">
        <v>180</v>
      </c>
      <c r="C19" s="42">
        <v>43117</v>
      </c>
      <c r="D19" s="42">
        <v>43228</v>
      </c>
      <c r="E19" s="43" t="s">
        <v>76</v>
      </c>
      <c r="F19" s="44">
        <f ca="1">NETWORKDAYS('Suivi des congés des employés'!$C19,'Suivi des congés des employés'!$D19,lstCongés)</f>
        <v>77</v>
      </c>
      <c r="G19" s="44"/>
      <c r="H19" s="44">
        <f>YEAR('Suivi des congés des employés'!$C19)</f>
        <v>2018</v>
      </c>
      <c r="I19" s="38">
        <f>MONTH('Suivi des congés des employés'!$C19)</f>
        <v>1</v>
      </c>
    </row>
    <row r="20" spans="2:9" ht="30" customHeight="1" x14ac:dyDescent="0.3">
      <c r="B20" s="45" t="s">
        <v>183</v>
      </c>
      <c r="C20" s="39">
        <v>43118</v>
      </c>
      <c r="D20" s="39">
        <v>43118</v>
      </c>
      <c r="E20" s="40" t="s">
        <v>90</v>
      </c>
      <c r="F20" s="41">
        <f ca="1">NETWORKDAYS('Suivi des congés des employés'!$C20,'Suivi des congés des employés'!$D20,lstCongés)</f>
        <v>1</v>
      </c>
      <c r="G20" s="41"/>
      <c r="H20" s="41">
        <f>YEAR('Suivi des congés des employés'!$C20)</f>
        <v>2018</v>
      </c>
      <c r="I20" s="37">
        <f>MONTH('Suivi des congés des employés'!$C20)</f>
        <v>1</v>
      </c>
    </row>
    <row r="21" spans="2:9" ht="30" customHeight="1" x14ac:dyDescent="0.3">
      <c r="B21" s="46" t="s">
        <v>191</v>
      </c>
      <c r="C21" s="42">
        <v>43119</v>
      </c>
      <c r="D21" s="42">
        <v>43119</v>
      </c>
      <c r="E21" s="43" t="s">
        <v>90</v>
      </c>
      <c r="F21" s="44">
        <f ca="1">NETWORKDAYS('Suivi des congés des employés'!$C21,'Suivi des congés des employés'!$D21,lstCongés)</f>
        <v>1</v>
      </c>
      <c r="G21" s="44"/>
      <c r="H21" s="44">
        <f>YEAR('Suivi des congés des employés'!$C21)</f>
        <v>2018</v>
      </c>
      <c r="I21" s="38">
        <f>MONTH('Suivi des congés des employés'!$C21)</f>
        <v>1</v>
      </c>
    </row>
    <row r="22" spans="2:9" ht="30" customHeight="1" x14ac:dyDescent="0.3">
      <c r="B22" s="45" t="s">
        <v>190</v>
      </c>
      <c r="C22" s="39">
        <v>43122</v>
      </c>
      <c r="D22" s="39">
        <v>43123</v>
      </c>
      <c r="E22" s="40" t="s">
        <v>91</v>
      </c>
      <c r="F22" s="41">
        <f ca="1">NETWORKDAYS('Suivi des congés des employés'!$C22,'Suivi des congés des employés'!$D22,lstCongés)</f>
        <v>2</v>
      </c>
      <c r="G22" s="41"/>
      <c r="H22" s="41">
        <f>YEAR('Suivi des congés des employés'!$C22)</f>
        <v>2018</v>
      </c>
      <c r="I22" s="37">
        <f>MONTH('Suivi des congés des employés'!$C22)</f>
        <v>1</v>
      </c>
    </row>
    <row r="23" spans="2:9" ht="30" customHeight="1" x14ac:dyDescent="0.3">
      <c r="B23" s="46" t="s">
        <v>183</v>
      </c>
      <c r="C23" s="42">
        <v>43125</v>
      </c>
      <c r="D23" s="42">
        <v>43125</v>
      </c>
      <c r="E23" s="43" t="s">
        <v>90</v>
      </c>
      <c r="F23" s="44">
        <f ca="1">NETWORKDAYS('Suivi des congés des employés'!$C23,'Suivi des congés des employés'!$D23,lstCongés)</f>
        <v>1</v>
      </c>
      <c r="G23" s="44"/>
      <c r="H23" s="44">
        <f>YEAR('Suivi des congés des employés'!$C23)</f>
        <v>2018</v>
      </c>
      <c r="I23" s="38">
        <f>MONTH('Suivi des congés des employés'!$C23)</f>
        <v>1</v>
      </c>
    </row>
    <row r="24" spans="2:9" ht="30" customHeight="1" x14ac:dyDescent="0.3">
      <c r="B24" s="45" t="s">
        <v>172</v>
      </c>
      <c r="C24" s="39">
        <v>43126</v>
      </c>
      <c r="D24" s="39">
        <v>43126</v>
      </c>
      <c r="E24" s="40" t="s">
        <v>90</v>
      </c>
      <c r="F24" s="41">
        <f ca="1">NETWORKDAYS('Suivi des congés des employés'!$C24,'Suivi des congés des employés'!$D24,lstCongés)</f>
        <v>1</v>
      </c>
      <c r="G24" s="41"/>
      <c r="H24" s="41">
        <f>YEAR('Suivi des congés des employés'!$C24)</f>
        <v>2018</v>
      </c>
      <c r="I24" s="37">
        <f>MONTH('Suivi des congés des employés'!$C24)</f>
        <v>1</v>
      </c>
    </row>
    <row r="25" spans="2:9" ht="30" customHeight="1" x14ac:dyDescent="0.3">
      <c r="B25" s="46" t="s">
        <v>179</v>
      </c>
      <c r="C25" s="42">
        <v>43129</v>
      </c>
      <c r="D25" s="42">
        <v>43134</v>
      </c>
      <c r="E25" s="43" t="s">
        <v>90</v>
      </c>
      <c r="F25" s="44">
        <f ca="1">NETWORKDAYS('Suivi des congés des employés'!$C25,'Suivi des congés des employés'!$D25,lstCongés)</f>
        <v>5</v>
      </c>
      <c r="G25" s="44"/>
      <c r="H25" s="44">
        <f>YEAR('Suivi des congés des employés'!$C25)</f>
        <v>2018</v>
      </c>
      <c r="I25" s="38">
        <f>MONTH('Suivi des congés des employés'!$C25)</f>
        <v>1</v>
      </c>
    </row>
    <row r="26" spans="2:9" s="4" customFormat="1" ht="30" customHeight="1" x14ac:dyDescent="0.3">
      <c r="B26" s="45" t="s">
        <v>171</v>
      </c>
      <c r="C26" s="39">
        <v>43129</v>
      </c>
      <c r="D26" s="39">
        <v>43129</v>
      </c>
      <c r="E26" s="40" t="s">
        <v>90</v>
      </c>
      <c r="F26" s="41">
        <f ca="1">NETWORKDAYS('Suivi des congés des employés'!$C26,'Suivi des congés des employés'!$D26,lstCongés)</f>
        <v>1</v>
      </c>
      <c r="G26" s="41"/>
      <c r="H26" s="41">
        <f>YEAR('Suivi des congés des employés'!$C26)</f>
        <v>2018</v>
      </c>
      <c r="I26" s="37">
        <f>MONTH('Suivi des congés des employés'!$C26)</f>
        <v>1</v>
      </c>
    </row>
    <row r="27" spans="2:9" s="4" customFormat="1" ht="30" customHeight="1" x14ac:dyDescent="0.3">
      <c r="B27" s="46" t="s">
        <v>190</v>
      </c>
      <c r="C27" s="42">
        <v>43130</v>
      </c>
      <c r="D27" s="42">
        <v>43131</v>
      </c>
      <c r="E27" s="43" t="s">
        <v>91</v>
      </c>
      <c r="F27" s="44">
        <f ca="1">NETWORKDAYS('Suivi des congés des employés'!$C27,'Suivi des congés des employés'!$D27,lstCongés)</f>
        <v>2</v>
      </c>
      <c r="G27" s="44"/>
      <c r="H27" s="44">
        <f>YEAR('Suivi des congés des employés'!$C27)</f>
        <v>2018</v>
      </c>
      <c r="I27" s="38">
        <f>MONTH('Suivi des congés des employés'!$C27)</f>
        <v>1</v>
      </c>
    </row>
    <row r="28" spans="2:9" s="4" customFormat="1" ht="30" customHeight="1" x14ac:dyDescent="0.3">
      <c r="B28" s="45" t="s">
        <v>184</v>
      </c>
      <c r="C28" s="39">
        <v>43131</v>
      </c>
      <c r="D28" s="39">
        <v>43131</v>
      </c>
      <c r="E28" s="40" t="s">
        <v>91</v>
      </c>
      <c r="F28" s="41">
        <f ca="1">NETWORKDAYS('Suivi des congés des employés'!$C28,'Suivi des congés des employés'!$D28,lstCongés)</f>
        <v>1</v>
      </c>
      <c r="G28" s="41"/>
      <c r="H28" s="41">
        <f>YEAR('Suivi des congés des employés'!$C28)</f>
        <v>2018</v>
      </c>
      <c r="I28" s="37">
        <f>MONTH('Suivi des congés des employés'!$C28)</f>
        <v>1</v>
      </c>
    </row>
    <row r="29" spans="2:9" s="4" customFormat="1" ht="30" customHeight="1" x14ac:dyDescent="0.3">
      <c r="B29" s="46" t="s">
        <v>190</v>
      </c>
      <c r="C29" s="42">
        <v>43136</v>
      </c>
      <c r="D29" s="42">
        <v>43137</v>
      </c>
      <c r="E29" s="43" t="s">
        <v>91</v>
      </c>
      <c r="F29" s="44">
        <f ca="1">NETWORKDAYS('Suivi des congés des employés'!$C29,'Suivi des congés des employés'!$D29,lstCongés)</f>
        <v>2</v>
      </c>
      <c r="G29" s="44"/>
      <c r="H29" s="44">
        <f>YEAR('Suivi des congés des employés'!$C29)</f>
        <v>2018</v>
      </c>
      <c r="I29" s="38">
        <f>MONTH('Suivi des congés des employés'!$C29)</f>
        <v>2</v>
      </c>
    </row>
    <row r="30" spans="2:9" s="4" customFormat="1" ht="30" customHeight="1" x14ac:dyDescent="0.3">
      <c r="B30" s="45" t="s">
        <v>183</v>
      </c>
      <c r="C30" s="39">
        <v>43137</v>
      </c>
      <c r="D30" s="39">
        <v>43137</v>
      </c>
      <c r="E30" s="40" t="s">
        <v>90</v>
      </c>
      <c r="F30" s="41">
        <f ca="1">NETWORKDAYS('Suivi des congés des employés'!$C30,'Suivi des congés des employés'!$D30,lstCongés)</f>
        <v>1</v>
      </c>
      <c r="G30" s="41"/>
      <c r="H30" s="41">
        <f>YEAR('Suivi des congés des employés'!$C30)</f>
        <v>2018</v>
      </c>
      <c r="I30" s="37">
        <f>MONTH('Suivi des congés des employés'!$C30)</f>
        <v>2</v>
      </c>
    </row>
    <row r="31" spans="2:9" s="4" customFormat="1" ht="30" customHeight="1" x14ac:dyDescent="0.3">
      <c r="B31" s="46" t="s">
        <v>184</v>
      </c>
      <c r="C31" s="42">
        <v>43137</v>
      </c>
      <c r="D31" s="42">
        <v>43137</v>
      </c>
      <c r="E31" s="43" t="s">
        <v>90</v>
      </c>
      <c r="F31" s="44">
        <f ca="1">NETWORKDAYS('Suivi des congés des employés'!$C31,'Suivi des congés des employés'!$D31,lstCongés)</f>
        <v>1</v>
      </c>
      <c r="G31" s="44"/>
      <c r="H31" s="44">
        <f>YEAR('Suivi des congés des employés'!$C31)</f>
        <v>2018</v>
      </c>
      <c r="I31" s="38">
        <f>MONTH('Suivi des congés des employés'!$C31)</f>
        <v>2</v>
      </c>
    </row>
    <row r="32" spans="2:9" ht="30" customHeight="1" x14ac:dyDescent="0.3">
      <c r="B32" s="45" t="s">
        <v>190</v>
      </c>
      <c r="C32" s="39">
        <v>43143</v>
      </c>
      <c r="D32" s="39">
        <v>43144</v>
      </c>
      <c r="E32" s="40" t="s">
        <v>91</v>
      </c>
      <c r="F32" s="41">
        <f ca="1">NETWORKDAYS('Suivi des congés des employés'!$C32,'Suivi des congés des employés'!$D32,lstCongés)</f>
        <v>2</v>
      </c>
      <c r="G32" s="41"/>
      <c r="H32" s="41">
        <f>YEAR('Suivi des congés des employés'!$C32)</f>
        <v>2018</v>
      </c>
      <c r="I32" s="37">
        <f>MONTH('Suivi des congés des employés'!$C32)</f>
        <v>2</v>
      </c>
    </row>
    <row r="33" spans="2:9" s="4" customFormat="1" ht="30" customHeight="1" x14ac:dyDescent="0.3">
      <c r="B33" s="46" t="s">
        <v>182</v>
      </c>
      <c r="C33" s="42">
        <v>43143</v>
      </c>
      <c r="D33" s="42">
        <v>43147</v>
      </c>
      <c r="E33" s="43" t="s">
        <v>90</v>
      </c>
      <c r="F33" s="44">
        <f ca="1">NETWORKDAYS('Suivi des congés des employés'!$C33,'Suivi des congés des employés'!$D33,lstCongés)</f>
        <v>5</v>
      </c>
      <c r="G33" s="44"/>
      <c r="H33" s="44">
        <f>YEAR('Suivi des congés des employés'!$C33)</f>
        <v>2018</v>
      </c>
      <c r="I33" s="38">
        <f>MONTH('Suivi des congés des employés'!$C33)</f>
        <v>2</v>
      </c>
    </row>
    <row r="34" spans="2:9" s="4" customFormat="1" ht="30" customHeight="1" x14ac:dyDescent="0.3">
      <c r="B34" s="45" t="s">
        <v>172</v>
      </c>
      <c r="C34" s="39">
        <v>43143</v>
      </c>
      <c r="D34" s="39">
        <v>43155</v>
      </c>
      <c r="E34" s="40" t="s">
        <v>90</v>
      </c>
      <c r="F34" s="41">
        <f ca="1">NETWORKDAYS('Suivi des congés des employés'!$C34,'Suivi des congés des employés'!$D34,lstCongés)</f>
        <v>10</v>
      </c>
      <c r="G34" s="41"/>
      <c r="H34" s="41">
        <f>YEAR('Suivi des congés des employés'!$C34)</f>
        <v>2018</v>
      </c>
      <c r="I34" s="37">
        <f>MONTH('Suivi des congés des employés'!$C34)</f>
        <v>2</v>
      </c>
    </row>
    <row r="35" spans="2:9" s="4" customFormat="1" ht="30" customHeight="1" x14ac:dyDescent="0.3">
      <c r="B35" s="46" t="s">
        <v>190</v>
      </c>
      <c r="C35" s="42">
        <v>43147</v>
      </c>
      <c r="D35" s="42">
        <v>43147</v>
      </c>
      <c r="E35" s="43" t="s">
        <v>91</v>
      </c>
      <c r="F35" s="44">
        <f ca="1">NETWORKDAYS('Suivi des congés des employés'!$C35,'Suivi des congés des employés'!$D35,lstCongés)</f>
        <v>1</v>
      </c>
      <c r="G35" s="44"/>
      <c r="H35" s="44">
        <f>YEAR('Suivi des congés des employés'!$C35)</f>
        <v>2018</v>
      </c>
      <c r="I35" s="38">
        <f>MONTH('Suivi des congés des employés'!$C35)</f>
        <v>2</v>
      </c>
    </row>
    <row r="36" spans="2:9" s="4" customFormat="1" ht="30" customHeight="1" x14ac:dyDescent="0.3">
      <c r="B36" s="45" t="s">
        <v>191</v>
      </c>
      <c r="C36" s="39">
        <v>43150</v>
      </c>
      <c r="D36" s="39">
        <v>43152</v>
      </c>
      <c r="E36" s="40" t="s">
        <v>90</v>
      </c>
      <c r="F36" s="41">
        <f ca="1">NETWORKDAYS('Suivi des congés des employés'!$C36,'Suivi des congés des employés'!$D36,lstCongés)</f>
        <v>3</v>
      </c>
      <c r="G36" s="41"/>
      <c r="H36" s="41">
        <f>YEAR('Suivi des congés des employés'!$C36)</f>
        <v>2018</v>
      </c>
      <c r="I36" s="37">
        <f>MONTH('Suivi des congés des employés'!$C36)</f>
        <v>2</v>
      </c>
    </row>
    <row r="37" spans="2:9" s="4" customFormat="1" ht="30" customHeight="1" x14ac:dyDescent="0.3">
      <c r="B37" s="46" t="s">
        <v>190</v>
      </c>
      <c r="C37" s="42">
        <v>43151</v>
      </c>
      <c r="D37" s="42">
        <v>43152</v>
      </c>
      <c r="E37" s="43" t="s">
        <v>91</v>
      </c>
      <c r="F37" s="44">
        <f ca="1">NETWORKDAYS('Suivi des congés des employés'!$C37,'Suivi des congés des employés'!$D37,lstCongés)</f>
        <v>2</v>
      </c>
      <c r="G37" s="44"/>
      <c r="H37" s="44">
        <f>YEAR('Suivi des congés des employés'!$C37)</f>
        <v>2018</v>
      </c>
      <c r="I37" s="38">
        <f>MONTH('Suivi des congés des employés'!$C37)</f>
        <v>2</v>
      </c>
    </row>
    <row r="38" spans="2:9" s="4" customFormat="1" ht="30" customHeight="1" x14ac:dyDescent="0.3">
      <c r="B38" s="45" t="s">
        <v>183</v>
      </c>
      <c r="C38" s="39">
        <v>43152</v>
      </c>
      <c r="D38" s="39">
        <v>43168</v>
      </c>
      <c r="E38" s="40" t="s">
        <v>74</v>
      </c>
      <c r="F38" s="41">
        <f ca="1">NETWORKDAYS('Suivi des congés des employés'!$C38,'Suivi des congés des employés'!$D38,lstCongés)</f>
        <v>13</v>
      </c>
      <c r="G38" s="41"/>
      <c r="H38" s="41">
        <f>YEAR('Suivi des congés des employés'!$C38)</f>
        <v>2018</v>
      </c>
      <c r="I38" s="37">
        <f>MONTH('Suivi des congés des employés'!$C38)</f>
        <v>2</v>
      </c>
    </row>
    <row r="39" spans="2:9" s="4" customFormat="1" ht="30" customHeight="1" x14ac:dyDescent="0.3">
      <c r="B39" s="46" t="s">
        <v>179</v>
      </c>
      <c r="C39" s="42">
        <v>43152</v>
      </c>
      <c r="D39" s="42">
        <v>43152</v>
      </c>
      <c r="E39" s="43" t="s">
        <v>90</v>
      </c>
      <c r="F39" s="44">
        <f ca="1">NETWORKDAYS('Suivi des congés des employés'!$C39,'Suivi des congés des employés'!$D39,lstCongés)</f>
        <v>1</v>
      </c>
      <c r="G39" s="44"/>
      <c r="H39" s="44">
        <f>YEAR('Suivi des congés des employés'!$C39)</f>
        <v>2018</v>
      </c>
      <c r="I39" s="38">
        <f>MONTH('Suivi des congés des employés'!$C39)</f>
        <v>2</v>
      </c>
    </row>
    <row r="40" spans="2:9" s="4" customFormat="1" ht="30" customHeight="1" x14ac:dyDescent="0.3">
      <c r="B40" s="45" t="s">
        <v>190</v>
      </c>
      <c r="C40" s="39">
        <v>43154</v>
      </c>
      <c r="D40" s="39">
        <v>43154</v>
      </c>
      <c r="E40" s="40" t="s">
        <v>91</v>
      </c>
      <c r="F40" s="41">
        <f ca="1">NETWORKDAYS('Suivi des congés des employés'!$C40,'Suivi des congés des employés'!$D40,lstCongés)</f>
        <v>1</v>
      </c>
      <c r="G40" s="41"/>
      <c r="H40" s="41">
        <f>YEAR('Suivi des congés des employés'!$C40)</f>
        <v>2018</v>
      </c>
      <c r="I40" s="37">
        <f>MONTH('Suivi des congés des employés'!$C40)</f>
        <v>2</v>
      </c>
    </row>
    <row r="41" spans="2:9" s="4" customFormat="1" ht="30" customHeight="1" x14ac:dyDescent="0.3">
      <c r="B41" s="46" t="s">
        <v>188</v>
      </c>
      <c r="C41" s="42">
        <v>43154</v>
      </c>
      <c r="D41" s="42">
        <v>43154</v>
      </c>
      <c r="E41" s="43" t="s">
        <v>91</v>
      </c>
      <c r="F41" s="44">
        <f ca="1">NETWORKDAYS('Suivi des congés des employés'!$C41,'Suivi des congés des employés'!$D41,lstCongés)</f>
        <v>1</v>
      </c>
      <c r="G41" s="44"/>
      <c r="H41" s="44">
        <f>YEAR('Suivi des congés des employés'!$C41)</f>
        <v>2018</v>
      </c>
      <c r="I41" s="38">
        <f>MONTH('Suivi des congés des employés'!$C41)</f>
        <v>2</v>
      </c>
    </row>
    <row r="42" spans="2:9" s="4" customFormat="1" ht="30" customHeight="1" x14ac:dyDescent="0.3">
      <c r="B42" s="45" t="s">
        <v>190</v>
      </c>
      <c r="C42" s="39">
        <v>43157</v>
      </c>
      <c r="D42" s="39">
        <v>43158</v>
      </c>
      <c r="E42" s="40" t="s">
        <v>91</v>
      </c>
      <c r="F42" s="41">
        <f ca="1">NETWORKDAYS('Suivi des congés des employés'!$C42,'Suivi des congés des employés'!$D42,lstCongés)</f>
        <v>2</v>
      </c>
      <c r="G42" s="41"/>
      <c r="H42" s="41">
        <f>YEAR('Suivi des congés des employés'!$C42)</f>
        <v>2018</v>
      </c>
      <c r="I42" s="37">
        <f>MONTH('Suivi des congés des employés'!$C42)</f>
        <v>2</v>
      </c>
    </row>
    <row r="43" spans="2:9" s="4" customFormat="1" ht="30" customHeight="1" x14ac:dyDescent="0.3">
      <c r="B43" s="46" t="s">
        <v>184</v>
      </c>
      <c r="C43" s="42">
        <v>43158</v>
      </c>
      <c r="D43" s="42">
        <v>43159</v>
      </c>
      <c r="E43" s="43" t="s">
        <v>91</v>
      </c>
      <c r="F43" s="44">
        <f ca="1">NETWORKDAYS('Suivi des congés des employés'!$C43,'Suivi des congés des employés'!$D43,lstCongés)</f>
        <v>2</v>
      </c>
      <c r="G43" s="44"/>
      <c r="H43" s="44">
        <f>YEAR('Suivi des congés des employés'!$C43)</f>
        <v>2018</v>
      </c>
      <c r="I43" s="38">
        <f>MONTH('Suivi des congés des employés'!$C43)</f>
        <v>2</v>
      </c>
    </row>
    <row r="44" spans="2:9" s="4" customFormat="1" ht="30" customHeight="1" x14ac:dyDescent="0.3">
      <c r="B44" s="45" t="s">
        <v>188</v>
      </c>
      <c r="C44" s="39">
        <v>43159</v>
      </c>
      <c r="D44" s="39">
        <v>43159</v>
      </c>
      <c r="E44" s="40" t="s">
        <v>91</v>
      </c>
      <c r="F44" s="41">
        <f ca="1">NETWORKDAYS('Suivi des congés des employés'!$C44,'Suivi des congés des employés'!$D44,lstCongés)</f>
        <v>1</v>
      </c>
      <c r="G44" s="41"/>
      <c r="H44" s="41">
        <f>YEAR('Suivi des congés des employés'!$C44)</f>
        <v>2018</v>
      </c>
      <c r="I44" s="37">
        <f>MONTH('Suivi des congés des employés'!$C44)</f>
        <v>2</v>
      </c>
    </row>
    <row r="45" spans="2:9" s="4" customFormat="1" ht="30" customHeight="1" x14ac:dyDescent="0.3">
      <c r="B45" s="46" t="s">
        <v>190</v>
      </c>
      <c r="C45" s="42">
        <v>43160</v>
      </c>
      <c r="D45" s="42">
        <v>43165</v>
      </c>
      <c r="E45" s="43" t="s">
        <v>91</v>
      </c>
      <c r="F45" s="44">
        <f ca="1">NETWORKDAYS('Suivi des congés des employés'!$C45,'Suivi des congés des employés'!$D45,lstCongés)</f>
        <v>4</v>
      </c>
      <c r="G45" s="44"/>
      <c r="H45" s="44">
        <f>YEAR('Suivi des congés des employés'!$C45)</f>
        <v>2018</v>
      </c>
      <c r="I45" s="38">
        <f>MONTH('Suivi des congés des employés'!$C45)</f>
        <v>3</v>
      </c>
    </row>
    <row r="46" spans="2:9" s="4" customFormat="1" ht="30" customHeight="1" x14ac:dyDescent="0.3">
      <c r="B46" s="45" t="s">
        <v>187</v>
      </c>
      <c r="C46" s="39">
        <v>43160</v>
      </c>
      <c r="D46" s="39">
        <v>43171</v>
      </c>
      <c r="E46" s="40" t="s">
        <v>90</v>
      </c>
      <c r="F46" s="41">
        <f ca="1">NETWORKDAYS('Suivi des congés des employés'!$C46,'Suivi des congés des employés'!$D46,lstCongés)</f>
        <v>8</v>
      </c>
      <c r="G46" s="41"/>
      <c r="H46" s="41">
        <f>YEAR('Suivi des congés des employés'!$C46)</f>
        <v>2018</v>
      </c>
      <c r="I46" s="37">
        <f>MONTH('Suivi des congés des employés'!$C46)</f>
        <v>3</v>
      </c>
    </row>
    <row r="47" spans="2:9" s="4" customFormat="1" ht="30" customHeight="1" x14ac:dyDescent="0.3">
      <c r="B47" s="46" t="s">
        <v>191</v>
      </c>
      <c r="C47" s="42">
        <v>43165</v>
      </c>
      <c r="D47" s="42">
        <v>43165</v>
      </c>
      <c r="E47" s="43" t="s">
        <v>90</v>
      </c>
      <c r="F47" s="44">
        <f ca="1">NETWORKDAYS('Suivi des congés des employés'!$C47,'Suivi des congés des employés'!$D47,lstCongés)</f>
        <v>1</v>
      </c>
      <c r="G47" s="44"/>
      <c r="H47" s="44">
        <f>YEAR('Suivi des congés des employés'!$C47)</f>
        <v>2018</v>
      </c>
      <c r="I47" s="38">
        <f>MONTH('Suivi des congés des employés'!$C47)</f>
        <v>3</v>
      </c>
    </row>
    <row r="48" spans="2:9" s="4" customFormat="1" ht="30" customHeight="1" x14ac:dyDescent="0.3">
      <c r="B48" s="45" t="s">
        <v>184</v>
      </c>
      <c r="C48" s="39">
        <v>43166</v>
      </c>
      <c r="D48" s="39">
        <v>43167</v>
      </c>
      <c r="E48" s="40" t="s">
        <v>66</v>
      </c>
      <c r="F48" s="41">
        <f ca="1">NETWORKDAYS('Suivi des congés des employés'!$C48,'Suivi des congés des employés'!$D48,lstCongés)</f>
        <v>2</v>
      </c>
      <c r="G48" s="41"/>
      <c r="H48" s="41">
        <f>YEAR('Suivi des congés des employés'!$C48)</f>
        <v>2018</v>
      </c>
      <c r="I48" s="37">
        <f>MONTH('Suivi des congés des employés'!$C48)</f>
        <v>3</v>
      </c>
    </row>
    <row r="49" spans="2:9" s="4" customFormat="1" ht="30" customHeight="1" x14ac:dyDescent="0.3">
      <c r="B49" s="46" t="s">
        <v>190</v>
      </c>
      <c r="C49" s="42">
        <v>43167</v>
      </c>
      <c r="D49" s="42">
        <v>43167</v>
      </c>
      <c r="E49" s="43" t="s">
        <v>91</v>
      </c>
      <c r="F49" s="44">
        <f ca="1">NETWORKDAYS('Suivi des congés des employés'!$C49,'Suivi des congés des employés'!$D49,lstCongés)</f>
        <v>1</v>
      </c>
      <c r="G49" s="44"/>
      <c r="H49" s="44">
        <f>YEAR('Suivi des congés des employés'!$C49)</f>
        <v>2018</v>
      </c>
      <c r="I49" s="38">
        <f>MONTH('Suivi des congés des employés'!$C49)</f>
        <v>3</v>
      </c>
    </row>
    <row r="50" spans="2:9" s="4" customFormat="1" ht="30" customHeight="1" x14ac:dyDescent="0.3">
      <c r="B50" s="45" t="s">
        <v>190</v>
      </c>
      <c r="C50" s="39">
        <v>43171</v>
      </c>
      <c r="D50" s="39">
        <v>43189</v>
      </c>
      <c r="E50" s="40" t="s">
        <v>66</v>
      </c>
      <c r="F50" s="41">
        <f ca="1">NETWORKDAYS('Suivi des congés des employés'!$C50,'Suivi des congés des employés'!$D50,lstCongés)</f>
        <v>15</v>
      </c>
      <c r="G50" s="41"/>
      <c r="H50" s="41">
        <f>YEAR('Suivi des congés des employés'!$C50)</f>
        <v>2018</v>
      </c>
      <c r="I50" s="37">
        <f>MONTH('Suivi des congés des employés'!$C50)</f>
        <v>3</v>
      </c>
    </row>
    <row r="51" spans="2:9" s="4" customFormat="1" ht="30" customHeight="1" x14ac:dyDescent="0.3">
      <c r="B51" s="46" t="s">
        <v>183</v>
      </c>
      <c r="C51" s="42">
        <v>43185</v>
      </c>
      <c r="D51" s="42">
        <v>43194</v>
      </c>
      <c r="E51" s="43" t="s">
        <v>77</v>
      </c>
      <c r="F51" s="44">
        <f ca="1">NETWORKDAYS('Suivi des congés des employés'!$C51,'Suivi des congés des employés'!$D51,lstCongés)</f>
        <v>7</v>
      </c>
      <c r="G51" s="44"/>
      <c r="H51" s="44">
        <f>YEAR('Suivi des congés des employés'!$C51)</f>
        <v>2018</v>
      </c>
      <c r="I51" s="38">
        <f>MONTH('Suivi des congés des employés'!$C51)</f>
        <v>3</v>
      </c>
    </row>
    <row r="52" spans="2:9" s="4" customFormat="1" ht="30" customHeight="1" x14ac:dyDescent="0.3">
      <c r="B52" s="45" t="s">
        <v>190</v>
      </c>
      <c r="C52" s="39">
        <v>43193</v>
      </c>
      <c r="D52" s="39">
        <v>43194</v>
      </c>
      <c r="E52" s="40" t="s">
        <v>91</v>
      </c>
      <c r="F52" s="41">
        <f ca="1">NETWORKDAYS('Suivi des congés des employés'!$C52,'Suivi des congés des employés'!$D52,lstCongés)</f>
        <v>2</v>
      </c>
      <c r="G52" s="41"/>
      <c r="H52" s="41">
        <f>YEAR('Suivi des congés des employés'!$C52)</f>
        <v>2018</v>
      </c>
      <c r="I52" s="37">
        <f>MONTH('Suivi des congés des employés'!$C52)</f>
        <v>4</v>
      </c>
    </row>
    <row r="53" spans="2:9" s="4" customFormat="1" ht="30" customHeight="1" x14ac:dyDescent="0.3">
      <c r="B53" s="46" t="s">
        <v>188</v>
      </c>
      <c r="C53" s="42">
        <v>43194</v>
      </c>
      <c r="D53" s="42">
        <v>43194</v>
      </c>
      <c r="E53" s="43" t="s">
        <v>91</v>
      </c>
      <c r="F53" s="44">
        <f ca="1">NETWORKDAYS('Suivi des congés des employés'!$C53,'Suivi des congés des employés'!$D53,lstCongés)</f>
        <v>1</v>
      </c>
      <c r="G53" s="44"/>
      <c r="H53" s="44">
        <f>YEAR('Suivi des congés des employés'!$C53)</f>
        <v>2018</v>
      </c>
      <c r="I53" s="38">
        <f>MONTH('Suivi des congés des employés'!$C53)</f>
        <v>4</v>
      </c>
    </row>
    <row r="54" spans="2:9" s="4" customFormat="1" ht="30" customHeight="1" x14ac:dyDescent="0.3">
      <c r="B54" s="45" t="s">
        <v>190</v>
      </c>
      <c r="C54" s="39">
        <v>43199</v>
      </c>
      <c r="D54" s="39">
        <v>43199</v>
      </c>
      <c r="E54" s="40" t="s">
        <v>91</v>
      </c>
      <c r="F54" s="41">
        <f ca="1">NETWORKDAYS('Suivi des congés des employés'!$C54,'Suivi des congés des employés'!$D54,lstCongés)</f>
        <v>1</v>
      </c>
      <c r="G54" s="41"/>
      <c r="H54" s="41">
        <f>YEAR('Suivi des congés des employés'!$C54)</f>
        <v>2018</v>
      </c>
      <c r="I54" s="37">
        <f>MONTH('Suivi des congés des employés'!$C54)</f>
        <v>4</v>
      </c>
    </row>
    <row r="55" spans="2:9" s="4" customFormat="1" ht="30" customHeight="1" x14ac:dyDescent="0.3">
      <c r="B55" s="46" t="s">
        <v>178</v>
      </c>
      <c r="C55" s="42">
        <v>43199</v>
      </c>
      <c r="D55" s="42">
        <v>43204</v>
      </c>
      <c r="E55" s="43" t="s">
        <v>90</v>
      </c>
      <c r="F55" s="44">
        <f ca="1">NETWORKDAYS('Suivi des congés des employés'!$C55,'Suivi des congés des employés'!$D55,lstCongés)</f>
        <v>5</v>
      </c>
      <c r="G55" s="44"/>
      <c r="H55" s="44">
        <f>YEAR('Suivi des congés des employés'!$C55)</f>
        <v>2018</v>
      </c>
      <c r="I55" s="38">
        <f>MONTH('Suivi des congés des employés'!$C55)</f>
        <v>4</v>
      </c>
    </row>
    <row r="56" spans="2:9" s="4" customFormat="1" ht="30" customHeight="1" x14ac:dyDescent="0.3">
      <c r="B56" s="45" t="s">
        <v>171</v>
      </c>
      <c r="C56" s="39">
        <v>43199</v>
      </c>
      <c r="D56" s="39">
        <v>43204</v>
      </c>
      <c r="E56" s="40" t="s">
        <v>90</v>
      </c>
      <c r="F56" s="41">
        <v>4</v>
      </c>
      <c r="G56" s="41"/>
      <c r="H56" s="41">
        <f>YEAR('Suivi des congés des employés'!$C56)</f>
        <v>2018</v>
      </c>
      <c r="I56" s="37">
        <f>MONTH('Suivi des congés des employés'!$C56)</f>
        <v>4</v>
      </c>
    </row>
    <row r="57" spans="2:9" s="4" customFormat="1" ht="30" customHeight="1" x14ac:dyDescent="0.3">
      <c r="B57" s="46" t="s">
        <v>183</v>
      </c>
      <c r="C57" s="42">
        <v>43200</v>
      </c>
      <c r="D57" s="42">
        <v>43202</v>
      </c>
      <c r="E57" s="43" t="s">
        <v>75</v>
      </c>
      <c r="F57" s="44">
        <f ca="1">NETWORKDAYS('Suivi des congés des employés'!$C57,'Suivi des congés des employés'!$D57,lstCongés)</f>
        <v>3</v>
      </c>
      <c r="G57" s="44"/>
      <c r="H57" s="44">
        <f>YEAR('Suivi des congés des employés'!$C57)</f>
        <v>2018</v>
      </c>
      <c r="I57" s="38">
        <f>MONTH('Suivi des congés des employés'!$C57)</f>
        <v>4</v>
      </c>
    </row>
    <row r="58" spans="2:9" s="4" customFormat="1" ht="30" customHeight="1" x14ac:dyDescent="0.3">
      <c r="B58" s="45" t="s">
        <v>170</v>
      </c>
      <c r="C58" s="39">
        <v>43206</v>
      </c>
      <c r="D58" s="39">
        <v>43210</v>
      </c>
      <c r="E58" s="40" t="s">
        <v>90</v>
      </c>
      <c r="F58" s="41">
        <f ca="1">NETWORKDAYS('Suivi des congés des employés'!$C58,'Suivi des congés des employés'!$D58,lstCongés)</f>
        <v>5</v>
      </c>
      <c r="G58" s="41"/>
      <c r="H58" s="41">
        <f>YEAR('Suivi des congés des employés'!$C58)</f>
        <v>2018</v>
      </c>
      <c r="I58" s="37">
        <f>MONTH('Suivi des congés des employés'!$C58)</f>
        <v>4</v>
      </c>
    </row>
    <row r="59" spans="2:9" s="4" customFormat="1" ht="30" customHeight="1" x14ac:dyDescent="0.3">
      <c r="B59" s="46" t="s">
        <v>177</v>
      </c>
      <c r="C59" s="42">
        <v>43206</v>
      </c>
      <c r="D59" s="42">
        <v>43211</v>
      </c>
      <c r="E59" s="43" t="s">
        <v>90</v>
      </c>
      <c r="F59" s="44">
        <f ca="1">NETWORKDAYS('Suivi des congés des employés'!$C59,'Suivi des congés des employés'!$D59,lstCongés)</f>
        <v>5</v>
      </c>
      <c r="G59" s="44"/>
      <c r="H59" s="44">
        <f>YEAR('Suivi des congés des employés'!$C59)</f>
        <v>2018</v>
      </c>
      <c r="I59" s="38">
        <f>MONTH('Suivi des congés des employés'!$C59)</f>
        <v>4</v>
      </c>
    </row>
    <row r="60" spans="2:9" s="4" customFormat="1" ht="30" customHeight="1" x14ac:dyDescent="0.3">
      <c r="B60" s="45" t="s">
        <v>184</v>
      </c>
      <c r="C60" s="39">
        <v>43207</v>
      </c>
      <c r="D60" s="39">
        <v>43207</v>
      </c>
      <c r="E60" s="40" t="s">
        <v>90</v>
      </c>
      <c r="F60" s="41">
        <f ca="1">NETWORKDAYS('Suivi des congés des employés'!$C60,'Suivi des congés des employés'!$D60,lstCongés)</f>
        <v>1</v>
      </c>
      <c r="G60" s="41"/>
      <c r="H60" s="41">
        <f>YEAR('Suivi des congés des employés'!$C60)</f>
        <v>2018</v>
      </c>
      <c r="I60" s="37">
        <f>MONTH('Suivi des congés des employés'!$C60)</f>
        <v>4</v>
      </c>
    </row>
    <row r="61" spans="2:9" s="4" customFormat="1" ht="30" customHeight="1" x14ac:dyDescent="0.3">
      <c r="B61" s="46" t="s">
        <v>184</v>
      </c>
      <c r="C61" s="42">
        <v>43214</v>
      </c>
      <c r="D61" s="42">
        <v>43214</v>
      </c>
      <c r="E61" s="43" t="s">
        <v>91</v>
      </c>
      <c r="F61" s="44">
        <f ca="1">NETWORKDAYS('Suivi des congés des employés'!$C61,'Suivi des congés des employés'!$D61,lstCongés)</f>
        <v>1</v>
      </c>
      <c r="G61" s="44"/>
      <c r="H61" s="44">
        <f>YEAR('Suivi des congés des employés'!$C61)</f>
        <v>2018</v>
      </c>
      <c r="I61" s="38">
        <f>MONTH('Suivi des congés des employés'!$C61)</f>
        <v>4</v>
      </c>
    </row>
    <row r="62" spans="2:9" s="4" customFormat="1" ht="30" customHeight="1" x14ac:dyDescent="0.3">
      <c r="B62" s="45" t="s">
        <v>171</v>
      </c>
      <c r="C62" s="39">
        <v>43214</v>
      </c>
      <c r="D62" s="39">
        <v>43217</v>
      </c>
      <c r="E62" s="40" t="s">
        <v>66</v>
      </c>
      <c r="F62" s="41">
        <f ca="1">NETWORKDAYS('Suivi des congés des employés'!$C62,'Suivi des congés des employés'!$D62,lstCongés)</f>
        <v>4</v>
      </c>
      <c r="G62" s="41"/>
      <c r="H62" s="41">
        <f>YEAR('Suivi des congés des employés'!$C62)</f>
        <v>2018</v>
      </c>
      <c r="I62" s="37">
        <f>MONTH('Suivi des congés des employés'!$C62)</f>
        <v>4</v>
      </c>
    </row>
    <row r="63" spans="2:9" s="4" customFormat="1" ht="30" customHeight="1" x14ac:dyDescent="0.3">
      <c r="B63" s="46" t="s">
        <v>179</v>
      </c>
      <c r="C63" s="42">
        <v>43217</v>
      </c>
      <c r="D63" s="42">
        <v>43217</v>
      </c>
      <c r="E63" s="43" t="s">
        <v>90</v>
      </c>
      <c r="F63" s="44">
        <f ca="1">NETWORKDAYS('Suivi des congés des employés'!$C63,'Suivi des congés des employés'!$D63,lstCongés)</f>
        <v>1</v>
      </c>
      <c r="G63" s="44"/>
      <c r="H63" s="44">
        <f>YEAR('Suivi des congés des employés'!$C63)</f>
        <v>2018</v>
      </c>
      <c r="I63" s="38">
        <f>MONTH('Suivi des congés des employés'!$C63)</f>
        <v>4</v>
      </c>
    </row>
    <row r="64" spans="2:9" s="4" customFormat="1" ht="30" customHeight="1" x14ac:dyDescent="0.3">
      <c r="B64" s="45" t="s">
        <v>191</v>
      </c>
      <c r="C64" s="39">
        <v>43220</v>
      </c>
      <c r="D64" s="39">
        <v>43220</v>
      </c>
      <c r="E64" s="40" t="s">
        <v>90</v>
      </c>
      <c r="F64" s="41">
        <f ca="1">NETWORKDAYS('Suivi des congés des employés'!$C64,'Suivi des congés des employés'!$D64,lstCongés)</f>
        <v>1</v>
      </c>
      <c r="G64" s="41"/>
      <c r="H64" s="41">
        <f>YEAR('Suivi des congés des employés'!$C64)</f>
        <v>2018</v>
      </c>
      <c r="I64" s="37">
        <f>MONTH('Suivi des congés des employés'!$C64)</f>
        <v>4</v>
      </c>
    </row>
    <row r="65" spans="2:9" s="4" customFormat="1" ht="30" customHeight="1" x14ac:dyDescent="0.3">
      <c r="B65" s="46" t="s">
        <v>179</v>
      </c>
      <c r="C65" s="42">
        <v>43220</v>
      </c>
      <c r="D65" s="42">
        <v>43220</v>
      </c>
      <c r="E65" s="43" t="s">
        <v>90</v>
      </c>
      <c r="F65" s="44">
        <f ca="1">NETWORKDAYS('Suivi des congés des employés'!$C65,'Suivi des congés des employés'!$D65,lstCongés)</f>
        <v>1</v>
      </c>
      <c r="G65" s="44"/>
      <c r="H65" s="44">
        <f>YEAR('Suivi des congés des employés'!$C65)</f>
        <v>2018</v>
      </c>
      <c r="I65" s="38">
        <f>MONTH('Suivi des congés des employés'!$C65)</f>
        <v>4</v>
      </c>
    </row>
    <row r="66" spans="2:9" s="4" customFormat="1" ht="30" customHeight="1" x14ac:dyDescent="0.3">
      <c r="B66" s="45" t="s">
        <v>190</v>
      </c>
      <c r="C66" s="39">
        <v>43222</v>
      </c>
      <c r="D66" s="39">
        <v>43222</v>
      </c>
      <c r="E66" s="40" t="s">
        <v>91</v>
      </c>
      <c r="F66" s="41">
        <f ca="1">NETWORKDAYS('Suivi des congés des employés'!$C66,'Suivi des congés des employés'!$D66,lstCongés)</f>
        <v>1</v>
      </c>
      <c r="G66" s="41"/>
      <c r="H66" s="41">
        <f>YEAR('Suivi des congés des employés'!$C66)</f>
        <v>2018</v>
      </c>
      <c r="I66" s="37">
        <f>MONTH('Suivi des congés des employés'!$C66)</f>
        <v>5</v>
      </c>
    </row>
    <row r="67" spans="2:9" s="4" customFormat="1" ht="30" customHeight="1" x14ac:dyDescent="0.3">
      <c r="B67" s="46" t="s">
        <v>191</v>
      </c>
      <c r="C67" s="42">
        <v>43227</v>
      </c>
      <c r="D67" s="42">
        <v>43229</v>
      </c>
      <c r="E67" s="43" t="s">
        <v>90</v>
      </c>
      <c r="F67" s="44">
        <f ca="1">NETWORKDAYS('Suivi des congés des employés'!$C67,'Suivi des congés des employés'!$D67,lstCongés)</f>
        <v>2</v>
      </c>
      <c r="G67" s="44"/>
      <c r="H67" s="44">
        <f>YEAR('Suivi des congés des employés'!$C67)</f>
        <v>2018</v>
      </c>
      <c r="I67" s="38">
        <f>MONTH('Suivi des congés des employés'!$C67)</f>
        <v>5</v>
      </c>
    </row>
    <row r="68" spans="2:9" s="4" customFormat="1" ht="30" customHeight="1" x14ac:dyDescent="0.3">
      <c r="B68" s="45" t="s">
        <v>171</v>
      </c>
      <c r="C68" s="39">
        <v>43227</v>
      </c>
      <c r="D68" s="39">
        <v>43229</v>
      </c>
      <c r="E68" s="40" t="s">
        <v>90</v>
      </c>
      <c r="F68" s="41">
        <f ca="1">NETWORKDAYS('Suivi des congés des employés'!$C68,'Suivi des congés des employés'!$D68,lstCongés)</f>
        <v>2</v>
      </c>
      <c r="G68" s="41"/>
      <c r="H68" s="41">
        <f>YEAR('Suivi des congés des employés'!$C68)</f>
        <v>2018</v>
      </c>
      <c r="I68" s="37">
        <f>MONTH('Suivi des congés des employés'!$C68)</f>
        <v>5</v>
      </c>
    </row>
    <row r="69" spans="2:9" s="4" customFormat="1" ht="30" customHeight="1" x14ac:dyDescent="0.3">
      <c r="B69" s="46" t="s">
        <v>166</v>
      </c>
      <c r="C69" s="42">
        <v>43228</v>
      </c>
      <c r="D69" s="42">
        <v>43228</v>
      </c>
      <c r="E69" s="43" t="s">
        <v>90</v>
      </c>
      <c r="F69" s="44">
        <f ca="1">NETWORKDAYS('Suivi des congés des employés'!$C69,'Suivi des congés des employés'!$D69,lstCongés)</f>
        <v>0</v>
      </c>
      <c r="G69" s="44"/>
      <c r="H69" s="44">
        <f>YEAR('Suivi des congés des employés'!$C69)</f>
        <v>2018</v>
      </c>
      <c r="I69" s="38">
        <f>MONTH('Suivi des congés des employés'!$C69)</f>
        <v>5</v>
      </c>
    </row>
    <row r="70" spans="2:9" s="4" customFormat="1" ht="30" customHeight="1" x14ac:dyDescent="0.3">
      <c r="B70" s="45" t="s">
        <v>190</v>
      </c>
      <c r="C70" s="39">
        <v>43228</v>
      </c>
      <c r="D70" s="39">
        <v>43228</v>
      </c>
      <c r="E70" s="40" t="s">
        <v>91</v>
      </c>
      <c r="F70" s="41">
        <f ca="1">NETWORKDAYS('Suivi des congés des employés'!$C70,'Suivi des congés des employés'!$D70,lstCongés)</f>
        <v>0</v>
      </c>
      <c r="G70" s="41"/>
      <c r="H70" s="41">
        <f>YEAR('Suivi des congés des employés'!$C70)</f>
        <v>2018</v>
      </c>
      <c r="I70" s="37">
        <f>MONTH('Suivi des congés des employés'!$C70)</f>
        <v>5</v>
      </c>
    </row>
    <row r="71" spans="2:9" s="4" customFormat="1" ht="30" customHeight="1" x14ac:dyDescent="0.3">
      <c r="B71" s="46" t="s">
        <v>184</v>
      </c>
      <c r="C71" s="42">
        <v>43228</v>
      </c>
      <c r="D71" s="42">
        <v>43229</v>
      </c>
      <c r="E71" s="43" t="s">
        <v>90</v>
      </c>
      <c r="F71" s="44">
        <f ca="1">NETWORKDAYS('Suivi des congés des employés'!$C71,'Suivi des congés des employés'!$D71,lstCongés)</f>
        <v>1</v>
      </c>
      <c r="G71" s="44"/>
      <c r="H71" s="44">
        <f>YEAR('Suivi des congés des employés'!$C71)</f>
        <v>2018</v>
      </c>
      <c r="I71" s="38">
        <f>MONTH('Suivi des congés des employés'!$C71)</f>
        <v>5</v>
      </c>
    </row>
    <row r="72" spans="2:9" s="4" customFormat="1" ht="30" customHeight="1" x14ac:dyDescent="0.3">
      <c r="B72" s="45" t="s">
        <v>188</v>
      </c>
      <c r="C72" s="39">
        <v>43229</v>
      </c>
      <c r="D72" s="39">
        <v>43229</v>
      </c>
      <c r="E72" s="40" t="s">
        <v>91</v>
      </c>
      <c r="F72" s="41">
        <f ca="1">NETWORKDAYS('Suivi des congés des employés'!$C72,'Suivi des congés des employés'!$D72,lstCongés)</f>
        <v>1</v>
      </c>
      <c r="G72" s="41"/>
      <c r="H72" s="41">
        <f>YEAR('Suivi des congés des employés'!$C72)</f>
        <v>2018</v>
      </c>
      <c r="I72" s="37">
        <f>MONTH('Suivi des congés des employés'!$C72)</f>
        <v>5</v>
      </c>
    </row>
    <row r="73" spans="2:9" s="4" customFormat="1" ht="30" customHeight="1" x14ac:dyDescent="0.3">
      <c r="B73" s="46" t="s">
        <v>180</v>
      </c>
      <c r="C73" s="42">
        <v>43229</v>
      </c>
      <c r="D73" s="42">
        <v>43252</v>
      </c>
      <c r="E73" s="43" t="s">
        <v>90</v>
      </c>
      <c r="F73" s="44">
        <f ca="1">NETWORKDAYS('Suivi des congés des employés'!$C73,'Suivi des congés des employés'!$D73,lstCongés)</f>
        <v>16</v>
      </c>
      <c r="G73" s="44"/>
      <c r="H73" s="44">
        <f>YEAR('Suivi des congés des employés'!$C73)</f>
        <v>2018</v>
      </c>
      <c r="I73" s="38">
        <f>MONTH('Suivi des congés des employés'!$C73)</f>
        <v>5</v>
      </c>
    </row>
    <row r="74" spans="2:9" s="4" customFormat="1" ht="30" customHeight="1" x14ac:dyDescent="0.3">
      <c r="B74" s="45" t="s">
        <v>190</v>
      </c>
      <c r="C74" s="39">
        <v>43234</v>
      </c>
      <c r="D74" s="39">
        <v>43235</v>
      </c>
      <c r="E74" s="40" t="s">
        <v>91</v>
      </c>
      <c r="F74" s="41">
        <f ca="1">NETWORKDAYS('Suivi des congés des employés'!$C74,'Suivi des congés des employés'!$D74,lstCongés)</f>
        <v>2</v>
      </c>
      <c r="G74" s="41"/>
      <c r="H74" s="41">
        <f>YEAR('Suivi des congés des employés'!$C74)</f>
        <v>2018</v>
      </c>
      <c r="I74" s="37">
        <f>MONTH('Suivi des congés des employés'!$C74)</f>
        <v>5</v>
      </c>
    </row>
    <row r="75" spans="2:9" s="4" customFormat="1" ht="30" customHeight="1" x14ac:dyDescent="0.3">
      <c r="B75" s="46" t="s">
        <v>181</v>
      </c>
      <c r="C75" s="42">
        <v>43234</v>
      </c>
      <c r="D75" s="42">
        <v>43237</v>
      </c>
      <c r="E75" s="43" t="s">
        <v>66</v>
      </c>
      <c r="F75" s="44">
        <f ca="1">NETWORKDAYS('Suivi des congés des employés'!$C75,'Suivi des congés des employés'!$D75,lstCongés)</f>
        <v>4</v>
      </c>
      <c r="G75" s="44"/>
      <c r="H75" s="44">
        <f>YEAR('Suivi des congés des employés'!$C75)</f>
        <v>2018</v>
      </c>
      <c r="I75" s="38">
        <f>MONTH('Suivi des congés des employés'!$C75)</f>
        <v>5</v>
      </c>
    </row>
    <row r="76" spans="2:9" s="4" customFormat="1" ht="30" customHeight="1" x14ac:dyDescent="0.3">
      <c r="B76" s="45" t="s">
        <v>190</v>
      </c>
      <c r="C76" s="39">
        <v>43242</v>
      </c>
      <c r="D76" s="39">
        <v>43243</v>
      </c>
      <c r="E76" s="40" t="s">
        <v>91</v>
      </c>
      <c r="F76" s="41">
        <f ca="1">NETWORKDAYS('Suivi des congés des employés'!$C76,'Suivi des congés des employés'!$D76,lstCongés)</f>
        <v>2</v>
      </c>
      <c r="G76" s="41"/>
      <c r="H76" s="41">
        <f>YEAR('Suivi des congés des employés'!$C76)</f>
        <v>2018</v>
      </c>
      <c r="I76" s="37">
        <f>MONTH('Suivi des congés des employés'!$C76)</f>
        <v>5</v>
      </c>
    </row>
    <row r="77" spans="2:9" s="4" customFormat="1" ht="30" customHeight="1" x14ac:dyDescent="0.3">
      <c r="B77" s="46" t="s">
        <v>184</v>
      </c>
      <c r="C77" s="42">
        <v>43244</v>
      </c>
      <c r="D77" s="42">
        <v>43244</v>
      </c>
      <c r="E77" s="43" t="s">
        <v>91</v>
      </c>
      <c r="F77" s="44">
        <f ca="1">NETWORKDAYS('Suivi des congés des employés'!$C77,'Suivi des congés des employés'!$D77,lstCongés)</f>
        <v>1</v>
      </c>
      <c r="G77" s="44"/>
      <c r="H77" s="44">
        <f>YEAR('Suivi des congés des employés'!$C77)</f>
        <v>2018</v>
      </c>
      <c r="I77" s="38">
        <f>MONTH('Suivi des congés des employés'!$C77)</f>
        <v>5</v>
      </c>
    </row>
    <row r="78" spans="2:9" s="4" customFormat="1" ht="30" customHeight="1" x14ac:dyDescent="0.3">
      <c r="B78" s="45" t="s">
        <v>172</v>
      </c>
      <c r="C78" s="39">
        <v>43245</v>
      </c>
      <c r="D78" s="39">
        <v>43245</v>
      </c>
      <c r="E78" s="40" t="s">
        <v>90</v>
      </c>
      <c r="F78" s="41">
        <f ca="1">NETWORKDAYS('Suivi des congés des employés'!$C78,'Suivi des congés des employés'!$D78,lstCongés)</f>
        <v>1</v>
      </c>
      <c r="G78" s="41"/>
      <c r="H78" s="41">
        <f>YEAR('Suivi des congés des employés'!$C78)</f>
        <v>2018</v>
      </c>
      <c r="I78" s="37">
        <f>MONTH('Suivi des congés des employés'!$C78)</f>
        <v>5</v>
      </c>
    </row>
    <row r="79" spans="2:9" s="4" customFormat="1" ht="30" customHeight="1" x14ac:dyDescent="0.3">
      <c r="B79" s="46" t="s">
        <v>190</v>
      </c>
      <c r="C79" s="42">
        <v>43248</v>
      </c>
      <c r="D79" s="42">
        <v>43248</v>
      </c>
      <c r="E79" s="43" t="s">
        <v>91</v>
      </c>
      <c r="F79" s="44">
        <f ca="1">NETWORKDAYS('Suivi des congés des employés'!$C79,'Suivi des congés des employés'!$D79,lstCongés)</f>
        <v>1</v>
      </c>
      <c r="G79" s="44"/>
      <c r="H79" s="44">
        <f>YEAR('Suivi des congés des employés'!$C79)</f>
        <v>2018</v>
      </c>
      <c r="I79" s="38">
        <f>MONTH('Suivi des congés des employés'!$C79)</f>
        <v>5</v>
      </c>
    </row>
    <row r="80" spans="2:9" s="4" customFormat="1" ht="30" customHeight="1" x14ac:dyDescent="0.3">
      <c r="B80" s="45" t="s">
        <v>183</v>
      </c>
      <c r="C80" s="39">
        <v>43248</v>
      </c>
      <c r="D80" s="39">
        <v>43248</v>
      </c>
      <c r="E80" s="40" t="s">
        <v>90</v>
      </c>
      <c r="F80" s="41">
        <f ca="1">NETWORKDAYS('Suivi des congés des employés'!$C80,'Suivi des congés des employés'!$D80,lstCongés)</f>
        <v>1</v>
      </c>
      <c r="G80" s="41"/>
      <c r="H80" s="41">
        <f>YEAR('Suivi des congés des employés'!$C80)</f>
        <v>2018</v>
      </c>
      <c r="I80" s="37">
        <f>MONTH('Suivi des congés des employés'!$C80)</f>
        <v>5</v>
      </c>
    </row>
    <row r="81" spans="2:9" s="4" customFormat="1" ht="30" customHeight="1" x14ac:dyDescent="0.3">
      <c r="B81" s="46" t="s">
        <v>190</v>
      </c>
      <c r="C81" s="42">
        <v>43249</v>
      </c>
      <c r="D81" s="42">
        <v>43231</v>
      </c>
      <c r="E81" s="43" t="s">
        <v>66</v>
      </c>
      <c r="F81" s="44">
        <f ca="1">NETWORKDAYS('Suivi des congés des employés'!$C81,'Suivi des congés des employés'!$D81,lstCongés)</f>
        <v>-12</v>
      </c>
      <c r="G81" s="44"/>
      <c r="H81" s="44">
        <f>YEAR('Suivi des congés des employés'!$C81)</f>
        <v>2018</v>
      </c>
      <c r="I81" s="38">
        <f>MONTH('Suivi des congés des employés'!$C81)</f>
        <v>5</v>
      </c>
    </row>
    <row r="82" spans="2:9" s="4" customFormat="1" ht="30" customHeight="1" x14ac:dyDescent="0.3">
      <c r="B82" s="45" t="s">
        <v>186</v>
      </c>
      <c r="C82" s="39">
        <v>43250</v>
      </c>
      <c r="D82" s="39">
        <v>43250</v>
      </c>
      <c r="E82" s="40" t="s">
        <v>90</v>
      </c>
      <c r="F82" s="41">
        <f ca="1">NETWORKDAYS('Suivi des congés des employés'!$C82,'Suivi des congés des employés'!$D82,lstCongés)</f>
        <v>1</v>
      </c>
      <c r="G82" s="41"/>
      <c r="H82" s="41">
        <f>YEAR('Suivi des congés des employés'!$C82)</f>
        <v>2018</v>
      </c>
      <c r="I82" s="37">
        <f>MONTH('Suivi des congés des employés'!$C82)</f>
        <v>5</v>
      </c>
    </row>
    <row r="83" spans="2:9" s="4" customFormat="1" ht="30" customHeight="1" x14ac:dyDescent="0.3">
      <c r="B83" s="46" t="s">
        <v>169</v>
      </c>
      <c r="C83" s="42">
        <v>43250</v>
      </c>
      <c r="D83" s="42">
        <v>43250</v>
      </c>
      <c r="E83" s="43" t="s">
        <v>90</v>
      </c>
      <c r="F83" s="44">
        <f ca="1">NETWORKDAYS('Suivi des congés des employés'!$C83,'Suivi des congés des employés'!$D83,lstCongés)</f>
        <v>1</v>
      </c>
      <c r="G83" s="44"/>
      <c r="H83" s="44">
        <f>YEAR('Suivi des congés des employés'!$C83)</f>
        <v>2018</v>
      </c>
      <c r="I83" s="38">
        <f>MONTH('Suivi des congés des employés'!$C83)</f>
        <v>5</v>
      </c>
    </row>
    <row r="84" spans="2:9" s="4" customFormat="1" ht="30" customHeight="1" x14ac:dyDescent="0.3">
      <c r="B84" s="45" t="s">
        <v>184</v>
      </c>
      <c r="C84" s="39">
        <v>43251</v>
      </c>
      <c r="D84" s="39">
        <v>43251</v>
      </c>
      <c r="E84" s="40" t="s">
        <v>90</v>
      </c>
      <c r="F84" s="41">
        <f ca="1">NETWORKDAYS('Suivi des congés des employés'!$C84,'Suivi des congés des employés'!$D84,lstCongés)</f>
        <v>1</v>
      </c>
      <c r="G84" s="41"/>
      <c r="H84" s="41">
        <f>YEAR('Suivi des congés des employés'!$C84)</f>
        <v>2018</v>
      </c>
      <c r="I84" s="37">
        <f>MONTH('Suivi des congés des employés'!$C84)</f>
        <v>5</v>
      </c>
    </row>
    <row r="85" spans="2:9" s="4" customFormat="1" ht="30" customHeight="1" x14ac:dyDescent="0.3">
      <c r="B85" s="46" t="s">
        <v>170</v>
      </c>
      <c r="C85" s="42">
        <v>43251</v>
      </c>
      <c r="D85" s="42">
        <v>43251</v>
      </c>
      <c r="E85" s="43" t="s">
        <v>90</v>
      </c>
      <c r="F85" s="44">
        <f ca="1">NETWORKDAYS('Suivi des congés des employés'!$C85,'Suivi des congés des employés'!$D85,lstCongés)</f>
        <v>1</v>
      </c>
      <c r="G85" s="44"/>
      <c r="H85" s="44">
        <f>YEAR('Suivi des congés des employés'!$C85)</f>
        <v>2018</v>
      </c>
      <c r="I85" s="38">
        <f>MONTH('Suivi des congés des employés'!$C85)</f>
        <v>5</v>
      </c>
    </row>
    <row r="86" spans="2:9" s="4" customFormat="1" ht="30" customHeight="1" x14ac:dyDescent="0.3">
      <c r="B86" s="45" t="s">
        <v>181</v>
      </c>
      <c r="C86" s="39">
        <v>43252</v>
      </c>
      <c r="D86" s="39">
        <v>43252</v>
      </c>
      <c r="E86" s="40" t="s">
        <v>90</v>
      </c>
      <c r="F86" s="41">
        <f ca="1">NETWORKDAYS('Suivi des congés des employés'!$C86,'Suivi des congés des employés'!$D86,lstCongés)</f>
        <v>1</v>
      </c>
      <c r="G86" s="41"/>
      <c r="H86" s="41">
        <f>YEAR('Suivi des congés des employés'!$C86)</f>
        <v>2018</v>
      </c>
      <c r="I86" s="37">
        <f>MONTH('Suivi des congés des employés'!$C86)</f>
        <v>6</v>
      </c>
    </row>
    <row r="87" spans="2:9" s="4" customFormat="1" ht="30" customHeight="1" x14ac:dyDescent="0.3">
      <c r="B87" s="46" t="s">
        <v>166</v>
      </c>
      <c r="C87" s="42">
        <v>43255</v>
      </c>
      <c r="D87" s="42">
        <v>43255</v>
      </c>
      <c r="E87" s="43" t="s">
        <v>90</v>
      </c>
      <c r="F87" s="44">
        <f ca="1">NETWORKDAYS('Suivi des congés des employés'!$C87,'Suivi des congés des employés'!$D87,lstCongés)</f>
        <v>1</v>
      </c>
      <c r="G87" s="44"/>
      <c r="H87" s="44">
        <f>YEAR('Suivi des congés des employés'!$C87)</f>
        <v>2018</v>
      </c>
      <c r="I87" s="38">
        <f>MONTH('Suivi des congés des employés'!$C87)</f>
        <v>6</v>
      </c>
    </row>
    <row r="88" spans="2:9" s="4" customFormat="1" ht="30" customHeight="1" x14ac:dyDescent="0.3">
      <c r="B88" s="45" t="s">
        <v>192</v>
      </c>
      <c r="C88" s="39">
        <v>43257</v>
      </c>
      <c r="D88" s="39">
        <v>43257</v>
      </c>
      <c r="E88" s="40" t="s">
        <v>90</v>
      </c>
      <c r="F88" s="41">
        <f ca="1">NETWORKDAYS('Suivi des congés des employés'!$C88,'Suivi des congés des employés'!$D88,lstCongés)</f>
        <v>1</v>
      </c>
      <c r="G88" s="41"/>
      <c r="H88" s="41">
        <f>YEAR('Suivi des congés des employés'!$C88)</f>
        <v>2018</v>
      </c>
      <c r="I88" s="37">
        <f>MONTH('Suivi des congés des employés'!$C88)</f>
        <v>6</v>
      </c>
    </row>
    <row r="89" spans="2:9" s="4" customFormat="1" ht="30" customHeight="1" x14ac:dyDescent="0.3">
      <c r="B89" s="46" t="s">
        <v>184</v>
      </c>
      <c r="C89" s="42">
        <v>43262</v>
      </c>
      <c r="D89" s="42">
        <v>43262</v>
      </c>
      <c r="E89" s="43" t="s">
        <v>90</v>
      </c>
      <c r="F89" s="44">
        <f ca="1">NETWORKDAYS('Suivi des congés des employés'!$C89,'Suivi des congés des employés'!$D89,lstCongés)</f>
        <v>1</v>
      </c>
      <c r="G89" s="44"/>
      <c r="H89" s="44">
        <f>YEAR('Suivi des congés des employés'!$C89)</f>
        <v>2018</v>
      </c>
      <c r="I89" s="38">
        <f>MONTH('Suivi des congés des employés'!$C89)</f>
        <v>6</v>
      </c>
    </row>
    <row r="90" spans="2:9" s="4" customFormat="1" ht="30" customHeight="1" x14ac:dyDescent="0.3">
      <c r="B90" s="45" t="s">
        <v>188</v>
      </c>
      <c r="C90" s="39">
        <v>43297</v>
      </c>
      <c r="D90" s="39">
        <v>43299</v>
      </c>
      <c r="E90" s="40" t="s">
        <v>90</v>
      </c>
      <c r="F90" s="41">
        <f ca="1">NETWORKDAYS('Suivi des congés des employés'!$C90,'Suivi des congés des employés'!$D90,lstCongés)</f>
        <v>3</v>
      </c>
      <c r="G90" s="41"/>
      <c r="H90" s="41">
        <f>YEAR('Suivi des congés des employés'!$C90)</f>
        <v>2018</v>
      </c>
      <c r="I90" s="37">
        <f>MONTH('Suivi des congés des employés'!$C90)</f>
        <v>7</v>
      </c>
    </row>
    <row r="91" spans="2:9" s="4" customFormat="1" ht="30" customHeight="1" x14ac:dyDescent="0.3">
      <c r="B91" s="46" t="s">
        <v>186</v>
      </c>
      <c r="C91" s="42">
        <v>43269</v>
      </c>
      <c r="D91" s="42">
        <v>43269</v>
      </c>
      <c r="E91" s="43" t="s">
        <v>39</v>
      </c>
      <c r="F91" s="44">
        <f ca="1">NETWORKDAYS('Suivi des congés des employés'!$C91,'Suivi des congés des employés'!$D91,lstCongés)</f>
        <v>1</v>
      </c>
      <c r="G91" s="44"/>
      <c r="H91" s="44">
        <f>YEAR('Suivi des congés des employés'!$C91)</f>
        <v>2018</v>
      </c>
      <c r="I91" s="38">
        <f>MONTH('Suivi des congés des employés'!$C91)</f>
        <v>6</v>
      </c>
    </row>
    <row r="92" spans="2:9" s="4" customFormat="1" ht="30" customHeight="1" x14ac:dyDescent="0.3">
      <c r="B92" s="45" t="s">
        <v>191</v>
      </c>
      <c r="C92" s="39">
        <v>43271</v>
      </c>
      <c r="D92" s="39">
        <v>43272</v>
      </c>
      <c r="E92" s="40" t="s">
        <v>90</v>
      </c>
      <c r="F92" s="41">
        <f ca="1">NETWORKDAYS('Suivi des congés des employés'!$C92,'Suivi des congés des employés'!$D92,lstCongés)</f>
        <v>2</v>
      </c>
      <c r="G92" s="41"/>
      <c r="H92" s="41">
        <f>YEAR('Suivi des congés des employés'!$C92)</f>
        <v>2018</v>
      </c>
      <c r="I92" s="37">
        <f>MONTH('Suivi des congés des employés'!$C92)</f>
        <v>6</v>
      </c>
    </row>
    <row r="93" spans="2:9" s="4" customFormat="1" ht="30" customHeight="1" x14ac:dyDescent="0.3">
      <c r="B93" s="46" t="s">
        <v>174</v>
      </c>
      <c r="C93" s="42">
        <v>43276</v>
      </c>
      <c r="D93" s="42">
        <v>43276</v>
      </c>
      <c r="E93" s="43" t="s">
        <v>90</v>
      </c>
      <c r="F93" s="44">
        <f ca="1">NETWORKDAYS('Suivi des congés des employés'!$C93,'Suivi des congés des employés'!$D93,lstCongés)</f>
        <v>1</v>
      </c>
      <c r="G93" s="44"/>
      <c r="H93" s="44">
        <f>YEAR('Suivi des congés des employés'!$C93)</f>
        <v>2018</v>
      </c>
      <c r="I93" s="38">
        <f>MONTH('Suivi des congés des employés'!$C93)</f>
        <v>6</v>
      </c>
    </row>
    <row r="94" spans="2:9" s="4" customFormat="1" ht="30" customHeight="1" x14ac:dyDescent="0.3">
      <c r="B94" s="45" t="s">
        <v>178</v>
      </c>
      <c r="C94" s="39">
        <v>43276</v>
      </c>
      <c r="D94" s="39">
        <v>43281</v>
      </c>
      <c r="E94" s="40" t="s">
        <v>90</v>
      </c>
      <c r="F94" s="41">
        <f ca="1">NETWORKDAYS('Suivi des congés des employés'!$C94,'Suivi des congés des employés'!$D94,lstCongés)</f>
        <v>5</v>
      </c>
      <c r="G94" s="41"/>
      <c r="H94" s="41">
        <f>YEAR('Suivi des congés des employés'!$C94)</f>
        <v>2018</v>
      </c>
      <c r="I94" s="37">
        <f>MONTH('Suivi des congés des employés'!$C94)</f>
        <v>6</v>
      </c>
    </row>
    <row r="95" spans="2:9" s="4" customFormat="1" ht="30" customHeight="1" x14ac:dyDescent="0.3">
      <c r="B95" s="46" t="s">
        <v>191</v>
      </c>
      <c r="C95" s="42">
        <v>43277</v>
      </c>
      <c r="D95" s="42">
        <v>43277</v>
      </c>
      <c r="E95" s="43" t="s">
        <v>90</v>
      </c>
      <c r="F95" s="44">
        <f ca="1">NETWORKDAYS('Suivi des congés des employés'!$C95,'Suivi des congés des employés'!$D95,lstCongés)</f>
        <v>1</v>
      </c>
      <c r="G95" s="44"/>
      <c r="H95" s="44">
        <f>YEAR('Suivi des congés des employés'!$C95)</f>
        <v>2018</v>
      </c>
      <c r="I95" s="38">
        <f>MONTH('Suivi des congés des employés'!$C95)</f>
        <v>6</v>
      </c>
    </row>
    <row r="96" spans="2:9" s="4" customFormat="1" ht="30" customHeight="1" x14ac:dyDescent="0.3">
      <c r="B96" s="45" t="s">
        <v>183</v>
      </c>
      <c r="C96" s="39">
        <v>43278</v>
      </c>
      <c r="D96" s="39">
        <v>43278</v>
      </c>
      <c r="E96" s="40" t="s">
        <v>90</v>
      </c>
      <c r="F96" s="41">
        <f ca="1">NETWORKDAYS('Suivi des congés des employés'!$C96,'Suivi des congés des employés'!$D96,lstCongés)</f>
        <v>1</v>
      </c>
      <c r="G96" s="41"/>
      <c r="H96" s="41">
        <f>YEAR('Suivi des congés des employés'!$C96)</f>
        <v>2018</v>
      </c>
      <c r="I96" s="37">
        <f>MONTH('Suivi des congés des employés'!$C96)</f>
        <v>6</v>
      </c>
    </row>
    <row r="97" spans="2:9" s="4" customFormat="1" ht="30" customHeight="1" x14ac:dyDescent="0.3">
      <c r="B97" s="46" t="s">
        <v>172</v>
      </c>
      <c r="C97" s="42">
        <v>43280</v>
      </c>
      <c r="D97" s="42">
        <v>43280</v>
      </c>
      <c r="E97" s="43" t="s">
        <v>90</v>
      </c>
      <c r="F97" s="44">
        <f ca="1">NETWORKDAYS('Suivi des congés des employés'!$C97,'Suivi des congés des employés'!$D97,lstCongés)</f>
        <v>1</v>
      </c>
      <c r="G97" s="44"/>
      <c r="H97" s="44">
        <f>YEAR('Suivi des congés des employés'!$C97)</f>
        <v>2018</v>
      </c>
      <c r="I97" s="38">
        <f>MONTH('Suivi des congés des employés'!$C97)</f>
        <v>6</v>
      </c>
    </row>
    <row r="98" spans="2:9" s="4" customFormat="1" ht="30" customHeight="1" x14ac:dyDescent="0.3">
      <c r="B98" s="45" t="s">
        <v>192</v>
      </c>
      <c r="C98" s="39">
        <v>43286</v>
      </c>
      <c r="D98" s="39">
        <v>43286</v>
      </c>
      <c r="E98" s="40" t="s">
        <v>90</v>
      </c>
      <c r="F98" s="41">
        <f ca="1">NETWORKDAYS('Suivi des congés des employés'!$C98,'Suivi des congés des employés'!$D98,lstCongés)</f>
        <v>1</v>
      </c>
      <c r="G98" s="41"/>
      <c r="H98" s="41">
        <f>YEAR('Suivi des congés des employés'!$C98)</f>
        <v>2018</v>
      </c>
      <c r="I98" s="37">
        <f>MONTH('Suivi des congés des employés'!$C98)</f>
        <v>7</v>
      </c>
    </row>
    <row r="99" spans="2:9" s="4" customFormat="1" ht="30" customHeight="1" x14ac:dyDescent="0.3">
      <c r="B99" s="46" t="s">
        <v>191</v>
      </c>
      <c r="C99" s="42">
        <v>43287</v>
      </c>
      <c r="D99" s="42">
        <v>43287</v>
      </c>
      <c r="E99" s="43" t="s">
        <v>90</v>
      </c>
      <c r="F99" s="44">
        <f ca="1">NETWORKDAYS('Suivi des congés des employés'!$C99,'Suivi des congés des employés'!$D99,lstCongés)</f>
        <v>1</v>
      </c>
      <c r="G99" s="44"/>
      <c r="H99" s="44">
        <f>YEAR('Suivi des congés des employés'!$C99)</f>
        <v>2018</v>
      </c>
      <c r="I99" s="38">
        <f>MONTH('Suivi des congés des employés'!$C99)</f>
        <v>7</v>
      </c>
    </row>
    <row r="100" spans="2:9" s="4" customFormat="1" ht="30" customHeight="1" x14ac:dyDescent="0.3">
      <c r="B100" s="45" t="s">
        <v>186</v>
      </c>
      <c r="C100" s="39">
        <v>43287</v>
      </c>
      <c r="D100" s="39">
        <v>43287</v>
      </c>
      <c r="E100" s="40" t="s">
        <v>90</v>
      </c>
      <c r="F100" s="41">
        <f ca="1">NETWORKDAYS('Suivi des congés des employés'!$C100,'Suivi des congés des employés'!$D100,lstCongés)</f>
        <v>1</v>
      </c>
      <c r="G100" s="41"/>
      <c r="H100" s="41">
        <f>YEAR('Suivi des congés des employés'!$C100)</f>
        <v>2018</v>
      </c>
      <c r="I100" s="37">
        <f>MONTH('Suivi des congés des employés'!$C100)</f>
        <v>7</v>
      </c>
    </row>
    <row r="101" spans="2:9" s="4" customFormat="1" ht="30" customHeight="1" x14ac:dyDescent="0.3">
      <c r="B101" s="46" t="s">
        <v>173</v>
      </c>
      <c r="C101" s="42">
        <v>43290</v>
      </c>
      <c r="D101" s="42">
        <v>43290</v>
      </c>
      <c r="E101" s="43" t="s">
        <v>74</v>
      </c>
      <c r="F101" s="44">
        <f ca="1">NETWORKDAYS('Suivi des congés des employés'!$C101,'Suivi des congés des employés'!$D101,lstCongés)</f>
        <v>1</v>
      </c>
      <c r="G101" s="44"/>
      <c r="H101" s="44">
        <f>YEAR('Suivi des congés des employés'!$C101)</f>
        <v>2018</v>
      </c>
      <c r="I101" s="38">
        <f>MONTH('Suivi des congés des employés'!$C101)</f>
        <v>7</v>
      </c>
    </row>
    <row r="102" spans="2:9" s="4" customFormat="1" ht="30" customHeight="1" x14ac:dyDescent="0.3">
      <c r="B102" s="45" t="s">
        <v>170</v>
      </c>
      <c r="C102" s="39">
        <v>43292</v>
      </c>
      <c r="D102" s="39">
        <v>43292</v>
      </c>
      <c r="E102" s="40" t="s">
        <v>90</v>
      </c>
      <c r="F102" s="41">
        <f ca="1">NETWORKDAYS('Suivi des congés des employés'!$C102,'Suivi des congés des employés'!$D102,lstCongés)</f>
        <v>1</v>
      </c>
      <c r="G102" s="41"/>
      <c r="H102" s="41">
        <f>YEAR('Suivi des congés des employés'!$C102)</f>
        <v>2018</v>
      </c>
      <c r="I102" s="37">
        <f>MONTH('Suivi des congés des employés'!$C102)</f>
        <v>7</v>
      </c>
    </row>
    <row r="103" spans="2:9" s="4" customFormat="1" ht="30" customHeight="1" x14ac:dyDescent="0.3">
      <c r="B103" s="46" t="s">
        <v>178</v>
      </c>
      <c r="C103" s="42">
        <v>43292</v>
      </c>
      <c r="D103" s="42">
        <v>43292</v>
      </c>
      <c r="E103" s="43" t="s">
        <v>90</v>
      </c>
      <c r="F103" s="44">
        <f ca="1">NETWORKDAYS('Suivi des congés des employés'!$C103,'Suivi des congés des employés'!$D103,lstCongés)</f>
        <v>1</v>
      </c>
      <c r="G103" s="44"/>
      <c r="H103" s="44">
        <f>YEAR('Suivi des congés des employés'!$C103)</f>
        <v>2018</v>
      </c>
      <c r="I103" s="38">
        <f>MONTH('Suivi des congés des employés'!$C103)</f>
        <v>7</v>
      </c>
    </row>
    <row r="104" spans="2:9" s="4" customFormat="1" ht="30" customHeight="1" x14ac:dyDescent="0.3">
      <c r="B104" s="45" t="s">
        <v>173</v>
      </c>
      <c r="C104" s="39">
        <v>43293</v>
      </c>
      <c r="D104" s="39">
        <v>43293</v>
      </c>
      <c r="E104" s="40" t="s">
        <v>91</v>
      </c>
      <c r="F104" s="41">
        <f ca="1">NETWORKDAYS('Suivi des congés des employés'!$C104,'Suivi des congés des employés'!$D104,lstCongés)</f>
        <v>1</v>
      </c>
      <c r="G104" s="41"/>
      <c r="H104" s="41">
        <f>YEAR('Suivi des congés des employés'!$C104)</f>
        <v>2018</v>
      </c>
      <c r="I104" s="37">
        <f>MONTH('Suivi des congés des employés'!$C104)</f>
        <v>7</v>
      </c>
    </row>
    <row r="105" spans="2:9" s="4" customFormat="1" ht="30" customHeight="1" x14ac:dyDescent="0.3">
      <c r="B105" s="46" t="s">
        <v>181</v>
      </c>
      <c r="C105" s="42">
        <v>43294</v>
      </c>
      <c r="D105" s="42">
        <v>43294</v>
      </c>
      <c r="E105" s="43" t="s">
        <v>90</v>
      </c>
      <c r="F105" s="44">
        <f ca="1">NETWORKDAYS('Suivi des congés des employés'!$C105,'Suivi des congés des employés'!$D105,lstCongés)</f>
        <v>1</v>
      </c>
      <c r="G105" s="44"/>
      <c r="H105" s="44">
        <f>YEAR('Suivi des congés des employés'!$C105)</f>
        <v>2018</v>
      </c>
      <c r="I105" s="38">
        <f>MONTH('Suivi des congés des employés'!$C105)</f>
        <v>7</v>
      </c>
    </row>
    <row r="106" spans="2:9" s="4" customFormat="1" ht="30" customHeight="1" x14ac:dyDescent="0.3">
      <c r="B106" s="45" t="s">
        <v>178</v>
      </c>
      <c r="C106" s="39">
        <v>43294</v>
      </c>
      <c r="D106" s="39">
        <v>43294</v>
      </c>
      <c r="E106" s="40" t="s">
        <v>90</v>
      </c>
      <c r="F106" s="41">
        <f ca="1">NETWORKDAYS('Suivi des congés des employés'!$C106,'Suivi des congés des employés'!$D106,lstCongés)</f>
        <v>1</v>
      </c>
      <c r="G106" s="41"/>
      <c r="H106" s="41">
        <f>YEAR('Suivi des congés des employés'!$C106)</f>
        <v>2018</v>
      </c>
      <c r="I106" s="37">
        <f>MONTH('Suivi des congés des employés'!$C106)</f>
        <v>7</v>
      </c>
    </row>
    <row r="107" spans="2:9" s="4" customFormat="1" ht="30" customHeight="1" x14ac:dyDescent="0.3">
      <c r="B107" s="46" t="s">
        <v>190</v>
      </c>
      <c r="C107" s="42">
        <v>43297</v>
      </c>
      <c r="D107" s="42">
        <v>43371</v>
      </c>
      <c r="E107" s="43" t="s">
        <v>66</v>
      </c>
      <c r="F107" s="44">
        <f ca="1">NETWORKDAYS('Suivi des congés des employés'!$C107,'Suivi des congés des employés'!$D107,lstCongés)</f>
        <v>54</v>
      </c>
      <c r="G107" s="44"/>
      <c r="H107" s="44">
        <f>YEAR('Suivi des congés des employés'!$C107)</f>
        <v>2018</v>
      </c>
      <c r="I107" s="38">
        <f>MONTH('Suivi des congés des employés'!$C107)</f>
        <v>7</v>
      </c>
    </row>
    <row r="108" spans="2:9" s="4" customFormat="1" ht="30" customHeight="1" x14ac:dyDescent="0.3">
      <c r="B108" s="45" t="s">
        <v>171</v>
      </c>
      <c r="C108" s="39">
        <v>43298</v>
      </c>
      <c r="D108" s="39">
        <v>43298</v>
      </c>
      <c r="E108" s="40" t="s">
        <v>39</v>
      </c>
      <c r="F108" s="41">
        <f ca="1">NETWORKDAYS('Suivi des congés des employés'!$C108,'Suivi des congés des employés'!$D108,lstCongés)</f>
        <v>1</v>
      </c>
      <c r="G108" s="41"/>
      <c r="H108" s="41">
        <f>YEAR('Suivi des congés des employés'!$C108)</f>
        <v>2018</v>
      </c>
      <c r="I108" s="37">
        <f>MONTH('Suivi des congés des employés'!$C108)</f>
        <v>7</v>
      </c>
    </row>
    <row r="109" spans="2:9" s="4" customFormat="1" ht="30" customHeight="1" x14ac:dyDescent="0.3">
      <c r="B109" s="46" t="s">
        <v>171</v>
      </c>
      <c r="C109" s="42">
        <v>43299</v>
      </c>
      <c r="D109" s="42">
        <v>43308</v>
      </c>
      <c r="E109" s="43" t="s">
        <v>66</v>
      </c>
      <c r="F109" s="44">
        <f ca="1">NETWORKDAYS('Suivi des congés des employés'!$C109,'Suivi des congés des employés'!$D109,lstCongés)</f>
        <v>8</v>
      </c>
      <c r="G109" s="44"/>
      <c r="H109" s="44">
        <f>YEAR('Suivi des congés des employés'!$C109)</f>
        <v>2018</v>
      </c>
      <c r="I109" s="38">
        <f>MONTH('Suivi des congés des employés'!$C109)</f>
        <v>7</v>
      </c>
    </row>
    <row r="110" spans="2:9" s="4" customFormat="1" ht="30" customHeight="1" x14ac:dyDescent="0.3">
      <c r="B110" s="45" t="s">
        <v>191</v>
      </c>
      <c r="C110" s="39">
        <v>43304</v>
      </c>
      <c r="D110" s="39">
        <v>43309</v>
      </c>
      <c r="E110" s="40" t="s">
        <v>90</v>
      </c>
      <c r="F110" s="41">
        <f ca="1">NETWORKDAYS('Suivi des congés des employés'!$C110,'Suivi des congés des employés'!$D110,lstCongés)</f>
        <v>5</v>
      </c>
      <c r="G110" s="41"/>
      <c r="H110" s="41">
        <f>YEAR('Suivi des congés des employés'!$C110)</f>
        <v>2018</v>
      </c>
      <c r="I110" s="37">
        <f>MONTH('Suivi des congés des employés'!$C110)</f>
        <v>7</v>
      </c>
    </row>
    <row r="111" spans="2:9" s="4" customFormat="1" ht="30" customHeight="1" x14ac:dyDescent="0.3">
      <c r="B111" s="46" t="s">
        <v>192</v>
      </c>
      <c r="C111" s="42">
        <v>43304</v>
      </c>
      <c r="D111" s="42">
        <v>43308</v>
      </c>
      <c r="E111" s="43" t="s">
        <v>90</v>
      </c>
      <c r="F111" s="44">
        <f ca="1">NETWORKDAYS('Suivi des congés des employés'!$C111,'Suivi des congés des employés'!$D111,lstCongés)</f>
        <v>5</v>
      </c>
      <c r="G111" s="44"/>
      <c r="H111" s="44">
        <f>YEAR('Suivi des congés des employés'!$C111)</f>
        <v>2018</v>
      </c>
      <c r="I111" s="38">
        <f>MONTH('Suivi des congés des employés'!$C111)</f>
        <v>7</v>
      </c>
    </row>
    <row r="112" spans="2:9" s="4" customFormat="1" ht="30" customHeight="1" x14ac:dyDescent="0.3">
      <c r="B112" s="45" t="s">
        <v>177</v>
      </c>
      <c r="C112" s="39">
        <v>43305</v>
      </c>
      <c r="D112" s="39">
        <v>43305</v>
      </c>
      <c r="E112" s="40" t="s">
        <v>90</v>
      </c>
      <c r="F112" s="41">
        <f ca="1">NETWORKDAYS('Suivi des congés des employés'!$C112,'Suivi des congés des employés'!$D112,lstCongés)</f>
        <v>1</v>
      </c>
      <c r="G112" s="41"/>
      <c r="H112" s="41">
        <f>YEAR('Suivi des congés des employés'!$C112)</f>
        <v>2018</v>
      </c>
      <c r="I112" s="37">
        <f>MONTH('Suivi des congés des employés'!$C112)</f>
        <v>7</v>
      </c>
    </row>
    <row r="113" spans="2:9" s="4" customFormat="1" ht="30" customHeight="1" x14ac:dyDescent="0.3">
      <c r="B113" s="46" t="s">
        <v>184</v>
      </c>
      <c r="C113" s="42">
        <v>43306</v>
      </c>
      <c r="D113" s="42">
        <v>43306</v>
      </c>
      <c r="E113" s="43" t="s">
        <v>90</v>
      </c>
      <c r="F113" s="44">
        <f ca="1">NETWORKDAYS('Suivi des congés des employés'!$C113,'Suivi des congés des employés'!$D113,lstCongés)</f>
        <v>1</v>
      </c>
      <c r="G113" s="44"/>
      <c r="H113" s="44">
        <f>YEAR('Suivi des congés des employés'!$C113)</f>
        <v>2018</v>
      </c>
      <c r="I113" s="38">
        <f>MONTH('Suivi des congés des employés'!$C113)</f>
        <v>7</v>
      </c>
    </row>
    <row r="114" spans="2:9" s="4" customFormat="1" ht="30" customHeight="1" x14ac:dyDescent="0.3">
      <c r="B114" s="45" t="s">
        <v>185</v>
      </c>
      <c r="C114" s="39">
        <v>43306</v>
      </c>
      <c r="D114" s="39">
        <v>43311</v>
      </c>
      <c r="E114" s="40" t="s">
        <v>91</v>
      </c>
      <c r="F114" s="41">
        <f ca="1">NETWORKDAYS('Suivi des congés des employés'!$C114,'Suivi des congés des employés'!$D114,lstCongés)</f>
        <v>4</v>
      </c>
      <c r="G114" s="41"/>
      <c r="H114" s="41">
        <f>YEAR('Suivi des congés des employés'!$C114)</f>
        <v>2018</v>
      </c>
      <c r="I114" s="37">
        <f>MONTH('Suivi des congés des employés'!$C114)</f>
        <v>7</v>
      </c>
    </row>
    <row r="115" spans="2:9" s="4" customFormat="1" ht="30" customHeight="1" x14ac:dyDescent="0.3">
      <c r="B115" s="46" t="s">
        <v>183</v>
      </c>
      <c r="C115" s="42">
        <v>43307</v>
      </c>
      <c r="D115" s="42">
        <v>43330</v>
      </c>
      <c r="E115" s="43" t="s">
        <v>90</v>
      </c>
      <c r="F115" s="44">
        <f ca="1">NETWORKDAYS('Suivi des congés des employés'!$C115,'Suivi des congés des employés'!$D115,lstCongés)</f>
        <v>16</v>
      </c>
      <c r="G115" s="44"/>
      <c r="H115" s="44">
        <f>YEAR('Suivi des congés des employés'!$C115)</f>
        <v>2018</v>
      </c>
      <c r="I115" s="38">
        <f>MONTH('Suivi des congés des employés'!$C115)</f>
        <v>7</v>
      </c>
    </row>
    <row r="116" spans="2:9" s="4" customFormat="1" ht="30" customHeight="1" x14ac:dyDescent="0.3">
      <c r="B116" s="45" t="s">
        <v>179</v>
      </c>
      <c r="C116" s="39">
        <v>43307</v>
      </c>
      <c r="D116" s="39">
        <v>43307</v>
      </c>
      <c r="E116" s="40" t="s">
        <v>90</v>
      </c>
      <c r="F116" s="41">
        <f ca="1">NETWORKDAYS('Suivi des congés des employés'!$C116,'Suivi des congés des employés'!$D116,lstCongés)</f>
        <v>1</v>
      </c>
      <c r="G116" s="41"/>
      <c r="H116" s="41">
        <f>YEAR('Suivi des congés des employés'!$C116)</f>
        <v>2018</v>
      </c>
      <c r="I116" s="37">
        <f>MONTH('Suivi des congés des employés'!$C116)</f>
        <v>7</v>
      </c>
    </row>
    <row r="117" spans="2:9" s="4" customFormat="1" ht="30" customHeight="1" x14ac:dyDescent="0.3">
      <c r="B117" s="46" t="s">
        <v>193</v>
      </c>
      <c r="C117" s="42">
        <v>43311</v>
      </c>
      <c r="D117" s="42">
        <v>43313</v>
      </c>
      <c r="E117" s="43" t="s">
        <v>75</v>
      </c>
      <c r="F117" s="44">
        <f ca="1">NETWORKDAYS('Suivi des congés des employés'!$C117,'Suivi des congés des employés'!$D117,lstCongés)</f>
        <v>3</v>
      </c>
      <c r="G117" s="44"/>
      <c r="H117" s="44">
        <f>YEAR('Suivi des congés des employés'!$C117)</f>
        <v>2018</v>
      </c>
      <c r="I117" s="38">
        <f>MONTH('Suivi des congés des employés'!$C117)</f>
        <v>7</v>
      </c>
    </row>
    <row r="118" spans="2:9" s="4" customFormat="1" ht="30" customHeight="1" x14ac:dyDescent="0.3">
      <c r="B118" s="45" t="s">
        <v>171</v>
      </c>
      <c r="C118" s="39">
        <v>43311</v>
      </c>
      <c r="D118" s="39">
        <v>43330</v>
      </c>
      <c r="E118" s="40" t="s">
        <v>90</v>
      </c>
      <c r="F118" s="41">
        <f ca="1">NETWORKDAYS('Suivi des congés des employés'!$C118,'Suivi des congés des employés'!$D118,lstCongés)</f>
        <v>14</v>
      </c>
      <c r="G118" s="41"/>
      <c r="H118" s="41">
        <f>YEAR('Suivi des congés des employés'!$C118)</f>
        <v>2018</v>
      </c>
      <c r="I118" s="37">
        <f>MONTH('Suivi des congés des employés'!$C118)</f>
        <v>7</v>
      </c>
    </row>
    <row r="119" spans="2:9" s="4" customFormat="1" ht="30" customHeight="1" x14ac:dyDescent="0.3">
      <c r="B119" s="46" t="s">
        <v>181</v>
      </c>
      <c r="C119" s="42">
        <v>43318</v>
      </c>
      <c r="D119" s="42">
        <v>43336</v>
      </c>
      <c r="E119" s="43" t="s">
        <v>90</v>
      </c>
      <c r="F119" s="44">
        <f ca="1">NETWORKDAYS('Suivi des congés des employés'!$C119,'Suivi des congés des employés'!$D119,lstCongés)</f>
        <v>14</v>
      </c>
      <c r="G119" s="44"/>
      <c r="H119" s="44">
        <f>YEAR('Suivi des congés des employés'!$C119)</f>
        <v>2018</v>
      </c>
      <c r="I119" s="38">
        <f>MONTH('Suivi des congés des employés'!$C119)</f>
        <v>8</v>
      </c>
    </row>
    <row r="120" spans="2:9" s="4" customFormat="1" ht="30" customHeight="1" x14ac:dyDescent="0.3">
      <c r="B120" s="45" t="s">
        <v>184</v>
      </c>
      <c r="C120" s="39">
        <v>43318</v>
      </c>
      <c r="D120" s="39">
        <v>43330</v>
      </c>
      <c r="E120" s="40" t="s">
        <v>90</v>
      </c>
      <c r="F120" s="41">
        <f ca="1">NETWORKDAYS('Suivi des congés des employés'!$C120,'Suivi des congés des employés'!$D120,lstCongés)</f>
        <v>9</v>
      </c>
      <c r="G120" s="41"/>
      <c r="H120" s="41">
        <f>YEAR('Suivi des congés des employés'!$C120)</f>
        <v>2018</v>
      </c>
      <c r="I120" s="37">
        <f>MONTH('Suivi des congés des employés'!$C120)</f>
        <v>8</v>
      </c>
    </row>
    <row r="121" spans="2:9" s="4" customFormat="1" ht="30" customHeight="1" x14ac:dyDescent="0.3">
      <c r="B121" s="46" t="s">
        <v>172</v>
      </c>
      <c r="C121" s="42">
        <v>43318</v>
      </c>
      <c r="D121" s="42">
        <v>43330</v>
      </c>
      <c r="E121" s="43" t="s">
        <v>90</v>
      </c>
      <c r="F121" s="44">
        <f ca="1">NETWORKDAYS('Suivi des congés des employés'!$C121,'Suivi des congés des employés'!$D121,lstCongés)</f>
        <v>9</v>
      </c>
      <c r="G121" s="44"/>
      <c r="H121" s="44">
        <f>YEAR('Suivi des congés des employés'!$C121)</f>
        <v>2018</v>
      </c>
      <c r="I121" s="38">
        <f>MONTH('Suivi des congés des employés'!$C121)</f>
        <v>8</v>
      </c>
    </row>
    <row r="122" spans="2:9" s="4" customFormat="1" ht="30" customHeight="1" x14ac:dyDescent="0.3">
      <c r="B122" s="45" t="s">
        <v>180</v>
      </c>
      <c r="C122" s="39">
        <v>43318</v>
      </c>
      <c r="D122" s="39">
        <v>43337</v>
      </c>
      <c r="E122" s="40" t="s">
        <v>90</v>
      </c>
      <c r="F122" s="41">
        <f ca="1">NETWORKDAYS('Suivi des congés des employés'!$C122,'Suivi des congés des employés'!$D122,lstCongés)</f>
        <v>14</v>
      </c>
      <c r="G122" s="41"/>
      <c r="H122" s="41">
        <f>YEAR('Suivi des congés des employés'!$C122)</f>
        <v>2018</v>
      </c>
      <c r="I122" s="37">
        <f>MONTH('Suivi des congés des employés'!$C122)</f>
        <v>8</v>
      </c>
    </row>
    <row r="123" spans="2:9" s="4" customFormat="1" ht="30" customHeight="1" x14ac:dyDescent="0.3">
      <c r="B123" s="46" t="s">
        <v>187</v>
      </c>
      <c r="C123" s="42">
        <v>43321</v>
      </c>
      <c r="D123" s="42">
        <v>43330</v>
      </c>
      <c r="E123" s="43" t="s">
        <v>90</v>
      </c>
      <c r="F123" s="44">
        <f ca="1">NETWORKDAYS('Suivi des congés des employés'!$C123,'Suivi des congés des employés'!$D123,lstCongés)</f>
        <v>6</v>
      </c>
      <c r="G123" s="44"/>
      <c r="H123" s="44">
        <f>YEAR('Suivi des congés des employés'!$C123)</f>
        <v>2018</v>
      </c>
      <c r="I123" s="38">
        <f>MONTH('Suivi des congés des employés'!$C123)</f>
        <v>8</v>
      </c>
    </row>
    <row r="124" spans="2:9" s="4" customFormat="1" ht="30" customHeight="1" x14ac:dyDescent="0.3">
      <c r="B124" s="45" t="s">
        <v>166</v>
      </c>
      <c r="C124" s="39">
        <v>43325</v>
      </c>
      <c r="D124" s="39">
        <v>43346</v>
      </c>
      <c r="E124" s="40" t="s">
        <v>90</v>
      </c>
      <c r="F124" s="41">
        <f ca="1">NETWORKDAYS('Suivi des congés des employés'!$C124,'Suivi des congés des employés'!$D124,lstCongés)</f>
        <v>15</v>
      </c>
      <c r="G124" s="41"/>
      <c r="H124" s="41">
        <f>YEAR('Suivi des congés des employés'!$C124)</f>
        <v>2018</v>
      </c>
      <c r="I124" s="37">
        <f>MONTH('Suivi des congés des employés'!$C124)</f>
        <v>8</v>
      </c>
    </row>
    <row r="125" spans="2:9" s="4" customFormat="1" ht="30" customHeight="1" x14ac:dyDescent="0.3">
      <c r="B125" s="46" t="s">
        <v>191</v>
      </c>
      <c r="C125" s="42">
        <v>43325</v>
      </c>
      <c r="D125" s="42">
        <v>43330</v>
      </c>
      <c r="E125" s="43" t="s">
        <v>90</v>
      </c>
      <c r="F125" s="44">
        <f ca="1">NETWORKDAYS('Suivi des congés des employés'!$C125,'Suivi des congés des employés'!$D125,lstCongés)</f>
        <v>4</v>
      </c>
      <c r="G125" s="44"/>
      <c r="H125" s="44">
        <f>YEAR('Suivi des congés des employés'!$C125)</f>
        <v>2018</v>
      </c>
      <c r="I125" s="38">
        <f>MONTH('Suivi des congés des employés'!$C125)</f>
        <v>8</v>
      </c>
    </row>
    <row r="126" spans="2:9" s="4" customFormat="1" ht="30" customHeight="1" x14ac:dyDescent="0.3">
      <c r="B126" s="45" t="s">
        <v>182</v>
      </c>
      <c r="C126" s="39">
        <v>43325</v>
      </c>
      <c r="D126" s="39">
        <v>43344</v>
      </c>
      <c r="E126" s="40" t="s">
        <v>90</v>
      </c>
      <c r="F126" s="41">
        <f ca="1">NETWORKDAYS('Suivi des congés des employés'!$C126,'Suivi des congés des employés'!$D126,lstCongés)</f>
        <v>14</v>
      </c>
      <c r="G126" s="41"/>
      <c r="H126" s="41">
        <f>YEAR('Suivi des congés des employés'!$C126)</f>
        <v>2018</v>
      </c>
      <c r="I126" s="37">
        <f>MONTH('Suivi des congés des employés'!$C126)</f>
        <v>8</v>
      </c>
    </row>
    <row r="127" spans="2:9" s="4" customFormat="1" ht="30" customHeight="1" x14ac:dyDescent="0.3">
      <c r="B127" s="46" t="s">
        <v>170</v>
      </c>
      <c r="C127" s="42">
        <v>43325</v>
      </c>
      <c r="D127" s="42">
        <v>43347</v>
      </c>
      <c r="E127" s="43" t="s">
        <v>90</v>
      </c>
      <c r="F127" s="44">
        <f ca="1">NETWORKDAYS('Suivi des congés des employés'!$C127,'Suivi des congés des employés'!$D127,lstCongés)</f>
        <v>16</v>
      </c>
      <c r="G127" s="44"/>
      <c r="H127" s="44">
        <f>YEAR('Suivi des congés des employés'!$C127)</f>
        <v>2018</v>
      </c>
      <c r="I127" s="38">
        <f>MONTH('Suivi des congés des employés'!$C127)</f>
        <v>8</v>
      </c>
    </row>
    <row r="128" spans="2:9" s="4" customFormat="1" ht="30" customHeight="1" x14ac:dyDescent="0.3">
      <c r="B128" s="45" t="s">
        <v>179</v>
      </c>
      <c r="C128" s="39">
        <v>43325</v>
      </c>
      <c r="D128" s="39">
        <v>43344</v>
      </c>
      <c r="E128" s="40" t="s">
        <v>90</v>
      </c>
      <c r="F128" s="41">
        <f ca="1">NETWORKDAYS('Suivi des congés des employés'!$C128,'Suivi des congés des employés'!$D128,lstCongés)</f>
        <v>14</v>
      </c>
      <c r="G128" s="41"/>
      <c r="H128" s="41">
        <f>YEAR('Suivi des congés des employés'!$C128)</f>
        <v>2018</v>
      </c>
      <c r="I128" s="37">
        <f>MONTH('Suivi des congés des employés'!$C128)</f>
        <v>8</v>
      </c>
    </row>
    <row r="129" spans="2:9" s="4" customFormat="1" ht="30" customHeight="1" x14ac:dyDescent="0.3">
      <c r="B129" s="46" t="s">
        <v>173</v>
      </c>
      <c r="C129" s="42">
        <v>43325</v>
      </c>
      <c r="D129" s="42">
        <v>43330</v>
      </c>
      <c r="E129" s="43" t="s">
        <v>90</v>
      </c>
      <c r="F129" s="44">
        <f ca="1">NETWORKDAYS('Suivi des congés des employés'!$C129,'Suivi des congés des employés'!$D129,lstCongés)</f>
        <v>4</v>
      </c>
      <c r="G129" s="44"/>
      <c r="H129" s="44">
        <f>YEAR('Suivi des congés des employés'!$C129)</f>
        <v>2018</v>
      </c>
      <c r="I129" s="38">
        <f>MONTH('Suivi des congés des employés'!$C129)</f>
        <v>8</v>
      </c>
    </row>
    <row r="130" spans="2:9" s="4" customFormat="1" ht="30" customHeight="1" x14ac:dyDescent="0.3">
      <c r="B130" s="45" t="s">
        <v>186</v>
      </c>
      <c r="C130" s="39">
        <v>43325</v>
      </c>
      <c r="D130" s="39">
        <v>43330</v>
      </c>
      <c r="E130" s="40" t="s">
        <v>90</v>
      </c>
      <c r="F130" s="41">
        <f ca="1">NETWORKDAYS('Suivi des congés des employés'!$C130,'Suivi des congés des employés'!$D130,lstCongés)</f>
        <v>4</v>
      </c>
      <c r="G130" s="41"/>
      <c r="H130" s="41">
        <f>YEAR('Suivi des congés des employés'!$C130)</f>
        <v>2018</v>
      </c>
      <c r="I130" s="37">
        <f>MONTH('Suivi des congés des employés'!$C130)</f>
        <v>8</v>
      </c>
    </row>
    <row r="131" spans="2:9" s="4" customFormat="1" ht="30" customHeight="1" x14ac:dyDescent="0.3">
      <c r="B131" s="46" t="s">
        <v>192</v>
      </c>
      <c r="C131" s="42">
        <v>43325</v>
      </c>
      <c r="D131" s="42">
        <v>43330</v>
      </c>
      <c r="E131" s="43" t="s">
        <v>90</v>
      </c>
      <c r="F131" s="44">
        <f ca="1">NETWORKDAYS('Suivi des congés des employés'!$C131,'Suivi des congés des employés'!$D131,lstCongés)</f>
        <v>4</v>
      </c>
      <c r="G131" s="44"/>
      <c r="H131" s="44">
        <f>YEAR('Suivi des congés des employés'!$C131)</f>
        <v>2018</v>
      </c>
      <c r="I131" s="38">
        <f>MONTH('Suivi des congés des employés'!$C131)</f>
        <v>8</v>
      </c>
    </row>
    <row r="132" spans="2:9" s="4" customFormat="1" ht="30" customHeight="1" x14ac:dyDescent="0.3">
      <c r="B132" s="45" t="s">
        <v>193</v>
      </c>
      <c r="C132" s="39">
        <v>43325</v>
      </c>
      <c r="D132" s="39">
        <v>43330</v>
      </c>
      <c r="E132" s="40" t="s">
        <v>90</v>
      </c>
      <c r="F132" s="41">
        <f ca="1">NETWORKDAYS('Suivi des congés des employés'!$C132,'Suivi des congés des employés'!$D132,lstCongés)</f>
        <v>4</v>
      </c>
      <c r="G132" s="41"/>
      <c r="H132" s="41">
        <f>YEAR('Suivi des congés des employés'!$C132)</f>
        <v>2018</v>
      </c>
      <c r="I132" s="37">
        <f>MONTH('Suivi des congés des employés'!$C132)</f>
        <v>8</v>
      </c>
    </row>
    <row r="133" spans="2:9" s="4" customFormat="1" ht="30" customHeight="1" x14ac:dyDescent="0.3">
      <c r="B133" s="46" t="s">
        <v>177</v>
      </c>
      <c r="C133" s="42">
        <v>43325</v>
      </c>
      <c r="D133" s="42">
        <v>43343</v>
      </c>
      <c r="E133" s="43" t="s">
        <v>90</v>
      </c>
      <c r="F133" s="44">
        <f ca="1">NETWORKDAYS('Suivi des congés des employés'!$C133,'Suivi des congés des employés'!$D133,lstCongés)</f>
        <v>14</v>
      </c>
      <c r="G133" s="44"/>
      <c r="H133" s="44">
        <f>YEAR('Suivi des congés des employés'!$C133)</f>
        <v>2018</v>
      </c>
      <c r="I133" s="38">
        <f>MONTH('Suivi des congés des employés'!$C133)</f>
        <v>8</v>
      </c>
    </row>
    <row r="134" spans="2:9" s="4" customFormat="1" ht="30" customHeight="1" x14ac:dyDescent="0.3">
      <c r="B134" s="45" t="s">
        <v>178</v>
      </c>
      <c r="C134" s="39">
        <v>43325</v>
      </c>
      <c r="D134" s="39">
        <v>43330</v>
      </c>
      <c r="E134" s="40" t="s">
        <v>90</v>
      </c>
      <c r="F134" s="41">
        <f ca="1">NETWORKDAYS('Suivi des congés des employés'!$C134,'Suivi des congés des employés'!$D134,lstCongés)</f>
        <v>4</v>
      </c>
      <c r="G134" s="41"/>
      <c r="H134" s="41">
        <f>YEAR('Suivi des congés des employés'!$C134)</f>
        <v>2018</v>
      </c>
      <c r="I134" s="37">
        <f>MONTH('Suivi des congés des employés'!$C134)</f>
        <v>8</v>
      </c>
    </row>
    <row r="135" spans="2:9" s="4" customFormat="1" ht="30" customHeight="1" x14ac:dyDescent="0.3">
      <c r="B135" s="46" t="s">
        <v>169</v>
      </c>
      <c r="C135" s="42">
        <v>43325</v>
      </c>
      <c r="D135" s="42">
        <v>43343</v>
      </c>
      <c r="E135" s="43" t="s">
        <v>90</v>
      </c>
      <c r="F135" s="44">
        <f ca="1">NETWORKDAYS('Suivi des congés des employés'!$C135,'Suivi des congés des employés'!$D135,lstCongés)</f>
        <v>14</v>
      </c>
      <c r="G135" s="44"/>
      <c r="H135" s="44">
        <f>YEAR('Suivi des congés des employés'!$C135)</f>
        <v>2018</v>
      </c>
      <c r="I135" s="38">
        <f>MONTH('Suivi des congés des employés'!$C135)</f>
        <v>8</v>
      </c>
    </row>
    <row r="136" spans="2:9" s="4" customFormat="1" ht="30" customHeight="1" x14ac:dyDescent="0.3">
      <c r="B136" s="45" t="s">
        <v>188</v>
      </c>
      <c r="C136" s="39">
        <v>43325</v>
      </c>
      <c r="D136" s="39">
        <v>43337</v>
      </c>
      <c r="E136" s="40" t="s">
        <v>90</v>
      </c>
      <c r="F136" s="41">
        <f ca="1">NETWORKDAYS('Suivi des congés des employés'!$C136,'Suivi des congés des employés'!$D136,lstCongés)</f>
        <v>9</v>
      </c>
      <c r="G136" s="41"/>
      <c r="H136" s="41">
        <f>YEAR('Suivi des congés des employés'!$C136)</f>
        <v>2018</v>
      </c>
      <c r="I136" s="37">
        <f>MONTH('Suivi des congés des employés'!$C136)</f>
        <v>8</v>
      </c>
    </row>
    <row r="137" spans="2:9" s="4" customFormat="1" ht="30" customHeight="1" x14ac:dyDescent="0.3">
      <c r="B137" s="46" t="s">
        <v>193</v>
      </c>
      <c r="C137" s="42">
        <v>43332</v>
      </c>
      <c r="D137" s="42">
        <v>43342</v>
      </c>
      <c r="E137" s="43" t="s">
        <v>77</v>
      </c>
      <c r="F137" s="44">
        <f ca="1">NETWORKDAYS('Suivi des congés des employés'!$C137,'Suivi des congés des employés'!$D137,lstCongés)</f>
        <v>9</v>
      </c>
      <c r="G137" s="44"/>
      <c r="H137" s="44">
        <f>YEAR('Suivi des congés des employés'!$C137)</f>
        <v>2018</v>
      </c>
      <c r="I137" s="38">
        <f>MONTH('Suivi des congés des employés'!$C137)</f>
        <v>8</v>
      </c>
    </row>
    <row r="138" spans="2:9" s="4" customFormat="1" ht="30" customHeight="1" x14ac:dyDescent="0.3">
      <c r="B138" s="45" t="s">
        <v>192</v>
      </c>
      <c r="C138" s="39">
        <v>43335</v>
      </c>
      <c r="D138" s="39">
        <v>43335</v>
      </c>
      <c r="E138" s="40" t="s">
        <v>90</v>
      </c>
      <c r="F138" s="41">
        <f ca="1">NETWORKDAYS('Suivi des congés des employés'!$C138,'Suivi des congés des employés'!$D138,lstCongés)</f>
        <v>1</v>
      </c>
      <c r="G138" s="41"/>
      <c r="H138" s="41">
        <f>YEAR('Suivi des congés des employés'!$C138)</f>
        <v>2018</v>
      </c>
      <c r="I138" s="37">
        <f>MONTH('Suivi des congés des employés'!$C138)</f>
        <v>8</v>
      </c>
    </row>
    <row r="139" spans="2:9" s="4" customFormat="1" ht="30" customHeight="1" x14ac:dyDescent="0.3">
      <c r="B139" s="46" t="s">
        <v>192</v>
      </c>
      <c r="C139" s="42">
        <v>43339</v>
      </c>
      <c r="D139" s="42">
        <v>43339</v>
      </c>
      <c r="E139" s="43" t="s">
        <v>90</v>
      </c>
      <c r="F139" s="44">
        <f ca="1">NETWORKDAYS('Suivi des congés des employés'!$C139,'Suivi des congés des employés'!$D139,lstCongés)</f>
        <v>1</v>
      </c>
      <c r="G139" s="44"/>
      <c r="H139" s="44">
        <f>YEAR('Suivi des congés des employés'!$C139)</f>
        <v>2018</v>
      </c>
      <c r="I139" s="38">
        <f>MONTH('Suivi des congés des employés'!$C139)</f>
        <v>8</v>
      </c>
    </row>
    <row r="140" spans="2:9" s="4" customFormat="1" ht="30" customHeight="1" x14ac:dyDescent="0.3">
      <c r="B140" s="45" t="s">
        <v>173</v>
      </c>
      <c r="C140" s="39">
        <v>43340</v>
      </c>
      <c r="D140" s="39">
        <v>43340</v>
      </c>
      <c r="E140" s="40" t="s">
        <v>74</v>
      </c>
      <c r="F140" s="41">
        <f ca="1">NETWORKDAYS('Suivi des congés des employés'!$C140,'Suivi des congés des employés'!$D140,lstCongés)</f>
        <v>1</v>
      </c>
      <c r="G140" s="41"/>
      <c r="H140" s="41">
        <f>YEAR('Suivi des congés des employés'!$C140)</f>
        <v>2018</v>
      </c>
      <c r="I140" s="37">
        <f>MONTH('Suivi des congés des employés'!$C140)</f>
        <v>8</v>
      </c>
    </row>
    <row r="141" spans="2:9" s="4" customFormat="1" ht="30" customHeight="1" x14ac:dyDescent="0.3">
      <c r="B141" s="46" t="s">
        <v>187</v>
      </c>
      <c r="C141" s="42">
        <v>43346</v>
      </c>
      <c r="D141" s="42">
        <v>43353</v>
      </c>
      <c r="E141" s="43" t="s">
        <v>90</v>
      </c>
      <c r="F141" s="44">
        <f ca="1">NETWORKDAYS('Suivi des congés des employés'!$C141,'Suivi des congés des employés'!$D141,lstCongés)</f>
        <v>6</v>
      </c>
      <c r="G141" s="44"/>
      <c r="H141" s="44">
        <f>YEAR('Suivi des congés des employés'!$C141)</f>
        <v>2018</v>
      </c>
      <c r="I141" s="38">
        <f>MONTH('Suivi des congés des employés'!$C141)</f>
        <v>9</v>
      </c>
    </row>
    <row r="142" spans="2:9" s="4" customFormat="1" ht="30" customHeight="1" x14ac:dyDescent="0.3">
      <c r="B142" s="45" t="s">
        <v>178</v>
      </c>
      <c r="C142" s="39">
        <v>43346</v>
      </c>
      <c r="D142" s="39">
        <v>43346</v>
      </c>
      <c r="E142" s="40" t="s">
        <v>90</v>
      </c>
      <c r="F142" s="41">
        <f ca="1">NETWORKDAYS('Suivi des congés des employés'!$C142,'Suivi des congés des employés'!$D142,lstCongés)</f>
        <v>1</v>
      </c>
      <c r="G142" s="41"/>
      <c r="H142" s="41">
        <f>YEAR('Suivi des congés des employés'!$C142)</f>
        <v>2018</v>
      </c>
      <c r="I142" s="37">
        <f>MONTH('Suivi des congés des employés'!$C142)</f>
        <v>9</v>
      </c>
    </row>
    <row r="143" spans="2:9" s="4" customFormat="1" ht="30" customHeight="1" x14ac:dyDescent="0.3">
      <c r="B143" s="46" t="s">
        <v>177</v>
      </c>
      <c r="C143" s="42">
        <v>43353</v>
      </c>
      <c r="D143" s="42">
        <v>43355</v>
      </c>
      <c r="E143" s="43" t="s">
        <v>89</v>
      </c>
      <c r="F143" s="44">
        <f ca="1">NETWORKDAYS('Suivi des congés des employés'!$C143,'Suivi des congés des employés'!$D143,lstCongés)</f>
        <v>3</v>
      </c>
      <c r="G143" s="44"/>
      <c r="H143" s="44">
        <f>YEAR('Suivi des congés des employés'!$C143)</f>
        <v>2018</v>
      </c>
      <c r="I143" s="38">
        <f>MONTH('Suivi des congés des employés'!$C143)</f>
        <v>9</v>
      </c>
    </row>
    <row r="144" spans="2:9" s="4" customFormat="1" ht="30" customHeight="1" x14ac:dyDescent="0.3">
      <c r="B144" s="45" t="s">
        <v>171</v>
      </c>
      <c r="C144" s="39">
        <v>43360</v>
      </c>
      <c r="D144" s="39">
        <v>43365</v>
      </c>
      <c r="E144" s="40" t="s">
        <v>90</v>
      </c>
      <c r="F144" s="41">
        <f ca="1">NETWORKDAYS('Suivi des congés des employés'!$C144,'Suivi des congés des employés'!$D144,lstCongés)</f>
        <v>5</v>
      </c>
      <c r="G144" s="41"/>
      <c r="H144" s="41">
        <f>YEAR('Suivi des congés des employés'!$C144)</f>
        <v>2018</v>
      </c>
      <c r="I144" s="37">
        <f>MONTH('Suivi des congés des employés'!$C144)</f>
        <v>9</v>
      </c>
    </row>
    <row r="145" spans="2:9" s="4" customFormat="1" ht="30" customHeight="1" x14ac:dyDescent="0.3">
      <c r="B145" s="46" t="s">
        <v>169</v>
      </c>
      <c r="C145" s="42">
        <v>43363</v>
      </c>
      <c r="D145" s="42">
        <v>43363</v>
      </c>
      <c r="E145" s="43" t="s">
        <v>90</v>
      </c>
      <c r="F145" s="44">
        <f ca="1">NETWORKDAYS('Suivi des congés des employés'!$C145,'Suivi des congés des employés'!$D145,lstCongés)</f>
        <v>1</v>
      </c>
      <c r="G145" s="44"/>
      <c r="H145" s="44">
        <f>YEAR('Suivi des congés des employés'!$C145)</f>
        <v>2018</v>
      </c>
      <c r="I145" s="38">
        <f>MONTH('Suivi des congés des employés'!$C145)</f>
        <v>9</v>
      </c>
    </row>
    <row r="146" spans="2:9" s="4" customFormat="1" ht="30" customHeight="1" x14ac:dyDescent="0.3">
      <c r="B146" s="45" t="s">
        <v>177</v>
      </c>
      <c r="C146" s="39">
        <v>43363</v>
      </c>
      <c r="D146" s="39">
        <v>43364</v>
      </c>
      <c r="E146" s="40" t="s">
        <v>89</v>
      </c>
      <c r="F146" s="41">
        <f ca="1">NETWORKDAYS('Suivi des congés des employés'!$C146,'Suivi des congés des employés'!$D146,lstCongés)</f>
        <v>2</v>
      </c>
      <c r="G146" s="41"/>
      <c r="H146" s="41">
        <f>YEAR('Suivi des congés des employés'!$C146)</f>
        <v>2018</v>
      </c>
      <c r="I146" s="37">
        <f>MONTH('Suivi des congés des employés'!$C146)</f>
        <v>9</v>
      </c>
    </row>
    <row r="998" spans="1:1" ht="30" customHeight="1" x14ac:dyDescent="0.3">
      <c r="A998" t="s">
        <v>159</v>
      </c>
    </row>
  </sheetData>
  <dataValidations count="11">
    <dataValidation type="list" errorStyle="warning" allowBlank="1" showInputMessage="1" showErrorMessage="1" error="Sélectionnez le type de congés dans la liste. Sélectionnez ANNULER, puis appuyez sur ALT+FLÈCHE BAS pour choisir un type de congé dans la liste déroulante." sqref="E4:E146">
      <formula1>lstTypesCongés</formula1>
    </dataValidation>
    <dataValidation allowBlank="1" showInputMessage="1" showErrorMessage="1" prompt="Consignez les congés des employés dans le tableau de cette feuille de calcul" sqref="A1"/>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
    <dataValidation allowBlank="1" showInputMessage="1" showErrorMessage="1" prompt="Sélectionnez le nom d’un employé dans cette colonne. Appuyez sur ALT+FLÈCHE BAS pour ouvrir la liste déroulante, puis sur ENTRÉE pour sélectionner le nom de l’employé" sqref="B3"/>
    <dataValidation type="list" errorStyle="warning" allowBlank="1" showInputMessage="1" showErrorMessage="1" error="Sélectionnez le nom d’un employé dans la liste. Sélectionnez ANNULER, puis appuyez sur ALT+FLÈCHE BAS pour sélectionner un employé dans la liste déroulante." sqref="B4:B146">
      <formula1>lstEmployés</formula1>
    </dataValidation>
    <dataValidation allowBlank="1" showInputMessage="1" showErrorMessage="1" prompt="Entrez la date de début du congé dans cette colonne_x000a_" sqref="C3"/>
    <dataValidation allowBlank="1" showInputMessage="1" showErrorMessage="1" prompt="Entrez la date de fin du congé dans cette colonne" sqref="D3"/>
    <dataValidation allowBlank="1" showInputMessage="1" showErrorMessage="1" prompt="Sélectionnez le type de congé dans cette colonne. Appuyez sur ALT+FLÈCHE BAS pour ouvrir la liste déroulante, puis sur ENTRÉE pour sélectionner le type de congé." sqref="E3"/>
    <dataValidation allowBlank="1" showInputMessage="1" showErrorMessage="1" prompt="Le nombre total de jours est calculé automatiquement dans cette colonne" sqref="F3:H3"/>
    <dataValidation allowBlank="1" showInputMessage="1" showErrorMessage="1" prompt="Le titre de la feuille de calcul figure dans cette cellule." sqref="B1"/>
    <dataValidation type="list" errorStyle="information" allowBlank="1" showInputMessage="1" showErrorMessage="1" errorTitle="Employé inconnu" error="Sélectionnez un employé dans la liste. Pour modifier la liste, sous l’onglet Paramètres, ajoutez ou supprimez des employés dans le tableau Liste des employés." sqref="B147:B859">
      <formula1>lstEmployés</formula1>
    </dataValidation>
  </dataValidations>
  <printOptions horizontalCentered="1"/>
  <pageMargins left="0.25" right="0.25" top="0.75" bottom="0.75" header="0.3" footer="0.3"/>
  <pageSetup paperSize="9" fitToHeight="0" orientation="landscape" r:id="rId1"/>
  <headerFooter differentFirst="1">
    <oddFooter>Page &amp;P of &amp;N</oddFooter>
  </headerFooter>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2" tint="-0.499984740745262"/>
    <pageSetUpPr fitToPage="1"/>
  </sheetPr>
  <dimension ref="A1:H26"/>
  <sheetViews>
    <sheetView showGridLines="0" topLeftCell="A22" workbookViewId="0">
      <selection activeCell="D1" sqref="D1"/>
    </sheetView>
  </sheetViews>
  <sheetFormatPr baseColWidth="10" defaultColWidth="9" defaultRowHeight="30" customHeight="1" x14ac:dyDescent="0.3"/>
  <cols>
    <col min="1" max="1" width="2.6640625" customWidth="1"/>
    <col min="2" max="2" width="28.77734375" customWidth="1"/>
    <col min="3" max="3" width="21.88671875" style="4" customWidth="1"/>
    <col min="4" max="4" width="16.21875" customWidth="1"/>
    <col min="5" max="5" width="19" bestFit="1" customWidth="1"/>
    <col min="6" max="6" width="25.6640625" customWidth="1"/>
    <col min="7" max="7" width="17.6640625" style="4" customWidth="1"/>
    <col min="8" max="8" width="40.44140625" customWidth="1"/>
  </cols>
  <sheetData>
    <row r="1" spans="1:8" s="4" customFormat="1" ht="39.9" customHeight="1" x14ac:dyDescent="0.3">
      <c r="A1"/>
      <c r="B1" s="5" t="s">
        <v>68</v>
      </c>
      <c r="C1" s="5"/>
    </row>
    <row r="2" spans="1:8" ht="15" customHeight="1" x14ac:dyDescent="0.3"/>
    <row r="3" spans="1:8" ht="30" customHeight="1" x14ac:dyDescent="0.3">
      <c r="B3" s="2" t="s">
        <v>69</v>
      </c>
      <c r="C3" s="2" t="s">
        <v>189</v>
      </c>
      <c r="D3" t="s">
        <v>133</v>
      </c>
      <c r="E3" t="s">
        <v>134</v>
      </c>
      <c r="F3" t="s">
        <v>135</v>
      </c>
      <c r="G3" s="4" t="s">
        <v>158</v>
      </c>
      <c r="H3" t="s">
        <v>136</v>
      </c>
    </row>
    <row r="4" spans="1:8" ht="30" customHeight="1" x14ac:dyDescent="0.3">
      <c r="B4" s="20" t="s">
        <v>166</v>
      </c>
      <c r="C4" s="20" t="s">
        <v>137</v>
      </c>
      <c r="D4" s="36" t="e">
        <f>VLOOKUP(Employés[Noms des employés],[2]!LISTE_PERSONNEL[#Data],9,FALSE)</f>
        <v>#REF!</v>
      </c>
      <c r="E4" s="36" t="e">
        <f>VLOOKUP(Employés[Noms des employés],[2]!LISTE_PERSONNEL[#Data],2,FALSE)</f>
        <v>#REF!</v>
      </c>
      <c r="F4" s="36" t="e">
        <f>VLOOKUP(Employés[Noms des employés],[2]!LISTE_PERSONNEL[#Data],5,FALSE)</f>
        <v>#REF!</v>
      </c>
      <c r="G4" s="36" t="e">
        <f>VLOOKUP(Employés[Noms des employés],[2]!LISTE_PERSONNEL[#Data],6,FALSE)</f>
        <v>#REF!</v>
      </c>
      <c r="H4" s="36" t="e">
        <f>VLOOKUP(Employés[Noms des employés],[2]!LISTE_PERSONNEL[#Data],15,FALSE)</f>
        <v>#REF!</v>
      </c>
    </row>
    <row r="5" spans="1:8" ht="30" customHeight="1" x14ac:dyDescent="0.3">
      <c r="B5" s="20" t="s">
        <v>167</v>
      </c>
      <c r="C5" s="20" t="s">
        <v>137</v>
      </c>
      <c r="D5" s="36" t="e">
        <f>VLOOKUP(Employés[Noms des employés],[2]!LISTE_PERSONNEL[#Data],9,FALSE)</f>
        <v>#REF!</v>
      </c>
      <c r="E5" s="36" t="e">
        <f>VLOOKUP(Employés[Noms des employés],[2]!LISTE_PERSONNEL[#Data],2,FALSE)</f>
        <v>#REF!</v>
      </c>
      <c r="F5" s="36" t="e">
        <f>VLOOKUP(Employés[Noms des employés],[2]!LISTE_PERSONNEL[#Data],5,FALSE)</f>
        <v>#REF!</v>
      </c>
      <c r="G5" s="36" t="e">
        <f>VLOOKUP(Employés[Noms des employés],[2]!LISTE_PERSONNEL[#Data],6,FALSE)</f>
        <v>#REF!</v>
      </c>
      <c r="H5" s="36" t="e">
        <f>VLOOKUP(Employés[Noms des employés],[2]!LISTE_PERSONNEL[#Data],15,FALSE)</f>
        <v>#REF!</v>
      </c>
    </row>
    <row r="6" spans="1:8" ht="30" customHeight="1" x14ac:dyDescent="0.3">
      <c r="B6" s="20" t="s">
        <v>168</v>
      </c>
      <c r="C6" s="22" t="s">
        <v>157</v>
      </c>
      <c r="D6" s="36" t="e">
        <f>VLOOKUP(Employés[Noms des employés],[2]!LISTE_PERSONNEL[#Data],9,FALSE)</f>
        <v>#REF!</v>
      </c>
      <c r="E6" s="36" t="e">
        <f>VLOOKUP(Employés[Noms des employés],[2]!LISTE_PERSONNEL[#Data],2,FALSE)</f>
        <v>#REF!</v>
      </c>
      <c r="F6" s="36" t="e">
        <f>VLOOKUP(Employés[Noms des employés],[2]!LISTE_PERSONNEL[#Data],5,FALSE)</f>
        <v>#REF!</v>
      </c>
      <c r="G6" s="36" t="e">
        <f>VLOOKUP(Employés[Noms des employés],[2]!LISTE_PERSONNEL[#Data],6,FALSE)</f>
        <v>#REF!</v>
      </c>
      <c r="H6" s="36" t="e">
        <f>VLOOKUP(Employés[Noms des employés],[2]!LISTE_PERSONNEL[#Data],15,FALSE)</f>
        <v>#REF!</v>
      </c>
    </row>
    <row r="7" spans="1:8" s="4" customFormat="1" ht="30" customHeight="1" x14ac:dyDescent="0.3">
      <c r="B7" s="22" t="s">
        <v>169</v>
      </c>
      <c r="C7" s="22" t="s">
        <v>138</v>
      </c>
      <c r="D7" s="36" t="e">
        <f>VLOOKUP(Employés[Noms des employés],[2]!LISTE_PERSONNEL[#Data],9,FALSE)</f>
        <v>#REF!</v>
      </c>
      <c r="E7" s="36" t="e">
        <f>VLOOKUP(Employés[Noms des employés],[2]!LISTE_PERSONNEL[#Data],2,FALSE)</f>
        <v>#REF!</v>
      </c>
      <c r="F7" s="36" t="e">
        <f>VLOOKUP(Employés[Noms des employés],[2]!LISTE_PERSONNEL[#Data],5,FALSE)</f>
        <v>#REF!</v>
      </c>
      <c r="G7" s="36" t="e">
        <f>VLOOKUP(Employés[Noms des employés],[2]!LISTE_PERSONNEL[#Data],6,FALSE)</f>
        <v>#REF!</v>
      </c>
      <c r="H7" s="36" t="e">
        <f>VLOOKUP(Employés[Noms des employés],[2]!LISTE_PERSONNEL[#Data],15,FALSE)</f>
        <v>#REF!</v>
      </c>
    </row>
    <row r="8" spans="1:8" ht="30" customHeight="1" x14ac:dyDescent="0.3">
      <c r="B8" s="20" t="s">
        <v>170</v>
      </c>
      <c r="C8" s="20" t="s">
        <v>139</v>
      </c>
      <c r="D8" s="36" t="e">
        <f>VLOOKUP(Employés[Noms des employés],[2]!LISTE_PERSONNEL[#Data],9,FALSE)</f>
        <v>#REF!</v>
      </c>
      <c r="E8" s="36" t="e">
        <f>VLOOKUP(Employés[Noms des employés],[2]!LISTE_PERSONNEL[#Data],2,FALSE)</f>
        <v>#REF!</v>
      </c>
      <c r="F8" s="36" t="e">
        <f>VLOOKUP(Employés[Noms des employés],[2]!LISTE_PERSONNEL[#Data],5,FALSE)</f>
        <v>#REF!</v>
      </c>
      <c r="G8" s="36" t="e">
        <f>VLOOKUP(Employés[Noms des employés],[2]!LISTE_PERSONNEL[#Data],6,FALSE)</f>
        <v>#REF!</v>
      </c>
      <c r="H8" s="36" t="e">
        <f>VLOOKUP(Employés[Noms des employés],[2]!LISTE_PERSONNEL[#Data],15,FALSE)</f>
        <v>#REF!</v>
      </c>
    </row>
    <row r="9" spans="1:8" s="4" customFormat="1" ht="30" customHeight="1" x14ac:dyDescent="0.3">
      <c r="B9" s="22" t="s">
        <v>171</v>
      </c>
      <c r="C9" s="22" t="s">
        <v>140</v>
      </c>
      <c r="D9" s="36" t="e">
        <f>VLOOKUP(Employés[Noms des employés],[2]!LISTE_PERSONNEL[#Data],9,FALSE)</f>
        <v>#REF!</v>
      </c>
      <c r="E9" s="36" t="e">
        <f>VLOOKUP(Employés[Noms des employés],[2]!LISTE_PERSONNEL[#Data],2,FALSE)</f>
        <v>#REF!</v>
      </c>
      <c r="F9" s="36" t="e">
        <f>VLOOKUP(Employés[Noms des employés],[2]!LISTE_PERSONNEL[#Data],5,FALSE)</f>
        <v>#REF!</v>
      </c>
      <c r="G9" s="36" t="e">
        <f>VLOOKUP(Employés[Noms des employés],[2]!LISTE_PERSONNEL[#Data],6,FALSE)</f>
        <v>#REF!</v>
      </c>
      <c r="H9" s="36" t="e">
        <f>VLOOKUP(Employés[Noms des employés],[2]!LISTE_PERSONNEL[#Data],15,FALSE)</f>
        <v>#REF!</v>
      </c>
    </row>
    <row r="10" spans="1:8" s="4" customFormat="1" ht="30" customHeight="1" x14ac:dyDescent="0.3">
      <c r="B10" s="22" t="s">
        <v>172</v>
      </c>
      <c r="C10" s="22" t="s">
        <v>141</v>
      </c>
      <c r="D10" s="36" t="e">
        <f>VLOOKUP(Employés[Noms des employés],[2]!LISTE_PERSONNEL[#Data],9,FALSE)</f>
        <v>#REF!</v>
      </c>
      <c r="E10" s="36" t="e">
        <f>VLOOKUP(Employés[Noms des employés],[2]!LISTE_PERSONNEL[#Data],2,FALSE)</f>
        <v>#REF!</v>
      </c>
      <c r="F10" s="36" t="e">
        <f>VLOOKUP(Employés[Noms des employés],[2]!LISTE_PERSONNEL[#Data],5,FALSE)</f>
        <v>#REF!</v>
      </c>
      <c r="G10" s="36" t="e">
        <f>VLOOKUP(Employés[Noms des employés],[2]!LISTE_PERSONNEL[#Data],6,FALSE)</f>
        <v>#REF!</v>
      </c>
      <c r="H10" s="36" t="e">
        <f>VLOOKUP(Employés[Noms des employés],[2]!LISTE_PERSONNEL[#Data],15,FALSE)</f>
        <v>#REF!</v>
      </c>
    </row>
    <row r="11" spans="1:8" ht="30" customHeight="1" x14ac:dyDescent="0.3">
      <c r="B11" s="20" t="s">
        <v>173</v>
      </c>
      <c r="C11" s="20" t="s">
        <v>142</v>
      </c>
      <c r="D11" s="36" t="e">
        <f>VLOOKUP(Employés[Noms des employés],[2]!LISTE_PERSONNEL[#Data],9,FALSE)</f>
        <v>#REF!</v>
      </c>
      <c r="E11" s="36" t="e">
        <f>VLOOKUP(Employés[Noms des employés],[2]!LISTE_PERSONNEL[#Data],2,FALSE)</f>
        <v>#REF!</v>
      </c>
      <c r="F11" s="36" t="e">
        <f>VLOOKUP(Employés[Noms des employés],[2]!LISTE_PERSONNEL[#Data],5,FALSE)</f>
        <v>#REF!</v>
      </c>
      <c r="G11" s="36" t="e">
        <f>VLOOKUP(Employés[Noms des employés],[2]!LISTE_PERSONNEL[#Data],6,FALSE)</f>
        <v>#REF!</v>
      </c>
      <c r="H11" s="36" t="e">
        <f>VLOOKUP(Employés[Noms des employés],[2]!LISTE_PERSONNEL[#Data],15,FALSE)</f>
        <v>#REF!</v>
      </c>
    </row>
    <row r="12" spans="1:8" s="4" customFormat="1" ht="30" customHeight="1" x14ac:dyDescent="0.3">
      <c r="B12" s="22" t="s">
        <v>174</v>
      </c>
      <c r="C12" s="22" t="s">
        <v>143</v>
      </c>
      <c r="D12" s="36" t="e">
        <f>VLOOKUP(Employés[Noms des employés],[2]!LISTE_PERSONNEL[#Data],9,FALSE)</f>
        <v>#REF!</v>
      </c>
      <c r="E12" s="36" t="e">
        <f>VLOOKUP(Employés[Noms des employés],[2]!LISTE_PERSONNEL[#Data],2,FALSE)</f>
        <v>#REF!</v>
      </c>
      <c r="F12" s="36" t="e">
        <f>VLOOKUP(Employés[Noms des employés],[2]!LISTE_PERSONNEL[#Data],5,FALSE)</f>
        <v>#REF!</v>
      </c>
      <c r="G12" s="36" t="e">
        <f>VLOOKUP(Employés[Noms des employés],[2]!LISTE_PERSONNEL[#Data],6,FALSE)</f>
        <v>#REF!</v>
      </c>
      <c r="H12" s="36" t="e">
        <f>VLOOKUP(Employés[Noms des employés],[2]!LISTE_PERSONNEL[#Data],15,FALSE)</f>
        <v>#REF!</v>
      </c>
    </row>
    <row r="13" spans="1:8" ht="30" customHeight="1" x14ac:dyDescent="0.3">
      <c r="B13" s="20" t="s">
        <v>175</v>
      </c>
      <c r="C13" s="20" t="s">
        <v>144</v>
      </c>
      <c r="D13" s="36" t="e">
        <f>VLOOKUP(Employés[Noms des employés],[2]!LISTE_PERSONNEL[#Data],9,FALSE)</f>
        <v>#REF!</v>
      </c>
      <c r="E13" s="36" t="e">
        <f>VLOOKUP(Employés[Noms des employés],[2]!LISTE_PERSONNEL[#Data],2,FALSE)</f>
        <v>#REF!</v>
      </c>
      <c r="F13" s="36" t="e">
        <f>VLOOKUP(Employés[Noms des employés],[2]!LISTE_PERSONNEL[#Data],5,FALSE)</f>
        <v>#REF!</v>
      </c>
      <c r="G13" s="36" t="e">
        <f>VLOOKUP(Employés[Noms des employés],[2]!LISTE_PERSONNEL[#Data],6,FALSE)</f>
        <v>#REF!</v>
      </c>
      <c r="H13" s="36" t="e">
        <f>VLOOKUP(Employés[Noms des employés],[2]!LISTE_PERSONNEL[#Data],15,FALSE)</f>
        <v>#REF!</v>
      </c>
    </row>
    <row r="14" spans="1:8" ht="30" customHeight="1" x14ac:dyDescent="0.3">
      <c r="B14" s="20" t="s">
        <v>176</v>
      </c>
      <c r="C14" s="20" t="s">
        <v>144</v>
      </c>
      <c r="D14" s="36" t="e">
        <f>VLOOKUP(Employés[Noms des employés],[2]!LISTE_PERSONNEL[#Data],9,FALSE)</f>
        <v>#REF!</v>
      </c>
      <c r="E14" s="36" t="e">
        <f>VLOOKUP(Employés[Noms des employés],[2]!LISTE_PERSONNEL[#Data],2,FALSE)</f>
        <v>#REF!</v>
      </c>
      <c r="F14" s="36" t="e">
        <f>VLOOKUP(Employés[Noms des employés],[2]!LISTE_PERSONNEL[#Data],5,FALSE)</f>
        <v>#REF!</v>
      </c>
      <c r="G14" s="36" t="e">
        <f>VLOOKUP(Employés[Noms des employés],[2]!LISTE_PERSONNEL[#Data],6,FALSE)</f>
        <v>#REF!</v>
      </c>
      <c r="H14" s="36" t="e">
        <f>VLOOKUP(Employés[Noms des employés],[2]!LISTE_PERSONNEL[#Data],15,FALSE)</f>
        <v>#REF!</v>
      </c>
    </row>
    <row r="15" spans="1:8" s="4" customFormat="1" ht="30" customHeight="1" x14ac:dyDescent="0.3">
      <c r="B15" s="22" t="s">
        <v>177</v>
      </c>
      <c r="C15" s="22" t="s">
        <v>145</v>
      </c>
      <c r="D15" s="36" t="e">
        <f>VLOOKUP(Employés[Noms des employés],[2]!LISTE_PERSONNEL[#Data],9,FALSE)</f>
        <v>#REF!</v>
      </c>
      <c r="E15" s="36" t="e">
        <f>VLOOKUP(Employés[Noms des employés],[2]!LISTE_PERSONNEL[#Data],2,FALSE)</f>
        <v>#REF!</v>
      </c>
      <c r="F15" s="36" t="e">
        <f>VLOOKUP(Employés[Noms des employés],[2]!LISTE_PERSONNEL[#Data],5,FALSE)</f>
        <v>#REF!</v>
      </c>
      <c r="G15" s="36" t="e">
        <f>VLOOKUP(Employés[Noms des employés],[2]!LISTE_PERSONNEL[#Data],6,FALSE)</f>
        <v>#REF!</v>
      </c>
      <c r="H15" s="36" t="e">
        <f>VLOOKUP(Employés[Noms des employés],[2]!LISTE_PERSONNEL[#Data],15,FALSE)</f>
        <v>#REF!</v>
      </c>
    </row>
    <row r="16" spans="1:8" s="4" customFormat="1" ht="30" customHeight="1" x14ac:dyDescent="0.3">
      <c r="B16" s="22" t="s">
        <v>178</v>
      </c>
      <c r="C16" s="22" t="s">
        <v>147</v>
      </c>
      <c r="D16" s="36" t="e">
        <f>VLOOKUP(Employés[Noms des employés],[2]!LISTE_PERSONNEL[#Data],9,FALSE)</f>
        <v>#REF!</v>
      </c>
      <c r="E16" s="36" t="e">
        <f>VLOOKUP(Employés[Noms des employés],[2]!LISTE_PERSONNEL[#Data],2,FALSE)</f>
        <v>#REF!</v>
      </c>
      <c r="F16" s="36" t="e">
        <f>VLOOKUP(Employés[Noms des employés],[2]!LISTE_PERSONNEL[#Data],5,FALSE)</f>
        <v>#REF!</v>
      </c>
      <c r="G16" s="36" t="e">
        <f>VLOOKUP(Employés[Noms des employés],[2]!LISTE_PERSONNEL[#Data],6,FALSE)</f>
        <v>#REF!</v>
      </c>
      <c r="H16" s="36" t="e">
        <f>VLOOKUP(Employés[Noms des employés],[2]!LISTE_PERSONNEL[#Data],15,FALSE)</f>
        <v>#REF!</v>
      </c>
    </row>
    <row r="17" spans="2:8" ht="30" customHeight="1" x14ac:dyDescent="0.3">
      <c r="B17" s="20" t="s">
        <v>179</v>
      </c>
      <c r="C17" s="22" t="s">
        <v>146</v>
      </c>
      <c r="D17" s="36" t="e">
        <f>VLOOKUP(Employés[Noms des employés],[2]!LISTE_PERSONNEL[#Data],9,FALSE)</f>
        <v>#REF!</v>
      </c>
      <c r="E17" s="36" t="e">
        <f>VLOOKUP(Employés[Noms des employés],[2]!LISTE_PERSONNEL[#Data],2,FALSE)</f>
        <v>#REF!</v>
      </c>
      <c r="F17" s="36" t="e">
        <f>VLOOKUP(Employés[Noms des employés],[2]!LISTE_PERSONNEL[#Data],5,FALSE)</f>
        <v>#REF!</v>
      </c>
      <c r="G17" s="36" t="e">
        <f>VLOOKUP(Employés[Noms des employés],[2]!LISTE_PERSONNEL[#Data],6,FALSE)</f>
        <v>#REF!</v>
      </c>
      <c r="H17" s="36" t="e">
        <f>VLOOKUP(Employés[Noms des employés],[2]!LISTE_PERSONNEL[#Data],15,FALSE)</f>
        <v>#REF!</v>
      </c>
    </row>
    <row r="18" spans="2:8" s="4" customFormat="1" ht="30" customHeight="1" x14ac:dyDescent="0.3">
      <c r="B18" s="22" t="s">
        <v>188</v>
      </c>
      <c r="C18" s="22" t="s">
        <v>148</v>
      </c>
      <c r="D18" s="36" t="e">
        <f>VLOOKUP(Employés[Noms des employés],[2]!LISTE_PERSONNEL[#Data],9,FALSE)</f>
        <v>#REF!</v>
      </c>
      <c r="E18" s="36" t="e">
        <f>VLOOKUP(Employés[Noms des employés],[2]!LISTE_PERSONNEL[#Data],2,FALSE)</f>
        <v>#REF!</v>
      </c>
      <c r="F18" s="36" t="e">
        <f>VLOOKUP(Employés[Noms des employés],[2]!LISTE_PERSONNEL[#Data],5,FALSE)</f>
        <v>#REF!</v>
      </c>
      <c r="G18" s="36" t="e">
        <f>VLOOKUP(Employés[Noms des employés],[2]!LISTE_PERSONNEL[#Data],6,FALSE)</f>
        <v>#REF!</v>
      </c>
      <c r="H18" s="36" t="e">
        <f>VLOOKUP(Employés[Noms des employés],[2]!LISTE_PERSONNEL[#Data],15,FALSE)</f>
        <v>#REF!</v>
      </c>
    </row>
    <row r="19" spans="2:8" s="4" customFormat="1" ht="30" customHeight="1" x14ac:dyDescent="0.3">
      <c r="B19" s="22" t="s">
        <v>180</v>
      </c>
      <c r="C19" s="22" t="s">
        <v>149</v>
      </c>
      <c r="D19" s="36" t="e">
        <f>VLOOKUP(Employés[Noms des employés],[2]!LISTE_PERSONNEL[#Data],9,FALSE)</f>
        <v>#REF!</v>
      </c>
      <c r="E19" s="36" t="e">
        <f>VLOOKUP(Employés[Noms des employés],[2]!LISTE_PERSONNEL[#Data],2,FALSE)</f>
        <v>#REF!</v>
      </c>
      <c r="F19" s="36" t="e">
        <f>VLOOKUP(Employés[Noms des employés],[2]!LISTE_PERSONNEL[#Data],5,FALSE)</f>
        <v>#REF!</v>
      </c>
      <c r="G19" s="36" t="e">
        <f>VLOOKUP(Employés[Noms des employés],[2]!LISTE_PERSONNEL[#Data],6,FALSE)</f>
        <v>#REF!</v>
      </c>
      <c r="H19" s="36" t="e">
        <f>VLOOKUP(Employés[Noms des employés],[2]!LISTE_PERSONNEL[#Data],15,FALSE)</f>
        <v>#REF!</v>
      </c>
    </row>
    <row r="20" spans="2:8" ht="30" customHeight="1" x14ac:dyDescent="0.3">
      <c r="B20" s="20" t="s">
        <v>181</v>
      </c>
      <c r="C20" s="20" t="s">
        <v>150</v>
      </c>
      <c r="D20" s="36" t="e">
        <f>VLOOKUP(Employés[Noms des employés],[2]!LISTE_PERSONNEL[#Data],9,FALSE)</f>
        <v>#REF!</v>
      </c>
      <c r="E20" s="36" t="e">
        <f>VLOOKUP(Employés[Noms des employés],[2]!LISTE_PERSONNEL[#Data],2,FALSE)</f>
        <v>#REF!</v>
      </c>
      <c r="F20" s="36" t="e">
        <f>VLOOKUP(Employés[Noms des employés],[2]!LISTE_PERSONNEL[#Data],5,FALSE)</f>
        <v>#REF!</v>
      </c>
      <c r="G20" s="36" t="e">
        <f>VLOOKUP(Employés[Noms des employés],[2]!LISTE_PERSONNEL[#Data],6,FALSE)</f>
        <v>#REF!</v>
      </c>
      <c r="H20" s="36" t="e">
        <f>VLOOKUP(Employés[Noms des employés],[2]!LISTE_PERSONNEL[#Data],15,FALSE)</f>
        <v>#REF!</v>
      </c>
    </row>
    <row r="21" spans="2:8" ht="30" customHeight="1" x14ac:dyDescent="0.3">
      <c r="B21" s="20" t="s">
        <v>182</v>
      </c>
      <c r="C21" s="20" t="s">
        <v>151</v>
      </c>
      <c r="D21" s="36" t="e">
        <f>VLOOKUP(Employés[Noms des employés],[2]!LISTE_PERSONNEL[#Data],9,FALSE)</f>
        <v>#REF!</v>
      </c>
      <c r="E21" s="36" t="e">
        <f>VLOOKUP(Employés[Noms des employés],[2]!LISTE_PERSONNEL[#Data],2,FALSE)</f>
        <v>#REF!</v>
      </c>
      <c r="F21" s="36" t="e">
        <f>VLOOKUP(Employés[Noms des employés],[2]!LISTE_PERSONNEL[#Data],5,FALSE)</f>
        <v>#REF!</v>
      </c>
      <c r="G21" s="36" t="e">
        <f>VLOOKUP(Employés[Noms des employés],[2]!LISTE_PERSONNEL[#Data],6,FALSE)</f>
        <v>#REF!</v>
      </c>
      <c r="H21" s="36" t="e">
        <f>VLOOKUP(Employés[Noms des employés],[2]!LISTE_PERSONNEL[#Data],15,FALSE)</f>
        <v>#REF!</v>
      </c>
    </row>
    <row r="22" spans="2:8" ht="30" customHeight="1" x14ac:dyDescent="0.3">
      <c r="B22" s="20" t="s">
        <v>183</v>
      </c>
      <c r="C22" s="20" t="s">
        <v>152</v>
      </c>
      <c r="D22" s="36" t="e">
        <f>VLOOKUP(Employés[Noms des employés],[2]!LISTE_PERSONNEL[#Data],9,FALSE)</f>
        <v>#REF!</v>
      </c>
      <c r="E22" s="36" t="e">
        <f>VLOOKUP(Employés[Noms des employés],[2]!LISTE_PERSONNEL[#Data],2,FALSE)</f>
        <v>#REF!</v>
      </c>
      <c r="F22" s="36" t="e">
        <f>VLOOKUP(Employés[Noms des employés],[2]!LISTE_PERSONNEL[#Data],5,FALSE)</f>
        <v>#REF!</v>
      </c>
      <c r="G22" s="36" t="e">
        <f>VLOOKUP(Employés[Noms des employés],[2]!LISTE_PERSONNEL[#Data],6,FALSE)</f>
        <v>#REF!</v>
      </c>
      <c r="H22" s="36" t="e">
        <f>VLOOKUP(Employés[Noms des employés],[2]!LISTE_PERSONNEL[#Data],15,FALSE)</f>
        <v>#REF!</v>
      </c>
    </row>
    <row r="23" spans="2:8" ht="30" customHeight="1" x14ac:dyDescent="0.3">
      <c r="B23" s="20" t="s">
        <v>184</v>
      </c>
      <c r="C23" s="20" t="s">
        <v>153</v>
      </c>
      <c r="D23" s="36" t="e">
        <f>VLOOKUP(Employés[Noms des employés],[2]!LISTE_PERSONNEL[#Data],9,FALSE)</f>
        <v>#REF!</v>
      </c>
      <c r="E23" s="36" t="e">
        <f>VLOOKUP(Employés[Noms des employés],[2]!LISTE_PERSONNEL[#Data],2,FALSE)</f>
        <v>#REF!</v>
      </c>
      <c r="F23" s="36" t="e">
        <f>VLOOKUP(Employés[Noms des employés],[2]!LISTE_PERSONNEL[#Data],5,FALSE)</f>
        <v>#REF!</v>
      </c>
      <c r="G23" s="36" t="e">
        <f>VLOOKUP(Employés[Noms des employés],[2]!LISTE_PERSONNEL[#Data],6,FALSE)</f>
        <v>#REF!</v>
      </c>
      <c r="H23" s="36" t="e">
        <f>VLOOKUP(Employés[Noms des employés],[2]!LISTE_PERSONNEL[#Data],15,FALSE)</f>
        <v>#REF!</v>
      </c>
    </row>
    <row r="24" spans="2:8" ht="30" customHeight="1" x14ac:dyDescent="0.3">
      <c r="B24" s="20" t="s">
        <v>185</v>
      </c>
      <c r="C24" s="20" t="s">
        <v>156</v>
      </c>
      <c r="D24" s="36" t="e">
        <f>VLOOKUP(Employés[Noms des employés],[2]!LISTE_PERSONNEL[#Data],9,FALSE)</f>
        <v>#REF!</v>
      </c>
      <c r="E24" s="36" t="e">
        <f>VLOOKUP(Employés[Noms des employés],[2]!LISTE_PERSONNEL[#Data],2,FALSE)</f>
        <v>#REF!</v>
      </c>
      <c r="F24" s="36" t="e">
        <f>VLOOKUP(Employés[Noms des employés],[2]!LISTE_PERSONNEL[#Data],5,FALSE)</f>
        <v>#REF!</v>
      </c>
      <c r="G24" s="36" t="e">
        <f>VLOOKUP(Employés[Noms des employés],[2]!LISTE_PERSONNEL[#Data],6,FALSE)</f>
        <v>#REF!</v>
      </c>
      <c r="H24" s="36" t="e">
        <f>VLOOKUP(Employés[Noms des employés],[2]!LISTE_PERSONNEL[#Data],15,FALSE)</f>
        <v>#REF!</v>
      </c>
    </row>
    <row r="25" spans="2:8" ht="30" customHeight="1" x14ac:dyDescent="0.3">
      <c r="B25" s="20" t="s">
        <v>186</v>
      </c>
      <c r="C25" s="20" t="s">
        <v>154</v>
      </c>
      <c r="D25" s="36" t="e">
        <f>VLOOKUP(Employés[Noms des employés],[2]!LISTE_PERSONNEL[#Data],9,FALSE)</f>
        <v>#REF!</v>
      </c>
      <c r="E25" s="36" t="e">
        <f>VLOOKUP(Employés[Noms des employés],[2]!LISTE_PERSONNEL[#Data],2,FALSE)</f>
        <v>#REF!</v>
      </c>
      <c r="F25" s="36" t="e">
        <f>VLOOKUP(Employés[Noms des employés],[2]!LISTE_PERSONNEL[#Data],5,FALSE)</f>
        <v>#REF!</v>
      </c>
      <c r="G25" s="36" t="e">
        <f>VLOOKUP(Employés[Noms des employés],[2]!LISTE_PERSONNEL[#Data],6,FALSE)</f>
        <v>#REF!</v>
      </c>
      <c r="H25" s="36" t="e">
        <f>VLOOKUP(Employés[Noms des employés],[2]!LISTE_PERSONNEL[#Data],15,FALSE)</f>
        <v>#REF!</v>
      </c>
    </row>
    <row r="26" spans="2:8" ht="30" customHeight="1" x14ac:dyDescent="0.3">
      <c r="B26" s="20" t="s">
        <v>187</v>
      </c>
      <c r="C26" s="20" t="s">
        <v>155</v>
      </c>
      <c r="D26" s="36" t="e">
        <f>VLOOKUP(Employés[Noms des employés],[2]!LISTE_PERSONNEL[#Data],9,FALSE)</f>
        <v>#REF!</v>
      </c>
      <c r="E26" s="36" t="e">
        <f>VLOOKUP(Employés[Noms des employés],[2]!LISTE_PERSONNEL[#Data],2,FALSE)</f>
        <v>#REF!</v>
      </c>
      <c r="F26" s="36" t="e">
        <f>VLOOKUP(Employés[Noms des employés],[2]!LISTE_PERSONNEL[#Data],5,FALSE)</f>
        <v>#REF!</v>
      </c>
      <c r="G26" s="36" t="e">
        <f>VLOOKUP(Employés[Noms des employés],[2]!LISTE_PERSONNEL[#Data],6,FALSE)</f>
        <v>#REF!</v>
      </c>
      <c r="H26" s="36" t="e">
        <f>VLOOKUP(Employés[Noms des employés],[2]!LISTE_PERSONNEL[#Data],15,FALSE)</f>
        <v>#REF!</v>
      </c>
    </row>
  </sheetData>
  <dataValidations count="3">
    <dataValidation allowBlank="1" showInputMessage="1" showErrorMessage="1" prompt="Ajoutez les employés dans cette feuille de calcul. Les entrées de ce tableau sont utilisées pour la sélection dans les feuilles de calcul Calendrier et Suivi des congés des employés" sqref="A1"/>
    <dataValidation allowBlank="1" showInputMessage="1" showErrorMessage="1" prompt="Le titre de la feuille de calcul figure dans cette cellule." sqref="B1:C1"/>
    <dataValidation allowBlank="1" showInputMessage="1" showErrorMessage="1" prompt="Les noms des employés figurent dans cette colonne sous ce titre" sqref="B3:C3"/>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tint="0.39997558519241921"/>
    <pageSetUpPr fitToPage="1"/>
  </sheetPr>
  <dimension ref="A1:D12"/>
  <sheetViews>
    <sheetView showGridLines="0" workbookViewId="0">
      <selection activeCell="F12" sqref="F12"/>
    </sheetView>
  </sheetViews>
  <sheetFormatPr baseColWidth="10" defaultColWidth="9" defaultRowHeight="30" customHeight="1" x14ac:dyDescent="0.3"/>
  <cols>
    <col min="1" max="1" width="2.77734375" customWidth="1"/>
    <col min="2" max="2" width="40.109375" customWidth="1"/>
    <col min="3" max="3" width="15.6640625" customWidth="1"/>
  </cols>
  <sheetData>
    <row r="1" spans="1:4" s="4" customFormat="1" ht="39.9" customHeight="1" x14ac:dyDescent="0.3">
      <c r="A1"/>
      <c r="B1" s="5" t="s">
        <v>70</v>
      </c>
    </row>
    <row r="2" spans="1:4" ht="15" customHeight="1" x14ac:dyDescent="0.3"/>
    <row r="3" spans="1:4" ht="30" customHeight="1" x14ac:dyDescent="0.3">
      <c r="B3" s="2" t="s">
        <v>71</v>
      </c>
    </row>
    <row r="4" spans="1:4" s="4" customFormat="1" ht="30" customHeight="1" x14ac:dyDescent="0.3">
      <c r="B4" s="22" t="s">
        <v>91</v>
      </c>
    </row>
    <row r="5" spans="1:4" ht="30" customHeight="1" x14ac:dyDescent="0.3">
      <c r="B5" s="20" t="s">
        <v>74</v>
      </c>
    </row>
    <row r="6" spans="1:4" ht="30" customHeight="1" x14ac:dyDescent="0.3">
      <c r="B6" s="1" t="s">
        <v>66</v>
      </c>
    </row>
    <row r="7" spans="1:4" ht="30" customHeight="1" x14ac:dyDescent="0.3">
      <c r="B7" s="20" t="s">
        <v>39</v>
      </c>
    </row>
    <row r="8" spans="1:4" ht="30" customHeight="1" x14ac:dyDescent="0.3">
      <c r="B8" s="20" t="s">
        <v>76</v>
      </c>
    </row>
    <row r="9" spans="1:4" ht="30" customHeight="1" x14ac:dyDescent="0.3">
      <c r="B9" s="20" t="s">
        <v>75</v>
      </c>
    </row>
    <row r="10" spans="1:4" ht="30" customHeight="1" x14ac:dyDescent="0.3">
      <c r="B10" s="20" t="s">
        <v>77</v>
      </c>
    </row>
    <row r="11" spans="1:4" s="4" customFormat="1" ht="30" customHeight="1" x14ac:dyDescent="0.3">
      <c r="B11" s="22" t="s">
        <v>90</v>
      </c>
      <c r="D11" s="25"/>
    </row>
    <row r="12" spans="1:4" s="4" customFormat="1" ht="30" customHeight="1" x14ac:dyDescent="0.3">
      <c r="B12" s="22" t="s">
        <v>89</v>
      </c>
    </row>
  </sheetData>
  <dataValidations count="3">
    <dataValidation allowBlank="1" showInputMessage="1" showErrorMessage="1" prompt="Entrez les types de congés dans cette colonne sous ce titre" sqref="B3:B4"/>
    <dataValidation allowBlank="1" showInputMessage="1" showErrorMessage="1" prompt="Entrez les types de congés dans le tableau de cette feuille de calcul. Les entrées seront utilisées pour la sélection dans le tableau Suivi des congés de la feuille de calcul Suivi des congés des employés" sqref="A1"/>
    <dataValidation allowBlank="1" showInputMessage="1" showErrorMessage="1" prompt="Le titre de la feuille de calcul figure dans cette cellule." sqref="B1"/>
  </dataValidations>
  <printOptions horizontalCentered="1" headings="1" gridLines="1"/>
  <pageMargins left="0.23622047244094491" right="0.23622047244094491" top="0.74803149606299213" bottom="0.74803149606299213" header="0.31496062992125984" footer="0.31496062992125984"/>
  <pageSetup paperSize="9" fitToHeight="0" orientation="landscape" r:id="rId1"/>
  <headerFooter differentFirst="1">
    <oddFooter>Page &amp;P of &amp;N</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B1:K14"/>
  <sheetViews>
    <sheetView showGridLines="0" topLeftCell="A19" workbookViewId="0">
      <selection activeCell="F15" sqref="F15"/>
    </sheetView>
  </sheetViews>
  <sheetFormatPr baseColWidth="10" defaultColWidth="9" defaultRowHeight="30" customHeight="1" x14ac:dyDescent="0.3"/>
  <cols>
    <col min="1" max="1" width="2.6640625" customWidth="1"/>
    <col min="2" max="2" width="15.21875" customWidth="1"/>
    <col min="3" max="3" width="25.6640625" customWidth="1"/>
    <col min="4" max="4" width="15.77734375" customWidth="1"/>
    <col min="10" max="10" width="9" customWidth="1"/>
    <col min="11" max="11" width="34.6640625" customWidth="1"/>
  </cols>
  <sheetData>
    <row r="1" spans="2:11" ht="39.9" customHeight="1" x14ac:dyDescent="0.3">
      <c r="B1" s="5" t="s">
        <v>72</v>
      </c>
    </row>
    <row r="2" spans="2:11" ht="15" customHeight="1" x14ac:dyDescent="0.3"/>
    <row r="3" spans="2:11" ht="30" customHeight="1" x14ac:dyDescent="0.3">
      <c r="B3" s="2" t="s">
        <v>72</v>
      </c>
      <c r="C3" s="2" t="s">
        <v>73</v>
      </c>
      <c r="D3" t="s">
        <v>117</v>
      </c>
      <c r="E3" s="28" t="s">
        <v>93</v>
      </c>
      <c r="J3" s="28" t="s">
        <v>93</v>
      </c>
      <c r="K3" s="28" t="s">
        <v>120</v>
      </c>
    </row>
    <row r="4" spans="2:11" ht="30" customHeight="1" x14ac:dyDescent="0.3">
      <c r="B4" s="3">
        <f ca="1">DATE(YEAR(TODAY()),1,1)</f>
        <v>43101</v>
      </c>
      <c r="C4" s="20" t="s">
        <v>78</v>
      </c>
      <c r="D4" s="31" t="s">
        <v>118</v>
      </c>
      <c r="E4" s="31">
        <f ca="1">YEAR(JoursFériés[[#This Row],[Jours fériés]])</f>
        <v>2018</v>
      </c>
      <c r="J4" s="32">
        <v>2018</v>
      </c>
      <c r="K4" s="50">
        <f ca="1">COUNTIFS(E4:E14,"2018",JoursFériés[JOURS OUVRES],"OUI")</f>
        <v>9</v>
      </c>
    </row>
    <row r="5" spans="2:11" ht="30" customHeight="1" x14ac:dyDescent="0.3">
      <c r="B5" s="3">
        <v>43192</v>
      </c>
      <c r="C5" s="20" t="s">
        <v>79</v>
      </c>
      <c r="D5" s="31" t="s">
        <v>118</v>
      </c>
      <c r="E5" s="31">
        <f>YEAR(JoursFériés[[#This Row],[Jours fériés]])</f>
        <v>2018</v>
      </c>
    </row>
    <row r="6" spans="2:11" ht="30" customHeight="1" x14ac:dyDescent="0.3">
      <c r="B6" s="3">
        <v>43221</v>
      </c>
      <c r="C6" s="20" t="s">
        <v>80</v>
      </c>
      <c r="D6" s="31" t="s">
        <v>118</v>
      </c>
      <c r="E6" s="31">
        <f>YEAR(JoursFériés[[#This Row],[Jours fériés]])</f>
        <v>2018</v>
      </c>
    </row>
    <row r="7" spans="2:11" ht="30" customHeight="1" x14ac:dyDescent="0.3">
      <c r="B7" s="3">
        <v>43228</v>
      </c>
      <c r="C7" s="20" t="s">
        <v>81</v>
      </c>
      <c r="D7" s="31" t="s">
        <v>118</v>
      </c>
      <c r="E7" s="31">
        <f>YEAR(JoursFériés[[#This Row],[Jours fériés]])</f>
        <v>2018</v>
      </c>
    </row>
    <row r="8" spans="2:11" ht="30" customHeight="1" x14ac:dyDescent="0.3">
      <c r="B8" s="3">
        <v>43230</v>
      </c>
      <c r="C8" s="20" t="s">
        <v>82</v>
      </c>
      <c r="D8" s="31" t="s">
        <v>118</v>
      </c>
      <c r="E8" s="31">
        <f>YEAR(JoursFériés[[#This Row],[Jours fériés]])</f>
        <v>2018</v>
      </c>
    </row>
    <row r="9" spans="2:11" ht="30" customHeight="1" x14ac:dyDescent="0.3">
      <c r="B9" s="3">
        <v>43241</v>
      </c>
      <c r="C9" s="20" t="s">
        <v>83</v>
      </c>
      <c r="D9" s="31" t="s">
        <v>118</v>
      </c>
      <c r="E9" s="31">
        <f>YEAR(JoursFériés[[#This Row],[Jours fériés]])</f>
        <v>2018</v>
      </c>
    </row>
    <row r="10" spans="2:11" ht="30" customHeight="1" x14ac:dyDescent="0.3">
      <c r="B10" s="21">
        <v>43295</v>
      </c>
      <c r="C10" s="22" t="s">
        <v>84</v>
      </c>
      <c r="D10" s="31" t="s">
        <v>119</v>
      </c>
      <c r="E10" s="31">
        <f>YEAR(JoursFériés[[#This Row],[Jours fériés]])</f>
        <v>2018</v>
      </c>
    </row>
    <row r="11" spans="2:11" ht="30" customHeight="1" x14ac:dyDescent="0.3">
      <c r="B11" s="21">
        <v>43327</v>
      </c>
      <c r="C11" s="22" t="s">
        <v>85</v>
      </c>
      <c r="D11" s="31" t="s">
        <v>118</v>
      </c>
      <c r="E11" s="31">
        <f>YEAR(JoursFériés[[#This Row],[Jours fériés]])</f>
        <v>2018</v>
      </c>
    </row>
    <row r="12" spans="2:11" ht="30" customHeight="1" x14ac:dyDescent="0.3">
      <c r="B12" s="21">
        <v>43405</v>
      </c>
      <c r="C12" s="22" t="s">
        <v>86</v>
      </c>
      <c r="D12" s="31" t="s">
        <v>118</v>
      </c>
      <c r="E12" s="31">
        <f>YEAR(JoursFériés[[#This Row],[Jours fériés]])</f>
        <v>2018</v>
      </c>
    </row>
    <row r="13" spans="2:11" ht="30" customHeight="1" x14ac:dyDescent="0.3">
      <c r="B13" s="21">
        <v>43415</v>
      </c>
      <c r="C13" s="22" t="s">
        <v>87</v>
      </c>
      <c r="D13" s="31" t="s">
        <v>119</v>
      </c>
      <c r="E13" s="31">
        <f>YEAR(JoursFériés[[#This Row],[Jours fériés]])</f>
        <v>2018</v>
      </c>
    </row>
    <row r="14" spans="2:11" ht="30" customHeight="1" x14ac:dyDescent="0.3">
      <c r="B14" s="21">
        <v>43459</v>
      </c>
      <c r="C14" s="22" t="s">
        <v>88</v>
      </c>
      <c r="D14" s="31" t="s">
        <v>118</v>
      </c>
      <c r="E14" s="31">
        <f>YEAR(JoursFériés[[#This Row],[Jours fériés]])</f>
        <v>2018</v>
      </c>
    </row>
  </sheetData>
  <dataValidations count="4">
    <dataValidation allowBlank="1" showInputMessage="1" showErrorMessage="1" prompt="Entrez la date du jour férié dans cette colonne sous ce titre" sqref="B3"/>
    <dataValidation allowBlank="1" showInputMessage="1" showErrorMessage="1" prompt="Entrez la description dans cette colonne sous ce titre" sqref="C3"/>
    <dataValidation allowBlank="1" showInputMessage="1" showErrorMessage="1" prompt="Entrez les jours de fermeture de l’entreprise dans le tableau de cette feuille de calcul" sqref="A1"/>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0453AE4-FEC1-4E47-9626-038474131AE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15</vt:i4>
      </vt:variant>
    </vt:vector>
  </HeadingPairs>
  <TitlesOfParts>
    <vt:vector size="22" baseType="lpstr">
      <vt:lpstr>STATISTIQUES</vt:lpstr>
      <vt:lpstr>SYNTHESE 2018</vt:lpstr>
      <vt:lpstr>Calendrier</vt:lpstr>
      <vt:lpstr>Suivi des congés des employés</vt:lpstr>
      <vt:lpstr>Liste des employés</vt:lpstr>
      <vt:lpstr>Types de congés</vt:lpstr>
      <vt:lpstr>Jours fériés</vt:lpstr>
      <vt:lpstr>Année_civile</vt:lpstr>
      <vt:lpstr>ColumnTitleRegion..AC22.1</vt:lpstr>
      <vt:lpstr>lstCongés</vt:lpstr>
      <vt:lpstr>lstDatesD</vt:lpstr>
      <vt:lpstr>lstDatesF</vt:lpstr>
      <vt:lpstr>lstEmployés</vt:lpstr>
      <vt:lpstr>lstNomsEmpl</vt:lpstr>
      <vt:lpstr>lstTypesC</vt:lpstr>
      <vt:lpstr>lstTypesCongés</vt:lpstr>
      <vt:lpstr>Titre1</vt:lpstr>
      <vt:lpstr>Titre2</vt:lpstr>
      <vt:lpstr>TitreColonne3</vt:lpstr>
      <vt:lpstr>TitreColonne4</vt:lpstr>
      <vt:lpstr>TitreColonne5</vt:lpstr>
      <vt:lpstr>valSelEmployé</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Bérengère PETIT</dc:creator>
  <cp:lastModifiedBy>Bérengère PETIT</cp:lastModifiedBy>
  <cp:lastPrinted>2018-09-10T13:55:59Z</cp:lastPrinted>
  <dcterms:created xsi:type="dcterms:W3CDTF">2016-12-03T09:43:22Z</dcterms:created>
  <dcterms:modified xsi:type="dcterms:W3CDTF">2018-09-12T14:16:21Z</dcterms:modified>
</cp:coreProperties>
</file>