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ba\Desktop\"/>
    </mc:Choice>
  </mc:AlternateContent>
  <xr:revisionPtr revIDLastSave="0" documentId="13_ncr:1_{C4D65DF8-98A0-43EF-A1B2-995DC2141AA4}" xr6:coauthVersionLast="36" xr6:coauthVersionMax="36" xr10:uidLastSave="{00000000-0000-0000-0000-000000000000}"/>
  <bookViews>
    <workbookView xWindow="0" yWindow="0" windowWidth="19200" windowHeight="6380" activeTab="1" xr2:uid="{B5920427-9996-4569-ACDC-204ABA8EBF74}"/>
  </bookViews>
  <sheets>
    <sheet name="5P" sheetId="1" r:id="rId1"/>
    <sheet name="6P" sheetId="3" r:id="rId2"/>
  </sheets>
  <definedNames>
    <definedName name="_xlnm._FilterDatabase" localSheetId="0" hidden="1">'5P'!$C$1:$N$1</definedName>
    <definedName name="ALLEMAND">'5P'!$O$1:$Z$10</definedName>
    <definedName name="FRANCAIS">'5P'!$C$1:$N$10</definedName>
    <definedName name="MATHEMATIQUES">'5P'!$AA$1:$AL$10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3" i="3" l="1"/>
  <c r="J4" i="3"/>
  <c r="J5" i="3"/>
  <c r="J6" i="3"/>
  <c r="J7" i="3"/>
  <c r="J8" i="3"/>
  <c r="J9" i="3"/>
  <c r="J10" i="3"/>
  <c r="F3" i="3"/>
  <c r="F4" i="3"/>
  <c r="F5" i="3"/>
  <c r="N5" i="3" s="1"/>
  <c r="F6" i="3"/>
  <c r="F7" i="3"/>
  <c r="F8" i="3"/>
  <c r="F9" i="3"/>
  <c r="N9" i="3" s="1"/>
  <c r="F10" i="3"/>
  <c r="N10" i="3" s="1"/>
  <c r="N7" i="3"/>
  <c r="CD10" i="3"/>
  <c r="BZ10" i="3"/>
  <c r="CH10" i="3" s="1"/>
  <c r="BV10" i="3"/>
  <c r="BR10" i="3"/>
  <c r="BN10" i="3"/>
  <c r="BF10" i="3"/>
  <c r="BB10" i="3"/>
  <c r="BJ10" i="3" s="1"/>
  <c r="AT10" i="3"/>
  <c r="AP10" i="3"/>
  <c r="AX10" i="3" s="1"/>
  <c r="AH10" i="3"/>
  <c r="AD10" i="3"/>
  <c r="AL10" i="3" s="1"/>
  <c r="Z10" i="3"/>
  <c r="V10" i="3"/>
  <c r="R10" i="3"/>
  <c r="CD9" i="3"/>
  <c r="BZ9" i="3"/>
  <c r="CH9" i="3" s="1"/>
  <c r="BR9" i="3"/>
  <c r="BV9" i="3" s="1"/>
  <c r="BN9" i="3"/>
  <c r="BJ9" i="3"/>
  <c r="BF9" i="3"/>
  <c r="BB9" i="3"/>
  <c r="AT9" i="3"/>
  <c r="AP9" i="3"/>
  <c r="AX9" i="3" s="1"/>
  <c r="AH9" i="3"/>
  <c r="AD9" i="3"/>
  <c r="AL9" i="3" s="1"/>
  <c r="V9" i="3"/>
  <c r="Z9" i="3" s="1"/>
  <c r="R9" i="3"/>
  <c r="CD8" i="3"/>
  <c r="BZ8" i="3"/>
  <c r="CH8" i="3" s="1"/>
  <c r="BR8" i="3"/>
  <c r="BN8" i="3"/>
  <c r="BV8" i="3" s="1"/>
  <c r="BF8" i="3"/>
  <c r="BJ8" i="3" s="1"/>
  <c r="BB8" i="3"/>
  <c r="AX8" i="3"/>
  <c r="AT8" i="3"/>
  <c r="AP8" i="3"/>
  <c r="AH8" i="3"/>
  <c r="AD8" i="3"/>
  <c r="AL8" i="3" s="1"/>
  <c r="V8" i="3"/>
  <c r="R8" i="3"/>
  <c r="Z8" i="3" s="1"/>
  <c r="N8" i="3"/>
  <c r="CH7" i="3"/>
  <c r="CD7" i="3"/>
  <c r="BZ7" i="3"/>
  <c r="BR7" i="3"/>
  <c r="BN7" i="3"/>
  <c r="BV7" i="3" s="1"/>
  <c r="BF7" i="3"/>
  <c r="BB7" i="3"/>
  <c r="BJ7" i="3" s="1"/>
  <c r="AT7" i="3"/>
  <c r="AP7" i="3"/>
  <c r="AX7" i="3" s="1"/>
  <c r="AL7" i="3"/>
  <c r="AH7" i="3"/>
  <c r="AD7" i="3"/>
  <c r="V7" i="3"/>
  <c r="R7" i="3"/>
  <c r="Z7" i="3" s="1"/>
  <c r="CD6" i="3"/>
  <c r="BZ6" i="3"/>
  <c r="CH6" i="3" s="1"/>
  <c r="BV6" i="3"/>
  <c r="BR6" i="3"/>
  <c r="BN6" i="3"/>
  <c r="BF6" i="3"/>
  <c r="BB6" i="3"/>
  <c r="BJ6" i="3" s="1"/>
  <c r="AT6" i="3"/>
  <c r="AP6" i="3"/>
  <c r="AX6" i="3" s="1"/>
  <c r="AH6" i="3"/>
  <c r="AD6" i="3"/>
  <c r="AL6" i="3" s="1"/>
  <c r="Z6" i="3"/>
  <c r="V6" i="3"/>
  <c r="R6" i="3"/>
  <c r="CD5" i="3"/>
  <c r="BZ5" i="3"/>
  <c r="CH5" i="3" s="1"/>
  <c r="BR5" i="3"/>
  <c r="BN5" i="3"/>
  <c r="BV5" i="3" s="1"/>
  <c r="BJ5" i="3"/>
  <c r="BF5" i="3"/>
  <c r="BB5" i="3"/>
  <c r="AT5" i="3"/>
  <c r="AP5" i="3"/>
  <c r="AX5" i="3" s="1"/>
  <c r="AH5" i="3"/>
  <c r="AD5" i="3"/>
  <c r="AL5" i="3" s="1"/>
  <c r="V5" i="3"/>
  <c r="R5" i="3"/>
  <c r="Z5" i="3" s="1"/>
  <c r="CD4" i="3"/>
  <c r="BZ4" i="3"/>
  <c r="CH4" i="3" s="1"/>
  <c r="BR4" i="3"/>
  <c r="BN4" i="3"/>
  <c r="BV4" i="3" s="1"/>
  <c r="BF4" i="3"/>
  <c r="BB4" i="3"/>
  <c r="BJ4" i="3" s="1"/>
  <c r="AX4" i="3"/>
  <c r="AT4" i="3"/>
  <c r="AP4" i="3"/>
  <c r="AH4" i="3"/>
  <c r="AD4" i="3"/>
  <c r="AL4" i="3" s="1"/>
  <c r="V4" i="3"/>
  <c r="R4" i="3"/>
  <c r="Z4" i="3" s="1"/>
  <c r="N4" i="3"/>
  <c r="CH3" i="3"/>
  <c r="CD3" i="3"/>
  <c r="BZ3" i="3"/>
  <c r="BR3" i="3"/>
  <c r="BN3" i="3"/>
  <c r="BV3" i="3" s="1"/>
  <c r="BF3" i="3"/>
  <c r="BB3" i="3"/>
  <c r="BJ3" i="3" s="1"/>
  <c r="AT3" i="3"/>
  <c r="AP3" i="3"/>
  <c r="AX3" i="3" s="1"/>
  <c r="AL3" i="3"/>
  <c r="AH3" i="3"/>
  <c r="AD3" i="3"/>
  <c r="V3" i="3"/>
  <c r="R3" i="3"/>
  <c r="Z3" i="3" s="1"/>
  <c r="N3" i="3"/>
  <c r="CD10" i="1"/>
  <c r="BZ10" i="1"/>
  <c r="CH10" i="1" s="1"/>
  <c r="CH9" i="1"/>
  <c r="CD9" i="1"/>
  <c r="BZ9" i="1"/>
  <c r="CD8" i="1"/>
  <c r="BZ8" i="1"/>
  <c r="CH8" i="1" s="1"/>
  <c r="CD7" i="1"/>
  <c r="BZ7" i="1"/>
  <c r="CH7" i="1" s="1"/>
  <c r="CD6" i="1"/>
  <c r="BZ6" i="1"/>
  <c r="CH6" i="1" s="1"/>
  <c r="CH5" i="1"/>
  <c r="CD5" i="1"/>
  <c r="BZ5" i="1"/>
  <c r="CD4" i="1"/>
  <c r="BZ4" i="1"/>
  <c r="CH4" i="1" s="1"/>
  <c r="CD3" i="1"/>
  <c r="BZ3" i="1"/>
  <c r="CH3" i="1" s="1"/>
  <c r="BR10" i="1"/>
  <c r="BN10" i="1"/>
  <c r="BV10" i="1" s="1"/>
  <c r="BV9" i="1"/>
  <c r="BR9" i="1"/>
  <c r="BN9" i="1"/>
  <c r="BR8" i="1"/>
  <c r="BN8" i="1"/>
  <c r="BV8" i="1" s="1"/>
  <c r="BR7" i="1"/>
  <c r="BN7" i="1"/>
  <c r="BV7" i="1" s="1"/>
  <c r="BR6" i="1"/>
  <c r="BN6" i="1"/>
  <c r="BV6" i="1" s="1"/>
  <c r="BV5" i="1"/>
  <c r="BR5" i="1"/>
  <c r="BN5" i="1"/>
  <c r="BR4" i="1"/>
  <c r="BV4" i="1" s="1"/>
  <c r="BN4" i="1"/>
  <c r="BR3" i="1"/>
  <c r="BN3" i="1"/>
  <c r="BV3" i="1" s="1"/>
  <c r="BF10" i="1"/>
  <c r="BB10" i="1"/>
  <c r="BJ10" i="1" s="1"/>
  <c r="BJ9" i="1"/>
  <c r="BF9" i="1"/>
  <c r="BB9" i="1"/>
  <c r="BF8" i="1"/>
  <c r="BJ8" i="1" s="1"/>
  <c r="BB8" i="1"/>
  <c r="BF7" i="1"/>
  <c r="BB7" i="1"/>
  <c r="BJ7" i="1" s="1"/>
  <c r="BF6" i="1"/>
  <c r="BB6" i="1"/>
  <c r="BJ6" i="1" s="1"/>
  <c r="BJ5" i="1"/>
  <c r="BF5" i="1"/>
  <c r="BB5" i="1"/>
  <c r="BF4" i="1"/>
  <c r="BJ4" i="1" s="1"/>
  <c r="BB4" i="1"/>
  <c r="BF3" i="1"/>
  <c r="BB3" i="1"/>
  <c r="BJ3" i="1" s="1"/>
  <c r="AX10" i="1"/>
  <c r="AT10" i="1"/>
  <c r="AP10" i="1"/>
  <c r="AT9" i="1"/>
  <c r="AP9" i="1"/>
  <c r="AX9" i="1" s="1"/>
  <c r="AT8" i="1"/>
  <c r="AP8" i="1"/>
  <c r="AX8" i="1" s="1"/>
  <c r="AX7" i="1"/>
  <c r="AT7" i="1"/>
  <c r="AP7" i="1"/>
  <c r="AT6" i="1"/>
  <c r="AX6" i="1" s="1"/>
  <c r="AP6" i="1"/>
  <c r="AT5" i="1"/>
  <c r="AP5" i="1"/>
  <c r="AX5" i="1" s="1"/>
  <c r="AT4" i="1"/>
  <c r="AP4" i="1"/>
  <c r="AX4" i="1" s="1"/>
  <c r="AX3" i="1"/>
  <c r="AT3" i="1"/>
  <c r="AP3" i="1"/>
  <c r="AH3" i="1"/>
  <c r="AH4" i="1"/>
  <c r="AH5" i="1"/>
  <c r="AH6" i="1"/>
  <c r="AH7" i="1"/>
  <c r="AH8" i="1"/>
  <c r="AH9" i="1"/>
  <c r="AH10" i="1"/>
  <c r="AD3" i="1"/>
  <c r="AL3" i="1" s="1"/>
  <c r="AD4" i="1"/>
  <c r="AL4" i="1" s="1"/>
  <c r="AD5" i="1"/>
  <c r="AD6" i="1"/>
  <c r="AD7" i="1"/>
  <c r="AL7" i="1" s="1"/>
  <c r="AD8" i="1"/>
  <c r="AL8" i="1" s="1"/>
  <c r="AD9" i="1"/>
  <c r="AD10" i="1"/>
  <c r="V3" i="1"/>
  <c r="V4" i="1"/>
  <c r="V5" i="1"/>
  <c r="V6" i="1"/>
  <c r="V7" i="1"/>
  <c r="V8" i="1"/>
  <c r="V9" i="1"/>
  <c r="V10" i="1"/>
  <c r="R3" i="1"/>
  <c r="Z3" i="1" s="1"/>
  <c r="R4" i="1"/>
  <c r="R5" i="1"/>
  <c r="Z5" i="1" s="1"/>
  <c r="R6" i="1"/>
  <c r="R7" i="1"/>
  <c r="Z7" i="1" s="1"/>
  <c r="R8" i="1"/>
  <c r="R9" i="1"/>
  <c r="Z9" i="1" s="1"/>
  <c r="R10" i="1"/>
  <c r="J3" i="1"/>
  <c r="J4" i="1"/>
  <c r="J5" i="1"/>
  <c r="J6" i="1"/>
  <c r="J7" i="1"/>
  <c r="J8" i="1"/>
  <c r="J9" i="1"/>
  <c r="J10" i="1"/>
  <c r="F4" i="1"/>
  <c r="N4" i="1" s="1"/>
  <c r="F5" i="1"/>
  <c r="F6" i="1"/>
  <c r="F7" i="1"/>
  <c r="F8" i="1"/>
  <c r="F9" i="1"/>
  <c r="F10" i="1"/>
  <c r="F3" i="1"/>
  <c r="N8" i="1"/>
  <c r="AL10" i="1"/>
  <c r="Z10" i="1"/>
  <c r="N10" i="1"/>
  <c r="AL9" i="1"/>
  <c r="AL6" i="1"/>
  <c r="Z6" i="1"/>
  <c r="AL5" i="1"/>
  <c r="N5" i="1"/>
  <c r="Z4" i="1"/>
  <c r="N6" i="3" l="1"/>
  <c r="N9" i="1"/>
  <c r="N6" i="1"/>
  <c r="Z8" i="1"/>
  <c r="N7" i="1"/>
  <c r="N3" i="1"/>
</calcChain>
</file>

<file path=xl/sharedStrings.xml><?xml version="1.0" encoding="utf-8"?>
<sst xmlns="http://schemas.openxmlformats.org/spreadsheetml/2006/main" count="220" uniqueCount="56">
  <si>
    <t xml:space="preserve"> </t>
  </si>
  <si>
    <t>ALLEMAND</t>
  </si>
  <si>
    <t>FRANCAIS</t>
  </si>
  <si>
    <t>MATHEMATIQUES</t>
  </si>
  <si>
    <t>Valentina</t>
  </si>
  <si>
    <t>Juliette</t>
  </si>
  <si>
    <t>Seyan</t>
  </si>
  <si>
    <t>Inès</t>
  </si>
  <si>
    <t>Chloé</t>
  </si>
  <si>
    <t>Keyvan</t>
  </si>
  <si>
    <t>Tifaine</t>
  </si>
  <si>
    <t xml:space="preserve">  </t>
  </si>
  <si>
    <t>Marco</t>
  </si>
  <si>
    <t>Mathis</t>
  </si>
  <si>
    <t>Jill</t>
  </si>
  <si>
    <t>Oscar</t>
  </si>
  <si>
    <t>Hugo</t>
  </si>
  <si>
    <t>Zachary</t>
  </si>
  <si>
    <t>Emilien</t>
  </si>
  <si>
    <t>Léonidas</t>
  </si>
  <si>
    <t>Moyenne Français</t>
  </si>
  <si>
    <t>Moyenne Allemand</t>
  </si>
  <si>
    <t>Moyenne Math</t>
  </si>
  <si>
    <t>petite note</t>
  </si>
  <si>
    <t xml:space="preserve"> petite note2</t>
  </si>
  <si>
    <t>petite note3</t>
  </si>
  <si>
    <t xml:space="preserve"> GRANDE note</t>
  </si>
  <si>
    <t xml:space="preserve"> petite note4</t>
  </si>
  <si>
    <t xml:space="preserve"> petite note5</t>
  </si>
  <si>
    <t xml:space="preserve"> petite note6</t>
  </si>
  <si>
    <t xml:space="preserve"> GRANDE note2</t>
  </si>
  <si>
    <t xml:space="preserve"> GRANDE note3</t>
  </si>
  <si>
    <t xml:space="preserve"> GRANDE note4</t>
  </si>
  <si>
    <t xml:space="preserve"> GRANDE note5</t>
  </si>
  <si>
    <t>petite note2</t>
  </si>
  <si>
    <t xml:space="preserve"> petite note</t>
  </si>
  <si>
    <t xml:space="preserve"> petite note3</t>
  </si>
  <si>
    <t xml:space="preserve">petite note </t>
  </si>
  <si>
    <t>petite note 2</t>
  </si>
  <si>
    <t>petite note 3</t>
  </si>
  <si>
    <t xml:space="preserve"> GRANDE note </t>
  </si>
  <si>
    <t xml:space="preserve"> GRANDE note 2</t>
  </si>
  <si>
    <t xml:space="preserve"> GRANDE note 3</t>
  </si>
  <si>
    <t xml:space="preserve"> GRANDE note 4</t>
  </si>
  <si>
    <t xml:space="preserve"> GRANDE note 5</t>
  </si>
  <si>
    <t>CLASSE 6P</t>
  </si>
  <si>
    <t>CLASSE 5P</t>
  </si>
  <si>
    <t>NOM</t>
  </si>
  <si>
    <t>SCIENCES</t>
  </si>
  <si>
    <t>HISTOIRE</t>
  </si>
  <si>
    <t>ANGLAIS</t>
  </si>
  <si>
    <t>GEOGRAPHIE</t>
  </si>
  <si>
    <t>Moyenne Sciences</t>
  </si>
  <si>
    <t>Moyenne Histoie</t>
  </si>
  <si>
    <t>Moyenne Géo.</t>
  </si>
  <si>
    <t>Moyenne Anglais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</si>
</sst>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.0"/>
    <numFmt numFmtId="165" formatCode="[Red][&lt;4]General;General"/>
  </numFmts>
  <fonts count="8" x14ac:knownFonts="1"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4" tint="-0.249977111117893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CC00FF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B9DCFF"/>
        <bgColor indexed="64"/>
      </patternFill>
    </fill>
    <fill>
      <patternFill patternType="solid">
        <fgColor rgb="FF6A8ED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5">
    <xf numFmtId="0" fontId="0" fillId="0" borderId="0" xfId="0"/>
    <xf numFmtId="0" fontId="0" fillId="0" borderId="0" xfId="0" applyAlignment="1">
      <alignment horizontal="left"/>
    </xf>
    <xf numFmtId="165" fontId="3" fillId="0" borderId="19" xfId="0" applyNumberFormat="1" applyFont="1" applyBorder="1" applyAlignment="1">
      <alignment horizontal="center"/>
    </xf>
    <xf numFmtId="165" fontId="3" fillId="0" borderId="20" xfId="0" applyNumberFormat="1" applyFont="1" applyBorder="1" applyAlignment="1">
      <alignment horizontal="center"/>
    </xf>
    <xf numFmtId="165" fontId="3" fillId="0" borderId="10" xfId="0" applyNumberFormat="1" applyFont="1" applyBorder="1" applyAlignment="1">
      <alignment horizontal="center"/>
    </xf>
    <xf numFmtId="0" fontId="4" fillId="3" borderId="8" xfId="0" applyFont="1" applyFill="1" applyBorder="1" applyAlignment="1">
      <alignment horizontal="center" textRotation="90" wrapText="1"/>
    </xf>
    <xf numFmtId="0" fontId="4" fillId="2" borderId="8" xfId="0" applyFont="1" applyFill="1" applyBorder="1" applyAlignment="1">
      <alignment horizontal="center" textRotation="90" wrapText="1"/>
    </xf>
    <xf numFmtId="0" fontId="4" fillId="4" borderId="9" xfId="0" applyFont="1" applyFill="1" applyBorder="1" applyAlignment="1">
      <alignment horizontal="center" textRotation="90" wrapText="1"/>
    </xf>
    <xf numFmtId="0" fontId="4" fillId="6" borderId="8" xfId="0" applyFont="1" applyFill="1" applyBorder="1" applyAlignment="1">
      <alignment horizontal="center" textRotation="90" wrapText="1"/>
    </xf>
    <xf numFmtId="0" fontId="4" fillId="3" borderId="12" xfId="0" applyFont="1" applyFill="1" applyBorder="1" applyAlignment="1">
      <alignment horizontal="center" textRotation="90" wrapText="1"/>
    </xf>
    <xf numFmtId="0" fontId="4" fillId="3" borderId="0" xfId="0" applyFont="1" applyFill="1" applyBorder="1" applyAlignment="1">
      <alignment horizontal="center" textRotation="90" wrapText="1"/>
    </xf>
    <xf numFmtId="0" fontId="6" fillId="8" borderId="4" xfId="0" applyFont="1" applyFill="1" applyBorder="1" applyAlignment="1">
      <alignment textRotation="90"/>
    </xf>
    <xf numFmtId="0" fontId="6" fillId="8" borderId="5" xfId="0" applyFont="1" applyFill="1" applyBorder="1" applyAlignment="1">
      <alignment textRotation="90"/>
    </xf>
    <xf numFmtId="165" fontId="3" fillId="0" borderId="32" xfId="0" applyNumberFormat="1" applyFont="1" applyBorder="1" applyAlignment="1">
      <alignment horizontal="center"/>
    </xf>
    <xf numFmtId="165" fontId="3" fillId="0" borderId="22" xfId="0" applyNumberFormat="1" applyFont="1" applyBorder="1" applyAlignment="1">
      <alignment horizontal="center"/>
    </xf>
    <xf numFmtId="165" fontId="3" fillId="0" borderId="28" xfId="0" applyNumberFormat="1" applyFont="1" applyBorder="1" applyAlignment="1">
      <alignment horizontal="center"/>
    </xf>
    <xf numFmtId="0" fontId="2" fillId="0" borderId="6" xfId="0" applyFont="1" applyBorder="1"/>
    <xf numFmtId="0" fontId="5" fillId="0" borderId="7" xfId="0" applyFont="1" applyBorder="1"/>
    <xf numFmtId="0" fontId="2" fillId="0" borderId="8" xfId="0" applyFont="1" applyBorder="1"/>
    <xf numFmtId="0" fontId="5" fillId="0" borderId="9" xfId="0" applyFont="1" applyBorder="1"/>
    <xf numFmtId="0" fontId="2" fillId="0" borderId="8" xfId="0" applyFont="1" applyBorder="1" applyAlignment="1">
      <alignment horizontal="left" vertical="center"/>
    </xf>
    <xf numFmtId="0" fontId="5" fillId="0" borderId="9" xfId="0" applyFont="1" applyBorder="1" applyAlignment="1">
      <alignment horizontal="left" vertical="center"/>
    </xf>
    <xf numFmtId="164" fontId="2" fillId="3" borderId="26" xfId="0" applyNumberFormat="1" applyFont="1" applyFill="1" applyBorder="1" applyAlignment="1">
      <alignment horizontal="center" textRotation="90"/>
    </xf>
    <xf numFmtId="164" fontId="1" fillId="0" borderId="25" xfId="0" applyNumberFormat="1" applyFont="1" applyBorder="1" applyAlignment="1">
      <alignment horizontal="center"/>
    </xf>
    <xf numFmtId="164" fontId="1" fillId="0" borderId="27" xfId="0" applyNumberFormat="1" applyFont="1" applyBorder="1" applyAlignment="1">
      <alignment horizontal="center"/>
    </xf>
    <xf numFmtId="164" fontId="0" fillId="0" borderId="0" xfId="0" applyNumberFormat="1"/>
    <xf numFmtId="164" fontId="4" fillId="5" borderId="14" xfId="0" applyNumberFormat="1" applyFont="1" applyFill="1" applyBorder="1" applyAlignment="1">
      <alignment horizontal="center" textRotation="90" wrapText="1"/>
    </xf>
    <xf numFmtId="164" fontId="1" fillId="0" borderId="21" xfId="0" applyNumberFormat="1" applyFont="1" applyBorder="1" applyAlignment="1">
      <alignment horizontal="center"/>
    </xf>
    <xf numFmtId="164" fontId="1" fillId="0" borderId="33" xfId="0" applyNumberFormat="1" applyFont="1" applyBorder="1" applyAlignment="1">
      <alignment horizontal="center"/>
    </xf>
    <xf numFmtId="164" fontId="2" fillId="2" borderId="26" xfId="0" applyNumberFormat="1" applyFont="1" applyFill="1" applyBorder="1" applyAlignment="1">
      <alignment horizontal="center" textRotation="90"/>
    </xf>
    <xf numFmtId="164" fontId="4" fillId="7" borderId="14" xfId="0" applyNumberFormat="1" applyFont="1" applyFill="1" applyBorder="1" applyAlignment="1">
      <alignment horizontal="center" textRotation="90" wrapText="1"/>
    </xf>
    <xf numFmtId="164" fontId="4" fillId="4" borderId="13" xfId="0" applyNumberFormat="1" applyFont="1" applyFill="1" applyBorder="1" applyAlignment="1">
      <alignment horizontal="center" textRotation="90" wrapText="1"/>
    </xf>
    <xf numFmtId="164" fontId="0" fillId="0" borderId="0" xfId="0" applyNumberFormat="1" applyAlignment="1">
      <alignment horizontal="left"/>
    </xf>
    <xf numFmtId="165" fontId="3" fillId="3" borderId="18" xfId="0" applyNumberFormat="1" applyFont="1" applyFill="1" applyBorder="1" applyAlignment="1">
      <alignment horizontal="center"/>
    </xf>
    <xf numFmtId="165" fontId="3" fillId="3" borderId="16" xfId="0" applyNumberFormat="1" applyFont="1" applyFill="1" applyBorder="1" applyAlignment="1">
      <alignment horizontal="center"/>
    </xf>
    <xf numFmtId="164" fontId="1" fillId="3" borderId="17" xfId="0" applyNumberFormat="1" applyFont="1" applyFill="1" applyBorder="1" applyAlignment="1">
      <alignment horizontal="center"/>
    </xf>
    <xf numFmtId="164" fontId="1" fillId="3" borderId="24" xfId="0" applyNumberFormat="1" applyFont="1" applyFill="1" applyBorder="1" applyAlignment="1">
      <alignment horizontal="center"/>
    </xf>
    <xf numFmtId="165" fontId="3" fillId="3" borderId="22" xfId="0" applyNumberFormat="1" applyFont="1" applyFill="1" applyBorder="1" applyAlignment="1">
      <alignment horizontal="center"/>
    </xf>
    <xf numFmtId="165" fontId="3" fillId="3" borderId="20" xfId="0" applyNumberFormat="1" applyFont="1" applyFill="1" applyBorder="1" applyAlignment="1">
      <alignment horizontal="center"/>
    </xf>
    <xf numFmtId="164" fontId="1" fillId="3" borderId="21" xfId="0" applyNumberFormat="1" applyFont="1" applyFill="1" applyBorder="1" applyAlignment="1">
      <alignment horizontal="center"/>
    </xf>
    <xf numFmtId="164" fontId="1" fillId="3" borderId="25" xfId="0" applyNumberFormat="1" applyFont="1" applyFill="1" applyBorder="1" applyAlignment="1">
      <alignment horizontal="center"/>
    </xf>
    <xf numFmtId="165" fontId="3" fillId="2" borderId="15" xfId="0" applyNumberFormat="1" applyFont="1" applyFill="1" applyBorder="1" applyAlignment="1">
      <alignment horizontal="center"/>
    </xf>
    <xf numFmtId="165" fontId="3" fillId="2" borderId="16" xfId="0" applyNumberFormat="1" applyFont="1" applyFill="1" applyBorder="1" applyAlignment="1">
      <alignment horizontal="center"/>
    </xf>
    <xf numFmtId="164" fontId="1" fillId="2" borderId="17" xfId="0" applyNumberFormat="1" applyFont="1" applyFill="1" applyBorder="1" applyAlignment="1">
      <alignment horizontal="center"/>
    </xf>
    <xf numFmtId="165" fontId="3" fillId="2" borderId="11" xfId="0" applyNumberFormat="1" applyFont="1" applyFill="1" applyBorder="1" applyAlignment="1">
      <alignment horizontal="center"/>
    </xf>
    <xf numFmtId="164" fontId="1" fillId="2" borderId="24" xfId="0" applyNumberFormat="1" applyFont="1" applyFill="1" applyBorder="1" applyAlignment="1">
      <alignment horizontal="center"/>
    </xf>
    <xf numFmtId="165" fontId="3" fillId="2" borderId="19" xfId="0" applyNumberFormat="1" applyFont="1" applyFill="1" applyBorder="1" applyAlignment="1">
      <alignment horizontal="center"/>
    </xf>
    <xf numFmtId="165" fontId="3" fillId="2" borderId="20" xfId="0" applyNumberFormat="1" applyFont="1" applyFill="1" applyBorder="1" applyAlignment="1">
      <alignment horizontal="center"/>
    </xf>
    <xf numFmtId="164" fontId="1" fillId="2" borderId="21" xfId="0" applyNumberFormat="1" applyFont="1" applyFill="1" applyBorder="1" applyAlignment="1">
      <alignment horizontal="center"/>
    </xf>
    <xf numFmtId="165" fontId="3" fillId="2" borderId="10" xfId="0" applyNumberFormat="1" applyFont="1" applyFill="1" applyBorder="1" applyAlignment="1">
      <alignment horizontal="center"/>
    </xf>
    <xf numFmtId="164" fontId="1" fillId="2" borderId="25" xfId="0" applyNumberFormat="1" applyFont="1" applyFill="1" applyBorder="1" applyAlignment="1">
      <alignment horizontal="center"/>
    </xf>
    <xf numFmtId="164" fontId="1" fillId="2" borderId="22" xfId="0" applyNumberFormat="1" applyFont="1" applyFill="1" applyBorder="1" applyAlignment="1">
      <alignment horizontal="center"/>
    </xf>
    <xf numFmtId="164" fontId="1" fillId="2" borderId="30" xfId="0" applyNumberFormat="1" applyFont="1" applyFill="1" applyBorder="1" applyAlignment="1">
      <alignment horizontal="center"/>
    </xf>
    <xf numFmtId="164" fontId="1" fillId="6" borderId="21" xfId="0" applyNumberFormat="1" applyFont="1" applyFill="1" applyBorder="1" applyAlignment="1">
      <alignment horizontal="center"/>
    </xf>
    <xf numFmtId="164" fontId="1" fillId="6" borderId="30" xfId="0" applyNumberFormat="1" applyFont="1" applyFill="1" applyBorder="1" applyAlignment="1">
      <alignment horizontal="center"/>
    </xf>
    <xf numFmtId="165" fontId="3" fillId="6" borderId="19" xfId="0" applyNumberFormat="1" applyFont="1" applyFill="1" applyBorder="1" applyAlignment="1">
      <alignment horizontal="center"/>
    </xf>
    <xf numFmtId="165" fontId="3" fillId="6" borderId="20" xfId="0" applyNumberFormat="1" applyFont="1" applyFill="1" applyBorder="1" applyAlignment="1">
      <alignment horizontal="center"/>
    </xf>
    <xf numFmtId="165" fontId="3" fillId="6" borderId="15" xfId="0" applyNumberFormat="1" applyFont="1" applyFill="1" applyBorder="1" applyAlignment="1">
      <alignment horizontal="center"/>
    </xf>
    <xf numFmtId="165" fontId="3" fillId="6" borderId="16" xfId="0" applyNumberFormat="1" applyFont="1" applyFill="1" applyBorder="1" applyAlignment="1">
      <alignment horizontal="center"/>
    </xf>
    <xf numFmtId="164" fontId="1" fillId="6" borderId="17" xfId="0" applyNumberFormat="1" applyFont="1" applyFill="1" applyBorder="1" applyAlignment="1">
      <alignment horizontal="center"/>
    </xf>
    <xf numFmtId="164" fontId="1" fillId="0" borderId="21" xfId="0" applyNumberFormat="1" applyFont="1" applyFill="1" applyBorder="1" applyAlignment="1">
      <alignment horizontal="center"/>
    </xf>
    <xf numFmtId="164" fontId="1" fillId="0" borderId="30" xfId="0" applyNumberFormat="1" applyFont="1" applyFill="1" applyBorder="1" applyAlignment="1">
      <alignment horizontal="center"/>
    </xf>
    <xf numFmtId="164" fontId="1" fillId="0" borderId="23" xfId="0" applyNumberFormat="1" applyFont="1" applyFill="1" applyBorder="1" applyAlignment="1">
      <alignment horizontal="center"/>
    </xf>
    <xf numFmtId="164" fontId="1" fillId="0" borderId="31" xfId="0" applyNumberFormat="1" applyFont="1" applyFill="1" applyBorder="1" applyAlignment="1">
      <alignment horizontal="center"/>
    </xf>
    <xf numFmtId="164" fontId="1" fillId="6" borderId="34" xfId="0" applyNumberFormat="1" applyFont="1" applyFill="1" applyBorder="1" applyAlignment="1">
      <alignment horizontal="center"/>
    </xf>
    <xf numFmtId="165" fontId="3" fillId="0" borderId="37" xfId="0" applyNumberFormat="1" applyFont="1" applyBorder="1" applyAlignment="1">
      <alignment horizontal="center"/>
    </xf>
    <xf numFmtId="165" fontId="3" fillId="0" borderId="36" xfId="0" applyNumberFormat="1" applyFont="1" applyBorder="1" applyAlignment="1">
      <alignment horizontal="center"/>
    </xf>
    <xf numFmtId="164" fontId="1" fillId="0" borderId="23" xfId="0" applyNumberFormat="1" applyFont="1" applyBorder="1" applyAlignment="1">
      <alignment horizontal="center"/>
    </xf>
    <xf numFmtId="165" fontId="3" fillId="0" borderId="29" xfId="0" applyNumberFormat="1" applyFont="1" applyBorder="1" applyAlignment="1">
      <alignment horizontal="center"/>
    </xf>
    <xf numFmtId="164" fontId="1" fillId="0" borderId="35" xfId="0" applyNumberFormat="1" applyFont="1" applyBorder="1" applyAlignment="1">
      <alignment horizontal="center"/>
    </xf>
    <xf numFmtId="164" fontId="1" fillId="0" borderId="31" xfId="0" applyNumberFormat="1" applyFont="1" applyBorder="1" applyAlignment="1">
      <alignment horizontal="center"/>
    </xf>
    <xf numFmtId="165" fontId="3" fillId="6" borderId="18" xfId="0" applyNumberFormat="1" applyFont="1" applyFill="1" applyBorder="1" applyAlignment="1">
      <alignment horizontal="center"/>
    </xf>
    <xf numFmtId="165" fontId="3" fillId="6" borderId="22" xfId="0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38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164" fontId="2" fillId="6" borderId="26" xfId="0" applyNumberFormat="1" applyFont="1" applyFill="1" applyBorder="1" applyAlignment="1">
      <alignment horizontal="center" textRotation="90" wrapText="1"/>
    </xf>
    <xf numFmtId="0" fontId="5" fillId="8" borderId="0" xfId="0" applyFont="1" applyFill="1" applyBorder="1" applyAlignment="1">
      <alignment horizontal="center"/>
    </xf>
    <xf numFmtId="0" fontId="5" fillId="8" borderId="9" xfId="0" applyFont="1" applyFill="1" applyBorder="1" applyAlignment="1">
      <alignment horizontal="center"/>
    </xf>
    <xf numFmtId="165" fontId="7" fillId="2" borderId="15" xfId="0" applyNumberFormat="1" applyFont="1" applyFill="1" applyBorder="1" applyAlignment="1">
      <alignment horizontal="center"/>
    </xf>
    <xf numFmtId="165" fontId="7" fillId="2" borderId="16" xfId="0" applyNumberFormat="1" applyFont="1" applyFill="1" applyBorder="1" applyAlignment="1">
      <alignment horizontal="center"/>
    </xf>
    <xf numFmtId="165" fontId="7" fillId="0" borderId="19" xfId="0" applyNumberFormat="1" applyFont="1" applyBorder="1" applyAlignment="1">
      <alignment horizontal="center"/>
    </xf>
    <xf numFmtId="165" fontId="7" fillId="0" borderId="20" xfId="0" applyNumberFormat="1" applyFont="1" applyBorder="1" applyAlignment="1">
      <alignment horizontal="center"/>
    </xf>
    <xf numFmtId="165" fontId="7" fillId="2" borderId="19" xfId="0" applyNumberFormat="1" applyFont="1" applyFill="1" applyBorder="1" applyAlignment="1">
      <alignment horizontal="center"/>
    </xf>
    <xf numFmtId="165" fontId="7" fillId="2" borderId="20" xfId="0" applyNumberFormat="1" applyFont="1" applyFill="1" applyBorder="1" applyAlignment="1">
      <alignment horizontal="center"/>
    </xf>
    <xf numFmtId="165" fontId="7" fillId="0" borderId="37" xfId="0" applyNumberFormat="1" applyFont="1" applyBorder="1" applyAlignment="1">
      <alignment horizontal="center"/>
    </xf>
    <xf numFmtId="165" fontId="7" fillId="0" borderId="36" xfId="0" applyNumberFormat="1" applyFont="1" applyBorder="1" applyAlignment="1">
      <alignment horizontal="center"/>
    </xf>
    <xf numFmtId="165" fontId="7" fillId="3" borderId="18" xfId="0" applyNumberFormat="1" applyFont="1" applyFill="1" applyBorder="1" applyAlignment="1">
      <alignment horizontal="center"/>
    </xf>
    <xf numFmtId="165" fontId="7" fillId="3" borderId="16" xfId="0" applyNumberFormat="1" applyFont="1" applyFill="1" applyBorder="1" applyAlignment="1">
      <alignment horizontal="center"/>
    </xf>
    <xf numFmtId="165" fontId="7" fillId="0" borderId="22" xfId="0" applyNumberFormat="1" applyFont="1" applyBorder="1" applyAlignment="1">
      <alignment horizontal="center"/>
    </xf>
    <xf numFmtId="165" fontId="7" fillId="3" borderId="22" xfId="0" applyNumberFormat="1" applyFont="1" applyFill="1" applyBorder="1" applyAlignment="1">
      <alignment horizontal="center"/>
    </xf>
    <xf numFmtId="165" fontId="7" fillId="3" borderId="20" xfId="0" applyNumberFormat="1" applyFont="1" applyFill="1" applyBorder="1" applyAlignment="1">
      <alignment horizontal="center"/>
    </xf>
    <xf numFmtId="165" fontId="7" fillId="0" borderId="28" xfId="0" applyNumberFormat="1" applyFont="1" applyBorder="1" applyAlignment="1">
      <alignment horizontal="center"/>
    </xf>
    <xf numFmtId="165" fontId="7" fillId="0" borderId="32" xfId="0" applyNumberFormat="1" applyFont="1" applyBorder="1" applyAlignment="1">
      <alignment horizontal="center"/>
    </xf>
    <xf numFmtId="165" fontId="7" fillId="2" borderId="40" xfId="0" applyNumberFormat="1" applyFont="1" applyFill="1" applyBorder="1" applyAlignment="1">
      <alignment horizontal="center"/>
    </xf>
    <xf numFmtId="165" fontId="7" fillId="0" borderId="39" xfId="0" applyNumberFormat="1" applyFont="1" applyBorder="1" applyAlignment="1">
      <alignment horizontal="center"/>
    </xf>
    <xf numFmtId="164" fontId="1" fillId="2" borderId="34" xfId="0" applyNumberFormat="1" applyFont="1" applyFill="1" applyBorder="1" applyAlignment="1">
      <alignment horizontal="center"/>
    </xf>
    <xf numFmtId="164" fontId="1" fillId="0" borderId="30" xfId="0" applyNumberFormat="1" applyFont="1" applyBorder="1" applyAlignment="1">
      <alignment horizontal="center"/>
    </xf>
    <xf numFmtId="165" fontId="7" fillId="6" borderId="18" xfId="0" applyNumberFormat="1" applyFont="1" applyFill="1" applyBorder="1" applyAlignment="1">
      <alignment horizontal="center"/>
    </xf>
    <xf numFmtId="165" fontId="7" fillId="6" borderId="16" xfId="0" applyNumberFormat="1" applyFont="1" applyFill="1" applyBorder="1" applyAlignment="1">
      <alignment horizontal="center"/>
    </xf>
    <xf numFmtId="165" fontId="7" fillId="6" borderId="22" xfId="0" applyNumberFormat="1" applyFont="1" applyFill="1" applyBorder="1" applyAlignment="1">
      <alignment horizontal="center"/>
    </xf>
    <xf numFmtId="165" fontId="7" fillId="6" borderId="20" xfId="0" applyNumberFormat="1" applyFont="1" applyFill="1" applyBorder="1" applyAlignment="1">
      <alignment horizontal="center"/>
    </xf>
    <xf numFmtId="165" fontId="7" fillId="6" borderId="41" xfId="0" applyNumberFormat="1" applyFont="1" applyFill="1" applyBorder="1" applyAlignment="1">
      <alignment horizontal="center"/>
    </xf>
    <xf numFmtId="165" fontId="7" fillId="0" borderId="40" xfId="0" applyNumberFormat="1" applyFont="1" applyBorder="1" applyAlignment="1">
      <alignment horizontal="center"/>
    </xf>
    <xf numFmtId="165" fontId="7" fillId="6" borderId="40" xfId="0" applyNumberFormat="1" applyFont="1" applyFill="1" applyBorder="1" applyAlignment="1">
      <alignment horizontal="center"/>
    </xf>
    <xf numFmtId="165" fontId="3" fillId="0" borderId="35" xfId="0" applyNumberFormat="1" applyFont="1" applyBorder="1" applyAlignment="1">
      <alignment horizontal="center"/>
    </xf>
    <xf numFmtId="165" fontId="7" fillId="0" borderId="35" xfId="0" applyNumberFormat="1" applyFont="1" applyBorder="1" applyAlignment="1">
      <alignment horizontal="center"/>
    </xf>
    <xf numFmtId="165" fontId="3" fillId="0" borderId="19" xfId="0" applyNumberFormat="1" applyFont="1" applyFill="1" applyBorder="1" applyAlignment="1">
      <alignment horizontal="center"/>
    </xf>
    <xf numFmtId="165" fontId="3" fillId="0" borderId="20" xfId="0" applyNumberFormat="1" applyFont="1" applyFill="1" applyBorder="1" applyAlignment="1">
      <alignment horizontal="center"/>
    </xf>
    <xf numFmtId="165" fontId="3" fillId="0" borderId="22" xfId="0" applyNumberFormat="1" applyFont="1" applyFill="1" applyBorder="1" applyAlignment="1">
      <alignment horizontal="center"/>
    </xf>
    <xf numFmtId="165" fontId="7" fillId="0" borderId="22" xfId="0" applyNumberFormat="1" applyFont="1" applyFill="1" applyBorder="1" applyAlignment="1">
      <alignment horizontal="center"/>
    </xf>
    <xf numFmtId="165" fontId="7" fillId="0" borderId="20" xfId="0" applyNumberFormat="1" applyFont="1" applyFill="1" applyBorder="1" applyAlignment="1">
      <alignment horizontal="center"/>
    </xf>
    <xf numFmtId="165" fontId="7" fillId="0" borderId="40" xfId="0" applyNumberFormat="1" applyFont="1" applyFill="1" applyBorder="1" applyAlignment="1">
      <alignment horizontal="center"/>
    </xf>
    <xf numFmtId="165" fontId="3" fillId="0" borderId="37" xfId="0" applyNumberFormat="1" applyFont="1" applyFill="1" applyBorder="1" applyAlignment="1">
      <alignment horizontal="center"/>
    </xf>
    <xf numFmtId="165" fontId="3" fillId="0" borderId="36" xfId="0" applyNumberFormat="1" applyFont="1" applyFill="1" applyBorder="1" applyAlignment="1">
      <alignment horizontal="center"/>
    </xf>
    <xf numFmtId="165" fontId="3" fillId="0" borderId="35" xfId="0" applyNumberFormat="1" applyFont="1" applyFill="1" applyBorder="1" applyAlignment="1">
      <alignment horizontal="center"/>
    </xf>
    <xf numFmtId="165" fontId="7" fillId="0" borderId="35" xfId="0" applyNumberFormat="1" applyFont="1" applyFill="1" applyBorder="1" applyAlignment="1">
      <alignment horizontal="center"/>
    </xf>
    <xf numFmtId="165" fontId="7" fillId="0" borderId="36" xfId="0" applyNumberFormat="1" applyFont="1" applyFill="1" applyBorder="1" applyAlignment="1">
      <alignment horizontal="center"/>
    </xf>
    <xf numFmtId="165" fontId="7" fillId="0" borderId="39" xfId="0" applyNumberFormat="1" applyFont="1" applyFill="1" applyBorder="1" applyAlignment="1">
      <alignment horizontal="center"/>
    </xf>
    <xf numFmtId="0" fontId="4" fillId="9" borderId="8" xfId="0" applyFont="1" applyFill="1" applyBorder="1" applyAlignment="1">
      <alignment horizontal="center" textRotation="90" wrapText="1"/>
    </xf>
    <xf numFmtId="164" fontId="2" fillId="9" borderId="26" xfId="0" applyNumberFormat="1" applyFont="1" applyFill="1" applyBorder="1" applyAlignment="1">
      <alignment horizontal="center" textRotation="90" wrapText="1"/>
    </xf>
    <xf numFmtId="0" fontId="0" fillId="10" borderId="6" xfId="0" applyFill="1" applyBorder="1" applyAlignment="1">
      <alignment horizontal="center"/>
    </xf>
    <xf numFmtId="0" fontId="0" fillId="10" borderId="38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164" fontId="4" fillId="10" borderId="14" xfId="0" applyNumberFormat="1" applyFont="1" applyFill="1" applyBorder="1" applyAlignment="1">
      <alignment horizontal="center" textRotation="90" wrapText="1"/>
    </xf>
    <xf numFmtId="165" fontId="3" fillId="9" borderId="15" xfId="0" applyNumberFormat="1" applyFont="1" applyFill="1" applyBorder="1" applyAlignment="1">
      <alignment horizontal="center"/>
    </xf>
    <xf numFmtId="165" fontId="3" fillId="9" borderId="16" xfId="0" applyNumberFormat="1" applyFont="1" applyFill="1" applyBorder="1" applyAlignment="1">
      <alignment horizontal="center"/>
    </xf>
    <xf numFmtId="164" fontId="1" fillId="9" borderId="17" xfId="0" applyNumberFormat="1" applyFont="1" applyFill="1" applyBorder="1" applyAlignment="1">
      <alignment horizontal="center"/>
    </xf>
    <xf numFmtId="165" fontId="3" fillId="9" borderId="18" xfId="0" applyNumberFormat="1" applyFont="1" applyFill="1" applyBorder="1" applyAlignment="1">
      <alignment horizontal="center"/>
    </xf>
    <xf numFmtId="165" fontId="7" fillId="9" borderId="18" xfId="0" applyNumberFormat="1" applyFont="1" applyFill="1" applyBorder="1" applyAlignment="1">
      <alignment horizontal="center"/>
    </xf>
    <xf numFmtId="165" fontId="7" fillId="9" borderId="16" xfId="0" applyNumberFormat="1" applyFont="1" applyFill="1" applyBorder="1" applyAlignment="1">
      <alignment horizontal="center"/>
    </xf>
    <xf numFmtId="165" fontId="7" fillId="9" borderId="41" xfId="0" applyNumberFormat="1" applyFont="1" applyFill="1" applyBorder="1" applyAlignment="1">
      <alignment horizontal="center"/>
    </xf>
    <xf numFmtId="164" fontId="1" fillId="9" borderId="34" xfId="0" applyNumberFormat="1" applyFont="1" applyFill="1" applyBorder="1" applyAlignment="1">
      <alignment horizontal="center"/>
    </xf>
    <xf numFmtId="165" fontId="3" fillId="9" borderId="19" xfId="0" applyNumberFormat="1" applyFont="1" applyFill="1" applyBorder="1" applyAlignment="1">
      <alignment horizontal="center"/>
    </xf>
    <xf numFmtId="165" fontId="3" fillId="9" borderId="20" xfId="0" applyNumberFormat="1" applyFont="1" applyFill="1" applyBorder="1" applyAlignment="1">
      <alignment horizontal="center"/>
    </xf>
    <xf numFmtId="164" fontId="1" fillId="9" borderId="21" xfId="0" applyNumberFormat="1" applyFont="1" applyFill="1" applyBorder="1" applyAlignment="1">
      <alignment horizontal="center"/>
    </xf>
    <xf numFmtId="165" fontId="3" fillId="9" borderId="22" xfId="0" applyNumberFormat="1" applyFont="1" applyFill="1" applyBorder="1" applyAlignment="1">
      <alignment horizontal="center"/>
    </xf>
    <xf numFmtId="165" fontId="7" fillId="9" borderId="22" xfId="0" applyNumberFormat="1" applyFont="1" applyFill="1" applyBorder="1" applyAlignment="1">
      <alignment horizontal="center"/>
    </xf>
    <xf numFmtId="165" fontId="7" fillId="9" borderId="20" xfId="0" applyNumberFormat="1" applyFont="1" applyFill="1" applyBorder="1" applyAlignment="1">
      <alignment horizontal="center"/>
    </xf>
    <xf numFmtId="165" fontId="7" fillId="9" borderId="40" xfId="0" applyNumberFormat="1" applyFont="1" applyFill="1" applyBorder="1" applyAlignment="1">
      <alignment horizontal="center"/>
    </xf>
    <xf numFmtId="164" fontId="1" fillId="9" borderId="30" xfId="0" applyNumberFormat="1" applyFont="1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38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164" fontId="4" fillId="11" borderId="14" xfId="0" applyNumberFormat="1" applyFont="1" applyFill="1" applyBorder="1" applyAlignment="1">
      <alignment horizontal="center" textRotation="90" wrapText="1"/>
    </xf>
    <xf numFmtId="0" fontId="4" fillId="12" borderId="8" xfId="0" applyFont="1" applyFill="1" applyBorder="1" applyAlignment="1">
      <alignment horizontal="center" textRotation="90" wrapText="1"/>
    </xf>
    <xf numFmtId="164" fontId="2" fillId="12" borderId="26" xfId="0" applyNumberFormat="1" applyFont="1" applyFill="1" applyBorder="1" applyAlignment="1">
      <alignment horizontal="center" textRotation="90" wrapText="1"/>
    </xf>
    <xf numFmtId="165" fontId="3" fillId="12" borderId="15" xfId="0" applyNumberFormat="1" applyFont="1" applyFill="1" applyBorder="1" applyAlignment="1">
      <alignment horizontal="center"/>
    </xf>
    <xf numFmtId="165" fontId="3" fillId="12" borderId="16" xfId="0" applyNumberFormat="1" applyFont="1" applyFill="1" applyBorder="1" applyAlignment="1">
      <alignment horizontal="center"/>
    </xf>
    <xf numFmtId="164" fontId="1" fillId="12" borderId="17" xfId="0" applyNumberFormat="1" applyFont="1" applyFill="1" applyBorder="1" applyAlignment="1">
      <alignment horizontal="center"/>
    </xf>
    <xf numFmtId="165" fontId="3" fillId="12" borderId="18" xfId="0" applyNumberFormat="1" applyFont="1" applyFill="1" applyBorder="1" applyAlignment="1">
      <alignment horizontal="center"/>
    </xf>
    <xf numFmtId="165" fontId="7" fillId="12" borderId="18" xfId="0" applyNumberFormat="1" applyFont="1" applyFill="1" applyBorder="1" applyAlignment="1">
      <alignment horizontal="center"/>
    </xf>
    <xf numFmtId="165" fontId="7" fillId="12" borderId="16" xfId="0" applyNumberFormat="1" applyFont="1" applyFill="1" applyBorder="1" applyAlignment="1">
      <alignment horizontal="center"/>
    </xf>
    <xf numFmtId="165" fontId="7" fillId="12" borderId="41" xfId="0" applyNumberFormat="1" applyFont="1" applyFill="1" applyBorder="1" applyAlignment="1">
      <alignment horizontal="center"/>
    </xf>
    <xf numFmtId="164" fontId="1" fillId="12" borderId="34" xfId="0" applyNumberFormat="1" applyFont="1" applyFill="1" applyBorder="1" applyAlignment="1">
      <alignment horizontal="center"/>
    </xf>
    <xf numFmtId="165" fontId="3" fillId="12" borderId="19" xfId="0" applyNumberFormat="1" applyFont="1" applyFill="1" applyBorder="1" applyAlignment="1">
      <alignment horizontal="center"/>
    </xf>
    <xf numFmtId="165" fontId="3" fillId="12" borderId="20" xfId="0" applyNumberFormat="1" applyFont="1" applyFill="1" applyBorder="1" applyAlignment="1">
      <alignment horizontal="center"/>
    </xf>
    <xf numFmtId="164" fontId="1" fillId="12" borderId="21" xfId="0" applyNumberFormat="1" applyFont="1" applyFill="1" applyBorder="1" applyAlignment="1">
      <alignment horizontal="center"/>
    </xf>
    <xf numFmtId="165" fontId="3" fillId="12" borderId="22" xfId="0" applyNumberFormat="1" applyFont="1" applyFill="1" applyBorder="1" applyAlignment="1">
      <alignment horizontal="center"/>
    </xf>
    <xf numFmtId="165" fontId="7" fillId="12" borderId="22" xfId="0" applyNumberFormat="1" applyFont="1" applyFill="1" applyBorder="1" applyAlignment="1">
      <alignment horizontal="center"/>
    </xf>
    <xf numFmtId="165" fontId="7" fillId="12" borderId="20" xfId="0" applyNumberFormat="1" applyFont="1" applyFill="1" applyBorder="1" applyAlignment="1">
      <alignment horizontal="center"/>
    </xf>
    <xf numFmtId="165" fontId="7" fillId="12" borderId="40" xfId="0" applyNumberFormat="1" applyFont="1" applyFill="1" applyBorder="1" applyAlignment="1">
      <alignment horizontal="center"/>
    </xf>
    <xf numFmtId="164" fontId="1" fillId="12" borderId="30" xfId="0" applyNumberFormat="1" applyFont="1" applyFill="1" applyBorder="1" applyAlignment="1">
      <alignment horizontal="center"/>
    </xf>
    <xf numFmtId="164" fontId="2" fillId="2" borderId="26" xfId="0" applyNumberFormat="1" applyFont="1" applyFill="1" applyBorder="1" applyAlignment="1">
      <alignment horizontal="center" textRotation="90" wrapText="1"/>
    </xf>
    <xf numFmtId="165" fontId="3" fillId="2" borderId="18" xfId="0" applyNumberFormat="1" applyFont="1" applyFill="1" applyBorder="1" applyAlignment="1">
      <alignment horizontal="center"/>
    </xf>
    <xf numFmtId="165" fontId="7" fillId="2" borderId="18" xfId="0" applyNumberFormat="1" applyFont="1" applyFill="1" applyBorder="1" applyAlignment="1">
      <alignment horizontal="center"/>
    </xf>
    <xf numFmtId="165" fontId="7" fillId="2" borderId="41" xfId="0" applyNumberFormat="1" applyFont="1" applyFill="1" applyBorder="1" applyAlignment="1">
      <alignment horizontal="center"/>
    </xf>
    <xf numFmtId="165" fontId="3" fillId="2" borderId="22" xfId="0" applyNumberFormat="1" applyFont="1" applyFill="1" applyBorder="1" applyAlignment="1">
      <alignment horizontal="center"/>
    </xf>
    <xf numFmtId="165" fontId="7" fillId="2" borderId="22" xfId="0" applyNumberFormat="1" applyFont="1" applyFill="1" applyBorder="1" applyAlignment="1">
      <alignment horizontal="center"/>
    </xf>
  </cellXfs>
  <cellStyles count="1">
    <cellStyle name="Normal" xfId="0" builtinId="0"/>
  </cellStyles>
  <dxfs count="200">
    <dxf>
      <font>
        <b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medium">
          <color rgb="FFFF0000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color theme="4" tint="-0.249977111117893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9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color theme="4" tint="-0.249977111117893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9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color theme="4" tint="-0.249977111117893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9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rgb="FFFF0000"/>
        </right>
        <top style="thin">
          <color indexed="64"/>
        </top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color theme="4" tint="-0.249977111117893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top style="medium">
          <color indexed="64"/>
        </top>
      </border>
    </dxf>
    <dxf>
      <fill>
        <patternFill patternType="none">
          <fgColor indexed="64"/>
          <bgColor auto="1"/>
        </pattern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9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color theme="4" tint="-0.249977111117893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9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9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color theme="4" tint="-0.249977111117893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ill>
        <gradientFill degree="90">
          <stop position="0">
            <color theme="4"/>
          </stop>
          <stop position="1">
            <color theme="4" tint="0.59999389629810485"/>
          </stop>
        </gradientFill>
      </fill>
    </dxf>
    <dxf>
      <fill>
        <patternFill patternType="none">
          <fgColor indexed="64"/>
          <bgColor auto="1"/>
        </pattern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9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rgb="FFFF0000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color theme="4" tint="-0.249977111117893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9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color theme="4" tint="-0.249977111117893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9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color theme="4" tint="-0.249977111117893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90" wrapText="1" indent="0" justifyLastLine="0" shrinkToFit="0" readingOrder="0"/>
    </dxf>
    <dxf>
      <border outline="0">
        <left style="medium">
          <color indexed="64"/>
        </left>
        <top style="medium">
          <color indexed="64"/>
        </top>
      </border>
    </dxf>
    <dxf>
      <font>
        <b/>
        <color theme="4" tint="-0.249977111117893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medium">
          <color rgb="FFFF0000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Red][&lt;4]General;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alignment horizontal="general" vertical="bottom" textRotation="9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alignment horizontal="general" vertical="bottom" textRotation="90" wrapText="0" indent="0" justifyLastLine="0" shrinkToFit="0" readingOrder="0"/>
    </dxf>
    <dxf>
      <border outline="0">
        <left style="medium">
          <color indexed="64"/>
        </left>
        <top style="medium">
          <color indexed="64"/>
        </top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90" wrapText="1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90" wrapText="1" indent="0" justifyLastLine="0" shrinkToFit="0" readingOrder="0"/>
    </dxf>
    <dxf>
      <fill>
        <patternFill>
          <bgColor theme="7"/>
        </patternFill>
      </fill>
    </dxf>
  </dxfs>
  <tableStyles count="2" defaultTableStyle="TableStyleMedium2" defaultPivotStyle="PivotStyleLight16">
    <tableStyle name="Style de tableau 1" pivot="0" count="1" xr9:uid="{0E981E85-B01E-46AD-808D-A85584C840EB}">
      <tableStyleElement type="firstColumn" dxfId="199"/>
    </tableStyle>
    <tableStyle name="Style de tableau 2" pivot="0" count="1" xr9:uid="{DF0A995D-0E38-4371-8971-7E2580E29E2A}">
      <tableStyleElement type="wholeTable" dxfId="98"/>
    </tableStyle>
  </tableStyles>
  <colors>
    <mruColors>
      <color rgb="FFB9DCFF"/>
      <color rgb="FF6A8ED0"/>
      <color rgb="FF99CC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112776</xdr:colOff>
      <xdr:row>1</xdr:row>
      <xdr:rowOff>318136</xdr:rowOff>
    </xdr:from>
    <xdr:to>
      <xdr:col>1</xdr:col>
      <xdr:colOff>654049</xdr:colOff>
      <xdr:row>1</xdr:row>
      <xdr:rowOff>850774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AC83465-F984-4FCB-9C2D-BA24364920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776" y="534036"/>
          <a:ext cx="1982723" cy="532638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1</xdr:row>
      <xdr:rowOff>317500</xdr:rowOff>
    </xdr:from>
    <xdr:to>
      <xdr:col>1</xdr:col>
      <xdr:colOff>655573</xdr:colOff>
      <xdr:row>1</xdr:row>
      <xdr:rowOff>850138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DC57B81-1AFE-49A1-A5B4-DDC9B23271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533400"/>
          <a:ext cx="1982723" cy="532638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19B4BBE-1E24-4418-B81F-F4DDF999E294}" name="Tableau3" displayName="Tableau3" ref="A2:N10" totalsRowShown="0" headerRowDxfId="190" tableBorderDxfId="189">
  <tableColumns count="14">
    <tableColumn id="1" xr3:uid="{605D2630-4F11-4295-8BB1-91B8F1599724}" name=" " dataDxfId="188"/>
    <tableColumn id="38" xr3:uid="{2AAE1381-5144-4445-A4DB-CC6D169421C1}" name="  " dataDxfId="187"/>
    <tableColumn id="2" xr3:uid="{BD11A073-EDE3-411C-9A91-30129F0DD426}" name="petite note" dataDxfId="168"/>
    <tableColumn id="3" xr3:uid="{18406214-3EDB-48FC-B3F1-C7184AC2112A}" name=" petite note2" dataDxfId="167"/>
    <tableColumn id="4" xr3:uid="{701D1ACB-ED05-4444-BC1B-31FA3B55E1AC}" name="petite note3" dataDxfId="166"/>
    <tableColumn id="5" xr3:uid="{33C40ED6-EB8D-43B5-9760-0E8187CA32F7}" name=" GRANDE note" dataDxfId="158">
      <calculatedColumnFormula>ROUND((AVERAGE(Tableau3[[#This Row],[petite note]:[petite note3]]))/0.5,0)*0.5</calculatedColumnFormula>
    </tableColumn>
    <tableColumn id="6" xr3:uid="{65518D73-6768-4632-A4BD-B9C9EE81A661}" name=" petite note4" dataDxfId="165"/>
    <tableColumn id="7" xr3:uid="{645A7FB8-6C8B-4B7D-AB26-4AB6C4EF7D09}" name=" petite note5" dataDxfId="164"/>
    <tableColumn id="8" xr3:uid="{67CFF0AB-B9BD-4F72-86F6-88D7A885E1DE}" name=" petite note6" dataDxfId="163"/>
    <tableColumn id="9" xr3:uid="{9D50568D-0BAE-4951-AF9F-82BD63E0321C}" name=" GRANDE note2" dataDxfId="157">
      <calculatedColumnFormula>ROUND((AVERAGE(Tableau3[[#This Row],[ petite note4]:[ petite note6]]))/0.5,0)*0.5</calculatedColumnFormula>
    </tableColumn>
    <tableColumn id="10" xr3:uid="{ADFD9BD0-5F96-403E-A857-A65C17421190}" name=" GRANDE note3" dataDxfId="162"/>
    <tableColumn id="11" xr3:uid="{391C08F4-F821-4EE5-9FBD-9D6FDBA35E0B}" name=" GRANDE note4" dataDxfId="161"/>
    <tableColumn id="12" xr3:uid="{DAEE133B-7FE6-4DEF-AD57-292C4799EBDA}" name=" GRANDE note5" dataDxfId="160"/>
    <tableColumn id="13" xr3:uid="{63B1A707-1B38-4933-A282-5BD521FAC997}" name="Moyenne Français" dataDxfId="159">
      <calculatedColumnFormula>AVERAGE(F3,J3,K3,L3,M3)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982A4A-1007-4C62-A3D2-872627964B3D}" name="Tableau1" displayName="Tableau1" ref="O2:Z10" totalsRowShown="0" headerRowDxfId="198" tableBorderDxfId="197">
  <tableColumns count="12">
    <tableColumn id="1" xr3:uid="{122EEDFF-5E4B-4A6D-8921-065B8C7986A9}" name=" petite note" dataDxfId="176"/>
    <tableColumn id="2" xr3:uid="{E7A79261-FCB0-4B71-A835-BFCA583A29EB}" name=" petite note2" dataDxfId="175"/>
    <tableColumn id="3" xr3:uid="{FADF9245-334B-4C75-AE3C-7F74958AFAB6}" name=" petite note3" dataDxfId="174"/>
    <tableColumn id="4" xr3:uid="{FE23FF3B-4ACF-4AEE-9901-7E36D2004A7C}" name=" GRANDE note " dataDxfId="156">
      <calculatedColumnFormula>ROUND((AVERAGE(Tableau1[[#This Row],[ petite note]:[ petite note3]]))/0.5,0)*0.5</calculatedColumnFormula>
    </tableColumn>
    <tableColumn id="5" xr3:uid="{A88F931F-4535-4570-9734-AC79E5FB633A}" name="petite note " dataDxfId="173"/>
    <tableColumn id="6" xr3:uid="{5A0B0752-B449-4B11-BFF9-0718849205C9}" name="petite note 2" dataDxfId="172"/>
    <tableColumn id="7" xr3:uid="{CE9CF77A-2F1A-451F-8F1F-50756ED87533}" name="petite note 3" dataDxfId="171"/>
    <tableColumn id="8" xr3:uid="{58996681-138D-421A-9864-5D56008FCB5F}" name=" GRANDE note 2" dataDxfId="155">
      <calculatedColumnFormula>ROUND((AVERAGE(Tableau1[[#This Row],[petite note ]:[petite note 3]]))/0.5,0)*0.5</calculatedColumnFormula>
    </tableColumn>
    <tableColumn id="9" xr3:uid="{74016EB8-863A-4EC1-BDB3-B858E6430A52}" name=" GRANDE note 3" dataDxfId="170"/>
    <tableColumn id="10" xr3:uid="{2C0CBB0A-4F77-40E2-AB28-C8EEEC663613}" name=" GRANDE note 4" dataDxfId="169"/>
    <tableColumn id="11" xr3:uid="{F358F4C0-B04E-463F-B1F6-F3826F0B20F8}" name=" GRANDE note 5"/>
    <tableColumn id="12" xr3:uid="{5BF0A238-7509-485B-A181-80EA1FBC5CAA}" name="Moyenne Allemand">
      <calculatedColumnFormula>AVERAGE(R3,V3,W3,X3,Y3)</calculatedColumnFormula>
    </tableColumn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990984A-7013-4DBF-BB72-4D0F01E530E5}" name="Tableau2" displayName="Tableau2" ref="AA2:AL10" totalsRowShown="0" headerRowDxfId="196" tableBorderDxfId="195">
  <autoFilter ref="AA2:AL10" xr:uid="{9E28F9BE-5CD1-4099-945D-6C6635D2021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FB9CC2AD-0337-4A58-8E85-EA37D206AC8B}" name=" petite note" dataDxfId="186"/>
    <tableColumn id="2" xr3:uid="{A98519A9-6D16-4B87-B28D-8DC449AB640B}" name=" petite note2" dataDxfId="185"/>
    <tableColumn id="3" xr3:uid="{8FB82A01-9773-4D0A-A115-7FBBD7590F02}" name=" petite note3" dataDxfId="184"/>
    <tableColumn id="4" xr3:uid="{B72F4A8F-D43E-4DF3-95EF-0EFC077B6056}" name=" GRANDE note" dataDxfId="154">
      <calculatedColumnFormula>ROUND((AVERAGE(Tableau2[[#This Row],[ petite note]:[ petite note3]]))/0.5,0)*0.5</calculatedColumnFormula>
    </tableColumn>
    <tableColumn id="5" xr3:uid="{8BCD2572-D059-47FA-8D31-6A48513796DC}" name="petite note" dataDxfId="183"/>
    <tableColumn id="6" xr3:uid="{99862ED3-12CB-4ABA-8875-31A4289A170F}" name="petite note2" dataDxfId="182"/>
    <tableColumn id="7" xr3:uid="{909136BE-958B-4D0C-949F-51AE3C9EE41E}" name="petite note3" dataDxfId="181"/>
    <tableColumn id="8" xr3:uid="{92B6317F-19F4-4764-B45D-95B01ED4BC21}" name=" GRANDE note 2" dataDxfId="153">
      <calculatedColumnFormula>ROUND((AVERAGE(Tableau2[[#This Row],[petite note]:[petite note3]]))/0.5,0)*0.5</calculatedColumnFormula>
    </tableColumn>
    <tableColumn id="9" xr3:uid="{102D5F26-7A74-4916-A131-61D19E6A91C6}" name=" GRANDE note 3" dataDxfId="180"/>
    <tableColumn id="10" xr3:uid="{7F08B28B-F49D-4C7C-B3C5-8C703B1E5384}" name=" GRANDE note 4" dataDxfId="179"/>
    <tableColumn id="11" xr3:uid="{E5D64A6D-86A2-432E-91F1-D68432A8A34B}" name=" GRANDE note 5" dataDxfId="178"/>
    <tableColumn id="12" xr3:uid="{BEA1FF25-6ACC-4AA7-8CF0-74C4F89F76B0}" name="Moyenne Math" dataDxfId="177">
      <calculatedColumnFormula>AVERAGE(AD3,AH3,AI3,AJ3,AK3)</calculatedColumnFormula>
    </tableColumn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E4CAE88E-A404-448D-9A38-E022BAA03993}" name="Tableau221" displayName="Tableau221" ref="AM2:AX10" totalsRowShown="0" headerRowDxfId="100" dataDxfId="99" tableBorderDxfId="152">
  <autoFilter ref="AM2:AX10" xr:uid="{60DA6237-6EAB-4EA5-84A6-55C164B0592F}"/>
  <tableColumns count="12">
    <tableColumn id="1" xr3:uid="{BA4FF125-003C-410D-8509-54FE176D1B72}" name=" petite note" dataDxfId="109"/>
    <tableColumn id="2" xr3:uid="{20EC84D9-B93B-41EC-A4F6-79B4DBD3BAB6}" name=" petite note2" dataDxfId="108"/>
    <tableColumn id="3" xr3:uid="{B1A00DD8-0358-461B-AC0A-F303FD6D4916}" name=" petite note3" dataDxfId="107"/>
    <tableColumn id="4" xr3:uid="{FB10F338-B29D-4934-9912-779C60AB1FF5}" name=" GRANDE note" dataDxfId="106">
      <calculatedColumnFormula>ROUND((AVERAGE(Tableau221[[#This Row],[ petite note]:[ petite note3]]))/0.5,0)*0.5</calculatedColumnFormula>
    </tableColumn>
    <tableColumn id="5" xr3:uid="{5DB28BCE-0EF0-411E-9B1D-9E21FC7412C3}" name="petite note" dataDxfId="105"/>
    <tableColumn id="6" xr3:uid="{CA423A0D-07BB-4BBF-AC6A-5F4E4D2567AE}" name="petite note2" dataDxfId="104"/>
    <tableColumn id="7" xr3:uid="{532DA6A1-AA6F-4C14-AAE3-91874E7346C5}" name="petite note3" dataDxfId="103"/>
    <tableColumn id="8" xr3:uid="{55B82D09-9035-4DB2-B5FF-8F7C04B3126D}" name=" GRANDE note 2" dataDxfId="97">
      <calculatedColumnFormula>ROUND((AVERAGE(Tableau221[[#This Row],[petite note]:[petite note3]]))/0.5,0)*0.5</calculatedColumnFormula>
    </tableColumn>
    <tableColumn id="9" xr3:uid="{41162163-E0BE-4EF2-B9F1-941AF09A152F}" name=" GRANDE note 3" dataDxfId="96"/>
    <tableColumn id="10" xr3:uid="{3A55749E-6A5E-4B49-ACC2-07369BF111F8}" name=" GRANDE note 4" dataDxfId="95"/>
    <tableColumn id="11" xr3:uid="{C36F154D-6624-4546-A0DC-83070FC57472}" name=" GRANDE note 5" dataDxfId="102"/>
    <tableColumn id="12" xr3:uid="{5C5289EB-7D20-4023-A4FD-32A02ECDF3F3}" name="Moyenne Sciences" dataDxfId="101">
      <calculatedColumnFormula>AVERAGE(AP3,AT3,AU3,AV3,AW3)</calculatedColumnFormula>
    </tableColumn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410C6C1C-BC8C-4974-9B24-17A641A054B9}" name="Tableau222" displayName="Tableau222" ref="AY2:BJ10" totalsRowShown="0" headerRowDxfId="151" tableBorderDxfId="150">
  <autoFilter ref="AY2:BJ10" xr:uid="{6F7270A5-2EC4-47C6-9DC4-FA82171D776D}"/>
  <tableColumns count="12">
    <tableColumn id="1" xr3:uid="{B3B838F7-A112-49DC-B09C-24BA5249AD7E}" name=" petite note" dataDxfId="149"/>
    <tableColumn id="2" xr3:uid="{AC8CFFBE-36F3-4DB4-96A5-7B5D7E167BFF}" name=" petite note2" dataDxfId="148"/>
    <tableColumn id="3" xr3:uid="{892AA9DB-7A18-4359-9747-A9BE0EFE63F4}" name=" petite note3" dataDxfId="147"/>
    <tableColumn id="4" xr3:uid="{DED06879-9C70-474F-8F54-EB13E67EA64F}" name=" GRANDE note" dataDxfId="146">
      <calculatedColumnFormula>ROUND((AVERAGE(Tableau222[[#This Row],[ petite note]:[ petite note3]]))/0.5,0)*0.5</calculatedColumnFormula>
    </tableColumn>
    <tableColumn id="5" xr3:uid="{214CC9FB-4A52-462B-8B4F-5810C6051808}" name="petite note" dataDxfId="145"/>
    <tableColumn id="6" xr3:uid="{0AA60DEE-64B7-4A89-8E21-E23687162BB4}" name="petite note2" dataDxfId="144"/>
    <tableColumn id="7" xr3:uid="{CB89073E-1EE0-4773-A082-10A1A25E858C}" name="petite note3" dataDxfId="143"/>
    <tableColumn id="8" xr3:uid="{77DDFF86-13FF-4BEB-8717-709406452A55}" name=" GRANDE note 2" dataDxfId="142">
      <calculatedColumnFormula>ROUND((AVERAGE(Tableau222[[#This Row],[petite note]:[petite note3]]))/0.5,0)*0.5</calculatedColumnFormula>
    </tableColumn>
    <tableColumn id="9" xr3:uid="{EB5D7E6D-4987-4583-9B05-618FE9942302}" name=" GRANDE note 3" dataDxfId="141"/>
    <tableColumn id="10" xr3:uid="{D7E71B83-E1FC-4355-A05E-B9658F30903D}" name=" GRANDE note 4" dataDxfId="140"/>
    <tableColumn id="11" xr3:uid="{E4EF7794-690E-440C-9E55-18578424BFA1}" name=" GRANDE note 5" dataDxfId="139"/>
    <tableColumn id="12" xr3:uid="{22EBF059-273F-450F-AB1F-178B94D99382}" name="Moyenne Histoie" dataDxfId="138">
      <calculatedColumnFormula>AVERAGE(BB3,BF3,BG3,BH3,BI3)</calculatedColumnFormula>
    </tableColumn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35A239F1-5C6C-4D79-B543-EA1B79C236D5}" name="Tableau223" displayName="Tableau223" ref="BK2:BV10" totalsRowShown="0" headerRowDxfId="137" tableBorderDxfId="136">
  <autoFilter ref="BK2:BV10" xr:uid="{77F48248-B3D6-4DFC-B24D-A0B11ED8009D}"/>
  <tableColumns count="12">
    <tableColumn id="1" xr3:uid="{F0AF1EBC-F16A-4E62-99F3-2ABDC8A9F805}" name=" petite note" dataDxfId="135"/>
    <tableColumn id="2" xr3:uid="{8B9B29E3-8AAA-43ED-BB7E-A0D25A08111B}" name=" petite note2" dataDxfId="134"/>
    <tableColumn id="3" xr3:uid="{D0C92669-454D-491D-970C-FC19DBD4F3B6}" name=" petite note3" dataDxfId="133"/>
    <tableColumn id="4" xr3:uid="{1C3E5352-0DF9-4195-A334-CED2D28EB1D6}" name=" GRANDE note" dataDxfId="132">
      <calculatedColumnFormula>ROUND((AVERAGE(Tableau223[[#This Row],[ petite note]:[ petite note3]]))/0.5,0)*0.5</calculatedColumnFormula>
    </tableColumn>
    <tableColumn id="5" xr3:uid="{1F608C8A-FAD1-4251-BC3B-91E72BB58D04}" name="petite note" dataDxfId="131"/>
    <tableColumn id="6" xr3:uid="{C2FDCBAF-185F-4396-A26E-98639BAF5F17}" name="petite note2" dataDxfId="130"/>
    <tableColumn id="7" xr3:uid="{8621A2D5-7138-4715-9E2D-F6D21884E060}" name="petite note3" dataDxfId="129"/>
    <tableColumn id="8" xr3:uid="{B8386A11-A489-4688-9787-896A083D3E56}" name=" GRANDE note 2" dataDxfId="128">
      <calculatedColumnFormula>ROUND((AVERAGE(Tableau223[[#This Row],[petite note]:[petite note3]]))/0.5,0)*0.5</calculatedColumnFormula>
    </tableColumn>
    <tableColumn id="9" xr3:uid="{23825ACB-DA19-41D4-8E50-621E26DE2D1A}" name=" GRANDE note 3" dataDxfId="127"/>
    <tableColumn id="10" xr3:uid="{D68C2435-0C2F-43B1-8562-5A2ACCD39DC0}" name=" GRANDE note 4" dataDxfId="126"/>
    <tableColumn id="11" xr3:uid="{CBAE9A00-B623-49D7-AC7E-A341A1491B57}" name=" GRANDE note 5" dataDxfId="125"/>
    <tableColumn id="12" xr3:uid="{3CC011BA-8705-485A-A1B7-E01F05109E32}" name="Moyenne Géo." dataDxfId="124">
      <calculatedColumnFormula>AVERAGE(BN3,BR3,BS3,BT3,BU3)</calculatedColumnFormula>
    </tableColumn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79DAEC63-EA11-4C69-813A-1D01E571BDE8}" name="Tableau224" displayName="Tableau224" ref="BW2:CH10" totalsRowShown="0" headerRowDxfId="123" tableBorderDxfId="122">
  <autoFilter ref="BW2:CH10" xr:uid="{26641AB6-F65E-4652-9F61-977A9941175E}"/>
  <tableColumns count="12">
    <tableColumn id="1" xr3:uid="{97AFD3F2-B1DB-4A9E-933B-6A0BE5692A94}" name=" petite note" dataDxfId="121"/>
    <tableColumn id="2" xr3:uid="{46BA708D-1CB5-48C5-A671-2EEF1181D541}" name=" petite note2" dataDxfId="120"/>
    <tableColumn id="3" xr3:uid="{140A5EE7-00CE-45EF-BA22-AC6AF7571AC6}" name=" petite note3" dataDxfId="119"/>
    <tableColumn id="4" xr3:uid="{42EB1DD4-196C-4E4A-9FBD-DE291E962E4A}" name=" GRANDE note" dataDxfId="118">
      <calculatedColumnFormula>ROUND((AVERAGE(Tableau224[[#This Row],[ petite note]:[ petite note3]]))/0.5,0)*0.5</calculatedColumnFormula>
    </tableColumn>
    <tableColumn id="5" xr3:uid="{FD8981E4-F2C7-4DAA-9AFE-6613AABAC159}" name="petite note" dataDxfId="117"/>
    <tableColumn id="6" xr3:uid="{3FC2FA3D-4173-4010-9E33-CCC44C129051}" name="petite note2" dataDxfId="116"/>
    <tableColumn id="7" xr3:uid="{5E364A4E-F070-466C-A719-232C91E68B78}" name="petite note3" dataDxfId="115"/>
    <tableColumn id="8" xr3:uid="{29C79D2A-9E31-4840-84D2-633DB430DC38}" name=" GRANDE note 2" dataDxfId="114">
      <calculatedColumnFormula>ROUND((AVERAGE(Tableau224[[#This Row],[petite note]:[petite note3]]))/0.5,0)*0.5</calculatedColumnFormula>
    </tableColumn>
    <tableColumn id="9" xr3:uid="{BA315525-B9F0-41B7-8F2A-F5AB8D7C797D}" name=" GRANDE note 3" dataDxfId="113"/>
    <tableColumn id="10" xr3:uid="{6350D3AE-069E-4146-855A-8B74CF328E0C}" name=" GRANDE note 4" dataDxfId="112"/>
    <tableColumn id="11" xr3:uid="{C9026464-CC17-4131-A7F3-12AB6677847B}" name=" GRANDE note 5" dataDxfId="111"/>
    <tableColumn id="12" xr3:uid="{8EC924AF-56F6-4A0D-B678-49B16394ADC1}" name="Moyenne Anglais" dataDxfId="110">
      <calculatedColumnFormula>AVERAGE(BZ3,CD3,CE3,CF3,CG3)</calculatedColumnFormula>
    </tableColumn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8FEC85-FBBA-4873-873A-864E1B5D3073}" name="Tableau35" displayName="Tableau35" ref="A2:N10" totalsRowShown="0" headerRowDxfId="194" tableBorderDxfId="193">
  <tableColumns count="14">
    <tableColumn id="1" xr3:uid="{D385DC22-6F46-4736-BF0A-D2A500267516}" name=" " dataDxfId="192"/>
    <tableColumn id="38" xr3:uid="{CD653AE0-ABE8-4E69-B241-42514548050E}" name="  " dataDxfId="191"/>
    <tableColumn id="2" xr3:uid="{659A06A7-2498-4E68-A045-E6AB67957A21}" name="petite note" dataDxfId="11"/>
    <tableColumn id="3" xr3:uid="{549BBDBE-DEB9-4141-BCD1-E8D6EC518DB4}" name=" petite note2" dataDxfId="10"/>
    <tableColumn id="4" xr3:uid="{DF98D754-6D73-4869-934D-6782B3878527}" name="petite note3" dataDxfId="9"/>
    <tableColumn id="5" xr3:uid="{87744BDF-92B6-4081-AEA6-C2C5F67F7F3D}" name=" GRANDE note" dataDxfId="1">
      <calculatedColumnFormula>ROUND((AVERAGE(Tableau35[[#This Row],[petite note]:[petite note3]]))/0.5,0)*0.5</calculatedColumnFormula>
    </tableColumn>
    <tableColumn id="6" xr3:uid="{0834136F-A9BC-4947-87C0-8C657097EDEE}" name=" petite note4" dataDxfId="8"/>
    <tableColumn id="7" xr3:uid="{C2AB92E8-B759-4423-8CB7-E9AD4B7ABADB}" name=" petite note5" dataDxfId="7"/>
    <tableColumn id="8" xr3:uid="{B515ADD0-BA6C-46B2-B894-4EE39F9CA3AE}" name=" petite note6" dataDxfId="6"/>
    <tableColumn id="9" xr3:uid="{277409C9-652B-4186-91F8-0E904FCF9184}" name=" GRANDE note2" dataDxfId="0">
      <calculatedColumnFormula>ROUND((AVERAGE(Tableau35[[#This Row],[ petite note4]:[ petite note6]]))/0.5,0)*0.5</calculatedColumnFormula>
    </tableColumn>
    <tableColumn id="10" xr3:uid="{55BC11FB-1A0C-4C67-8189-E6FF4795631A}" name=" GRANDE note3" dataDxfId="5"/>
    <tableColumn id="11" xr3:uid="{3355134C-5B6A-4384-8804-BB8C1D4A5ED5}" name=" GRANDE note4" dataDxfId="4"/>
    <tableColumn id="12" xr3:uid="{2E083F1D-46DC-4BFB-8F2A-8EEB1CDC43EC}" name=" GRANDE note5" dataDxfId="3"/>
    <tableColumn id="13" xr3:uid="{E4E19D5F-767F-4ACD-9801-340D423BF019}" name="Moyenne Français" dataDxfId="2">
      <calculatedColumnFormula>AVERAGE(F3,J3,K3,L3,M3)</calculatedColumnFormula>
    </tableColumn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42CCEDF9-96BB-4693-873D-C8D8C7E9F68E}" name="Tableau137" displayName="Tableau137" ref="O2:Z10" totalsRowShown="0" headerRowDxfId="94" tableBorderDxfId="93">
  <tableColumns count="12">
    <tableColumn id="1" xr3:uid="{E58484B8-5691-4FDE-97E9-6BA68B19EF00}" name=" petite note" dataDxfId="92"/>
    <tableColumn id="2" xr3:uid="{EE7755F8-3059-4BB5-84D5-B783D5C006C8}" name=" petite note2" dataDxfId="91"/>
    <tableColumn id="3" xr3:uid="{A8FAA61D-0A30-4EC9-BC1F-206DF3D3F966}" name=" petite note3" dataDxfId="90"/>
    <tableColumn id="4" xr3:uid="{82DD175F-D56D-4491-96D5-5DA57F59B8D4}" name=" GRANDE note " dataDxfId="89">
      <calculatedColumnFormula>ROUND((AVERAGE(Tableau137[[#This Row],[ petite note]:[ petite note3]]))/0.5,0)*0.5</calculatedColumnFormula>
    </tableColumn>
    <tableColumn id="5" xr3:uid="{57DCC607-8FC0-4F4C-BDB6-F8F11112C8FD}" name="petite note " dataDxfId="88"/>
    <tableColumn id="6" xr3:uid="{9641E273-F869-4E6E-A48F-CD2154488AF5}" name="petite note 2" dataDxfId="87"/>
    <tableColumn id="7" xr3:uid="{9DF4DC5A-0E39-4046-94D8-03A0CEF98BBC}" name="petite note 3" dataDxfId="86"/>
    <tableColumn id="8" xr3:uid="{4C183DB3-57A6-45E3-B2C8-A896F4C0E08C}" name=" GRANDE note 2" dataDxfId="85">
      <calculatedColumnFormula>ROUND((AVERAGE(Tableau137[[#This Row],[petite note ]:[petite note 3]]))/0.5,0)*0.5</calculatedColumnFormula>
    </tableColumn>
    <tableColumn id="9" xr3:uid="{729976AB-4663-490F-8EAF-0C733AFDCC46}" name=" GRANDE note 3" dataDxfId="84"/>
    <tableColumn id="10" xr3:uid="{8972994F-129E-44B6-A10D-3E7BBEE8078A}" name=" GRANDE note 4" dataDxfId="83"/>
    <tableColumn id="11" xr3:uid="{18BFDFF3-F552-4ADE-88DD-0B00EF96AF1B}" name=" GRANDE note 5"/>
    <tableColumn id="12" xr3:uid="{2AB3076E-90B9-44E2-8085-9199063A1B1F}" name="Moyenne Allemand">
      <calculatedColumnFormula>AVERAGE(R3,V3,W3,X3,Y3)</calculatedColumnFormula>
    </tableColumn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2B1A3B87-9ABE-43E4-B36C-CF1C7516DE24}" name="Tableau238" displayName="Tableau238" ref="AA2:AL10" totalsRowShown="0" headerRowDxfId="82" tableBorderDxfId="81">
  <autoFilter ref="AA2:AL10" xr:uid="{68C08367-21E9-421D-9A2F-AE2E11B421CF}"/>
  <tableColumns count="12">
    <tableColumn id="1" xr3:uid="{E65E1D3E-A3E9-4AF1-92B3-DDC0012D5D88}" name=" petite note" dataDxfId="80"/>
    <tableColumn id="2" xr3:uid="{E6F68AA7-1EC8-4B45-8F27-62C7F2C34D86}" name=" petite note2" dataDxfId="79"/>
    <tableColumn id="3" xr3:uid="{248C15BB-3902-4750-86BB-37A51F6C1DAE}" name=" petite note3" dataDxfId="78"/>
    <tableColumn id="4" xr3:uid="{8A77D78D-BE0E-4FC9-A0FE-FDFEEAF33D3F}" name=" GRANDE note" dataDxfId="77">
      <calculatedColumnFormula>ROUND((AVERAGE(Tableau238[[#This Row],[ petite note]:[ petite note3]]))/0.5,0)*0.5</calculatedColumnFormula>
    </tableColumn>
    <tableColumn id="5" xr3:uid="{819A5675-FB2B-4381-AE50-C6F699A58019}" name="petite note" dataDxfId="76"/>
    <tableColumn id="6" xr3:uid="{08353E21-2C76-46B7-AE86-04657C7E491B}" name="petite note2" dataDxfId="75"/>
    <tableColumn id="7" xr3:uid="{10A83C3B-6F9D-4E51-81EC-EDD39E84DC7D}" name="petite note3" dataDxfId="74"/>
    <tableColumn id="8" xr3:uid="{1F455808-D3F2-4A74-AD54-D38EE3AF6B98}" name=" GRANDE note 2" dataDxfId="73">
      <calculatedColumnFormula>ROUND((AVERAGE(Tableau238[[#This Row],[petite note]:[petite note3]]))/0.5,0)*0.5</calculatedColumnFormula>
    </tableColumn>
    <tableColumn id="9" xr3:uid="{5BA9B65C-1966-494E-A896-B4A969A04948}" name=" GRANDE note 3" dataDxfId="72"/>
    <tableColumn id="10" xr3:uid="{562F1202-92DD-489C-82F8-26DCC3F101E8}" name=" GRANDE note 4" dataDxfId="71"/>
    <tableColumn id="11" xr3:uid="{EF3A0D15-72BA-435C-888A-018068936C0A}" name=" GRANDE note 5" dataDxfId="70"/>
    <tableColumn id="12" xr3:uid="{361A54AC-2B85-4945-A8E9-185DBE16DFBD}" name="Moyenne Math" dataDxfId="69">
      <calculatedColumnFormula>AVERAGE(AD3,AH3,AI3,AJ3,AK3)</calculatedColumnFormula>
    </tableColumn>
  </tableColumns>
  <tableStyleInfo name="TableStyleMedium3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47F93A2B-7001-4312-AECF-F972BABDF404}" name="Tableau22139" displayName="Tableau22139" ref="AM2:AX10" totalsRowShown="0" headerRowDxfId="68" dataDxfId="67" tableBorderDxfId="66">
  <autoFilter ref="AM2:AX10" xr:uid="{48D9072A-047F-4D22-BC09-B64752314819}"/>
  <tableColumns count="12">
    <tableColumn id="1" xr3:uid="{7E04610F-C1BE-473F-888D-3314F37ED2CE}" name=" petite note" dataDxfId="65"/>
    <tableColumn id="2" xr3:uid="{7C7C79C6-7002-42B3-A022-E9824259D673}" name=" petite note2" dataDxfId="64"/>
    <tableColumn id="3" xr3:uid="{18F5B81B-274F-4FC7-9B48-2DA43F5AAD3D}" name=" petite note3" dataDxfId="63"/>
    <tableColumn id="4" xr3:uid="{90A43C6C-65D7-4B0A-BCCB-94C3B77FF0A6}" name=" GRANDE note" dataDxfId="62">
      <calculatedColumnFormula>ROUND((AVERAGE(Tableau22139[[#This Row],[ petite note]:[ petite note3]]))/0.5,0)*0.5</calculatedColumnFormula>
    </tableColumn>
    <tableColumn id="5" xr3:uid="{ADBA4F74-2626-468D-AF39-FFDB9EDE7718}" name="petite note" dataDxfId="61"/>
    <tableColumn id="6" xr3:uid="{8B32CAA7-0B2E-4D69-8267-84B1597734C3}" name="petite note2" dataDxfId="60"/>
    <tableColumn id="7" xr3:uid="{8FC57413-71A8-4244-86B5-DD8AFB6E95C1}" name="petite note3" dataDxfId="59"/>
    <tableColumn id="8" xr3:uid="{9F68207A-D4F5-4B61-A2DC-91749A8D2FF9}" name=" GRANDE note 2" dataDxfId="58">
      <calculatedColumnFormula>ROUND((AVERAGE(Tableau22139[[#This Row],[petite note]:[petite note3]]))/0.5,0)*0.5</calculatedColumnFormula>
    </tableColumn>
    <tableColumn id="9" xr3:uid="{2A02A232-23F4-40D2-A811-230E11DC445E}" name=" GRANDE note 3" dataDxfId="57"/>
    <tableColumn id="10" xr3:uid="{6BBCC34B-B0D4-4E89-80D9-DE7DC1728E15}" name=" GRANDE note 4" dataDxfId="56"/>
    <tableColumn id="11" xr3:uid="{961FA054-7136-4E5D-9317-0E118212F359}" name=" GRANDE note 5" dataDxfId="55"/>
    <tableColumn id="12" xr3:uid="{FF4E072E-588F-4C4E-8A3C-D56987B2AD8E}" name="Moyenne Sciences" dataDxfId="54">
      <calculatedColumnFormula>AVERAGE(AP3,AT3,AU3,AV3,AW3)</calculatedColumnFormula>
    </tableColumn>
  </tableColumns>
  <tableStyleInfo name="TableStyleMedium6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BECF0B61-FDB4-4375-9C81-1071260464C3}" name="Tableau22240" displayName="Tableau22240" ref="AY2:BJ10" totalsRowShown="0" headerRowDxfId="53" tableBorderDxfId="52">
  <autoFilter ref="AY2:BJ10" xr:uid="{6AAD3361-6698-4CB9-90BE-1F6B5D96174D}"/>
  <tableColumns count="12">
    <tableColumn id="1" xr3:uid="{7AC3E170-6EE1-4B0B-99EF-10C4A3ED93BD}" name=" petite note" dataDxfId="51"/>
    <tableColumn id="2" xr3:uid="{BCFA4462-1F76-48DA-92FD-41552C2CB478}" name=" petite note2" dataDxfId="50"/>
    <tableColumn id="3" xr3:uid="{16175CF7-DB36-43DB-AB1B-F848E22F9A26}" name=" petite note3" dataDxfId="49"/>
    <tableColumn id="4" xr3:uid="{D96F2C2C-2A42-44C6-AA65-FF3A55C8D473}" name=" GRANDE note" dataDxfId="48">
      <calculatedColumnFormula>ROUND((AVERAGE(Tableau22240[[#This Row],[ petite note]:[ petite note3]]))/0.5,0)*0.5</calculatedColumnFormula>
    </tableColumn>
    <tableColumn id="5" xr3:uid="{094C1321-EA1D-4D14-886F-AA11460C5F95}" name="petite note" dataDxfId="47"/>
    <tableColumn id="6" xr3:uid="{D3114DE2-5BA5-49B1-A3AE-518F1475E7F3}" name="petite note2" dataDxfId="46"/>
    <tableColumn id="7" xr3:uid="{9DAA79FA-B9E7-477E-8F4A-D8932A68FC99}" name="petite note3" dataDxfId="45"/>
    <tableColumn id="8" xr3:uid="{BF56A652-BC2A-423F-AC51-AE40A6970D8E}" name=" GRANDE note 2" dataDxfId="44">
      <calculatedColumnFormula>ROUND((AVERAGE(Tableau22240[[#This Row],[petite note]:[petite note3]]))/0.5,0)*0.5</calculatedColumnFormula>
    </tableColumn>
    <tableColumn id="9" xr3:uid="{4AE1428F-9DCC-4710-961F-5C6868411B73}" name=" GRANDE note 3" dataDxfId="43"/>
    <tableColumn id="10" xr3:uid="{8FB90001-36D8-44B4-B5C2-6D7B01C4E91C}" name=" GRANDE note 4" dataDxfId="42"/>
    <tableColumn id="11" xr3:uid="{93EBB715-BB19-4462-9583-C9242F923153}" name=" GRANDE note 5" dataDxfId="41"/>
    <tableColumn id="12" xr3:uid="{E7C2F572-788C-48BC-BAE6-F3E653954F9A}" name="Moyenne Histoie" dataDxfId="40">
      <calculatedColumnFormula>AVERAGE(BB3,BF3,BG3,BH3,BI3)</calculatedColumnFormula>
    </tableColumn>
  </tableColumns>
  <tableStyleInfo name="TableStyleMedium3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ED039B67-AE39-4CDB-9E1E-94900F2EB8CC}" name="Tableau22341" displayName="Tableau22341" ref="BK2:BV10" totalsRowShown="0" headerRowDxfId="39" tableBorderDxfId="38">
  <autoFilter ref="BK2:BV10" xr:uid="{A88AB030-DECC-45C9-9054-F6A74D16F44B}"/>
  <tableColumns count="12">
    <tableColumn id="1" xr3:uid="{643E8EF1-F844-4D7F-8657-7A5B041BB65E}" name=" petite note" dataDxfId="37"/>
    <tableColumn id="2" xr3:uid="{F54D761A-43A6-4908-AFB3-7139BB1FEB83}" name=" petite note2" dataDxfId="36"/>
    <tableColumn id="3" xr3:uid="{8C96A909-701C-4F90-B75D-BDBD9FAE7BEA}" name=" petite note3" dataDxfId="35"/>
    <tableColumn id="4" xr3:uid="{813461FF-4D75-4C23-B87D-556260BCF8A7}" name=" GRANDE note" dataDxfId="34">
      <calculatedColumnFormula>ROUND((AVERAGE(Tableau22341[[#This Row],[ petite note]:[ petite note3]]))/0.5,0)*0.5</calculatedColumnFormula>
    </tableColumn>
    <tableColumn id="5" xr3:uid="{C6A7DE29-4B9F-45FD-B829-8BFCDBEB17B6}" name="petite note" dataDxfId="33"/>
    <tableColumn id="6" xr3:uid="{A6C2E487-4202-4849-92E6-EB7D8E57350B}" name="petite note2" dataDxfId="32"/>
    <tableColumn id="7" xr3:uid="{227DD649-452D-4E9D-829E-E6F2432E19FF}" name="petite note3" dataDxfId="31"/>
    <tableColumn id="8" xr3:uid="{F6FCD05E-FF49-407E-84FA-43A7853BEC21}" name=" GRANDE note 2" dataDxfId="30">
      <calculatedColumnFormula>ROUND((AVERAGE(Tableau22341[[#This Row],[petite note]:[petite note3]]))/0.5,0)*0.5</calculatedColumnFormula>
    </tableColumn>
    <tableColumn id="9" xr3:uid="{18ECE740-62EC-4F3C-9968-3C3C8A61CE83}" name=" GRANDE note 3" dataDxfId="29"/>
    <tableColumn id="10" xr3:uid="{489ECE7B-FDE4-4032-B82F-6B1330638891}" name=" GRANDE note 4" dataDxfId="28"/>
    <tableColumn id="11" xr3:uid="{C76CB1BF-76F2-4691-A06D-7BD83AADD6FD}" name=" GRANDE note 5" dataDxfId="27"/>
    <tableColumn id="12" xr3:uid="{C65F955D-7B89-4949-96B2-3E11FC8FF82E}" name="Moyenne Géo." dataDxfId="26">
      <calculatedColumnFormula>AVERAGE(BN3,BR3,BS3,BT3,BU3)</calculatedColumnFormula>
    </tableColumn>
  </tableColumns>
  <tableStyleInfo name="TableStyleMedium3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3185FFA1-A2F3-412B-AC83-08F5025E3B60}" name="Tableau22442" displayName="Tableau22442" ref="BW2:CH10" totalsRowShown="0" headerRowDxfId="25" tableBorderDxfId="24">
  <autoFilter ref="BW2:CH10" xr:uid="{488577B9-AC4E-4798-B3D2-037E52787AB8}"/>
  <tableColumns count="12">
    <tableColumn id="1" xr3:uid="{1EE19955-4E1F-4CAA-A8EF-F1C097906E0F}" name=" petite note" dataDxfId="23"/>
    <tableColumn id="2" xr3:uid="{0B210D2E-A9A4-427E-A1BD-91FFF5993BCA}" name=" petite note2" dataDxfId="22"/>
    <tableColumn id="3" xr3:uid="{D3941E9E-4796-4849-B994-390927106F72}" name=" petite note3" dataDxfId="21"/>
    <tableColumn id="4" xr3:uid="{B667C260-8BF2-435F-85CE-FD60385983EF}" name=" GRANDE note" dataDxfId="20">
      <calculatedColumnFormula>ROUND((AVERAGE(Tableau22442[[#This Row],[ petite note]:[ petite note3]]))/0.5,0)*0.5</calculatedColumnFormula>
    </tableColumn>
    <tableColumn id="5" xr3:uid="{736BB266-23C9-4F23-AD17-486711CCE6A1}" name="petite note" dataDxfId="19"/>
    <tableColumn id="6" xr3:uid="{3DEFE178-F0AA-4F62-876A-327334F5ECF0}" name="petite note2" dataDxfId="18"/>
    <tableColumn id="7" xr3:uid="{BD815E6C-6B25-4F77-9A9C-C8D28498FF08}" name="petite note3" dataDxfId="17"/>
    <tableColumn id="8" xr3:uid="{31C4651C-0451-4246-A8B9-1D23C2959FB3}" name=" GRANDE note 2" dataDxfId="16">
      <calculatedColumnFormula>ROUND((AVERAGE(Tableau22442[[#This Row],[petite note]:[petite note3]]))/0.5,0)*0.5</calculatedColumnFormula>
    </tableColumn>
    <tableColumn id="9" xr3:uid="{A3BA2135-6D61-4012-8177-3045FDA3F89C}" name=" GRANDE note 3" dataDxfId="15"/>
    <tableColumn id="10" xr3:uid="{41793DAB-DE0A-439C-B0BD-B1194EC8FB2A}" name=" GRANDE note 4" dataDxfId="14"/>
    <tableColumn id="11" xr3:uid="{3519384E-2C8E-4C5A-BE10-528F71C4DE74}" name=" GRANDE note 5" dataDxfId="13"/>
    <tableColumn id="12" xr3:uid="{F34B5DE7-4F9B-421D-B285-A6DAE6CD4999}" name="Moyenne Anglais" dataDxfId="12">
      <calculatedColumnFormula>AVERAGE(BZ3,CD3,CE3,CF3,CG3)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4.xml"/><Relationship Id="rId3" Type="http://schemas.openxmlformats.org/officeDocument/2006/relationships/table" Target="../tables/table9.xml"/><Relationship Id="rId7" Type="http://schemas.openxmlformats.org/officeDocument/2006/relationships/table" Target="../tables/table13.xml"/><Relationship Id="rId2" Type="http://schemas.openxmlformats.org/officeDocument/2006/relationships/table" Target="../tables/table8.xml"/><Relationship Id="rId1" Type="http://schemas.openxmlformats.org/officeDocument/2006/relationships/drawing" Target="../drawings/drawing2.xml"/><Relationship Id="rId6" Type="http://schemas.openxmlformats.org/officeDocument/2006/relationships/table" Target="../tables/table12.xml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118FB9-0955-424A-9E42-013D04BBBC1A}">
  <sheetPr>
    <pageSetUpPr fitToPage="1"/>
  </sheetPr>
  <dimension ref="A1:CH10"/>
  <sheetViews>
    <sheetView topLeftCell="BK1" workbookViewId="0">
      <selection activeCell="C1" sqref="C1:CH10"/>
    </sheetView>
  </sheetViews>
  <sheetFormatPr baseColWidth="10" defaultColWidth="5.6328125" defaultRowHeight="17" customHeight="1" x14ac:dyDescent="0.35"/>
  <cols>
    <col min="1" max="1" width="20.6328125" customWidth="1"/>
    <col min="2" max="2" width="10.6328125" customWidth="1"/>
    <col min="3" max="5" width="5.6328125" style="1" customWidth="1"/>
    <col min="6" max="6" width="5.6328125" style="32" customWidth="1"/>
    <col min="7" max="9" width="5.6328125" style="1" customWidth="1"/>
    <col min="10" max="10" width="5.6328125" style="32" customWidth="1"/>
    <col min="11" max="13" width="5.6328125" style="1" customWidth="1"/>
    <col min="14" max="14" width="5.6328125" style="25" customWidth="1"/>
    <col min="15" max="17" width="5.6328125" customWidth="1"/>
    <col min="18" max="18" width="5.6328125" style="25" customWidth="1"/>
    <col min="19" max="21" width="5.6328125" customWidth="1"/>
    <col min="22" max="22" width="5.6328125" style="25" customWidth="1"/>
    <col min="23" max="25" width="5.6328125" customWidth="1"/>
    <col min="26" max="26" width="5.6328125" style="25" customWidth="1"/>
    <col min="27" max="29" width="5.6328125" customWidth="1"/>
    <col min="30" max="30" width="5.6328125" style="25" customWidth="1"/>
    <col min="31" max="33" width="5.6328125" customWidth="1"/>
    <col min="34" max="34" width="5.6328125" style="25" customWidth="1"/>
    <col min="35" max="37" width="5.6328125" customWidth="1"/>
    <col min="38" max="38" width="5.6328125" style="25" customWidth="1"/>
  </cols>
  <sheetData>
    <row r="1" spans="1:86" ht="17" customHeight="1" thickBot="1" x14ac:dyDescent="0.4">
      <c r="A1" s="83" t="s">
        <v>46</v>
      </c>
      <c r="B1" s="84"/>
      <c r="C1" s="73" t="s">
        <v>2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5"/>
      <c r="O1" s="76" t="s">
        <v>1</v>
      </c>
      <c r="P1" s="77"/>
      <c r="Q1" s="77"/>
      <c r="R1" s="77"/>
      <c r="S1" s="77"/>
      <c r="T1" s="77"/>
      <c r="U1" s="77"/>
      <c r="V1" s="77"/>
      <c r="W1" s="77"/>
      <c r="X1" s="77"/>
      <c r="Y1" s="77"/>
      <c r="Z1" s="78"/>
      <c r="AA1" s="79" t="s">
        <v>3</v>
      </c>
      <c r="AB1" s="80"/>
      <c r="AC1" s="80"/>
      <c r="AD1" s="80"/>
      <c r="AE1" s="80"/>
      <c r="AF1" s="80"/>
      <c r="AG1" s="80"/>
      <c r="AH1" s="80"/>
      <c r="AI1" s="80"/>
      <c r="AJ1" s="80"/>
      <c r="AK1" s="80"/>
      <c r="AL1" s="81"/>
      <c r="AM1" s="127" t="s">
        <v>48</v>
      </c>
      <c r="AN1" s="128"/>
      <c r="AO1" s="128"/>
      <c r="AP1" s="128"/>
      <c r="AQ1" s="128"/>
      <c r="AR1" s="128"/>
      <c r="AS1" s="128"/>
      <c r="AT1" s="128"/>
      <c r="AU1" s="128"/>
      <c r="AV1" s="128"/>
      <c r="AW1" s="128"/>
      <c r="AX1" s="129"/>
      <c r="AY1" s="147" t="s">
        <v>49</v>
      </c>
      <c r="AZ1" s="148"/>
      <c r="BA1" s="148"/>
      <c r="BB1" s="148"/>
      <c r="BC1" s="148"/>
      <c r="BD1" s="148"/>
      <c r="BE1" s="148"/>
      <c r="BF1" s="148"/>
      <c r="BG1" s="148"/>
      <c r="BH1" s="148"/>
      <c r="BI1" s="148"/>
      <c r="BJ1" s="149"/>
      <c r="BK1" s="76" t="s">
        <v>51</v>
      </c>
      <c r="BL1" s="77"/>
      <c r="BM1" s="77"/>
      <c r="BN1" s="77"/>
      <c r="BO1" s="77"/>
      <c r="BP1" s="77"/>
      <c r="BQ1" s="77"/>
      <c r="BR1" s="77"/>
      <c r="BS1" s="77"/>
      <c r="BT1" s="77"/>
      <c r="BU1" s="77"/>
      <c r="BV1" s="78"/>
      <c r="BW1" s="79" t="s">
        <v>50</v>
      </c>
      <c r="BX1" s="80"/>
      <c r="BY1" s="80"/>
      <c r="BZ1" s="80"/>
      <c r="CA1" s="80"/>
      <c r="CB1" s="80"/>
      <c r="CC1" s="80"/>
      <c r="CD1" s="80"/>
      <c r="CE1" s="80"/>
      <c r="CF1" s="80"/>
      <c r="CG1" s="80"/>
      <c r="CH1" s="81"/>
    </row>
    <row r="2" spans="1:86" ht="100" customHeight="1" thickBot="1" x14ac:dyDescent="0.4">
      <c r="A2" s="11" t="s">
        <v>0</v>
      </c>
      <c r="B2" s="12" t="s">
        <v>11</v>
      </c>
      <c r="C2" s="10" t="s">
        <v>23</v>
      </c>
      <c r="D2" s="9" t="s">
        <v>24</v>
      </c>
      <c r="E2" s="9" t="s">
        <v>25</v>
      </c>
      <c r="F2" s="31" t="s">
        <v>26</v>
      </c>
      <c r="G2" s="5" t="s">
        <v>27</v>
      </c>
      <c r="H2" s="9" t="s">
        <v>28</v>
      </c>
      <c r="I2" s="9" t="s">
        <v>29</v>
      </c>
      <c r="J2" s="31" t="s">
        <v>30</v>
      </c>
      <c r="K2" s="7" t="s">
        <v>31</v>
      </c>
      <c r="L2" s="7" t="s">
        <v>32</v>
      </c>
      <c r="M2" s="7" t="s">
        <v>33</v>
      </c>
      <c r="N2" s="22" t="s">
        <v>20</v>
      </c>
      <c r="O2" s="6" t="s">
        <v>35</v>
      </c>
      <c r="P2" s="6" t="s">
        <v>24</v>
      </c>
      <c r="Q2" s="6" t="s">
        <v>36</v>
      </c>
      <c r="R2" s="26" t="s">
        <v>40</v>
      </c>
      <c r="S2" s="6" t="s">
        <v>37</v>
      </c>
      <c r="T2" s="6" t="s">
        <v>38</v>
      </c>
      <c r="U2" s="6" t="s">
        <v>39</v>
      </c>
      <c r="V2" s="26" t="s">
        <v>41</v>
      </c>
      <c r="W2" s="26" t="s">
        <v>42</v>
      </c>
      <c r="X2" s="26" t="s">
        <v>43</v>
      </c>
      <c r="Y2" s="26" t="s">
        <v>44</v>
      </c>
      <c r="Z2" s="29" t="s">
        <v>21</v>
      </c>
      <c r="AA2" s="8" t="s">
        <v>35</v>
      </c>
      <c r="AB2" s="8" t="s">
        <v>24</v>
      </c>
      <c r="AC2" s="8" t="s">
        <v>36</v>
      </c>
      <c r="AD2" s="30" t="s">
        <v>26</v>
      </c>
      <c r="AE2" s="8" t="s">
        <v>23</v>
      </c>
      <c r="AF2" s="8" t="s">
        <v>34</v>
      </c>
      <c r="AG2" s="8" t="s">
        <v>25</v>
      </c>
      <c r="AH2" s="30" t="s">
        <v>41</v>
      </c>
      <c r="AI2" s="30" t="s">
        <v>42</v>
      </c>
      <c r="AJ2" s="30" t="s">
        <v>43</v>
      </c>
      <c r="AK2" s="30" t="s">
        <v>44</v>
      </c>
      <c r="AL2" s="82" t="s">
        <v>22</v>
      </c>
      <c r="AM2" s="125" t="s">
        <v>35</v>
      </c>
      <c r="AN2" s="125" t="s">
        <v>24</v>
      </c>
      <c r="AO2" s="125" t="s">
        <v>36</v>
      </c>
      <c r="AP2" s="130" t="s">
        <v>26</v>
      </c>
      <c r="AQ2" s="125" t="s">
        <v>23</v>
      </c>
      <c r="AR2" s="125" t="s">
        <v>34</v>
      </c>
      <c r="AS2" s="125" t="s">
        <v>25</v>
      </c>
      <c r="AT2" s="130" t="s">
        <v>41</v>
      </c>
      <c r="AU2" s="130" t="s">
        <v>42</v>
      </c>
      <c r="AV2" s="130" t="s">
        <v>43</v>
      </c>
      <c r="AW2" s="130" t="s">
        <v>44</v>
      </c>
      <c r="AX2" s="126" t="s">
        <v>52</v>
      </c>
      <c r="AY2" s="151" t="s">
        <v>35</v>
      </c>
      <c r="AZ2" s="151" t="s">
        <v>24</v>
      </c>
      <c r="BA2" s="151" t="s">
        <v>36</v>
      </c>
      <c r="BB2" s="150" t="s">
        <v>26</v>
      </c>
      <c r="BC2" s="151" t="s">
        <v>23</v>
      </c>
      <c r="BD2" s="151" t="s">
        <v>34</v>
      </c>
      <c r="BE2" s="151" t="s">
        <v>25</v>
      </c>
      <c r="BF2" s="150" t="s">
        <v>41</v>
      </c>
      <c r="BG2" s="150" t="s">
        <v>42</v>
      </c>
      <c r="BH2" s="150" t="s">
        <v>43</v>
      </c>
      <c r="BI2" s="150" t="s">
        <v>44</v>
      </c>
      <c r="BJ2" s="152" t="s">
        <v>53</v>
      </c>
      <c r="BK2" s="6" t="s">
        <v>35</v>
      </c>
      <c r="BL2" s="6" t="s">
        <v>24</v>
      </c>
      <c r="BM2" s="6" t="s">
        <v>36</v>
      </c>
      <c r="BN2" s="26" t="s">
        <v>26</v>
      </c>
      <c r="BO2" s="6" t="s">
        <v>23</v>
      </c>
      <c r="BP2" s="6" t="s">
        <v>34</v>
      </c>
      <c r="BQ2" s="6" t="s">
        <v>25</v>
      </c>
      <c r="BR2" s="26" t="s">
        <v>41</v>
      </c>
      <c r="BS2" s="26" t="s">
        <v>42</v>
      </c>
      <c r="BT2" s="26" t="s">
        <v>43</v>
      </c>
      <c r="BU2" s="26" t="s">
        <v>44</v>
      </c>
      <c r="BV2" s="169" t="s">
        <v>54</v>
      </c>
      <c r="BW2" s="8" t="s">
        <v>35</v>
      </c>
      <c r="BX2" s="8" t="s">
        <v>24</v>
      </c>
      <c r="BY2" s="8" t="s">
        <v>36</v>
      </c>
      <c r="BZ2" s="30" t="s">
        <v>26</v>
      </c>
      <c r="CA2" s="8" t="s">
        <v>23</v>
      </c>
      <c r="CB2" s="8" t="s">
        <v>34</v>
      </c>
      <c r="CC2" s="8" t="s">
        <v>25</v>
      </c>
      <c r="CD2" s="30" t="s">
        <v>41</v>
      </c>
      <c r="CE2" s="30" t="s">
        <v>42</v>
      </c>
      <c r="CF2" s="30" t="s">
        <v>43</v>
      </c>
      <c r="CG2" s="30" t="s">
        <v>44</v>
      </c>
      <c r="CH2" s="82" t="s">
        <v>55</v>
      </c>
    </row>
    <row r="3" spans="1:86" ht="17" customHeight="1" x14ac:dyDescent="0.35">
      <c r="A3" s="16" t="s">
        <v>47</v>
      </c>
      <c r="B3" s="17" t="s">
        <v>4</v>
      </c>
      <c r="C3" s="33">
        <v>6</v>
      </c>
      <c r="D3" s="34">
        <v>5</v>
      </c>
      <c r="E3" s="34">
        <v>4</v>
      </c>
      <c r="F3" s="35">
        <f>ROUND((AVERAGE(Tableau3[[#This Row],[petite note]:[petite note3]]))/0.5,0)*0.5</f>
        <v>5</v>
      </c>
      <c r="G3" s="33">
        <v>6</v>
      </c>
      <c r="H3" s="34">
        <v>5</v>
      </c>
      <c r="I3" s="34">
        <v>4</v>
      </c>
      <c r="J3" s="35">
        <f>ROUND((AVERAGE(Tableau3[[#This Row],[ petite note4]:[ petite note6]]))/0.5,0)*0.5</f>
        <v>5</v>
      </c>
      <c r="K3" s="93">
        <v>6</v>
      </c>
      <c r="L3" s="94">
        <v>5</v>
      </c>
      <c r="M3" s="94">
        <v>4</v>
      </c>
      <c r="N3" s="36">
        <f t="shared" ref="N3:N7" si="0">AVERAGE(F3,J3,K3,L3,M3)</f>
        <v>5</v>
      </c>
      <c r="O3" s="41">
        <v>6</v>
      </c>
      <c r="P3" s="42">
        <v>5</v>
      </c>
      <c r="Q3" s="42">
        <v>4</v>
      </c>
      <c r="R3" s="43">
        <f>ROUND((AVERAGE(Tableau1[[#This Row],[ petite note]:[ petite note3]]))/0.5,0)*0.5</f>
        <v>5</v>
      </c>
      <c r="S3" s="41">
        <v>6</v>
      </c>
      <c r="T3" s="42">
        <v>5</v>
      </c>
      <c r="U3" s="44">
        <v>4</v>
      </c>
      <c r="V3" s="102">
        <f>ROUND((AVERAGE(Tableau1[[#This Row],[petite note ]:[petite note 3]]))/0.5,0)*0.5</f>
        <v>5</v>
      </c>
      <c r="W3" s="85">
        <v>6</v>
      </c>
      <c r="X3" s="86">
        <v>5</v>
      </c>
      <c r="Y3" s="86">
        <v>4</v>
      </c>
      <c r="Z3" s="45">
        <f t="shared" ref="Z3:Z10" si="1">AVERAGE(R3,V3,W3,X3,Y3)</f>
        <v>5</v>
      </c>
      <c r="AA3" s="57">
        <v>6</v>
      </c>
      <c r="AB3" s="58">
        <v>5</v>
      </c>
      <c r="AC3" s="58">
        <v>4</v>
      </c>
      <c r="AD3" s="59">
        <f>ROUND((AVERAGE(Tableau2[[#This Row],[ petite note]:[ petite note3]]))/0.5,0)*0.5</f>
        <v>5</v>
      </c>
      <c r="AE3" s="71">
        <v>6</v>
      </c>
      <c r="AF3" s="58">
        <v>5</v>
      </c>
      <c r="AG3" s="58">
        <v>4</v>
      </c>
      <c r="AH3" s="59">
        <f>ROUND((AVERAGE(Tableau2[[#This Row],[petite note]:[petite note3]]))/0.5,0)*0.5</f>
        <v>5</v>
      </c>
      <c r="AI3" s="104">
        <v>6</v>
      </c>
      <c r="AJ3" s="105">
        <v>5</v>
      </c>
      <c r="AK3" s="108">
        <v>4</v>
      </c>
      <c r="AL3" s="64">
        <f t="shared" ref="AL3:AL10" si="2">AVERAGE(AD3,AH3,AI3,AJ3,AK3)</f>
        <v>5</v>
      </c>
      <c r="AM3" s="131">
        <v>6</v>
      </c>
      <c r="AN3" s="132">
        <v>5</v>
      </c>
      <c r="AO3" s="132">
        <v>4</v>
      </c>
      <c r="AP3" s="133">
        <f>ROUND((AVERAGE(Tableau221[[#This Row],[ petite note]:[ petite note3]]))/0.5,0)*0.5</f>
        <v>5</v>
      </c>
      <c r="AQ3" s="134">
        <v>6</v>
      </c>
      <c r="AR3" s="132">
        <v>5</v>
      </c>
      <c r="AS3" s="132">
        <v>4</v>
      </c>
      <c r="AT3" s="133">
        <f>ROUND((AVERAGE(Tableau221[[#This Row],[petite note]:[petite note3]]))/0.5,0)*0.5</f>
        <v>5</v>
      </c>
      <c r="AU3" s="135">
        <v>6</v>
      </c>
      <c r="AV3" s="136">
        <v>5</v>
      </c>
      <c r="AW3" s="137">
        <v>4</v>
      </c>
      <c r="AX3" s="138">
        <f t="shared" ref="AX3:AX10" si="3">AVERAGE(AP3,AT3,AU3,AV3,AW3)</f>
        <v>5</v>
      </c>
      <c r="AY3" s="153">
        <v>6</v>
      </c>
      <c r="AZ3" s="154">
        <v>5</v>
      </c>
      <c r="BA3" s="154">
        <v>4</v>
      </c>
      <c r="BB3" s="155">
        <f>ROUND((AVERAGE(Tableau222[[#This Row],[ petite note]:[ petite note3]]))/0.5,0)*0.5</f>
        <v>5</v>
      </c>
      <c r="BC3" s="156">
        <v>6</v>
      </c>
      <c r="BD3" s="154">
        <v>5</v>
      </c>
      <c r="BE3" s="154">
        <v>4</v>
      </c>
      <c r="BF3" s="155">
        <f>ROUND((AVERAGE(Tableau222[[#This Row],[petite note]:[petite note3]]))/0.5,0)*0.5</f>
        <v>5</v>
      </c>
      <c r="BG3" s="157">
        <v>6</v>
      </c>
      <c r="BH3" s="158">
        <v>5</v>
      </c>
      <c r="BI3" s="159">
        <v>4</v>
      </c>
      <c r="BJ3" s="160">
        <f t="shared" ref="BJ3:BJ10" si="4">AVERAGE(BB3,BF3,BG3,BH3,BI3)</f>
        <v>5</v>
      </c>
      <c r="BK3" s="41">
        <v>6</v>
      </c>
      <c r="BL3" s="42">
        <v>5</v>
      </c>
      <c r="BM3" s="42">
        <v>4</v>
      </c>
      <c r="BN3" s="43">
        <f>ROUND((AVERAGE(Tableau223[[#This Row],[ petite note]:[ petite note3]]))/0.5,0)*0.5</f>
        <v>5</v>
      </c>
      <c r="BO3" s="170">
        <v>6</v>
      </c>
      <c r="BP3" s="42">
        <v>5</v>
      </c>
      <c r="BQ3" s="42">
        <v>4</v>
      </c>
      <c r="BR3" s="43">
        <f>ROUND((AVERAGE(Tableau223[[#This Row],[petite note]:[petite note3]]))/0.5,0)*0.5</f>
        <v>5</v>
      </c>
      <c r="BS3" s="171">
        <v>6</v>
      </c>
      <c r="BT3" s="86">
        <v>5</v>
      </c>
      <c r="BU3" s="172">
        <v>4</v>
      </c>
      <c r="BV3" s="102">
        <f t="shared" ref="BV3:BV10" si="5">AVERAGE(BN3,BR3,BS3,BT3,BU3)</f>
        <v>5</v>
      </c>
      <c r="BW3" s="57">
        <v>6</v>
      </c>
      <c r="BX3" s="58">
        <v>5</v>
      </c>
      <c r="BY3" s="58">
        <v>4</v>
      </c>
      <c r="BZ3" s="59">
        <f>ROUND((AVERAGE(Tableau224[[#This Row],[ petite note]:[ petite note3]]))/0.5,0)*0.5</f>
        <v>5</v>
      </c>
      <c r="CA3" s="71">
        <v>6</v>
      </c>
      <c r="CB3" s="58">
        <v>5</v>
      </c>
      <c r="CC3" s="58">
        <v>4</v>
      </c>
      <c r="CD3" s="59">
        <f>ROUND((AVERAGE(Tableau224[[#This Row],[petite note]:[petite note3]]))/0.5,0)*0.5</f>
        <v>5</v>
      </c>
      <c r="CE3" s="104">
        <v>6</v>
      </c>
      <c r="CF3" s="105">
        <v>5</v>
      </c>
      <c r="CG3" s="108">
        <v>4</v>
      </c>
      <c r="CH3" s="64">
        <f t="shared" ref="CH3:CH10" si="6">AVERAGE(BZ3,CD3,CE3,CF3,CG3)</f>
        <v>5</v>
      </c>
    </row>
    <row r="4" spans="1:86" ht="17" customHeight="1" x14ac:dyDescent="0.35">
      <c r="A4" s="18" t="s">
        <v>47</v>
      </c>
      <c r="B4" s="19" t="s">
        <v>5</v>
      </c>
      <c r="C4" s="14">
        <v>5</v>
      </c>
      <c r="D4" s="3">
        <v>4</v>
      </c>
      <c r="E4" s="3">
        <v>6</v>
      </c>
      <c r="F4" s="27">
        <f>ROUND((AVERAGE(Tableau3[[#This Row],[petite note]:[petite note3]]))/0.5,0)*0.5</f>
        <v>5</v>
      </c>
      <c r="G4" s="14">
        <v>5</v>
      </c>
      <c r="H4" s="3">
        <v>4</v>
      </c>
      <c r="I4" s="3">
        <v>6</v>
      </c>
      <c r="J4" s="27">
        <f>ROUND((AVERAGE(Tableau3[[#This Row],[ petite note4]:[ petite note6]]))/0.5,0)*0.5</f>
        <v>5</v>
      </c>
      <c r="K4" s="95">
        <v>5</v>
      </c>
      <c r="L4" s="88">
        <v>4</v>
      </c>
      <c r="M4" s="88">
        <v>6</v>
      </c>
      <c r="N4" s="23">
        <f t="shared" si="0"/>
        <v>5</v>
      </c>
      <c r="O4" s="2">
        <v>5</v>
      </c>
      <c r="P4" s="3">
        <v>4</v>
      </c>
      <c r="Q4" s="3">
        <v>6</v>
      </c>
      <c r="R4" s="27">
        <f>ROUND((AVERAGE(Tableau1[[#This Row],[ petite note]:[ petite note3]]))/0.5,0)*0.5</f>
        <v>5</v>
      </c>
      <c r="S4" s="2">
        <v>5</v>
      </c>
      <c r="T4" s="3">
        <v>4</v>
      </c>
      <c r="U4" s="4">
        <v>6</v>
      </c>
      <c r="V4" s="103">
        <f>ROUND((AVERAGE(Tableau1[[#This Row],[petite note ]:[petite note 3]]))/0.5,0)*0.5</f>
        <v>5</v>
      </c>
      <c r="W4" s="87">
        <v>5</v>
      </c>
      <c r="X4" s="88">
        <v>4</v>
      </c>
      <c r="Y4" s="88">
        <v>6</v>
      </c>
      <c r="Z4" s="23">
        <f t="shared" si="1"/>
        <v>5</v>
      </c>
      <c r="AA4" s="2">
        <v>5</v>
      </c>
      <c r="AB4" s="3">
        <v>4</v>
      </c>
      <c r="AC4" s="3">
        <v>6</v>
      </c>
      <c r="AD4" s="27">
        <f>ROUND((AVERAGE(Tableau2[[#This Row],[ petite note]:[ petite note3]]))/0.5,0)*0.5</f>
        <v>5</v>
      </c>
      <c r="AE4" s="14">
        <v>5</v>
      </c>
      <c r="AF4" s="3">
        <v>4</v>
      </c>
      <c r="AG4" s="3">
        <v>6</v>
      </c>
      <c r="AH4" s="27">
        <f>ROUND((AVERAGE(Tableau2[[#This Row],[petite note]:[petite note3]]))/0.5,0)*0.5</f>
        <v>5</v>
      </c>
      <c r="AI4" s="95">
        <v>5</v>
      </c>
      <c r="AJ4" s="88">
        <v>4</v>
      </c>
      <c r="AK4" s="109">
        <v>6</v>
      </c>
      <c r="AL4" s="103">
        <f t="shared" si="2"/>
        <v>5</v>
      </c>
      <c r="AM4" s="113">
        <v>5</v>
      </c>
      <c r="AN4" s="114">
        <v>4</v>
      </c>
      <c r="AO4" s="114">
        <v>6</v>
      </c>
      <c r="AP4" s="60">
        <f>ROUND((AVERAGE(Tableau221[[#This Row],[ petite note]:[ petite note3]]))/0.5,0)*0.5</f>
        <v>5</v>
      </c>
      <c r="AQ4" s="115">
        <v>5</v>
      </c>
      <c r="AR4" s="114">
        <v>4</v>
      </c>
      <c r="AS4" s="114">
        <v>6</v>
      </c>
      <c r="AT4" s="60">
        <f>ROUND((AVERAGE(Tableau221[[#This Row],[petite note]:[petite note3]]))/0.5,0)*0.5</f>
        <v>5</v>
      </c>
      <c r="AU4" s="116">
        <v>5</v>
      </c>
      <c r="AV4" s="117">
        <v>4</v>
      </c>
      <c r="AW4" s="118">
        <v>6</v>
      </c>
      <c r="AX4" s="61">
        <f t="shared" si="3"/>
        <v>5</v>
      </c>
      <c r="AY4" s="2">
        <v>5</v>
      </c>
      <c r="AZ4" s="3">
        <v>4</v>
      </c>
      <c r="BA4" s="3">
        <v>6</v>
      </c>
      <c r="BB4" s="27">
        <f>ROUND((AVERAGE(Tableau222[[#This Row],[ petite note]:[ petite note3]]))/0.5,0)*0.5</f>
        <v>5</v>
      </c>
      <c r="BC4" s="14">
        <v>5</v>
      </c>
      <c r="BD4" s="3">
        <v>4</v>
      </c>
      <c r="BE4" s="3">
        <v>6</v>
      </c>
      <c r="BF4" s="27">
        <f>ROUND((AVERAGE(Tableau222[[#This Row],[petite note]:[petite note3]]))/0.5,0)*0.5</f>
        <v>5</v>
      </c>
      <c r="BG4" s="95">
        <v>5</v>
      </c>
      <c r="BH4" s="88">
        <v>4</v>
      </c>
      <c r="BI4" s="109">
        <v>6</v>
      </c>
      <c r="BJ4" s="103">
        <f t="shared" si="4"/>
        <v>5</v>
      </c>
      <c r="BK4" s="2">
        <v>5</v>
      </c>
      <c r="BL4" s="3">
        <v>4</v>
      </c>
      <c r="BM4" s="3">
        <v>6</v>
      </c>
      <c r="BN4" s="27">
        <f>ROUND((AVERAGE(Tableau223[[#This Row],[ petite note]:[ petite note3]]))/0.5,0)*0.5</f>
        <v>5</v>
      </c>
      <c r="BO4" s="14">
        <v>5</v>
      </c>
      <c r="BP4" s="3">
        <v>4</v>
      </c>
      <c r="BQ4" s="3">
        <v>6</v>
      </c>
      <c r="BR4" s="27">
        <f>ROUND((AVERAGE(Tableau223[[#This Row],[petite note]:[petite note3]]))/0.5,0)*0.5</f>
        <v>5</v>
      </c>
      <c r="BS4" s="95">
        <v>5</v>
      </c>
      <c r="BT4" s="88">
        <v>4</v>
      </c>
      <c r="BU4" s="109">
        <v>6</v>
      </c>
      <c r="BV4" s="103">
        <f t="shared" si="5"/>
        <v>5</v>
      </c>
      <c r="BW4" s="2">
        <v>5</v>
      </c>
      <c r="BX4" s="3">
        <v>4</v>
      </c>
      <c r="BY4" s="3">
        <v>6</v>
      </c>
      <c r="BZ4" s="27">
        <f>ROUND((AVERAGE(Tableau224[[#This Row],[ petite note]:[ petite note3]]))/0.5,0)*0.5</f>
        <v>5</v>
      </c>
      <c r="CA4" s="14">
        <v>5</v>
      </c>
      <c r="CB4" s="3">
        <v>4</v>
      </c>
      <c r="CC4" s="3">
        <v>6</v>
      </c>
      <c r="CD4" s="27">
        <f>ROUND((AVERAGE(Tableau224[[#This Row],[petite note]:[petite note3]]))/0.5,0)*0.5</f>
        <v>5</v>
      </c>
      <c r="CE4" s="95">
        <v>5</v>
      </c>
      <c r="CF4" s="88">
        <v>4</v>
      </c>
      <c r="CG4" s="109">
        <v>6</v>
      </c>
      <c r="CH4" s="103">
        <f t="shared" si="6"/>
        <v>5</v>
      </c>
    </row>
    <row r="5" spans="1:86" ht="17" customHeight="1" x14ac:dyDescent="0.35">
      <c r="A5" s="18" t="s">
        <v>47</v>
      </c>
      <c r="B5" s="19" t="s">
        <v>6</v>
      </c>
      <c r="C5" s="37">
        <v>4</v>
      </c>
      <c r="D5" s="38">
        <v>6</v>
      </c>
      <c r="E5" s="38">
        <v>5</v>
      </c>
      <c r="F5" s="39">
        <f>ROUND((AVERAGE(Tableau3[[#This Row],[petite note]:[petite note3]]))/0.5,0)*0.5</f>
        <v>5</v>
      </c>
      <c r="G5" s="37">
        <v>4</v>
      </c>
      <c r="H5" s="38">
        <v>6</v>
      </c>
      <c r="I5" s="38">
        <v>5</v>
      </c>
      <c r="J5" s="39">
        <f>ROUND((AVERAGE(Tableau3[[#This Row],[ petite note4]:[ petite note6]]))/0.5,0)*0.5</f>
        <v>5</v>
      </c>
      <c r="K5" s="96">
        <v>4</v>
      </c>
      <c r="L5" s="97">
        <v>6</v>
      </c>
      <c r="M5" s="97">
        <v>5</v>
      </c>
      <c r="N5" s="40">
        <f t="shared" si="0"/>
        <v>5</v>
      </c>
      <c r="O5" s="46">
        <v>4</v>
      </c>
      <c r="P5" s="47">
        <v>6</v>
      </c>
      <c r="Q5" s="47">
        <v>5</v>
      </c>
      <c r="R5" s="48">
        <f>ROUND((AVERAGE(Tableau1[[#This Row],[ petite note]:[ petite note3]]))/0.5,0)*0.5</f>
        <v>5</v>
      </c>
      <c r="S5" s="46">
        <v>4</v>
      </c>
      <c r="T5" s="47">
        <v>6</v>
      </c>
      <c r="U5" s="49">
        <v>5</v>
      </c>
      <c r="V5" s="52">
        <f>ROUND((AVERAGE(Tableau1[[#This Row],[petite note ]:[petite note 3]]))/0.5,0)*0.5</f>
        <v>5</v>
      </c>
      <c r="W5" s="89">
        <v>4</v>
      </c>
      <c r="X5" s="90">
        <v>6</v>
      </c>
      <c r="Y5" s="90">
        <v>5</v>
      </c>
      <c r="Z5" s="50">
        <f t="shared" si="1"/>
        <v>5</v>
      </c>
      <c r="AA5" s="55">
        <v>4</v>
      </c>
      <c r="AB5" s="56">
        <v>6</v>
      </c>
      <c r="AC5" s="56">
        <v>5</v>
      </c>
      <c r="AD5" s="53">
        <f>ROUND((AVERAGE(Tableau2[[#This Row],[ petite note]:[ petite note3]]))/0.5,0)*0.5</f>
        <v>5</v>
      </c>
      <c r="AE5" s="72">
        <v>4</v>
      </c>
      <c r="AF5" s="56">
        <v>6</v>
      </c>
      <c r="AG5" s="56">
        <v>5</v>
      </c>
      <c r="AH5" s="53">
        <f>ROUND((AVERAGE(Tableau2[[#This Row],[petite note]:[petite note3]]))/0.5,0)*0.5</f>
        <v>5</v>
      </c>
      <c r="AI5" s="106">
        <v>4</v>
      </c>
      <c r="AJ5" s="107">
        <v>6</v>
      </c>
      <c r="AK5" s="110">
        <v>5</v>
      </c>
      <c r="AL5" s="54">
        <f t="shared" si="2"/>
        <v>5</v>
      </c>
      <c r="AM5" s="139">
        <v>4</v>
      </c>
      <c r="AN5" s="140">
        <v>6</v>
      </c>
      <c r="AO5" s="140">
        <v>5</v>
      </c>
      <c r="AP5" s="141">
        <f>ROUND((AVERAGE(Tableau221[[#This Row],[ petite note]:[ petite note3]]))/0.5,0)*0.5</f>
        <v>5</v>
      </c>
      <c r="AQ5" s="142">
        <v>4</v>
      </c>
      <c r="AR5" s="140">
        <v>6</v>
      </c>
      <c r="AS5" s="140">
        <v>5</v>
      </c>
      <c r="AT5" s="141">
        <f>ROUND((AVERAGE(Tableau221[[#This Row],[petite note]:[petite note3]]))/0.5,0)*0.5</f>
        <v>5</v>
      </c>
      <c r="AU5" s="143">
        <v>4</v>
      </c>
      <c r="AV5" s="144">
        <v>6</v>
      </c>
      <c r="AW5" s="145">
        <v>5</v>
      </c>
      <c r="AX5" s="146">
        <f t="shared" si="3"/>
        <v>5</v>
      </c>
      <c r="AY5" s="161">
        <v>4</v>
      </c>
      <c r="AZ5" s="162">
        <v>6</v>
      </c>
      <c r="BA5" s="162">
        <v>5</v>
      </c>
      <c r="BB5" s="163">
        <f>ROUND((AVERAGE(Tableau222[[#This Row],[ petite note]:[ petite note3]]))/0.5,0)*0.5</f>
        <v>5</v>
      </c>
      <c r="BC5" s="164">
        <v>4</v>
      </c>
      <c r="BD5" s="162">
        <v>6</v>
      </c>
      <c r="BE5" s="162">
        <v>5</v>
      </c>
      <c r="BF5" s="163">
        <f>ROUND((AVERAGE(Tableau222[[#This Row],[petite note]:[petite note3]]))/0.5,0)*0.5</f>
        <v>5</v>
      </c>
      <c r="BG5" s="165">
        <v>4</v>
      </c>
      <c r="BH5" s="166">
        <v>6</v>
      </c>
      <c r="BI5" s="167">
        <v>5</v>
      </c>
      <c r="BJ5" s="168">
        <f t="shared" si="4"/>
        <v>5</v>
      </c>
      <c r="BK5" s="46">
        <v>4</v>
      </c>
      <c r="BL5" s="47">
        <v>6</v>
      </c>
      <c r="BM5" s="47">
        <v>5</v>
      </c>
      <c r="BN5" s="48">
        <f>ROUND((AVERAGE(Tableau223[[#This Row],[ petite note]:[ petite note3]]))/0.5,0)*0.5</f>
        <v>5</v>
      </c>
      <c r="BO5" s="173">
        <v>4</v>
      </c>
      <c r="BP5" s="47">
        <v>6</v>
      </c>
      <c r="BQ5" s="47">
        <v>5</v>
      </c>
      <c r="BR5" s="48">
        <f>ROUND((AVERAGE(Tableau223[[#This Row],[petite note]:[petite note3]]))/0.5,0)*0.5</f>
        <v>5</v>
      </c>
      <c r="BS5" s="174">
        <v>4</v>
      </c>
      <c r="BT5" s="90">
        <v>6</v>
      </c>
      <c r="BU5" s="100">
        <v>5</v>
      </c>
      <c r="BV5" s="52">
        <f t="shared" si="5"/>
        <v>5</v>
      </c>
      <c r="BW5" s="55">
        <v>4</v>
      </c>
      <c r="BX5" s="56">
        <v>6</v>
      </c>
      <c r="BY5" s="56">
        <v>5</v>
      </c>
      <c r="BZ5" s="53">
        <f>ROUND((AVERAGE(Tableau224[[#This Row],[ petite note]:[ petite note3]]))/0.5,0)*0.5</f>
        <v>5</v>
      </c>
      <c r="CA5" s="72">
        <v>4</v>
      </c>
      <c r="CB5" s="56">
        <v>6</v>
      </c>
      <c r="CC5" s="56">
        <v>5</v>
      </c>
      <c r="CD5" s="53">
        <f>ROUND((AVERAGE(Tableau224[[#This Row],[petite note]:[petite note3]]))/0.5,0)*0.5</f>
        <v>5</v>
      </c>
      <c r="CE5" s="106">
        <v>4</v>
      </c>
      <c r="CF5" s="107">
        <v>6</v>
      </c>
      <c r="CG5" s="110">
        <v>5</v>
      </c>
      <c r="CH5" s="54">
        <f t="shared" si="6"/>
        <v>5</v>
      </c>
    </row>
    <row r="6" spans="1:86" ht="17" customHeight="1" x14ac:dyDescent="0.35">
      <c r="A6" s="18" t="s">
        <v>47</v>
      </c>
      <c r="B6" s="19" t="s">
        <v>7</v>
      </c>
      <c r="C6" s="14">
        <v>5</v>
      </c>
      <c r="D6" s="3">
        <v>4</v>
      </c>
      <c r="E6" s="3">
        <v>5</v>
      </c>
      <c r="F6" s="27">
        <f>ROUND((AVERAGE(Tableau3[[#This Row],[petite note]:[petite note3]]))/0.5,0)*0.5</f>
        <v>4.5</v>
      </c>
      <c r="G6" s="14">
        <v>5</v>
      </c>
      <c r="H6" s="3">
        <v>4</v>
      </c>
      <c r="I6" s="3">
        <v>5</v>
      </c>
      <c r="J6" s="27">
        <f>ROUND((AVERAGE(Tableau3[[#This Row],[ petite note4]:[ petite note6]]))/0.5,0)*0.5</f>
        <v>4.5</v>
      </c>
      <c r="K6" s="95">
        <v>5</v>
      </c>
      <c r="L6" s="88">
        <v>4</v>
      </c>
      <c r="M6" s="88">
        <v>5</v>
      </c>
      <c r="N6" s="23">
        <f t="shared" si="0"/>
        <v>4.5999999999999996</v>
      </c>
      <c r="O6" s="2">
        <v>5</v>
      </c>
      <c r="P6" s="3">
        <v>4</v>
      </c>
      <c r="Q6" s="3">
        <v>5</v>
      </c>
      <c r="R6" s="27">
        <f>ROUND((AVERAGE(Tableau1[[#This Row],[ petite note]:[ petite note3]]))/0.5,0)*0.5</f>
        <v>4.5</v>
      </c>
      <c r="S6" s="2">
        <v>5</v>
      </c>
      <c r="T6" s="3">
        <v>4</v>
      </c>
      <c r="U6" s="4">
        <v>5</v>
      </c>
      <c r="V6" s="103">
        <f>ROUND((AVERAGE(Tableau1[[#This Row],[petite note ]:[petite note 3]]))/0.5,0)*0.5</f>
        <v>4.5</v>
      </c>
      <c r="W6" s="87">
        <v>5</v>
      </c>
      <c r="X6" s="88">
        <v>4</v>
      </c>
      <c r="Y6" s="88">
        <v>5</v>
      </c>
      <c r="Z6" s="23">
        <f t="shared" si="1"/>
        <v>4.5999999999999996</v>
      </c>
      <c r="AA6" s="2">
        <v>5</v>
      </c>
      <c r="AB6" s="3">
        <v>4</v>
      </c>
      <c r="AC6" s="3">
        <v>5</v>
      </c>
      <c r="AD6" s="27">
        <f>ROUND((AVERAGE(Tableau2[[#This Row],[ petite note]:[ petite note3]]))/0.5,0)*0.5</f>
        <v>4.5</v>
      </c>
      <c r="AE6" s="14">
        <v>5</v>
      </c>
      <c r="AF6" s="3">
        <v>4</v>
      </c>
      <c r="AG6" s="3">
        <v>5</v>
      </c>
      <c r="AH6" s="27">
        <f>ROUND((AVERAGE(Tableau2[[#This Row],[petite note]:[petite note3]]))/0.5,0)*0.5</f>
        <v>4.5</v>
      </c>
      <c r="AI6" s="95">
        <v>5</v>
      </c>
      <c r="AJ6" s="88">
        <v>4</v>
      </c>
      <c r="AK6" s="109">
        <v>5</v>
      </c>
      <c r="AL6" s="103">
        <f t="shared" si="2"/>
        <v>4.5999999999999996</v>
      </c>
      <c r="AM6" s="113">
        <v>5</v>
      </c>
      <c r="AN6" s="114">
        <v>4</v>
      </c>
      <c r="AO6" s="114">
        <v>5</v>
      </c>
      <c r="AP6" s="60">
        <f>ROUND((AVERAGE(Tableau221[[#This Row],[ petite note]:[ petite note3]]))/0.5,0)*0.5</f>
        <v>4.5</v>
      </c>
      <c r="AQ6" s="115">
        <v>5</v>
      </c>
      <c r="AR6" s="114">
        <v>4</v>
      </c>
      <c r="AS6" s="114">
        <v>5</v>
      </c>
      <c r="AT6" s="60">
        <f>ROUND((AVERAGE(Tableau221[[#This Row],[petite note]:[petite note3]]))/0.5,0)*0.5</f>
        <v>4.5</v>
      </c>
      <c r="AU6" s="116">
        <v>5</v>
      </c>
      <c r="AV6" s="117">
        <v>4</v>
      </c>
      <c r="AW6" s="118">
        <v>5</v>
      </c>
      <c r="AX6" s="61">
        <f t="shared" si="3"/>
        <v>4.5999999999999996</v>
      </c>
      <c r="AY6" s="2">
        <v>5</v>
      </c>
      <c r="AZ6" s="3">
        <v>4</v>
      </c>
      <c r="BA6" s="3">
        <v>5</v>
      </c>
      <c r="BB6" s="27">
        <f>ROUND((AVERAGE(Tableau222[[#This Row],[ petite note]:[ petite note3]]))/0.5,0)*0.5</f>
        <v>4.5</v>
      </c>
      <c r="BC6" s="14">
        <v>5</v>
      </c>
      <c r="BD6" s="3">
        <v>4</v>
      </c>
      <c r="BE6" s="3">
        <v>5</v>
      </c>
      <c r="BF6" s="27">
        <f>ROUND((AVERAGE(Tableau222[[#This Row],[petite note]:[petite note3]]))/0.5,0)*0.5</f>
        <v>4.5</v>
      </c>
      <c r="BG6" s="95">
        <v>5</v>
      </c>
      <c r="BH6" s="88">
        <v>4</v>
      </c>
      <c r="BI6" s="109">
        <v>5</v>
      </c>
      <c r="BJ6" s="103">
        <f t="shared" si="4"/>
        <v>4.5999999999999996</v>
      </c>
      <c r="BK6" s="2">
        <v>5</v>
      </c>
      <c r="BL6" s="3">
        <v>4</v>
      </c>
      <c r="BM6" s="3">
        <v>5</v>
      </c>
      <c r="BN6" s="27">
        <f>ROUND((AVERAGE(Tableau223[[#This Row],[ petite note]:[ petite note3]]))/0.5,0)*0.5</f>
        <v>4.5</v>
      </c>
      <c r="BO6" s="14">
        <v>5</v>
      </c>
      <c r="BP6" s="3">
        <v>4</v>
      </c>
      <c r="BQ6" s="3">
        <v>5</v>
      </c>
      <c r="BR6" s="27">
        <f>ROUND((AVERAGE(Tableau223[[#This Row],[petite note]:[petite note3]]))/0.5,0)*0.5</f>
        <v>4.5</v>
      </c>
      <c r="BS6" s="95">
        <v>5</v>
      </c>
      <c r="BT6" s="88">
        <v>4</v>
      </c>
      <c r="BU6" s="109">
        <v>5</v>
      </c>
      <c r="BV6" s="103">
        <f t="shared" si="5"/>
        <v>4.5999999999999996</v>
      </c>
      <c r="BW6" s="2">
        <v>5</v>
      </c>
      <c r="BX6" s="3">
        <v>4</v>
      </c>
      <c r="BY6" s="3">
        <v>5</v>
      </c>
      <c r="BZ6" s="27">
        <f>ROUND((AVERAGE(Tableau224[[#This Row],[ petite note]:[ petite note3]]))/0.5,0)*0.5</f>
        <v>4.5</v>
      </c>
      <c r="CA6" s="14">
        <v>5</v>
      </c>
      <c r="CB6" s="3">
        <v>4</v>
      </c>
      <c r="CC6" s="3">
        <v>5</v>
      </c>
      <c r="CD6" s="27">
        <f>ROUND((AVERAGE(Tableau224[[#This Row],[petite note]:[petite note3]]))/0.5,0)*0.5</f>
        <v>4.5</v>
      </c>
      <c r="CE6" s="95">
        <v>5</v>
      </c>
      <c r="CF6" s="88">
        <v>4</v>
      </c>
      <c r="CG6" s="109">
        <v>5</v>
      </c>
      <c r="CH6" s="103">
        <f t="shared" si="6"/>
        <v>4.5999999999999996</v>
      </c>
    </row>
    <row r="7" spans="1:86" ht="17" customHeight="1" x14ac:dyDescent="0.35">
      <c r="A7" s="18" t="s">
        <v>47</v>
      </c>
      <c r="B7" s="19" t="s">
        <v>8</v>
      </c>
      <c r="C7" s="37">
        <v>4</v>
      </c>
      <c r="D7" s="38">
        <v>5</v>
      </c>
      <c r="E7" s="38">
        <v>6</v>
      </c>
      <c r="F7" s="39">
        <f>ROUND((AVERAGE(Tableau3[[#This Row],[petite note]:[petite note3]]))/0.5,0)*0.5</f>
        <v>5</v>
      </c>
      <c r="G7" s="37">
        <v>4</v>
      </c>
      <c r="H7" s="38">
        <v>5</v>
      </c>
      <c r="I7" s="38">
        <v>6</v>
      </c>
      <c r="J7" s="39">
        <f>ROUND((AVERAGE(Tableau3[[#This Row],[ petite note4]:[ petite note6]]))/0.5,0)*0.5</f>
        <v>5</v>
      </c>
      <c r="K7" s="96">
        <v>4</v>
      </c>
      <c r="L7" s="97">
        <v>5</v>
      </c>
      <c r="M7" s="97">
        <v>6</v>
      </c>
      <c r="N7" s="40">
        <f t="shared" si="0"/>
        <v>5</v>
      </c>
      <c r="O7" s="46">
        <v>4</v>
      </c>
      <c r="P7" s="47">
        <v>5</v>
      </c>
      <c r="Q7" s="47">
        <v>6</v>
      </c>
      <c r="R7" s="48">
        <f>ROUND((AVERAGE(Tableau1[[#This Row],[ petite note]:[ petite note3]]))/0.5,0)*0.5</f>
        <v>5</v>
      </c>
      <c r="S7" s="46">
        <v>4</v>
      </c>
      <c r="T7" s="47">
        <v>5</v>
      </c>
      <c r="U7" s="49">
        <v>6</v>
      </c>
      <c r="V7" s="52">
        <f>ROUND((AVERAGE(Tableau1[[#This Row],[petite note ]:[petite note 3]]))/0.5,0)*0.5</f>
        <v>5</v>
      </c>
      <c r="W7" s="89">
        <v>4</v>
      </c>
      <c r="X7" s="90">
        <v>5</v>
      </c>
      <c r="Y7" s="90">
        <v>6</v>
      </c>
      <c r="Z7" s="50">
        <f t="shared" si="1"/>
        <v>5</v>
      </c>
      <c r="AA7" s="55">
        <v>4</v>
      </c>
      <c r="AB7" s="56">
        <v>5</v>
      </c>
      <c r="AC7" s="56">
        <v>6</v>
      </c>
      <c r="AD7" s="53">
        <f>ROUND((AVERAGE(Tableau2[[#This Row],[ petite note]:[ petite note3]]))/0.5,0)*0.5</f>
        <v>5</v>
      </c>
      <c r="AE7" s="72">
        <v>4</v>
      </c>
      <c r="AF7" s="56">
        <v>5</v>
      </c>
      <c r="AG7" s="56">
        <v>6</v>
      </c>
      <c r="AH7" s="53">
        <f>ROUND((AVERAGE(Tableau2[[#This Row],[petite note]:[petite note3]]))/0.5,0)*0.5</f>
        <v>5</v>
      </c>
      <c r="AI7" s="106">
        <v>4</v>
      </c>
      <c r="AJ7" s="107">
        <v>5</v>
      </c>
      <c r="AK7" s="110">
        <v>6</v>
      </c>
      <c r="AL7" s="54">
        <f t="shared" si="2"/>
        <v>5</v>
      </c>
      <c r="AM7" s="139">
        <v>4</v>
      </c>
      <c r="AN7" s="140">
        <v>5</v>
      </c>
      <c r="AO7" s="140">
        <v>6</v>
      </c>
      <c r="AP7" s="141">
        <f>ROUND((AVERAGE(Tableau221[[#This Row],[ petite note]:[ petite note3]]))/0.5,0)*0.5</f>
        <v>5</v>
      </c>
      <c r="AQ7" s="142">
        <v>4</v>
      </c>
      <c r="AR7" s="140">
        <v>5</v>
      </c>
      <c r="AS7" s="140">
        <v>6</v>
      </c>
      <c r="AT7" s="141">
        <f>ROUND((AVERAGE(Tableau221[[#This Row],[petite note]:[petite note3]]))/0.5,0)*0.5</f>
        <v>5</v>
      </c>
      <c r="AU7" s="143">
        <v>4</v>
      </c>
      <c r="AV7" s="144">
        <v>5</v>
      </c>
      <c r="AW7" s="145">
        <v>6</v>
      </c>
      <c r="AX7" s="146">
        <f t="shared" si="3"/>
        <v>5</v>
      </c>
      <c r="AY7" s="161">
        <v>4</v>
      </c>
      <c r="AZ7" s="162">
        <v>5</v>
      </c>
      <c r="BA7" s="162">
        <v>6</v>
      </c>
      <c r="BB7" s="163">
        <f>ROUND((AVERAGE(Tableau222[[#This Row],[ petite note]:[ petite note3]]))/0.5,0)*0.5</f>
        <v>5</v>
      </c>
      <c r="BC7" s="164">
        <v>4</v>
      </c>
      <c r="BD7" s="162">
        <v>5</v>
      </c>
      <c r="BE7" s="162">
        <v>6</v>
      </c>
      <c r="BF7" s="163">
        <f>ROUND((AVERAGE(Tableau222[[#This Row],[petite note]:[petite note3]]))/0.5,0)*0.5</f>
        <v>5</v>
      </c>
      <c r="BG7" s="165">
        <v>4</v>
      </c>
      <c r="BH7" s="166">
        <v>5</v>
      </c>
      <c r="BI7" s="167">
        <v>6</v>
      </c>
      <c r="BJ7" s="168">
        <f t="shared" si="4"/>
        <v>5</v>
      </c>
      <c r="BK7" s="46">
        <v>4</v>
      </c>
      <c r="BL7" s="47">
        <v>5</v>
      </c>
      <c r="BM7" s="47">
        <v>6</v>
      </c>
      <c r="BN7" s="48">
        <f>ROUND((AVERAGE(Tableau223[[#This Row],[ petite note]:[ petite note3]]))/0.5,0)*0.5</f>
        <v>5</v>
      </c>
      <c r="BO7" s="173">
        <v>4</v>
      </c>
      <c r="BP7" s="47">
        <v>5</v>
      </c>
      <c r="BQ7" s="47">
        <v>6</v>
      </c>
      <c r="BR7" s="48">
        <f>ROUND((AVERAGE(Tableau223[[#This Row],[petite note]:[petite note3]]))/0.5,0)*0.5</f>
        <v>5</v>
      </c>
      <c r="BS7" s="174">
        <v>4</v>
      </c>
      <c r="BT7" s="90">
        <v>5</v>
      </c>
      <c r="BU7" s="100">
        <v>6</v>
      </c>
      <c r="BV7" s="52">
        <f t="shared" si="5"/>
        <v>5</v>
      </c>
      <c r="BW7" s="55">
        <v>4</v>
      </c>
      <c r="BX7" s="56">
        <v>5</v>
      </c>
      <c r="BY7" s="56">
        <v>6</v>
      </c>
      <c r="BZ7" s="53">
        <f>ROUND((AVERAGE(Tableau224[[#This Row],[ petite note]:[ petite note3]]))/0.5,0)*0.5</f>
        <v>5</v>
      </c>
      <c r="CA7" s="72">
        <v>4</v>
      </c>
      <c r="CB7" s="56">
        <v>5</v>
      </c>
      <c r="CC7" s="56">
        <v>6</v>
      </c>
      <c r="CD7" s="53">
        <f>ROUND((AVERAGE(Tableau224[[#This Row],[petite note]:[petite note3]]))/0.5,0)*0.5</f>
        <v>5</v>
      </c>
      <c r="CE7" s="106">
        <v>4</v>
      </c>
      <c r="CF7" s="107">
        <v>5</v>
      </c>
      <c r="CG7" s="110">
        <v>6</v>
      </c>
      <c r="CH7" s="54">
        <f t="shared" si="6"/>
        <v>5</v>
      </c>
    </row>
    <row r="8" spans="1:86" ht="17" customHeight="1" x14ac:dyDescent="0.35">
      <c r="A8" s="18" t="s">
        <v>47</v>
      </c>
      <c r="B8" s="19" t="s">
        <v>8</v>
      </c>
      <c r="C8" s="14">
        <v>5</v>
      </c>
      <c r="D8" s="3">
        <v>4</v>
      </c>
      <c r="E8" s="3">
        <v>6</v>
      </c>
      <c r="F8" s="27">
        <f>ROUND((AVERAGE(Tableau3[[#This Row],[petite note]:[petite note3]]))/0.5,0)*0.5</f>
        <v>5</v>
      </c>
      <c r="G8" s="14">
        <v>5</v>
      </c>
      <c r="H8" s="3">
        <v>4</v>
      </c>
      <c r="I8" s="3">
        <v>6</v>
      </c>
      <c r="J8" s="27">
        <f>ROUND((AVERAGE(Tableau3[[#This Row],[ petite note4]:[ petite note6]]))/0.5,0)*0.5</f>
        <v>5</v>
      </c>
      <c r="K8" s="95">
        <v>5</v>
      </c>
      <c r="L8" s="88">
        <v>4</v>
      </c>
      <c r="M8" s="88">
        <v>6</v>
      </c>
      <c r="N8" s="23">
        <f>AVERAGE(F8,J8,K8,L8,M8)</f>
        <v>5</v>
      </c>
      <c r="O8" s="2">
        <v>5</v>
      </c>
      <c r="P8" s="3">
        <v>4</v>
      </c>
      <c r="Q8" s="3">
        <v>6</v>
      </c>
      <c r="R8" s="27">
        <f>ROUND((AVERAGE(Tableau1[[#This Row],[ petite note]:[ petite note3]]))/0.5,0)*0.5</f>
        <v>5</v>
      </c>
      <c r="S8" s="2">
        <v>5</v>
      </c>
      <c r="T8" s="3">
        <v>4</v>
      </c>
      <c r="U8" s="4">
        <v>6</v>
      </c>
      <c r="V8" s="103">
        <f>ROUND((AVERAGE(Tableau1[[#This Row],[petite note ]:[petite note 3]]))/0.5,0)*0.5</f>
        <v>5</v>
      </c>
      <c r="W8" s="87">
        <v>5</v>
      </c>
      <c r="X8" s="88">
        <v>4</v>
      </c>
      <c r="Y8" s="88">
        <v>6</v>
      </c>
      <c r="Z8" s="23">
        <f t="shared" si="1"/>
        <v>5</v>
      </c>
      <c r="AA8" s="2">
        <v>5</v>
      </c>
      <c r="AB8" s="3">
        <v>4</v>
      </c>
      <c r="AC8" s="3">
        <v>6</v>
      </c>
      <c r="AD8" s="27">
        <f>ROUND((AVERAGE(Tableau2[[#This Row],[ petite note]:[ petite note3]]))/0.5,0)*0.5</f>
        <v>5</v>
      </c>
      <c r="AE8" s="14">
        <v>5</v>
      </c>
      <c r="AF8" s="3">
        <v>4</v>
      </c>
      <c r="AG8" s="3">
        <v>6</v>
      </c>
      <c r="AH8" s="27">
        <f>ROUND((AVERAGE(Tableau2[[#This Row],[petite note]:[petite note3]]))/0.5,0)*0.5</f>
        <v>5</v>
      </c>
      <c r="AI8" s="95">
        <v>5</v>
      </c>
      <c r="AJ8" s="88">
        <v>4</v>
      </c>
      <c r="AK8" s="109">
        <v>6</v>
      </c>
      <c r="AL8" s="103">
        <f t="shared" si="2"/>
        <v>5</v>
      </c>
      <c r="AM8" s="113">
        <v>5</v>
      </c>
      <c r="AN8" s="114">
        <v>4</v>
      </c>
      <c r="AO8" s="114">
        <v>6</v>
      </c>
      <c r="AP8" s="60">
        <f>ROUND((AVERAGE(Tableau221[[#This Row],[ petite note]:[ petite note3]]))/0.5,0)*0.5</f>
        <v>5</v>
      </c>
      <c r="AQ8" s="115">
        <v>5</v>
      </c>
      <c r="AR8" s="114">
        <v>4</v>
      </c>
      <c r="AS8" s="114">
        <v>6</v>
      </c>
      <c r="AT8" s="60">
        <f>ROUND((AVERAGE(Tableau221[[#This Row],[petite note]:[petite note3]]))/0.5,0)*0.5</f>
        <v>5</v>
      </c>
      <c r="AU8" s="116">
        <v>5</v>
      </c>
      <c r="AV8" s="117">
        <v>4</v>
      </c>
      <c r="AW8" s="118">
        <v>6</v>
      </c>
      <c r="AX8" s="61">
        <f t="shared" si="3"/>
        <v>5</v>
      </c>
      <c r="AY8" s="2">
        <v>5</v>
      </c>
      <c r="AZ8" s="3">
        <v>4</v>
      </c>
      <c r="BA8" s="3">
        <v>6</v>
      </c>
      <c r="BB8" s="27">
        <f>ROUND((AVERAGE(Tableau222[[#This Row],[ petite note]:[ petite note3]]))/0.5,0)*0.5</f>
        <v>5</v>
      </c>
      <c r="BC8" s="14">
        <v>5</v>
      </c>
      <c r="BD8" s="3">
        <v>4</v>
      </c>
      <c r="BE8" s="3">
        <v>6</v>
      </c>
      <c r="BF8" s="27">
        <f>ROUND((AVERAGE(Tableau222[[#This Row],[petite note]:[petite note3]]))/0.5,0)*0.5</f>
        <v>5</v>
      </c>
      <c r="BG8" s="95">
        <v>5</v>
      </c>
      <c r="BH8" s="88">
        <v>4</v>
      </c>
      <c r="BI8" s="109">
        <v>6</v>
      </c>
      <c r="BJ8" s="103">
        <f t="shared" si="4"/>
        <v>5</v>
      </c>
      <c r="BK8" s="2">
        <v>5</v>
      </c>
      <c r="BL8" s="3">
        <v>4</v>
      </c>
      <c r="BM8" s="3">
        <v>6</v>
      </c>
      <c r="BN8" s="27">
        <f>ROUND((AVERAGE(Tableau223[[#This Row],[ petite note]:[ petite note3]]))/0.5,0)*0.5</f>
        <v>5</v>
      </c>
      <c r="BO8" s="14">
        <v>5</v>
      </c>
      <c r="BP8" s="3">
        <v>4</v>
      </c>
      <c r="BQ8" s="3">
        <v>6</v>
      </c>
      <c r="BR8" s="27">
        <f>ROUND((AVERAGE(Tableau223[[#This Row],[petite note]:[petite note3]]))/0.5,0)*0.5</f>
        <v>5</v>
      </c>
      <c r="BS8" s="95">
        <v>5</v>
      </c>
      <c r="BT8" s="88">
        <v>4</v>
      </c>
      <c r="BU8" s="109">
        <v>6</v>
      </c>
      <c r="BV8" s="103">
        <f t="shared" si="5"/>
        <v>5</v>
      </c>
      <c r="BW8" s="2">
        <v>5</v>
      </c>
      <c r="BX8" s="3">
        <v>4</v>
      </c>
      <c r="BY8" s="3">
        <v>6</v>
      </c>
      <c r="BZ8" s="27">
        <f>ROUND((AVERAGE(Tableau224[[#This Row],[ petite note]:[ petite note3]]))/0.5,0)*0.5</f>
        <v>5</v>
      </c>
      <c r="CA8" s="14">
        <v>5</v>
      </c>
      <c r="CB8" s="3">
        <v>4</v>
      </c>
      <c r="CC8" s="3">
        <v>6</v>
      </c>
      <c r="CD8" s="27">
        <f>ROUND((AVERAGE(Tableau224[[#This Row],[petite note]:[petite note3]]))/0.5,0)*0.5</f>
        <v>5</v>
      </c>
      <c r="CE8" s="95">
        <v>5</v>
      </c>
      <c r="CF8" s="88">
        <v>4</v>
      </c>
      <c r="CG8" s="109">
        <v>6</v>
      </c>
      <c r="CH8" s="103">
        <f t="shared" si="6"/>
        <v>5</v>
      </c>
    </row>
    <row r="9" spans="1:86" ht="17" customHeight="1" x14ac:dyDescent="0.35">
      <c r="A9" s="18" t="s">
        <v>47</v>
      </c>
      <c r="B9" s="19" t="s">
        <v>9</v>
      </c>
      <c r="C9" s="37">
        <v>5</v>
      </c>
      <c r="D9" s="38">
        <v>6</v>
      </c>
      <c r="E9" s="38">
        <v>4</v>
      </c>
      <c r="F9" s="39">
        <f>ROUND((AVERAGE(Tableau3[[#This Row],[petite note]:[petite note3]]))/0.5,0)*0.5</f>
        <v>5</v>
      </c>
      <c r="G9" s="37">
        <v>5</v>
      </c>
      <c r="H9" s="38">
        <v>6</v>
      </c>
      <c r="I9" s="38">
        <v>4</v>
      </c>
      <c r="J9" s="39">
        <f>ROUND((AVERAGE(Tableau3[[#This Row],[ petite note4]:[ petite note6]]))/0.5,0)*0.5</f>
        <v>5</v>
      </c>
      <c r="K9" s="96">
        <v>5</v>
      </c>
      <c r="L9" s="97">
        <v>6</v>
      </c>
      <c r="M9" s="97">
        <v>4</v>
      </c>
      <c r="N9" s="40">
        <f t="shared" ref="N9:N10" si="7">AVERAGE(F9,J9,K9,L9,M9)</f>
        <v>5</v>
      </c>
      <c r="O9" s="46">
        <v>5</v>
      </c>
      <c r="P9" s="47">
        <v>6</v>
      </c>
      <c r="Q9" s="47">
        <v>4</v>
      </c>
      <c r="R9" s="48">
        <f>ROUND((AVERAGE(Tableau1[[#This Row],[ petite note]:[ petite note3]]))/0.5,0)*0.5</f>
        <v>5</v>
      </c>
      <c r="S9" s="46">
        <v>5</v>
      </c>
      <c r="T9" s="47">
        <v>6</v>
      </c>
      <c r="U9" s="49">
        <v>4</v>
      </c>
      <c r="V9" s="51">
        <f>ROUND((AVERAGE(Tableau1[[#This Row],[petite note ]:[petite note 3]]))/0.5,0)*0.5</f>
        <v>5</v>
      </c>
      <c r="W9" s="89">
        <v>5</v>
      </c>
      <c r="X9" s="90">
        <v>6</v>
      </c>
      <c r="Y9" s="100">
        <v>4</v>
      </c>
      <c r="Z9" s="52">
        <f t="shared" si="1"/>
        <v>5</v>
      </c>
      <c r="AA9" s="55">
        <v>5</v>
      </c>
      <c r="AB9" s="56">
        <v>6</v>
      </c>
      <c r="AC9" s="56">
        <v>4</v>
      </c>
      <c r="AD9" s="53">
        <f>ROUND((AVERAGE(Tableau2[[#This Row],[ petite note]:[ petite note3]]))/0.5,0)*0.5</f>
        <v>5</v>
      </c>
      <c r="AE9" s="72">
        <v>5</v>
      </c>
      <c r="AF9" s="56">
        <v>6</v>
      </c>
      <c r="AG9" s="56">
        <v>4</v>
      </c>
      <c r="AH9" s="53">
        <f>ROUND((AVERAGE(Tableau2[[#This Row],[petite note]:[petite note3]]))/0.5,0)*0.5</f>
        <v>5</v>
      </c>
      <c r="AI9" s="106">
        <v>5</v>
      </c>
      <c r="AJ9" s="107">
        <v>6</v>
      </c>
      <c r="AK9" s="110">
        <v>4</v>
      </c>
      <c r="AL9" s="54">
        <f t="shared" si="2"/>
        <v>5</v>
      </c>
      <c r="AM9" s="139">
        <v>5</v>
      </c>
      <c r="AN9" s="140">
        <v>6</v>
      </c>
      <c r="AO9" s="140">
        <v>4</v>
      </c>
      <c r="AP9" s="141">
        <f>ROUND((AVERAGE(Tableau221[[#This Row],[ petite note]:[ petite note3]]))/0.5,0)*0.5</f>
        <v>5</v>
      </c>
      <c r="AQ9" s="142">
        <v>5</v>
      </c>
      <c r="AR9" s="140">
        <v>6</v>
      </c>
      <c r="AS9" s="140">
        <v>4</v>
      </c>
      <c r="AT9" s="141">
        <f>ROUND((AVERAGE(Tableau221[[#This Row],[petite note]:[petite note3]]))/0.5,0)*0.5</f>
        <v>5</v>
      </c>
      <c r="AU9" s="143">
        <v>5</v>
      </c>
      <c r="AV9" s="144">
        <v>6</v>
      </c>
      <c r="AW9" s="145">
        <v>4</v>
      </c>
      <c r="AX9" s="146">
        <f t="shared" si="3"/>
        <v>5</v>
      </c>
      <c r="AY9" s="161">
        <v>5</v>
      </c>
      <c r="AZ9" s="162">
        <v>6</v>
      </c>
      <c r="BA9" s="162">
        <v>4</v>
      </c>
      <c r="BB9" s="163">
        <f>ROUND((AVERAGE(Tableau222[[#This Row],[ petite note]:[ petite note3]]))/0.5,0)*0.5</f>
        <v>5</v>
      </c>
      <c r="BC9" s="164">
        <v>5</v>
      </c>
      <c r="BD9" s="162">
        <v>6</v>
      </c>
      <c r="BE9" s="162">
        <v>4</v>
      </c>
      <c r="BF9" s="163">
        <f>ROUND((AVERAGE(Tableau222[[#This Row],[petite note]:[petite note3]]))/0.5,0)*0.5</f>
        <v>5</v>
      </c>
      <c r="BG9" s="165">
        <v>5</v>
      </c>
      <c r="BH9" s="166">
        <v>6</v>
      </c>
      <c r="BI9" s="167">
        <v>4</v>
      </c>
      <c r="BJ9" s="168">
        <f t="shared" si="4"/>
        <v>5</v>
      </c>
      <c r="BK9" s="46">
        <v>5</v>
      </c>
      <c r="BL9" s="47">
        <v>6</v>
      </c>
      <c r="BM9" s="47">
        <v>4</v>
      </c>
      <c r="BN9" s="48">
        <f>ROUND((AVERAGE(Tableau223[[#This Row],[ petite note]:[ petite note3]]))/0.5,0)*0.5</f>
        <v>5</v>
      </c>
      <c r="BO9" s="173">
        <v>5</v>
      </c>
      <c r="BP9" s="47">
        <v>6</v>
      </c>
      <c r="BQ9" s="47">
        <v>4</v>
      </c>
      <c r="BR9" s="48">
        <f>ROUND((AVERAGE(Tableau223[[#This Row],[petite note]:[petite note3]]))/0.5,0)*0.5</f>
        <v>5</v>
      </c>
      <c r="BS9" s="174">
        <v>5</v>
      </c>
      <c r="BT9" s="90">
        <v>6</v>
      </c>
      <c r="BU9" s="100">
        <v>4</v>
      </c>
      <c r="BV9" s="52">
        <f t="shared" si="5"/>
        <v>5</v>
      </c>
      <c r="BW9" s="55">
        <v>5</v>
      </c>
      <c r="BX9" s="56">
        <v>6</v>
      </c>
      <c r="BY9" s="56">
        <v>4</v>
      </c>
      <c r="BZ9" s="53">
        <f>ROUND((AVERAGE(Tableau224[[#This Row],[ petite note]:[ petite note3]]))/0.5,0)*0.5</f>
        <v>5</v>
      </c>
      <c r="CA9" s="72">
        <v>5</v>
      </c>
      <c r="CB9" s="56">
        <v>6</v>
      </c>
      <c r="CC9" s="56">
        <v>4</v>
      </c>
      <c r="CD9" s="53">
        <f>ROUND((AVERAGE(Tableau224[[#This Row],[petite note]:[petite note3]]))/0.5,0)*0.5</f>
        <v>5</v>
      </c>
      <c r="CE9" s="106">
        <v>5</v>
      </c>
      <c r="CF9" s="107">
        <v>6</v>
      </c>
      <c r="CG9" s="110">
        <v>4</v>
      </c>
      <c r="CH9" s="54">
        <f t="shared" si="6"/>
        <v>5</v>
      </c>
    </row>
    <row r="10" spans="1:86" ht="17" customHeight="1" thickBot="1" x14ac:dyDescent="0.4">
      <c r="A10" s="18" t="s">
        <v>47</v>
      </c>
      <c r="B10" s="19" t="s">
        <v>10</v>
      </c>
      <c r="C10" s="15">
        <v>2</v>
      </c>
      <c r="D10" s="13">
        <v>5</v>
      </c>
      <c r="E10" s="13">
        <v>3</v>
      </c>
      <c r="F10" s="28">
        <f>ROUND((AVERAGE(Tableau3[[#This Row],[petite note]:[petite note3]]))/0.5,0)*0.5</f>
        <v>3.5</v>
      </c>
      <c r="G10" s="15">
        <v>2</v>
      </c>
      <c r="H10" s="13">
        <v>5</v>
      </c>
      <c r="I10" s="13">
        <v>3</v>
      </c>
      <c r="J10" s="28">
        <f>ROUND((AVERAGE(Tableau3[[#This Row],[ petite note4]:[ petite note6]]))/0.5,0)*0.5</f>
        <v>3.5</v>
      </c>
      <c r="K10" s="98">
        <v>2</v>
      </c>
      <c r="L10" s="99">
        <v>5</v>
      </c>
      <c r="M10" s="99">
        <v>3</v>
      </c>
      <c r="N10" s="24">
        <f t="shared" si="7"/>
        <v>3.4</v>
      </c>
      <c r="O10" s="65">
        <v>2</v>
      </c>
      <c r="P10" s="66">
        <v>5</v>
      </c>
      <c r="Q10" s="66">
        <v>3</v>
      </c>
      <c r="R10" s="67">
        <f>ROUND((AVERAGE(Tableau1[[#This Row],[ petite note]:[ petite note3]]))/0.5,0)*0.5</f>
        <v>3.5</v>
      </c>
      <c r="S10" s="65">
        <v>2</v>
      </c>
      <c r="T10" s="66">
        <v>5</v>
      </c>
      <c r="U10" s="68">
        <v>3</v>
      </c>
      <c r="V10" s="69">
        <f>ROUND((AVERAGE(Tableau1[[#This Row],[petite note ]:[petite note 3]]))/0.5,0)*0.5</f>
        <v>3.5</v>
      </c>
      <c r="W10" s="91">
        <v>2</v>
      </c>
      <c r="X10" s="92">
        <v>5</v>
      </c>
      <c r="Y10" s="101">
        <v>3</v>
      </c>
      <c r="Z10" s="70">
        <f t="shared" si="1"/>
        <v>3.4</v>
      </c>
      <c r="AA10" s="65">
        <v>2</v>
      </c>
      <c r="AB10" s="66">
        <v>5</v>
      </c>
      <c r="AC10" s="66">
        <v>3</v>
      </c>
      <c r="AD10" s="67">
        <f>ROUND((AVERAGE(Tableau2[[#This Row],[ petite note]:[ petite note3]]))/0.5,0)*0.5</f>
        <v>3.5</v>
      </c>
      <c r="AE10" s="111">
        <v>2</v>
      </c>
      <c r="AF10" s="66">
        <v>5</v>
      </c>
      <c r="AG10" s="66">
        <v>3</v>
      </c>
      <c r="AH10" s="67">
        <f>ROUND((AVERAGE(Tableau2[[#This Row],[petite note]:[petite note3]]))/0.5,0)*0.5</f>
        <v>3.5</v>
      </c>
      <c r="AI10" s="112">
        <v>2</v>
      </c>
      <c r="AJ10" s="92">
        <v>5</v>
      </c>
      <c r="AK10" s="101">
        <v>3</v>
      </c>
      <c r="AL10" s="70">
        <f t="shared" si="2"/>
        <v>3.4</v>
      </c>
      <c r="AM10" s="119">
        <v>2</v>
      </c>
      <c r="AN10" s="120">
        <v>5</v>
      </c>
      <c r="AO10" s="120">
        <v>3</v>
      </c>
      <c r="AP10" s="62">
        <f>ROUND((AVERAGE(Tableau221[[#This Row],[ petite note]:[ petite note3]]))/0.5,0)*0.5</f>
        <v>3.5</v>
      </c>
      <c r="AQ10" s="121">
        <v>2</v>
      </c>
      <c r="AR10" s="120">
        <v>5</v>
      </c>
      <c r="AS10" s="120">
        <v>3</v>
      </c>
      <c r="AT10" s="62">
        <f>ROUND((AVERAGE(Tableau221[[#This Row],[petite note]:[petite note3]]))/0.5,0)*0.5</f>
        <v>3.5</v>
      </c>
      <c r="AU10" s="122">
        <v>2</v>
      </c>
      <c r="AV10" s="123">
        <v>5</v>
      </c>
      <c r="AW10" s="124">
        <v>3</v>
      </c>
      <c r="AX10" s="63">
        <f t="shared" si="3"/>
        <v>3.4</v>
      </c>
      <c r="AY10" s="65">
        <v>2</v>
      </c>
      <c r="AZ10" s="66">
        <v>5</v>
      </c>
      <c r="BA10" s="66">
        <v>3</v>
      </c>
      <c r="BB10" s="67">
        <f>ROUND((AVERAGE(Tableau222[[#This Row],[ petite note]:[ petite note3]]))/0.5,0)*0.5</f>
        <v>3.5</v>
      </c>
      <c r="BC10" s="111">
        <v>2</v>
      </c>
      <c r="BD10" s="66">
        <v>5</v>
      </c>
      <c r="BE10" s="66">
        <v>3</v>
      </c>
      <c r="BF10" s="67">
        <f>ROUND((AVERAGE(Tableau222[[#This Row],[petite note]:[petite note3]]))/0.5,0)*0.5</f>
        <v>3.5</v>
      </c>
      <c r="BG10" s="112">
        <v>2</v>
      </c>
      <c r="BH10" s="92">
        <v>5</v>
      </c>
      <c r="BI10" s="101">
        <v>3</v>
      </c>
      <c r="BJ10" s="70">
        <f t="shared" si="4"/>
        <v>3.4</v>
      </c>
      <c r="BK10" s="65">
        <v>2</v>
      </c>
      <c r="BL10" s="66">
        <v>5</v>
      </c>
      <c r="BM10" s="66">
        <v>3</v>
      </c>
      <c r="BN10" s="67">
        <f>ROUND((AVERAGE(Tableau223[[#This Row],[ petite note]:[ petite note3]]))/0.5,0)*0.5</f>
        <v>3.5</v>
      </c>
      <c r="BO10" s="111">
        <v>2</v>
      </c>
      <c r="BP10" s="66">
        <v>5</v>
      </c>
      <c r="BQ10" s="66">
        <v>3</v>
      </c>
      <c r="BR10" s="67">
        <f>ROUND((AVERAGE(Tableau223[[#This Row],[petite note]:[petite note3]]))/0.5,0)*0.5</f>
        <v>3.5</v>
      </c>
      <c r="BS10" s="112">
        <v>2</v>
      </c>
      <c r="BT10" s="92">
        <v>5</v>
      </c>
      <c r="BU10" s="101">
        <v>3</v>
      </c>
      <c r="BV10" s="70">
        <f t="shared" si="5"/>
        <v>3.4</v>
      </c>
      <c r="BW10" s="65">
        <v>2</v>
      </c>
      <c r="BX10" s="66">
        <v>5</v>
      </c>
      <c r="BY10" s="66">
        <v>3</v>
      </c>
      <c r="BZ10" s="67">
        <f>ROUND((AVERAGE(Tableau224[[#This Row],[ petite note]:[ petite note3]]))/0.5,0)*0.5</f>
        <v>3.5</v>
      </c>
      <c r="CA10" s="111">
        <v>2</v>
      </c>
      <c r="CB10" s="66">
        <v>5</v>
      </c>
      <c r="CC10" s="66">
        <v>3</v>
      </c>
      <c r="CD10" s="67">
        <f>ROUND((AVERAGE(Tableau224[[#This Row],[petite note]:[petite note3]]))/0.5,0)*0.5</f>
        <v>3.5</v>
      </c>
      <c r="CE10" s="112">
        <v>2</v>
      </c>
      <c r="CF10" s="92">
        <v>5</v>
      </c>
      <c r="CG10" s="101">
        <v>3</v>
      </c>
      <c r="CH10" s="70">
        <f t="shared" si="6"/>
        <v>3.4</v>
      </c>
    </row>
  </sheetData>
  <mergeCells count="8">
    <mergeCell ref="AM1:AX1"/>
    <mergeCell ref="AY1:BJ1"/>
    <mergeCell ref="BK1:BV1"/>
    <mergeCell ref="BW1:CH1"/>
    <mergeCell ref="C1:N1"/>
    <mergeCell ref="O1:Z1"/>
    <mergeCell ref="AA1:AL1"/>
    <mergeCell ref="A1:B1"/>
  </mergeCells>
  <pageMargins left="0.7" right="0.7" top="0.75" bottom="0.75" header="0.3" footer="0.3"/>
  <pageSetup paperSize="9" scale="56" fitToHeight="0" orientation="landscape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0B0C7-EA13-4FA7-B976-C951673D7B0D}">
  <dimension ref="A1:CH10"/>
  <sheetViews>
    <sheetView tabSelected="1" topLeftCell="O1" workbookViewId="0">
      <selection activeCell="AN5" sqref="AN5"/>
    </sheetView>
  </sheetViews>
  <sheetFormatPr baseColWidth="10" defaultColWidth="5.6328125" defaultRowHeight="17" customHeight="1" x14ac:dyDescent="0.35"/>
  <cols>
    <col min="1" max="1" width="20.6328125" customWidth="1"/>
    <col min="2" max="2" width="10.6328125" customWidth="1"/>
    <col min="3" max="5" width="5.6328125" style="1"/>
    <col min="6" max="6" width="5.6328125" style="32"/>
    <col min="7" max="9" width="5.6328125" style="1"/>
    <col min="10" max="10" width="5.6328125" style="32"/>
    <col min="11" max="13" width="5.6328125" style="1"/>
    <col min="14" max="14" width="5.6328125" style="25"/>
    <col min="18" max="18" width="5.6328125" style="25"/>
    <col min="22" max="22" width="5.6328125" style="25"/>
    <col min="26" max="26" width="5.6328125" style="25"/>
    <col min="30" max="30" width="5.6328125" style="25"/>
    <col min="34" max="34" width="5.6328125" style="25"/>
    <col min="38" max="38" width="5.6328125" style="25"/>
  </cols>
  <sheetData>
    <row r="1" spans="1:86" ht="17" customHeight="1" thickBot="1" x14ac:dyDescent="0.4">
      <c r="A1" s="83" t="s">
        <v>45</v>
      </c>
      <c r="B1" s="84"/>
      <c r="C1" s="73" t="s">
        <v>2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5"/>
      <c r="O1" s="76" t="s">
        <v>1</v>
      </c>
      <c r="P1" s="77"/>
      <c r="Q1" s="77"/>
      <c r="R1" s="77"/>
      <c r="S1" s="77"/>
      <c r="T1" s="77"/>
      <c r="U1" s="77"/>
      <c r="V1" s="77"/>
      <c r="W1" s="77"/>
      <c r="X1" s="77"/>
      <c r="Y1" s="77"/>
      <c r="Z1" s="78"/>
      <c r="AA1" s="79" t="s">
        <v>3</v>
      </c>
      <c r="AB1" s="80"/>
      <c r="AC1" s="80"/>
      <c r="AD1" s="80"/>
      <c r="AE1" s="80"/>
      <c r="AF1" s="80"/>
      <c r="AG1" s="80"/>
      <c r="AH1" s="80"/>
      <c r="AI1" s="80"/>
      <c r="AJ1" s="80"/>
      <c r="AK1" s="80"/>
      <c r="AL1" s="81"/>
      <c r="AM1" s="127" t="s">
        <v>48</v>
      </c>
      <c r="AN1" s="128"/>
      <c r="AO1" s="128"/>
      <c r="AP1" s="128"/>
      <c r="AQ1" s="128"/>
      <c r="AR1" s="128"/>
      <c r="AS1" s="128"/>
      <c r="AT1" s="128"/>
      <c r="AU1" s="128"/>
      <c r="AV1" s="128"/>
      <c r="AW1" s="128"/>
      <c r="AX1" s="129"/>
      <c r="AY1" s="147" t="s">
        <v>49</v>
      </c>
      <c r="AZ1" s="148"/>
      <c r="BA1" s="148"/>
      <c r="BB1" s="148"/>
      <c r="BC1" s="148"/>
      <c r="BD1" s="148"/>
      <c r="BE1" s="148"/>
      <c r="BF1" s="148"/>
      <c r="BG1" s="148"/>
      <c r="BH1" s="148"/>
      <c r="BI1" s="148"/>
      <c r="BJ1" s="149"/>
      <c r="BK1" s="76" t="s">
        <v>51</v>
      </c>
      <c r="BL1" s="77"/>
      <c r="BM1" s="77"/>
      <c r="BN1" s="77"/>
      <c r="BO1" s="77"/>
      <c r="BP1" s="77"/>
      <c r="BQ1" s="77"/>
      <c r="BR1" s="77"/>
      <c r="BS1" s="77"/>
      <c r="BT1" s="77"/>
      <c r="BU1" s="77"/>
      <c r="BV1" s="78"/>
      <c r="BW1" s="79" t="s">
        <v>50</v>
      </c>
      <c r="BX1" s="80"/>
      <c r="BY1" s="80"/>
      <c r="BZ1" s="80"/>
      <c r="CA1" s="80"/>
      <c r="CB1" s="80"/>
      <c r="CC1" s="80"/>
      <c r="CD1" s="80"/>
      <c r="CE1" s="80"/>
      <c r="CF1" s="80"/>
      <c r="CG1" s="80"/>
      <c r="CH1" s="81"/>
    </row>
    <row r="2" spans="1:86" ht="100" customHeight="1" thickBot="1" x14ac:dyDescent="0.4">
      <c r="A2" s="11" t="s">
        <v>0</v>
      </c>
      <c r="B2" s="12" t="s">
        <v>11</v>
      </c>
      <c r="C2" s="10" t="s">
        <v>23</v>
      </c>
      <c r="D2" s="9" t="s">
        <v>24</v>
      </c>
      <c r="E2" s="9" t="s">
        <v>25</v>
      </c>
      <c r="F2" s="31" t="s">
        <v>26</v>
      </c>
      <c r="G2" s="5" t="s">
        <v>27</v>
      </c>
      <c r="H2" s="9" t="s">
        <v>28</v>
      </c>
      <c r="I2" s="9" t="s">
        <v>29</v>
      </c>
      <c r="J2" s="31" t="s">
        <v>30</v>
      </c>
      <c r="K2" s="7" t="s">
        <v>31</v>
      </c>
      <c r="L2" s="7" t="s">
        <v>32</v>
      </c>
      <c r="M2" s="7" t="s">
        <v>33</v>
      </c>
      <c r="N2" s="22" t="s">
        <v>20</v>
      </c>
      <c r="O2" s="6" t="s">
        <v>35</v>
      </c>
      <c r="P2" s="6" t="s">
        <v>24</v>
      </c>
      <c r="Q2" s="6" t="s">
        <v>36</v>
      </c>
      <c r="R2" s="26" t="s">
        <v>40</v>
      </c>
      <c r="S2" s="6" t="s">
        <v>37</v>
      </c>
      <c r="T2" s="6" t="s">
        <v>38</v>
      </c>
      <c r="U2" s="6" t="s">
        <v>39</v>
      </c>
      <c r="V2" s="26" t="s">
        <v>41</v>
      </c>
      <c r="W2" s="26" t="s">
        <v>42</v>
      </c>
      <c r="X2" s="26" t="s">
        <v>43</v>
      </c>
      <c r="Y2" s="26" t="s">
        <v>44</v>
      </c>
      <c r="Z2" s="29" t="s">
        <v>21</v>
      </c>
      <c r="AA2" s="8" t="s">
        <v>35</v>
      </c>
      <c r="AB2" s="8" t="s">
        <v>24</v>
      </c>
      <c r="AC2" s="8" t="s">
        <v>36</v>
      </c>
      <c r="AD2" s="30" t="s">
        <v>26</v>
      </c>
      <c r="AE2" s="8" t="s">
        <v>23</v>
      </c>
      <c r="AF2" s="8" t="s">
        <v>34</v>
      </c>
      <c r="AG2" s="8" t="s">
        <v>25</v>
      </c>
      <c r="AH2" s="30" t="s">
        <v>41</v>
      </c>
      <c r="AI2" s="30" t="s">
        <v>42</v>
      </c>
      <c r="AJ2" s="30" t="s">
        <v>43</v>
      </c>
      <c r="AK2" s="30" t="s">
        <v>44</v>
      </c>
      <c r="AL2" s="82" t="s">
        <v>22</v>
      </c>
      <c r="AM2" s="125" t="s">
        <v>35</v>
      </c>
      <c r="AN2" s="125" t="s">
        <v>24</v>
      </c>
      <c r="AO2" s="125" t="s">
        <v>36</v>
      </c>
      <c r="AP2" s="130" t="s">
        <v>26</v>
      </c>
      <c r="AQ2" s="125" t="s">
        <v>23</v>
      </c>
      <c r="AR2" s="125" t="s">
        <v>34</v>
      </c>
      <c r="AS2" s="125" t="s">
        <v>25</v>
      </c>
      <c r="AT2" s="130" t="s">
        <v>41</v>
      </c>
      <c r="AU2" s="130" t="s">
        <v>42</v>
      </c>
      <c r="AV2" s="130" t="s">
        <v>43</v>
      </c>
      <c r="AW2" s="130" t="s">
        <v>44</v>
      </c>
      <c r="AX2" s="126" t="s">
        <v>52</v>
      </c>
      <c r="AY2" s="151" t="s">
        <v>35</v>
      </c>
      <c r="AZ2" s="151" t="s">
        <v>24</v>
      </c>
      <c r="BA2" s="151" t="s">
        <v>36</v>
      </c>
      <c r="BB2" s="150" t="s">
        <v>26</v>
      </c>
      <c r="BC2" s="151" t="s">
        <v>23</v>
      </c>
      <c r="BD2" s="151" t="s">
        <v>34</v>
      </c>
      <c r="BE2" s="151" t="s">
        <v>25</v>
      </c>
      <c r="BF2" s="150" t="s">
        <v>41</v>
      </c>
      <c r="BG2" s="150" t="s">
        <v>42</v>
      </c>
      <c r="BH2" s="150" t="s">
        <v>43</v>
      </c>
      <c r="BI2" s="150" t="s">
        <v>44</v>
      </c>
      <c r="BJ2" s="152" t="s">
        <v>53</v>
      </c>
      <c r="BK2" s="6" t="s">
        <v>35</v>
      </c>
      <c r="BL2" s="6" t="s">
        <v>24</v>
      </c>
      <c r="BM2" s="6" t="s">
        <v>36</v>
      </c>
      <c r="BN2" s="26" t="s">
        <v>26</v>
      </c>
      <c r="BO2" s="6" t="s">
        <v>23</v>
      </c>
      <c r="BP2" s="6" t="s">
        <v>34</v>
      </c>
      <c r="BQ2" s="6" t="s">
        <v>25</v>
      </c>
      <c r="BR2" s="26" t="s">
        <v>41</v>
      </c>
      <c r="BS2" s="26" t="s">
        <v>42</v>
      </c>
      <c r="BT2" s="26" t="s">
        <v>43</v>
      </c>
      <c r="BU2" s="26" t="s">
        <v>44</v>
      </c>
      <c r="BV2" s="169" t="s">
        <v>54</v>
      </c>
      <c r="BW2" s="8" t="s">
        <v>35</v>
      </c>
      <c r="BX2" s="8" t="s">
        <v>24</v>
      </c>
      <c r="BY2" s="8" t="s">
        <v>36</v>
      </c>
      <c r="BZ2" s="30" t="s">
        <v>26</v>
      </c>
      <c r="CA2" s="8" t="s">
        <v>23</v>
      </c>
      <c r="CB2" s="8" t="s">
        <v>34</v>
      </c>
      <c r="CC2" s="8" t="s">
        <v>25</v>
      </c>
      <c r="CD2" s="30" t="s">
        <v>41</v>
      </c>
      <c r="CE2" s="30" t="s">
        <v>42</v>
      </c>
      <c r="CF2" s="30" t="s">
        <v>43</v>
      </c>
      <c r="CG2" s="30" t="s">
        <v>44</v>
      </c>
      <c r="CH2" s="82" t="s">
        <v>55</v>
      </c>
    </row>
    <row r="3" spans="1:86" ht="17" customHeight="1" x14ac:dyDescent="0.35">
      <c r="A3" s="20" t="s">
        <v>47</v>
      </c>
      <c r="B3" s="21" t="s">
        <v>12</v>
      </c>
      <c r="C3" s="33">
        <v>6</v>
      </c>
      <c r="D3" s="34">
        <v>5</v>
      </c>
      <c r="E3" s="34">
        <v>4</v>
      </c>
      <c r="F3" s="35">
        <f>ROUND((AVERAGE(Tableau35[[#This Row],[petite note]:[petite note3]]))/0.5,0)*0.5</f>
        <v>5</v>
      </c>
      <c r="G3" s="33">
        <v>6</v>
      </c>
      <c r="H3" s="34">
        <v>5</v>
      </c>
      <c r="I3" s="34">
        <v>4</v>
      </c>
      <c r="J3" s="35">
        <f>ROUND((AVERAGE(Tableau35[[#This Row],[ petite note4]:[ petite note6]]))/0.5,0)*0.5</f>
        <v>5</v>
      </c>
      <c r="K3" s="93">
        <v>6</v>
      </c>
      <c r="L3" s="94">
        <v>5</v>
      </c>
      <c r="M3" s="94">
        <v>4</v>
      </c>
      <c r="N3" s="36">
        <f t="shared" ref="N3:N7" si="0">AVERAGE(F3,J3,K3,L3,M3)</f>
        <v>5</v>
      </c>
      <c r="O3" s="41">
        <v>6</v>
      </c>
      <c r="P3" s="42">
        <v>5</v>
      </c>
      <c r="Q3" s="42">
        <v>4</v>
      </c>
      <c r="R3" s="43">
        <f>ROUND((AVERAGE(Tableau137[[#This Row],[ petite note]:[ petite note3]]))/0.5,0)*0.5</f>
        <v>5</v>
      </c>
      <c r="S3" s="41">
        <v>6</v>
      </c>
      <c r="T3" s="42">
        <v>5</v>
      </c>
      <c r="U3" s="44">
        <v>4</v>
      </c>
      <c r="V3" s="102">
        <f>ROUND((AVERAGE(Tableau137[[#This Row],[petite note ]:[petite note 3]]))/0.5,0)*0.5</f>
        <v>5</v>
      </c>
      <c r="W3" s="85">
        <v>6</v>
      </c>
      <c r="X3" s="86">
        <v>5</v>
      </c>
      <c r="Y3" s="86">
        <v>4</v>
      </c>
      <c r="Z3" s="45">
        <f t="shared" ref="Z3:Z10" si="1">AVERAGE(R3,V3,W3,X3,Y3)</f>
        <v>5</v>
      </c>
      <c r="AA3" s="57">
        <v>6</v>
      </c>
      <c r="AB3" s="58">
        <v>5</v>
      </c>
      <c r="AC3" s="58">
        <v>4</v>
      </c>
      <c r="AD3" s="59">
        <f>ROUND((AVERAGE(Tableau238[[#This Row],[ petite note]:[ petite note3]]))/0.5,0)*0.5</f>
        <v>5</v>
      </c>
      <c r="AE3" s="71">
        <v>6</v>
      </c>
      <c r="AF3" s="58">
        <v>5</v>
      </c>
      <c r="AG3" s="58">
        <v>4</v>
      </c>
      <c r="AH3" s="59">
        <f>ROUND((AVERAGE(Tableau238[[#This Row],[petite note]:[petite note3]]))/0.5,0)*0.5</f>
        <v>5</v>
      </c>
      <c r="AI3" s="104">
        <v>6</v>
      </c>
      <c r="AJ3" s="105">
        <v>5</v>
      </c>
      <c r="AK3" s="108">
        <v>4</v>
      </c>
      <c r="AL3" s="64">
        <f t="shared" ref="AL3:AL10" si="2">AVERAGE(AD3,AH3,AI3,AJ3,AK3)</f>
        <v>5</v>
      </c>
      <c r="AM3" s="131">
        <v>6</v>
      </c>
      <c r="AN3" s="132">
        <v>5</v>
      </c>
      <c r="AO3" s="132">
        <v>4</v>
      </c>
      <c r="AP3" s="133">
        <f>ROUND((AVERAGE(Tableau22139[[#This Row],[ petite note]:[ petite note3]]))/0.5,0)*0.5</f>
        <v>5</v>
      </c>
      <c r="AQ3" s="134">
        <v>6</v>
      </c>
      <c r="AR3" s="132">
        <v>5</v>
      </c>
      <c r="AS3" s="132">
        <v>4</v>
      </c>
      <c r="AT3" s="133">
        <f>ROUND((AVERAGE(Tableau22139[[#This Row],[petite note]:[petite note3]]))/0.5,0)*0.5</f>
        <v>5</v>
      </c>
      <c r="AU3" s="135">
        <v>6</v>
      </c>
      <c r="AV3" s="136">
        <v>5</v>
      </c>
      <c r="AW3" s="137">
        <v>4</v>
      </c>
      <c r="AX3" s="138">
        <f t="shared" ref="AX3:AX10" si="3">AVERAGE(AP3,AT3,AU3,AV3,AW3)</f>
        <v>5</v>
      </c>
      <c r="AY3" s="153">
        <v>6</v>
      </c>
      <c r="AZ3" s="154">
        <v>5</v>
      </c>
      <c r="BA3" s="154">
        <v>4</v>
      </c>
      <c r="BB3" s="155">
        <f>ROUND((AVERAGE(Tableau22240[[#This Row],[ petite note]:[ petite note3]]))/0.5,0)*0.5</f>
        <v>5</v>
      </c>
      <c r="BC3" s="156">
        <v>6</v>
      </c>
      <c r="BD3" s="154">
        <v>5</v>
      </c>
      <c r="BE3" s="154">
        <v>4</v>
      </c>
      <c r="BF3" s="155">
        <f>ROUND((AVERAGE(Tableau22240[[#This Row],[petite note]:[petite note3]]))/0.5,0)*0.5</f>
        <v>5</v>
      </c>
      <c r="BG3" s="157">
        <v>6</v>
      </c>
      <c r="BH3" s="158">
        <v>5</v>
      </c>
      <c r="BI3" s="159">
        <v>4</v>
      </c>
      <c r="BJ3" s="160">
        <f t="shared" ref="BJ3:BJ10" si="4">AVERAGE(BB3,BF3,BG3,BH3,BI3)</f>
        <v>5</v>
      </c>
      <c r="BK3" s="41">
        <v>6</v>
      </c>
      <c r="BL3" s="42">
        <v>5</v>
      </c>
      <c r="BM3" s="42">
        <v>4</v>
      </c>
      <c r="BN3" s="43">
        <f>ROUND((AVERAGE(Tableau22341[[#This Row],[ petite note]:[ petite note3]]))/0.5,0)*0.5</f>
        <v>5</v>
      </c>
      <c r="BO3" s="170">
        <v>6</v>
      </c>
      <c r="BP3" s="42">
        <v>5</v>
      </c>
      <c r="BQ3" s="42">
        <v>4</v>
      </c>
      <c r="BR3" s="43">
        <f>ROUND((AVERAGE(Tableau22341[[#This Row],[petite note]:[petite note3]]))/0.5,0)*0.5</f>
        <v>5</v>
      </c>
      <c r="BS3" s="171">
        <v>6</v>
      </c>
      <c r="BT3" s="86">
        <v>5</v>
      </c>
      <c r="BU3" s="172">
        <v>4</v>
      </c>
      <c r="BV3" s="102">
        <f t="shared" ref="BV3:BV10" si="5">AVERAGE(BN3,BR3,BS3,BT3,BU3)</f>
        <v>5</v>
      </c>
      <c r="BW3" s="57">
        <v>6</v>
      </c>
      <c r="BX3" s="58">
        <v>5</v>
      </c>
      <c r="BY3" s="58">
        <v>4</v>
      </c>
      <c r="BZ3" s="59">
        <f>ROUND((AVERAGE(Tableau22442[[#This Row],[ petite note]:[ petite note3]]))/0.5,0)*0.5</f>
        <v>5</v>
      </c>
      <c r="CA3" s="71">
        <v>6</v>
      </c>
      <c r="CB3" s="58">
        <v>5</v>
      </c>
      <c r="CC3" s="58">
        <v>4</v>
      </c>
      <c r="CD3" s="59">
        <f>ROUND((AVERAGE(Tableau22442[[#This Row],[petite note]:[petite note3]]))/0.5,0)*0.5</f>
        <v>5</v>
      </c>
      <c r="CE3" s="104">
        <v>6</v>
      </c>
      <c r="CF3" s="105">
        <v>5</v>
      </c>
      <c r="CG3" s="108">
        <v>4</v>
      </c>
      <c r="CH3" s="64">
        <f t="shared" ref="CH3:CH10" si="6">AVERAGE(BZ3,CD3,CE3,CF3,CG3)</f>
        <v>5</v>
      </c>
    </row>
    <row r="4" spans="1:86" ht="17" customHeight="1" x14ac:dyDescent="0.35">
      <c r="A4" s="20" t="s">
        <v>47</v>
      </c>
      <c r="B4" s="21" t="s">
        <v>13</v>
      </c>
      <c r="C4" s="14">
        <v>5</v>
      </c>
      <c r="D4" s="3">
        <v>4</v>
      </c>
      <c r="E4" s="3">
        <v>6</v>
      </c>
      <c r="F4" s="27">
        <f>ROUND((AVERAGE(Tableau35[[#This Row],[petite note]:[petite note3]]))/0.5,0)*0.5</f>
        <v>5</v>
      </c>
      <c r="G4" s="14">
        <v>5</v>
      </c>
      <c r="H4" s="3">
        <v>4</v>
      </c>
      <c r="I4" s="3">
        <v>6</v>
      </c>
      <c r="J4" s="27">
        <f>ROUND((AVERAGE(Tableau35[[#This Row],[ petite note4]:[ petite note6]]))/0.5,0)*0.5</f>
        <v>5</v>
      </c>
      <c r="K4" s="95">
        <v>5</v>
      </c>
      <c r="L4" s="88">
        <v>4</v>
      </c>
      <c r="M4" s="88">
        <v>6</v>
      </c>
      <c r="N4" s="23">
        <f t="shared" si="0"/>
        <v>5</v>
      </c>
      <c r="O4" s="2">
        <v>5</v>
      </c>
      <c r="P4" s="3">
        <v>4</v>
      </c>
      <c r="Q4" s="3">
        <v>6</v>
      </c>
      <c r="R4" s="27">
        <f>ROUND((AVERAGE(Tableau137[[#This Row],[ petite note]:[ petite note3]]))/0.5,0)*0.5</f>
        <v>5</v>
      </c>
      <c r="S4" s="2">
        <v>5</v>
      </c>
      <c r="T4" s="3">
        <v>4</v>
      </c>
      <c r="U4" s="4">
        <v>6</v>
      </c>
      <c r="V4" s="103">
        <f>ROUND((AVERAGE(Tableau137[[#This Row],[petite note ]:[petite note 3]]))/0.5,0)*0.5</f>
        <v>5</v>
      </c>
      <c r="W4" s="87">
        <v>5</v>
      </c>
      <c r="X4" s="88">
        <v>4</v>
      </c>
      <c r="Y4" s="88">
        <v>6</v>
      </c>
      <c r="Z4" s="23">
        <f t="shared" si="1"/>
        <v>5</v>
      </c>
      <c r="AA4" s="2">
        <v>5</v>
      </c>
      <c r="AB4" s="3">
        <v>4</v>
      </c>
      <c r="AC4" s="3">
        <v>6</v>
      </c>
      <c r="AD4" s="27">
        <f>ROUND((AVERAGE(Tableau238[[#This Row],[ petite note]:[ petite note3]]))/0.5,0)*0.5</f>
        <v>5</v>
      </c>
      <c r="AE4" s="14">
        <v>5</v>
      </c>
      <c r="AF4" s="3">
        <v>4</v>
      </c>
      <c r="AG4" s="3">
        <v>6</v>
      </c>
      <c r="AH4" s="27">
        <f>ROUND((AVERAGE(Tableau238[[#This Row],[petite note]:[petite note3]]))/0.5,0)*0.5</f>
        <v>5</v>
      </c>
      <c r="AI4" s="95">
        <v>5</v>
      </c>
      <c r="AJ4" s="88">
        <v>4</v>
      </c>
      <c r="AK4" s="109">
        <v>6</v>
      </c>
      <c r="AL4" s="103">
        <f t="shared" si="2"/>
        <v>5</v>
      </c>
      <c r="AM4" s="113">
        <v>5</v>
      </c>
      <c r="AN4" s="114">
        <v>4</v>
      </c>
      <c r="AO4" s="114">
        <v>6</v>
      </c>
      <c r="AP4" s="60">
        <f>ROUND((AVERAGE(Tableau22139[[#This Row],[ petite note]:[ petite note3]]))/0.5,0)*0.5</f>
        <v>5</v>
      </c>
      <c r="AQ4" s="115">
        <v>5</v>
      </c>
      <c r="AR4" s="114">
        <v>4</v>
      </c>
      <c r="AS4" s="114">
        <v>6</v>
      </c>
      <c r="AT4" s="60">
        <f>ROUND((AVERAGE(Tableau22139[[#This Row],[petite note]:[petite note3]]))/0.5,0)*0.5</f>
        <v>5</v>
      </c>
      <c r="AU4" s="116">
        <v>5</v>
      </c>
      <c r="AV4" s="117">
        <v>4</v>
      </c>
      <c r="AW4" s="118">
        <v>6</v>
      </c>
      <c r="AX4" s="61">
        <f t="shared" si="3"/>
        <v>5</v>
      </c>
      <c r="AY4" s="2">
        <v>5</v>
      </c>
      <c r="AZ4" s="3">
        <v>4</v>
      </c>
      <c r="BA4" s="3">
        <v>6</v>
      </c>
      <c r="BB4" s="27">
        <f>ROUND((AVERAGE(Tableau22240[[#This Row],[ petite note]:[ petite note3]]))/0.5,0)*0.5</f>
        <v>5</v>
      </c>
      <c r="BC4" s="14">
        <v>5</v>
      </c>
      <c r="BD4" s="3">
        <v>4</v>
      </c>
      <c r="BE4" s="3">
        <v>6</v>
      </c>
      <c r="BF4" s="27">
        <f>ROUND((AVERAGE(Tableau22240[[#This Row],[petite note]:[petite note3]]))/0.5,0)*0.5</f>
        <v>5</v>
      </c>
      <c r="BG4" s="95">
        <v>5</v>
      </c>
      <c r="BH4" s="88">
        <v>4</v>
      </c>
      <c r="BI4" s="109">
        <v>6</v>
      </c>
      <c r="BJ4" s="103">
        <f t="shared" si="4"/>
        <v>5</v>
      </c>
      <c r="BK4" s="2">
        <v>5</v>
      </c>
      <c r="BL4" s="3">
        <v>4</v>
      </c>
      <c r="BM4" s="3">
        <v>6</v>
      </c>
      <c r="BN4" s="27">
        <f>ROUND((AVERAGE(Tableau22341[[#This Row],[ petite note]:[ petite note3]]))/0.5,0)*0.5</f>
        <v>5</v>
      </c>
      <c r="BO4" s="14">
        <v>5</v>
      </c>
      <c r="BP4" s="3">
        <v>4</v>
      </c>
      <c r="BQ4" s="3">
        <v>6</v>
      </c>
      <c r="BR4" s="27">
        <f>ROUND((AVERAGE(Tableau22341[[#This Row],[petite note]:[petite note3]]))/0.5,0)*0.5</f>
        <v>5</v>
      </c>
      <c r="BS4" s="95">
        <v>5</v>
      </c>
      <c r="BT4" s="88">
        <v>4</v>
      </c>
      <c r="BU4" s="109">
        <v>6</v>
      </c>
      <c r="BV4" s="103">
        <f t="shared" si="5"/>
        <v>5</v>
      </c>
      <c r="BW4" s="2">
        <v>5</v>
      </c>
      <c r="BX4" s="3">
        <v>4</v>
      </c>
      <c r="BY4" s="3">
        <v>6</v>
      </c>
      <c r="BZ4" s="27">
        <f>ROUND((AVERAGE(Tableau22442[[#This Row],[ petite note]:[ petite note3]]))/0.5,0)*0.5</f>
        <v>5</v>
      </c>
      <c r="CA4" s="14">
        <v>5</v>
      </c>
      <c r="CB4" s="3">
        <v>4</v>
      </c>
      <c r="CC4" s="3">
        <v>6</v>
      </c>
      <c r="CD4" s="27">
        <f>ROUND((AVERAGE(Tableau22442[[#This Row],[petite note]:[petite note3]]))/0.5,0)*0.5</f>
        <v>5</v>
      </c>
      <c r="CE4" s="95">
        <v>5</v>
      </c>
      <c r="CF4" s="88">
        <v>4</v>
      </c>
      <c r="CG4" s="109">
        <v>6</v>
      </c>
      <c r="CH4" s="103">
        <f t="shared" si="6"/>
        <v>5</v>
      </c>
    </row>
    <row r="5" spans="1:86" ht="17" customHeight="1" x14ac:dyDescent="0.35">
      <c r="A5" s="20" t="s">
        <v>47</v>
      </c>
      <c r="B5" s="21" t="s">
        <v>14</v>
      </c>
      <c r="C5" s="37">
        <v>4</v>
      </c>
      <c r="D5" s="38">
        <v>6</v>
      </c>
      <c r="E5" s="38">
        <v>5</v>
      </c>
      <c r="F5" s="39">
        <f>ROUND((AVERAGE(Tableau35[[#This Row],[petite note]:[petite note3]]))/0.5,0)*0.5</f>
        <v>5</v>
      </c>
      <c r="G5" s="37">
        <v>4</v>
      </c>
      <c r="H5" s="38">
        <v>6</v>
      </c>
      <c r="I5" s="38">
        <v>5</v>
      </c>
      <c r="J5" s="39">
        <f>ROUND((AVERAGE(Tableau35[[#This Row],[ petite note4]:[ petite note6]]))/0.5,0)*0.5</f>
        <v>5</v>
      </c>
      <c r="K5" s="96">
        <v>4</v>
      </c>
      <c r="L5" s="97">
        <v>6</v>
      </c>
      <c r="M5" s="97">
        <v>5</v>
      </c>
      <c r="N5" s="40">
        <f t="shared" si="0"/>
        <v>5</v>
      </c>
      <c r="O5" s="46">
        <v>4</v>
      </c>
      <c r="P5" s="47">
        <v>6</v>
      </c>
      <c r="Q5" s="47">
        <v>5</v>
      </c>
      <c r="R5" s="48">
        <f>ROUND((AVERAGE(Tableau137[[#This Row],[ petite note]:[ petite note3]]))/0.5,0)*0.5</f>
        <v>5</v>
      </c>
      <c r="S5" s="46">
        <v>4</v>
      </c>
      <c r="T5" s="47">
        <v>6</v>
      </c>
      <c r="U5" s="49">
        <v>5</v>
      </c>
      <c r="V5" s="52">
        <f>ROUND((AVERAGE(Tableau137[[#This Row],[petite note ]:[petite note 3]]))/0.5,0)*0.5</f>
        <v>5</v>
      </c>
      <c r="W5" s="89">
        <v>4</v>
      </c>
      <c r="X5" s="90">
        <v>6</v>
      </c>
      <c r="Y5" s="90">
        <v>5</v>
      </c>
      <c r="Z5" s="50">
        <f t="shared" si="1"/>
        <v>5</v>
      </c>
      <c r="AA5" s="55">
        <v>4</v>
      </c>
      <c r="AB5" s="56">
        <v>6</v>
      </c>
      <c r="AC5" s="56">
        <v>5</v>
      </c>
      <c r="AD5" s="53">
        <f>ROUND((AVERAGE(Tableau238[[#This Row],[ petite note]:[ petite note3]]))/0.5,0)*0.5</f>
        <v>5</v>
      </c>
      <c r="AE5" s="72">
        <v>4</v>
      </c>
      <c r="AF5" s="56">
        <v>6</v>
      </c>
      <c r="AG5" s="56">
        <v>5</v>
      </c>
      <c r="AH5" s="53">
        <f>ROUND((AVERAGE(Tableau238[[#This Row],[petite note]:[petite note3]]))/0.5,0)*0.5</f>
        <v>5</v>
      </c>
      <c r="AI5" s="106">
        <v>4</v>
      </c>
      <c r="AJ5" s="107">
        <v>6</v>
      </c>
      <c r="AK5" s="110">
        <v>5</v>
      </c>
      <c r="AL5" s="54">
        <f t="shared" si="2"/>
        <v>5</v>
      </c>
      <c r="AM5" s="139">
        <v>4</v>
      </c>
      <c r="AN5" s="140">
        <v>6</v>
      </c>
      <c r="AO5" s="140">
        <v>5</v>
      </c>
      <c r="AP5" s="141">
        <f>ROUND((AVERAGE(Tableau22139[[#This Row],[ petite note]:[ petite note3]]))/0.5,0)*0.5</f>
        <v>5</v>
      </c>
      <c r="AQ5" s="142">
        <v>4</v>
      </c>
      <c r="AR5" s="140">
        <v>6</v>
      </c>
      <c r="AS5" s="140">
        <v>5</v>
      </c>
      <c r="AT5" s="141">
        <f>ROUND((AVERAGE(Tableau22139[[#This Row],[petite note]:[petite note3]]))/0.5,0)*0.5</f>
        <v>5</v>
      </c>
      <c r="AU5" s="143">
        <v>4</v>
      </c>
      <c r="AV5" s="144">
        <v>6</v>
      </c>
      <c r="AW5" s="145">
        <v>5</v>
      </c>
      <c r="AX5" s="146">
        <f t="shared" si="3"/>
        <v>5</v>
      </c>
      <c r="AY5" s="161">
        <v>4</v>
      </c>
      <c r="AZ5" s="162">
        <v>6</v>
      </c>
      <c r="BA5" s="162">
        <v>5</v>
      </c>
      <c r="BB5" s="163">
        <f>ROUND((AVERAGE(Tableau22240[[#This Row],[ petite note]:[ petite note3]]))/0.5,0)*0.5</f>
        <v>5</v>
      </c>
      <c r="BC5" s="164">
        <v>4</v>
      </c>
      <c r="BD5" s="162">
        <v>6</v>
      </c>
      <c r="BE5" s="162">
        <v>5</v>
      </c>
      <c r="BF5" s="163">
        <f>ROUND((AVERAGE(Tableau22240[[#This Row],[petite note]:[petite note3]]))/0.5,0)*0.5</f>
        <v>5</v>
      </c>
      <c r="BG5" s="165">
        <v>4</v>
      </c>
      <c r="BH5" s="166">
        <v>6</v>
      </c>
      <c r="BI5" s="167">
        <v>5</v>
      </c>
      <c r="BJ5" s="168">
        <f t="shared" si="4"/>
        <v>5</v>
      </c>
      <c r="BK5" s="46">
        <v>4</v>
      </c>
      <c r="BL5" s="47">
        <v>6</v>
      </c>
      <c r="BM5" s="47">
        <v>5</v>
      </c>
      <c r="BN5" s="48">
        <f>ROUND((AVERAGE(Tableau22341[[#This Row],[ petite note]:[ petite note3]]))/0.5,0)*0.5</f>
        <v>5</v>
      </c>
      <c r="BO5" s="173">
        <v>4</v>
      </c>
      <c r="BP5" s="47">
        <v>6</v>
      </c>
      <c r="BQ5" s="47">
        <v>5</v>
      </c>
      <c r="BR5" s="48">
        <f>ROUND((AVERAGE(Tableau22341[[#This Row],[petite note]:[petite note3]]))/0.5,0)*0.5</f>
        <v>5</v>
      </c>
      <c r="BS5" s="174">
        <v>4</v>
      </c>
      <c r="BT5" s="90">
        <v>6</v>
      </c>
      <c r="BU5" s="100">
        <v>5</v>
      </c>
      <c r="BV5" s="52">
        <f t="shared" si="5"/>
        <v>5</v>
      </c>
      <c r="BW5" s="55">
        <v>4</v>
      </c>
      <c r="BX5" s="56">
        <v>6</v>
      </c>
      <c r="BY5" s="56">
        <v>5</v>
      </c>
      <c r="BZ5" s="53">
        <f>ROUND((AVERAGE(Tableau22442[[#This Row],[ petite note]:[ petite note3]]))/0.5,0)*0.5</f>
        <v>5</v>
      </c>
      <c r="CA5" s="72">
        <v>4</v>
      </c>
      <c r="CB5" s="56">
        <v>6</v>
      </c>
      <c r="CC5" s="56">
        <v>5</v>
      </c>
      <c r="CD5" s="53">
        <f>ROUND((AVERAGE(Tableau22442[[#This Row],[petite note]:[petite note3]]))/0.5,0)*0.5</f>
        <v>5</v>
      </c>
      <c r="CE5" s="106">
        <v>4</v>
      </c>
      <c r="CF5" s="107">
        <v>6</v>
      </c>
      <c r="CG5" s="110">
        <v>5</v>
      </c>
      <c r="CH5" s="54">
        <f t="shared" si="6"/>
        <v>5</v>
      </c>
    </row>
    <row r="6" spans="1:86" ht="17" customHeight="1" x14ac:dyDescent="0.35">
      <c r="A6" s="20" t="s">
        <v>47</v>
      </c>
      <c r="B6" s="21" t="s">
        <v>15</v>
      </c>
      <c r="C6" s="14">
        <v>5</v>
      </c>
      <c r="D6" s="3">
        <v>4</v>
      </c>
      <c r="E6" s="3">
        <v>5</v>
      </c>
      <c r="F6" s="27">
        <f>ROUND((AVERAGE(Tableau35[[#This Row],[petite note]:[petite note3]]))/0.5,0)*0.5</f>
        <v>4.5</v>
      </c>
      <c r="G6" s="14">
        <v>5</v>
      </c>
      <c r="H6" s="3">
        <v>4</v>
      </c>
      <c r="I6" s="3">
        <v>5</v>
      </c>
      <c r="J6" s="27">
        <f>ROUND((AVERAGE(Tableau35[[#This Row],[ petite note4]:[ petite note6]]))/0.5,0)*0.5</f>
        <v>4.5</v>
      </c>
      <c r="K6" s="95">
        <v>5</v>
      </c>
      <c r="L6" s="88">
        <v>4</v>
      </c>
      <c r="M6" s="88">
        <v>5</v>
      </c>
      <c r="N6" s="23">
        <f t="shared" si="0"/>
        <v>4.5999999999999996</v>
      </c>
      <c r="O6" s="2">
        <v>5</v>
      </c>
      <c r="P6" s="3">
        <v>4</v>
      </c>
      <c r="Q6" s="3">
        <v>5</v>
      </c>
      <c r="R6" s="27">
        <f>ROUND((AVERAGE(Tableau137[[#This Row],[ petite note]:[ petite note3]]))/0.5,0)*0.5</f>
        <v>4.5</v>
      </c>
      <c r="S6" s="2">
        <v>5</v>
      </c>
      <c r="T6" s="3">
        <v>4</v>
      </c>
      <c r="U6" s="4">
        <v>5</v>
      </c>
      <c r="V6" s="103">
        <f>ROUND((AVERAGE(Tableau137[[#This Row],[petite note ]:[petite note 3]]))/0.5,0)*0.5</f>
        <v>4.5</v>
      </c>
      <c r="W6" s="87">
        <v>5</v>
      </c>
      <c r="X6" s="88">
        <v>4</v>
      </c>
      <c r="Y6" s="88">
        <v>5</v>
      </c>
      <c r="Z6" s="23">
        <f t="shared" si="1"/>
        <v>4.5999999999999996</v>
      </c>
      <c r="AA6" s="2">
        <v>5</v>
      </c>
      <c r="AB6" s="3">
        <v>4</v>
      </c>
      <c r="AC6" s="3">
        <v>5</v>
      </c>
      <c r="AD6" s="27">
        <f>ROUND((AVERAGE(Tableau238[[#This Row],[ petite note]:[ petite note3]]))/0.5,0)*0.5</f>
        <v>4.5</v>
      </c>
      <c r="AE6" s="14">
        <v>5</v>
      </c>
      <c r="AF6" s="3">
        <v>4</v>
      </c>
      <c r="AG6" s="3">
        <v>5</v>
      </c>
      <c r="AH6" s="27">
        <f>ROUND((AVERAGE(Tableau238[[#This Row],[petite note]:[petite note3]]))/0.5,0)*0.5</f>
        <v>4.5</v>
      </c>
      <c r="AI6" s="95">
        <v>5</v>
      </c>
      <c r="AJ6" s="88">
        <v>4</v>
      </c>
      <c r="AK6" s="109">
        <v>5</v>
      </c>
      <c r="AL6" s="103">
        <f t="shared" si="2"/>
        <v>4.5999999999999996</v>
      </c>
      <c r="AM6" s="113">
        <v>5</v>
      </c>
      <c r="AN6" s="114">
        <v>4</v>
      </c>
      <c r="AO6" s="114">
        <v>5</v>
      </c>
      <c r="AP6" s="60">
        <f>ROUND((AVERAGE(Tableau22139[[#This Row],[ petite note]:[ petite note3]]))/0.5,0)*0.5</f>
        <v>4.5</v>
      </c>
      <c r="AQ6" s="115">
        <v>5</v>
      </c>
      <c r="AR6" s="114">
        <v>4</v>
      </c>
      <c r="AS6" s="114">
        <v>5</v>
      </c>
      <c r="AT6" s="60">
        <f>ROUND((AVERAGE(Tableau22139[[#This Row],[petite note]:[petite note3]]))/0.5,0)*0.5</f>
        <v>4.5</v>
      </c>
      <c r="AU6" s="116">
        <v>5</v>
      </c>
      <c r="AV6" s="117">
        <v>4</v>
      </c>
      <c r="AW6" s="118">
        <v>5</v>
      </c>
      <c r="AX6" s="61">
        <f t="shared" si="3"/>
        <v>4.5999999999999996</v>
      </c>
      <c r="AY6" s="2">
        <v>5</v>
      </c>
      <c r="AZ6" s="3">
        <v>4</v>
      </c>
      <c r="BA6" s="3">
        <v>5</v>
      </c>
      <c r="BB6" s="27">
        <f>ROUND((AVERAGE(Tableau22240[[#This Row],[ petite note]:[ petite note3]]))/0.5,0)*0.5</f>
        <v>4.5</v>
      </c>
      <c r="BC6" s="14">
        <v>5</v>
      </c>
      <c r="BD6" s="3">
        <v>4</v>
      </c>
      <c r="BE6" s="3">
        <v>5</v>
      </c>
      <c r="BF6" s="27">
        <f>ROUND((AVERAGE(Tableau22240[[#This Row],[petite note]:[petite note3]]))/0.5,0)*0.5</f>
        <v>4.5</v>
      </c>
      <c r="BG6" s="95">
        <v>5</v>
      </c>
      <c r="BH6" s="88">
        <v>4</v>
      </c>
      <c r="BI6" s="109">
        <v>5</v>
      </c>
      <c r="BJ6" s="103">
        <f t="shared" si="4"/>
        <v>4.5999999999999996</v>
      </c>
      <c r="BK6" s="2">
        <v>5</v>
      </c>
      <c r="BL6" s="3">
        <v>4</v>
      </c>
      <c r="BM6" s="3">
        <v>5</v>
      </c>
      <c r="BN6" s="27">
        <f>ROUND((AVERAGE(Tableau22341[[#This Row],[ petite note]:[ petite note3]]))/0.5,0)*0.5</f>
        <v>4.5</v>
      </c>
      <c r="BO6" s="14">
        <v>5</v>
      </c>
      <c r="BP6" s="3">
        <v>4</v>
      </c>
      <c r="BQ6" s="3">
        <v>5</v>
      </c>
      <c r="BR6" s="27">
        <f>ROUND((AVERAGE(Tableau22341[[#This Row],[petite note]:[petite note3]]))/0.5,0)*0.5</f>
        <v>4.5</v>
      </c>
      <c r="BS6" s="95">
        <v>5</v>
      </c>
      <c r="BT6" s="88">
        <v>4</v>
      </c>
      <c r="BU6" s="109">
        <v>5</v>
      </c>
      <c r="BV6" s="103">
        <f t="shared" si="5"/>
        <v>4.5999999999999996</v>
      </c>
      <c r="BW6" s="2">
        <v>5</v>
      </c>
      <c r="BX6" s="3">
        <v>4</v>
      </c>
      <c r="BY6" s="3">
        <v>5</v>
      </c>
      <c r="BZ6" s="27">
        <f>ROUND((AVERAGE(Tableau22442[[#This Row],[ petite note]:[ petite note3]]))/0.5,0)*0.5</f>
        <v>4.5</v>
      </c>
      <c r="CA6" s="14">
        <v>5</v>
      </c>
      <c r="CB6" s="3">
        <v>4</v>
      </c>
      <c r="CC6" s="3">
        <v>5</v>
      </c>
      <c r="CD6" s="27">
        <f>ROUND((AVERAGE(Tableau22442[[#This Row],[petite note]:[petite note3]]))/0.5,0)*0.5</f>
        <v>4.5</v>
      </c>
      <c r="CE6" s="95">
        <v>5</v>
      </c>
      <c r="CF6" s="88">
        <v>4</v>
      </c>
      <c r="CG6" s="109">
        <v>5</v>
      </c>
      <c r="CH6" s="103">
        <f t="shared" si="6"/>
        <v>4.5999999999999996</v>
      </c>
    </row>
    <row r="7" spans="1:86" ht="17" customHeight="1" x14ac:dyDescent="0.35">
      <c r="A7" s="20" t="s">
        <v>47</v>
      </c>
      <c r="B7" s="21" t="s">
        <v>16</v>
      </c>
      <c r="C7" s="37">
        <v>4</v>
      </c>
      <c r="D7" s="38">
        <v>5</v>
      </c>
      <c r="E7" s="38">
        <v>6</v>
      </c>
      <c r="F7" s="39">
        <f>ROUND((AVERAGE(Tableau35[[#This Row],[petite note]:[petite note3]]))/0.5,0)*0.5</f>
        <v>5</v>
      </c>
      <c r="G7" s="37">
        <v>4</v>
      </c>
      <c r="H7" s="38">
        <v>5</v>
      </c>
      <c r="I7" s="38">
        <v>6</v>
      </c>
      <c r="J7" s="39">
        <f>ROUND((AVERAGE(Tableau35[[#This Row],[ petite note4]:[ petite note6]]))/0.5,0)*0.5</f>
        <v>5</v>
      </c>
      <c r="K7" s="96">
        <v>4</v>
      </c>
      <c r="L7" s="97">
        <v>5</v>
      </c>
      <c r="M7" s="97">
        <v>6</v>
      </c>
      <c r="N7" s="40">
        <f t="shared" si="0"/>
        <v>5</v>
      </c>
      <c r="O7" s="46">
        <v>4</v>
      </c>
      <c r="P7" s="47">
        <v>5</v>
      </c>
      <c r="Q7" s="47">
        <v>6</v>
      </c>
      <c r="R7" s="48">
        <f>ROUND((AVERAGE(Tableau137[[#This Row],[ petite note]:[ petite note3]]))/0.5,0)*0.5</f>
        <v>5</v>
      </c>
      <c r="S7" s="46">
        <v>4</v>
      </c>
      <c r="T7" s="47">
        <v>5</v>
      </c>
      <c r="U7" s="49">
        <v>6</v>
      </c>
      <c r="V7" s="52">
        <f>ROUND((AVERAGE(Tableau137[[#This Row],[petite note ]:[petite note 3]]))/0.5,0)*0.5</f>
        <v>5</v>
      </c>
      <c r="W7" s="89">
        <v>4</v>
      </c>
      <c r="X7" s="90">
        <v>5</v>
      </c>
      <c r="Y7" s="90">
        <v>6</v>
      </c>
      <c r="Z7" s="50">
        <f t="shared" si="1"/>
        <v>5</v>
      </c>
      <c r="AA7" s="55">
        <v>4</v>
      </c>
      <c r="AB7" s="56">
        <v>5</v>
      </c>
      <c r="AC7" s="56">
        <v>6</v>
      </c>
      <c r="AD7" s="53">
        <f>ROUND((AVERAGE(Tableau238[[#This Row],[ petite note]:[ petite note3]]))/0.5,0)*0.5</f>
        <v>5</v>
      </c>
      <c r="AE7" s="72">
        <v>4</v>
      </c>
      <c r="AF7" s="56">
        <v>5</v>
      </c>
      <c r="AG7" s="56">
        <v>6</v>
      </c>
      <c r="AH7" s="53">
        <f>ROUND((AVERAGE(Tableau238[[#This Row],[petite note]:[petite note3]]))/0.5,0)*0.5</f>
        <v>5</v>
      </c>
      <c r="AI7" s="106">
        <v>4</v>
      </c>
      <c r="AJ7" s="107">
        <v>5</v>
      </c>
      <c r="AK7" s="110">
        <v>6</v>
      </c>
      <c r="AL7" s="54">
        <f t="shared" si="2"/>
        <v>5</v>
      </c>
      <c r="AM7" s="139">
        <v>4</v>
      </c>
      <c r="AN7" s="140">
        <v>5</v>
      </c>
      <c r="AO7" s="140">
        <v>6</v>
      </c>
      <c r="AP7" s="141">
        <f>ROUND((AVERAGE(Tableau22139[[#This Row],[ petite note]:[ petite note3]]))/0.5,0)*0.5</f>
        <v>5</v>
      </c>
      <c r="AQ7" s="142">
        <v>4</v>
      </c>
      <c r="AR7" s="140">
        <v>5</v>
      </c>
      <c r="AS7" s="140">
        <v>6</v>
      </c>
      <c r="AT7" s="141">
        <f>ROUND((AVERAGE(Tableau22139[[#This Row],[petite note]:[petite note3]]))/0.5,0)*0.5</f>
        <v>5</v>
      </c>
      <c r="AU7" s="143">
        <v>4</v>
      </c>
      <c r="AV7" s="144">
        <v>5</v>
      </c>
      <c r="AW7" s="145">
        <v>6</v>
      </c>
      <c r="AX7" s="146">
        <f t="shared" si="3"/>
        <v>5</v>
      </c>
      <c r="AY7" s="161">
        <v>4</v>
      </c>
      <c r="AZ7" s="162">
        <v>5</v>
      </c>
      <c r="BA7" s="162">
        <v>6</v>
      </c>
      <c r="BB7" s="163">
        <f>ROUND((AVERAGE(Tableau22240[[#This Row],[ petite note]:[ petite note3]]))/0.5,0)*0.5</f>
        <v>5</v>
      </c>
      <c r="BC7" s="164">
        <v>4</v>
      </c>
      <c r="BD7" s="162">
        <v>5</v>
      </c>
      <c r="BE7" s="162">
        <v>6</v>
      </c>
      <c r="BF7" s="163">
        <f>ROUND((AVERAGE(Tableau22240[[#This Row],[petite note]:[petite note3]]))/0.5,0)*0.5</f>
        <v>5</v>
      </c>
      <c r="BG7" s="165">
        <v>4</v>
      </c>
      <c r="BH7" s="166">
        <v>5</v>
      </c>
      <c r="BI7" s="167">
        <v>6</v>
      </c>
      <c r="BJ7" s="168">
        <f t="shared" si="4"/>
        <v>5</v>
      </c>
      <c r="BK7" s="46">
        <v>4</v>
      </c>
      <c r="BL7" s="47">
        <v>5</v>
      </c>
      <c r="BM7" s="47">
        <v>6</v>
      </c>
      <c r="BN7" s="48">
        <f>ROUND((AVERAGE(Tableau22341[[#This Row],[ petite note]:[ petite note3]]))/0.5,0)*0.5</f>
        <v>5</v>
      </c>
      <c r="BO7" s="173">
        <v>4</v>
      </c>
      <c r="BP7" s="47">
        <v>5</v>
      </c>
      <c r="BQ7" s="47">
        <v>6</v>
      </c>
      <c r="BR7" s="48">
        <f>ROUND((AVERAGE(Tableau22341[[#This Row],[petite note]:[petite note3]]))/0.5,0)*0.5</f>
        <v>5</v>
      </c>
      <c r="BS7" s="174">
        <v>4</v>
      </c>
      <c r="BT7" s="90">
        <v>5</v>
      </c>
      <c r="BU7" s="100">
        <v>6</v>
      </c>
      <c r="BV7" s="52">
        <f t="shared" si="5"/>
        <v>5</v>
      </c>
      <c r="BW7" s="55">
        <v>4</v>
      </c>
      <c r="BX7" s="56">
        <v>5</v>
      </c>
      <c r="BY7" s="56">
        <v>6</v>
      </c>
      <c r="BZ7" s="53">
        <f>ROUND((AVERAGE(Tableau22442[[#This Row],[ petite note]:[ petite note3]]))/0.5,0)*0.5</f>
        <v>5</v>
      </c>
      <c r="CA7" s="72">
        <v>4</v>
      </c>
      <c r="CB7" s="56">
        <v>5</v>
      </c>
      <c r="CC7" s="56">
        <v>6</v>
      </c>
      <c r="CD7" s="53">
        <f>ROUND((AVERAGE(Tableau22442[[#This Row],[petite note]:[petite note3]]))/0.5,0)*0.5</f>
        <v>5</v>
      </c>
      <c r="CE7" s="106">
        <v>4</v>
      </c>
      <c r="CF7" s="107">
        <v>5</v>
      </c>
      <c r="CG7" s="110">
        <v>6</v>
      </c>
      <c r="CH7" s="54">
        <f t="shared" si="6"/>
        <v>5</v>
      </c>
    </row>
    <row r="8" spans="1:86" ht="17" customHeight="1" x14ac:dyDescent="0.35">
      <c r="A8" s="20" t="s">
        <v>47</v>
      </c>
      <c r="B8" s="21" t="s">
        <v>17</v>
      </c>
      <c r="C8" s="14">
        <v>5</v>
      </c>
      <c r="D8" s="3">
        <v>4</v>
      </c>
      <c r="E8" s="3">
        <v>6</v>
      </c>
      <c r="F8" s="27">
        <f>ROUND((AVERAGE(Tableau35[[#This Row],[petite note]:[petite note3]]))/0.5,0)*0.5</f>
        <v>5</v>
      </c>
      <c r="G8" s="14">
        <v>5</v>
      </c>
      <c r="H8" s="3">
        <v>4</v>
      </c>
      <c r="I8" s="3">
        <v>6</v>
      </c>
      <c r="J8" s="27">
        <f>ROUND((AVERAGE(Tableau35[[#This Row],[ petite note4]:[ petite note6]]))/0.5,0)*0.5</f>
        <v>5</v>
      </c>
      <c r="K8" s="95">
        <v>5</v>
      </c>
      <c r="L8" s="88">
        <v>4</v>
      </c>
      <c r="M8" s="88">
        <v>6</v>
      </c>
      <c r="N8" s="23">
        <f>AVERAGE(F8,J8,K8,L8,M8)</f>
        <v>5</v>
      </c>
      <c r="O8" s="2">
        <v>5</v>
      </c>
      <c r="P8" s="3">
        <v>4</v>
      </c>
      <c r="Q8" s="3">
        <v>6</v>
      </c>
      <c r="R8" s="27">
        <f>ROUND((AVERAGE(Tableau137[[#This Row],[ petite note]:[ petite note3]]))/0.5,0)*0.5</f>
        <v>5</v>
      </c>
      <c r="S8" s="2">
        <v>5</v>
      </c>
      <c r="T8" s="3">
        <v>4</v>
      </c>
      <c r="U8" s="4">
        <v>6</v>
      </c>
      <c r="V8" s="103">
        <f>ROUND((AVERAGE(Tableau137[[#This Row],[petite note ]:[petite note 3]]))/0.5,0)*0.5</f>
        <v>5</v>
      </c>
      <c r="W8" s="87">
        <v>5</v>
      </c>
      <c r="X8" s="88">
        <v>4</v>
      </c>
      <c r="Y8" s="88">
        <v>6</v>
      </c>
      <c r="Z8" s="23">
        <f t="shared" si="1"/>
        <v>5</v>
      </c>
      <c r="AA8" s="2">
        <v>5</v>
      </c>
      <c r="AB8" s="3">
        <v>4</v>
      </c>
      <c r="AC8" s="3">
        <v>6</v>
      </c>
      <c r="AD8" s="27">
        <f>ROUND((AVERAGE(Tableau238[[#This Row],[ petite note]:[ petite note3]]))/0.5,0)*0.5</f>
        <v>5</v>
      </c>
      <c r="AE8" s="14">
        <v>5</v>
      </c>
      <c r="AF8" s="3">
        <v>4</v>
      </c>
      <c r="AG8" s="3">
        <v>6</v>
      </c>
      <c r="AH8" s="27">
        <f>ROUND((AVERAGE(Tableau238[[#This Row],[petite note]:[petite note3]]))/0.5,0)*0.5</f>
        <v>5</v>
      </c>
      <c r="AI8" s="95">
        <v>5</v>
      </c>
      <c r="AJ8" s="88">
        <v>4</v>
      </c>
      <c r="AK8" s="109">
        <v>6</v>
      </c>
      <c r="AL8" s="103">
        <f t="shared" si="2"/>
        <v>5</v>
      </c>
      <c r="AM8" s="113">
        <v>5</v>
      </c>
      <c r="AN8" s="114">
        <v>4</v>
      </c>
      <c r="AO8" s="114">
        <v>6</v>
      </c>
      <c r="AP8" s="60">
        <f>ROUND((AVERAGE(Tableau22139[[#This Row],[ petite note]:[ petite note3]]))/0.5,0)*0.5</f>
        <v>5</v>
      </c>
      <c r="AQ8" s="115">
        <v>5</v>
      </c>
      <c r="AR8" s="114">
        <v>4</v>
      </c>
      <c r="AS8" s="114">
        <v>6</v>
      </c>
      <c r="AT8" s="60">
        <f>ROUND((AVERAGE(Tableau22139[[#This Row],[petite note]:[petite note3]]))/0.5,0)*0.5</f>
        <v>5</v>
      </c>
      <c r="AU8" s="116">
        <v>5</v>
      </c>
      <c r="AV8" s="117">
        <v>4</v>
      </c>
      <c r="AW8" s="118">
        <v>6</v>
      </c>
      <c r="AX8" s="61">
        <f t="shared" si="3"/>
        <v>5</v>
      </c>
      <c r="AY8" s="2">
        <v>5</v>
      </c>
      <c r="AZ8" s="3">
        <v>4</v>
      </c>
      <c r="BA8" s="3">
        <v>6</v>
      </c>
      <c r="BB8" s="27">
        <f>ROUND((AVERAGE(Tableau22240[[#This Row],[ petite note]:[ petite note3]]))/0.5,0)*0.5</f>
        <v>5</v>
      </c>
      <c r="BC8" s="14">
        <v>5</v>
      </c>
      <c r="BD8" s="3">
        <v>4</v>
      </c>
      <c r="BE8" s="3">
        <v>6</v>
      </c>
      <c r="BF8" s="27">
        <f>ROUND((AVERAGE(Tableau22240[[#This Row],[petite note]:[petite note3]]))/0.5,0)*0.5</f>
        <v>5</v>
      </c>
      <c r="BG8" s="95">
        <v>5</v>
      </c>
      <c r="BH8" s="88">
        <v>4</v>
      </c>
      <c r="BI8" s="109">
        <v>6</v>
      </c>
      <c r="BJ8" s="103">
        <f t="shared" si="4"/>
        <v>5</v>
      </c>
      <c r="BK8" s="2">
        <v>5</v>
      </c>
      <c r="BL8" s="3">
        <v>4</v>
      </c>
      <c r="BM8" s="3">
        <v>6</v>
      </c>
      <c r="BN8" s="27">
        <f>ROUND((AVERAGE(Tableau22341[[#This Row],[ petite note]:[ petite note3]]))/0.5,0)*0.5</f>
        <v>5</v>
      </c>
      <c r="BO8" s="14">
        <v>5</v>
      </c>
      <c r="BP8" s="3">
        <v>4</v>
      </c>
      <c r="BQ8" s="3">
        <v>6</v>
      </c>
      <c r="BR8" s="27">
        <f>ROUND((AVERAGE(Tableau22341[[#This Row],[petite note]:[petite note3]]))/0.5,0)*0.5</f>
        <v>5</v>
      </c>
      <c r="BS8" s="95">
        <v>5</v>
      </c>
      <c r="BT8" s="88">
        <v>4</v>
      </c>
      <c r="BU8" s="109">
        <v>6</v>
      </c>
      <c r="BV8" s="103">
        <f t="shared" si="5"/>
        <v>5</v>
      </c>
      <c r="BW8" s="2">
        <v>5</v>
      </c>
      <c r="BX8" s="3">
        <v>4</v>
      </c>
      <c r="BY8" s="3">
        <v>6</v>
      </c>
      <c r="BZ8" s="27">
        <f>ROUND((AVERAGE(Tableau22442[[#This Row],[ petite note]:[ petite note3]]))/0.5,0)*0.5</f>
        <v>5</v>
      </c>
      <c r="CA8" s="14">
        <v>5</v>
      </c>
      <c r="CB8" s="3">
        <v>4</v>
      </c>
      <c r="CC8" s="3">
        <v>6</v>
      </c>
      <c r="CD8" s="27">
        <f>ROUND((AVERAGE(Tableau22442[[#This Row],[petite note]:[petite note3]]))/0.5,0)*0.5</f>
        <v>5</v>
      </c>
      <c r="CE8" s="95">
        <v>5</v>
      </c>
      <c r="CF8" s="88">
        <v>4</v>
      </c>
      <c r="CG8" s="109">
        <v>6</v>
      </c>
      <c r="CH8" s="103">
        <f t="shared" si="6"/>
        <v>5</v>
      </c>
    </row>
    <row r="9" spans="1:86" ht="17" customHeight="1" x14ac:dyDescent="0.35">
      <c r="A9" s="20" t="s">
        <v>47</v>
      </c>
      <c r="B9" s="21" t="s">
        <v>18</v>
      </c>
      <c r="C9" s="37">
        <v>5</v>
      </c>
      <c r="D9" s="38">
        <v>6</v>
      </c>
      <c r="E9" s="38">
        <v>4</v>
      </c>
      <c r="F9" s="39">
        <f>ROUND((AVERAGE(Tableau35[[#This Row],[petite note]:[petite note3]]))/0.5,0)*0.5</f>
        <v>5</v>
      </c>
      <c r="G9" s="37">
        <v>5</v>
      </c>
      <c r="H9" s="38">
        <v>6</v>
      </c>
      <c r="I9" s="38">
        <v>4</v>
      </c>
      <c r="J9" s="39">
        <f>ROUND((AVERAGE(Tableau35[[#This Row],[ petite note4]:[ petite note6]]))/0.5,0)*0.5</f>
        <v>5</v>
      </c>
      <c r="K9" s="96">
        <v>5</v>
      </c>
      <c r="L9" s="97">
        <v>6</v>
      </c>
      <c r="M9" s="97">
        <v>4</v>
      </c>
      <c r="N9" s="40">
        <f t="shared" ref="N9:N10" si="7">AVERAGE(F9,J9,K9,L9,M9)</f>
        <v>5</v>
      </c>
      <c r="O9" s="46">
        <v>5</v>
      </c>
      <c r="P9" s="47">
        <v>6</v>
      </c>
      <c r="Q9" s="47">
        <v>4</v>
      </c>
      <c r="R9" s="48">
        <f>ROUND((AVERAGE(Tableau137[[#This Row],[ petite note]:[ petite note3]]))/0.5,0)*0.5</f>
        <v>5</v>
      </c>
      <c r="S9" s="46">
        <v>5</v>
      </c>
      <c r="T9" s="47">
        <v>6</v>
      </c>
      <c r="U9" s="49">
        <v>4</v>
      </c>
      <c r="V9" s="51">
        <f>ROUND((AVERAGE(Tableau137[[#This Row],[petite note ]:[petite note 3]]))/0.5,0)*0.5</f>
        <v>5</v>
      </c>
      <c r="W9" s="89">
        <v>5</v>
      </c>
      <c r="X9" s="90">
        <v>6</v>
      </c>
      <c r="Y9" s="100">
        <v>4</v>
      </c>
      <c r="Z9" s="52">
        <f t="shared" si="1"/>
        <v>5</v>
      </c>
      <c r="AA9" s="55">
        <v>5</v>
      </c>
      <c r="AB9" s="56">
        <v>6</v>
      </c>
      <c r="AC9" s="56">
        <v>4</v>
      </c>
      <c r="AD9" s="53">
        <f>ROUND((AVERAGE(Tableau238[[#This Row],[ petite note]:[ petite note3]]))/0.5,0)*0.5</f>
        <v>5</v>
      </c>
      <c r="AE9" s="72">
        <v>5</v>
      </c>
      <c r="AF9" s="56">
        <v>6</v>
      </c>
      <c r="AG9" s="56">
        <v>4</v>
      </c>
      <c r="AH9" s="53">
        <f>ROUND((AVERAGE(Tableau238[[#This Row],[petite note]:[petite note3]]))/0.5,0)*0.5</f>
        <v>5</v>
      </c>
      <c r="AI9" s="106">
        <v>5</v>
      </c>
      <c r="AJ9" s="107">
        <v>6</v>
      </c>
      <c r="AK9" s="110">
        <v>4</v>
      </c>
      <c r="AL9" s="54">
        <f t="shared" si="2"/>
        <v>5</v>
      </c>
      <c r="AM9" s="139">
        <v>5</v>
      </c>
      <c r="AN9" s="140">
        <v>6</v>
      </c>
      <c r="AO9" s="140">
        <v>4</v>
      </c>
      <c r="AP9" s="141">
        <f>ROUND((AVERAGE(Tableau22139[[#This Row],[ petite note]:[ petite note3]]))/0.5,0)*0.5</f>
        <v>5</v>
      </c>
      <c r="AQ9" s="142">
        <v>5</v>
      </c>
      <c r="AR9" s="140">
        <v>6</v>
      </c>
      <c r="AS9" s="140">
        <v>4</v>
      </c>
      <c r="AT9" s="141">
        <f>ROUND((AVERAGE(Tableau22139[[#This Row],[petite note]:[petite note3]]))/0.5,0)*0.5</f>
        <v>5</v>
      </c>
      <c r="AU9" s="143">
        <v>5</v>
      </c>
      <c r="AV9" s="144">
        <v>6</v>
      </c>
      <c r="AW9" s="145">
        <v>4</v>
      </c>
      <c r="AX9" s="146">
        <f t="shared" si="3"/>
        <v>5</v>
      </c>
      <c r="AY9" s="161">
        <v>5</v>
      </c>
      <c r="AZ9" s="162">
        <v>6</v>
      </c>
      <c r="BA9" s="162">
        <v>4</v>
      </c>
      <c r="BB9" s="163">
        <f>ROUND((AVERAGE(Tableau22240[[#This Row],[ petite note]:[ petite note3]]))/0.5,0)*0.5</f>
        <v>5</v>
      </c>
      <c r="BC9" s="164">
        <v>5</v>
      </c>
      <c r="BD9" s="162">
        <v>6</v>
      </c>
      <c r="BE9" s="162">
        <v>4</v>
      </c>
      <c r="BF9" s="163">
        <f>ROUND((AVERAGE(Tableau22240[[#This Row],[petite note]:[petite note3]]))/0.5,0)*0.5</f>
        <v>5</v>
      </c>
      <c r="BG9" s="165">
        <v>5</v>
      </c>
      <c r="BH9" s="166">
        <v>6</v>
      </c>
      <c r="BI9" s="167">
        <v>4</v>
      </c>
      <c r="BJ9" s="168">
        <f t="shared" si="4"/>
        <v>5</v>
      </c>
      <c r="BK9" s="46">
        <v>5</v>
      </c>
      <c r="BL9" s="47">
        <v>6</v>
      </c>
      <c r="BM9" s="47">
        <v>4</v>
      </c>
      <c r="BN9" s="48">
        <f>ROUND((AVERAGE(Tableau22341[[#This Row],[ petite note]:[ petite note3]]))/0.5,0)*0.5</f>
        <v>5</v>
      </c>
      <c r="BO9" s="173">
        <v>5</v>
      </c>
      <c r="BP9" s="47">
        <v>6</v>
      </c>
      <c r="BQ9" s="47">
        <v>4</v>
      </c>
      <c r="BR9" s="48">
        <f>ROUND((AVERAGE(Tableau22341[[#This Row],[petite note]:[petite note3]]))/0.5,0)*0.5</f>
        <v>5</v>
      </c>
      <c r="BS9" s="174">
        <v>5</v>
      </c>
      <c r="BT9" s="90">
        <v>6</v>
      </c>
      <c r="BU9" s="100">
        <v>4</v>
      </c>
      <c r="BV9" s="52">
        <f t="shared" si="5"/>
        <v>5</v>
      </c>
      <c r="BW9" s="55">
        <v>5</v>
      </c>
      <c r="BX9" s="56">
        <v>6</v>
      </c>
      <c r="BY9" s="56">
        <v>4</v>
      </c>
      <c r="BZ9" s="53">
        <f>ROUND((AVERAGE(Tableau22442[[#This Row],[ petite note]:[ petite note3]]))/0.5,0)*0.5</f>
        <v>5</v>
      </c>
      <c r="CA9" s="72">
        <v>5</v>
      </c>
      <c r="CB9" s="56">
        <v>6</v>
      </c>
      <c r="CC9" s="56">
        <v>4</v>
      </c>
      <c r="CD9" s="53">
        <f>ROUND((AVERAGE(Tableau22442[[#This Row],[petite note]:[petite note3]]))/0.5,0)*0.5</f>
        <v>5</v>
      </c>
      <c r="CE9" s="106">
        <v>5</v>
      </c>
      <c r="CF9" s="107">
        <v>6</v>
      </c>
      <c r="CG9" s="110">
        <v>4</v>
      </c>
      <c r="CH9" s="54">
        <f t="shared" si="6"/>
        <v>5</v>
      </c>
    </row>
    <row r="10" spans="1:86" ht="17" customHeight="1" thickBot="1" x14ac:dyDescent="0.4">
      <c r="A10" s="20" t="s">
        <v>47</v>
      </c>
      <c r="B10" s="21" t="s">
        <v>19</v>
      </c>
      <c r="C10" s="15">
        <v>2</v>
      </c>
      <c r="D10" s="13">
        <v>5</v>
      </c>
      <c r="E10" s="13">
        <v>3</v>
      </c>
      <c r="F10" s="28">
        <f>ROUND((AVERAGE(Tableau35[[#This Row],[petite note]:[petite note3]]))/0.5,0)*0.5</f>
        <v>3.5</v>
      </c>
      <c r="G10" s="15">
        <v>2</v>
      </c>
      <c r="H10" s="13">
        <v>5</v>
      </c>
      <c r="I10" s="13">
        <v>3</v>
      </c>
      <c r="J10" s="28">
        <f>ROUND((AVERAGE(Tableau35[[#This Row],[ petite note4]:[ petite note6]]))/0.5,0)*0.5</f>
        <v>3.5</v>
      </c>
      <c r="K10" s="98">
        <v>2</v>
      </c>
      <c r="L10" s="99">
        <v>5</v>
      </c>
      <c r="M10" s="99">
        <v>3</v>
      </c>
      <c r="N10" s="24">
        <f t="shared" si="7"/>
        <v>3.4</v>
      </c>
      <c r="O10" s="65">
        <v>2</v>
      </c>
      <c r="P10" s="66">
        <v>5</v>
      </c>
      <c r="Q10" s="66">
        <v>3</v>
      </c>
      <c r="R10" s="67">
        <f>ROUND((AVERAGE(Tableau137[[#This Row],[ petite note]:[ petite note3]]))/0.5,0)*0.5</f>
        <v>3.5</v>
      </c>
      <c r="S10" s="65">
        <v>2</v>
      </c>
      <c r="T10" s="66">
        <v>5</v>
      </c>
      <c r="U10" s="68">
        <v>3</v>
      </c>
      <c r="V10" s="69">
        <f>ROUND((AVERAGE(Tableau137[[#This Row],[petite note ]:[petite note 3]]))/0.5,0)*0.5</f>
        <v>3.5</v>
      </c>
      <c r="W10" s="91">
        <v>2</v>
      </c>
      <c r="X10" s="92">
        <v>5</v>
      </c>
      <c r="Y10" s="101">
        <v>3</v>
      </c>
      <c r="Z10" s="70">
        <f t="shared" si="1"/>
        <v>3.4</v>
      </c>
      <c r="AA10" s="65">
        <v>2</v>
      </c>
      <c r="AB10" s="66">
        <v>5</v>
      </c>
      <c r="AC10" s="66">
        <v>3</v>
      </c>
      <c r="AD10" s="67">
        <f>ROUND((AVERAGE(Tableau238[[#This Row],[ petite note]:[ petite note3]]))/0.5,0)*0.5</f>
        <v>3.5</v>
      </c>
      <c r="AE10" s="111">
        <v>2</v>
      </c>
      <c r="AF10" s="66">
        <v>5</v>
      </c>
      <c r="AG10" s="66">
        <v>3</v>
      </c>
      <c r="AH10" s="67">
        <f>ROUND((AVERAGE(Tableau238[[#This Row],[petite note]:[petite note3]]))/0.5,0)*0.5</f>
        <v>3.5</v>
      </c>
      <c r="AI10" s="112">
        <v>2</v>
      </c>
      <c r="AJ10" s="92">
        <v>5</v>
      </c>
      <c r="AK10" s="101">
        <v>3</v>
      </c>
      <c r="AL10" s="70">
        <f t="shared" si="2"/>
        <v>3.4</v>
      </c>
      <c r="AM10" s="119">
        <v>2</v>
      </c>
      <c r="AN10" s="120">
        <v>5</v>
      </c>
      <c r="AO10" s="120">
        <v>3</v>
      </c>
      <c r="AP10" s="62">
        <f>ROUND((AVERAGE(Tableau22139[[#This Row],[ petite note]:[ petite note3]]))/0.5,0)*0.5</f>
        <v>3.5</v>
      </c>
      <c r="AQ10" s="121">
        <v>2</v>
      </c>
      <c r="AR10" s="120">
        <v>5</v>
      </c>
      <c r="AS10" s="120">
        <v>3</v>
      </c>
      <c r="AT10" s="62">
        <f>ROUND((AVERAGE(Tableau22139[[#This Row],[petite note]:[petite note3]]))/0.5,0)*0.5</f>
        <v>3.5</v>
      </c>
      <c r="AU10" s="122">
        <v>2</v>
      </c>
      <c r="AV10" s="123">
        <v>5</v>
      </c>
      <c r="AW10" s="124">
        <v>3</v>
      </c>
      <c r="AX10" s="63">
        <f t="shared" si="3"/>
        <v>3.4</v>
      </c>
      <c r="AY10" s="65">
        <v>2</v>
      </c>
      <c r="AZ10" s="66">
        <v>5</v>
      </c>
      <c r="BA10" s="66">
        <v>3</v>
      </c>
      <c r="BB10" s="67">
        <f>ROUND((AVERAGE(Tableau22240[[#This Row],[ petite note]:[ petite note3]]))/0.5,0)*0.5</f>
        <v>3.5</v>
      </c>
      <c r="BC10" s="111">
        <v>2</v>
      </c>
      <c r="BD10" s="66">
        <v>5</v>
      </c>
      <c r="BE10" s="66">
        <v>3</v>
      </c>
      <c r="BF10" s="67">
        <f>ROUND((AVERAGE(Tableau22240[[#This Row],[petite note]:[petite note3]]))/0.5,0)*0.5</f>
        <v>3.5</v>
      </c>
      <c r="BG10" s="112">
        <v>2</v>
      </c>
      <c r="BH10" s="92">
        <v>5</v>
      </c>
      <c r="BI10" s="101">
        <v>3</v>
      </c>
      <c r="BJ10" s="70">
        <f t="shared" si="4"/>
        <v>3.4</v>
      </c>
      <c r="BK10" s="65">
        <v>2</v>
      </c>
      <c r="BL10" s="66">
        <v>5</v>
      </c>
      <c r="BM10" s="66">
        <v>3</v>
      </c>
      <c r="BN10" s="67">
        <f>ROUND((AVERAGE(Tableau22341[[#This Row],[ petite note]:[ petite note3]]))/0.5,0)*0.5</f>
        <v>3.5</v>
      </c>
      <c r="BO10" s="111">
        <v>2</v>
      </c>
      <c r="BP10" s="66">
        <v>5</v>
      </c>
      <c r="BQ10" s="66">
        <v>3</v>
      </c>
      <c r="BR10" s="67">
        <f>ROUND((AVERAGE(Tableau22341[[#This Row],[petite note]:[petite note3]]))/0.5,0)*0.5</f>
        <v>3.5</v>
      </c>
      <c r="BS10" s="112">
        <v>2</v>
      </c>
      <c r="BT10" s="92">
        <v>5</v>
      </c>
      <c r="BU10" s="101">
        <v>3</v>
      </c>
      <c r="BV10" s="70">
        <f t="shared" si="5"/>
        <v>3.4</v>
      </c>
      <c r="BW10" s="65">
        <v>2</v>
      </c>
      <c r="BX10" s="66">
        <v>5</v>
      </c>
      <c r="BY10" s="66">
        <v>3</v>
      </c>
      <c r="BZ10" s="67">
        <f>ROUND((AVERAGE(Tableau22442[[#This Row],[ petite note]:[ petite note3]]))/0.5,0)*0.5</f>
        <v>3.5</v>
      </c>
      <c r="CA10" s="111">
        <v>2</v>
      </c>
      <c r="CB10" s="66">
        <v>5</v>
      </c>
      <c r="CC10" s="66">
        <v>3</v>
      </c>
      <c r="CD10" s="67">
        <f>ROUND((AVERAGE(Tableau22442[[#This Row],[petite note]:[petite note3]]))/0.5,0)*0.5</f>
        <v>3.5</v>
      </c>
      <c r="CE10" s="112">
        <v>2</v>
      </c>
      <c r="CF10" s="92">
        <v>5</v>
      </c>
      <c r="CG10" s="101">
        <v>3</v>
      </c>
      <c r="CH10" s="70">
        <f t="shared" si="6"/>
        <v>3.4</v>
      </c>
    </row>
  </sheetData>
  <mergeCells count="8">
    <mergeCell ref="BK1:BV1"/>
    <mergeCell ref="BW1:CH1"/>
    <mergeCell ref="A1:B1"/>
    <mergeCell ref="C1:N1"/>
    <mergeCell ref="O1:Z1"/>
    <mergeCell ref="AA1:AL1"/>
    <mergeCell ref="AM1:AX1"/>
    <mergeCell ref="AY1:BJ1"/>
  </mergeCells>
  <pageMargins left="0.7" right="0.7" top="0.75" bottom="0.75" header="0.3" footer="0.3"/>
  <drawing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5P</vt:lpstr>
      <vt:lpstr>6P</vt:lpstr>
      <vt:lpstr>ALLEMAND</vt:lpstr>
      <vt:lpstr>FRANCAIS</vt:lpstr>
      <vt:lpstr>MATHEMATIQUES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ruesch</dc:creator>
  <cp:lastModifiedBy>thibaud ruesch</cp:lastModifiedBy>
  <cp:lastPrinted>2018-09-07T12:01:09Z</cp:lastPrinted>
  <dcterms:created xsi:type="dcterms:W3CDTF">2018-09-07T06:04:03Z</dcterms:created>
  <dcterms:modified xsi:type="dcterms:W3CDTF">2018-09-11T12:30:10Z</dcterms:modified>
</cp:coreProperties>
</file>