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90" windowWidth="17940" windowHeight="12780" tabRatio="735"/>
  </bookViews>
  <sheets>
    <sheet name="JANV." sheetId="54" r:id="rId1"/>
    <sheet name="FEV." sheetId="55" r:id="rId2"/>
    <sheet name="MARS" sheetId="56" r:id="rId3"/>
    <sheet name="AVRIL" sheetId="58" r:id="rId4"/>
    <sheet name="MAI" sheetId="59" r:id="rId5"/>
    <sheet name="JUIN" sheetId="60" r:id="rId6"/>
    <sheet name="JUILLET" sheetId="61" r:id="rId7"/>
    <sheet name="AOUT" sheetId="62" r:id="rId8"/>
    <sheet name="SEPT." sheetId="63" r:id="rId9"/>
    <sheet name="OCT." sheetId="64" r:id="rId10"/>
    <sheet name="NOV." sheetId="65" r:id="rId11"/>
    <sheet name="DEC." sheetId="66" r:id="rId12"/>
    <sheet name="Feuil2" sheetId="68" r:id="rId13"/>
    <sheet name="liste action" sheetId="69" r:id="rId14"/>
    <sheet name="action sal 2018" sheetId="70" r:id="rId15"/>
  </sheets>
  <definedNames>
    <definedName name="_xlnm._FilterDatabase" localSheetId="12" hidden="1">Feuil2!$A$1:$B$122</definedName>
    <definedName name="_xlnm._FilterDatabase" localSheetId="13" hidden="1">'liste action'!$C$1:$E$119</definedName>
    <definedName name="action">Feuil2!$B$1:$B$36</definedName>
    <definedName name="actions">'liste action'!$D$1:$D$119</definedName>
    <definedName name="Actions1">#REF!</definedName>
    <definedName name="Actions2">#REF!</definedName>
    <definedName name="B">#REF!</definedName>
    <definedName name="code">Feuil2!$A$1:$A$29</definedName>
    <definedName name="codeaction">#REF!</definedName>
    <definedName name="codeactions">#REF!</definedName>
    <definedName name="départements">'liste action'!#REF!</definedName>
    <definedName name="dépt">'liste action'!#REF!</definedName>
    <definedName name="financeurs">'liste action'!$C$1:$C$119</definedName>
    <definedName name="intituaction">'liste action'!$E$1:$E$65</definedName>
    <definedName name="intituléaction">'liste action'!$E$1:$E$61</definedName>
    <definedName name="intituléactions">'liste action'!$E$1:$E$119</definedName>
    <definedName name="secteurs">'liste action'!$A$1:$A$18</definedName>
    <definedName name="y">JANV.!$Q$1</definedName>
    <definedName name="_xlnm.Print_Area" localSheetId="7">AOUT!$A$1:$M$62</definedName>
    <definedName name="_xlnm.Print_Area" localSheetId="3">AVRIL!$A$1:$M$62</definedName>
    <definedName name="_xlnm.Print_Area" localSheetId="11">DEC.!$A$1:$M$62</definedName>
    <definedName name="_xlnm.Print_Area" localSheetId="1">FEV.!$A$1:$M$62</definedName>
    <definedName name="_xlnm.Print_Area" localSheetId="0">JANV.!$A$1:$Z$58</definedName>
    <definedName name="_xlnm.Print_Area" localSheetId="6">JUILLET!$A$1:$M$62</definedName>
    <definedName name="_xlnm.Print_Area" localSheetId="5">JUIN!$A$1:$M$62</definedName>
    <definedName name="_xlnm.Print_Area" localSheetId="4">MAI!$A$1:$M$62</definedName>
    <definedName name="_xlnm.Print_Area" localSheetId="2">MARS!$A$1:$M$62</definedName>
    <definedName name="_xlnm.Print_Area" localSheetId="10">NOV.!$A$1:$M$62</definedName>
    <definedName name="_xlnm.Print_Area" localSheetId="9">OCT.!$A$1:$M$62</definedName>
    <definedName name="_xlnm.Print_Area" localSheetId="8">SEPT.!$A$1:$M$62</definedName>
  </definedNames>
  <calcPr calcId="145621"/>
</workbook>
</file>

<file path=xl/calcChain.xml><?xml version="1.0" encoding="utf-8"?>
<calcChain xmlns="http://schemas.openxmlformats.org/spreadsheetml/2006/main">
  <c r="AD16" i="54" l="1"/>
  <c r="AG14" i="54"/>
  <c r="AF14" i="54" s="1"/>
  <c r="AG15" i="54"/>
  <c r="AF15" i="54" s="1"/>
  <c r="AG16" i="54"/>
  <c r="AF16" i="54" s="1"/>
  <c r="AG17" i="54"/>
  <c r="AF17" i="54" s="1"/>
  <c r="AG18" i="54"/>
  <c r="AF18" i="54" s="1"/>
  <c r="AG19" i="54"/>
  <c r="AF19" i="54" s="1"/>
  <c r="AG20" i="54"/>
  <c r="AF20" i="54" s="1"/>
  <c r="AG21" i="54"/>
  <c r="AF21" i="54" s="1"/>
  <c r="AG22" i="54"/>
  <c r="AF22" i="54" s="1"/>
  <c r="AG23" i="54"/>
  <c r="AF23" i="54" s="1"/>
  <c r="AG24" i="54"/>
  <c r="AF24" i="54" s="1"/>
  <c r="AG25" i="54"/>
  <c r="AF25" i="54" s="1"/>
  <c r="AG26" i="54"/>
  <c r="AF26" i="54" s="1"/>
  <c r="AG27" i="54"/>
  <c r="AF27" i="54" s="1"/>
  <c r="AG28" i="54"/>
  <c r="AF28" i="54" s="1"/>
  <c r="AG29" i="54"/>
  <c r="AF29" i="54" s="1"/>
  <c r="AG30" i="54"/>
  <c r="AF30" i="54" s="1"/>
  <c r="AG31" i="54"/>
  <c r="AF31" i="54" s="1"/>
  <c r="AG32" i="54"/>
  <c r="AF32" i="54" s="1"/>
  <c r="AG33" i="54"/>
  <c r="AF33" i="54" s="1"/>
  <c r="AG34" i="54"/>
  <c r="AF34" i="54" s="1"/>
  <c r="AG35" i="54"/>
  <c r="AF35" i="54" s="1"/>
  <c r="AG36" i="54"/>
  <c r="AF36" i="54" s="1"/>
  <c r="AG37" i="54"/>
  <c r="AF37" i="54" s="1"/>
  <c r="AG38" i="54"/>
  <c r="AF38" i="54" s="1"/>
  <c r="AG39" i="54"/>
  <c r="AF39" i="54" s="1"/>
  <c r="AG40" i="54"/>
  <c r="AF40" i="54" s="1"/>
  <c r="AG41" i="54"/>
  <c r="AF41" i="54" s="1"/>
  <c r="AG42" i="54"/>
  <c r="AF42" i="54" s="1"/>
  <c r="AG43" i="54"/>
  <c r="AF43" i="54" s="1"/>
  <c r="AG44" i="54"/>
  <c r="AF44" i="54" s="1"/>
  <c r="AG45" i="54"/>
  <c r="AF45" i="54" s="1"/>
  <c r="AG46" i="54"/>
  <c r="AF46" i="54" s="1"/>
  <c r="AG47" i="54"/>
  <c r="AF47" i="54" s="1"/>
  <c r="AG48" i="54"/>
  <c r="AF48" i="54" s="1"/>
  <c r="AG49" i="54"/>
  <c r="AF49" i="54" s="1"/>
  <c r="AG13" i="54"/>
  <c r="AF13" i="54" s="1"/>
  <c r="AC14" i="54"/>
  <c r="AB14" i="54" s="1"/>
  <c r="AC15" i="54"/>
  <c r="AB15" i="54" s="1"/>
  <c r="AC16" i="54"/>
  <c r="AB16" i="54" s="1"/>
  <c r="AC17" i="54"/>
  <c r="AB17" i="54" s="1"/>
  <c r="AC18" i="54"/>
  <c r="AB18" i="54" s="1"/>
  <c r="AC19" i="54"/>
  <c r="AB19" i="54" s="1"/>
  <c r="AC20" i="54"/>
  <c r="AB20" i="54" s="1"/>
  <c r="AC21" i="54"/>
  <c r="AB21" i="54" s="1"/>
  <c r="AC22" i="54"/>
  <c r="AB22" i="54" s="1"/>
  <c r="AC23" i="54"/>
  <c r="AB23" i="54" s="1"/>
  <c r="AC24" i="54"/>
  <c r="AB24" i="54" s="1"/>
  <c r="AC25" i="54"/>
  <c r="AB25" i="54" s="1"/>
  <c r="AC26" i="54"/>
  <c r="AB26" i="54" s="1"/>
  <c r="AC27" i="54"/>
  <c r="AB27" i="54" s="1"/>
  <c r="AC28" i="54"/>
  <c r="AB28" i="54" s="1"/>
  <c r="AC29" i="54"/>
  <c r="AB29" i="54" s="1"/>
  <c r="AC30" i="54"/>
  <c r="AB30" i="54" s="1"/>
  <c r="AC31" i="54"/>
  <c r="AB31" i="54" s="1"/>
  <c r="AC32" i="54"/>
  <c r="AB32" i="54" s="1"/>
  <c r="AC33" i="54"/>
  <c r="AB33" i="54" s="1"/>
  <c r="AC34" i="54"/>
  <c r="AB34" i="54" s="1"/>
  <c r="AC35" i="54"/>
  <c r="AB35" i="54" s="1"/>
  <c r="AC36" i="54"/>
  <c r="AB36" i="54" s="1"/>
  <c r="AC37" i="54"/>
  <c r="AB37" i="54" s="1"/>
  <c r="AC38" i="54"/>
  <c r="AB38" i="54" s="1"/>
  <c r="AC39" i="54"/>
  <c r="AB39" i="54" s="1"/>
  <c r="AC40" i="54"/>
  <c r="AB40" i="54" s="1"/>
  <c r="AC41" i="54"/>
  <c r="AB41" i="54" s="1"/>
  <c r="AC42" i="54"/>
  <c r="AB42" i="54" s="1"/>
  <c r="AC43" i="54"/>
  <c r="AB43" i="54" s="1"/>
  <c r="AC44" i="54"/>
  <c r="AB44" i="54" s="1"/>
  <c r="AC45" i="54"/>
  <c r="AB45" i="54" s="1"/>
  <c r="AC46" i="54"/>
  <c r="AB46" i="54" s="1"/>
  <c r="AC47" i="54"/>
  <c r="AB47" i="54" s="1"/>
  <c r="AC48" i="54"/>
  <c r="AB48" i="54" s="1"/>
  <c r="AC49" i="54"/>
  <c r="AB49" i="54" s="1"/>
  <c r="AC13" i="54"/>
  <c r="AB13" i="54" s="1"/>
  <c r="AI50" i="54"/>
  <c r="AJ50" i="54"/>
  <c r="AK50" i="54"/>
  <c r="AL50" i="54"/>
  <c r="AM50" i="54"/>
  <c r="AN50" i="54"/>
  <c r="AO50" i="54"/>
  <c r="AO14" i="54"/>
  <c r="AO15" i="54"/>
  <c r="AO16" i="54"/>
  <c r="AO17" i="54"/>
  <c r="AO18" i="54"/>
  <c r="AO19" i="54"/>
  <c r="AO20" i="54"/>
  <c r="AO21" i="54"/>
  <c r="AO22" i="54"/>
  <c r="AO23" i="54"/>
  <c r="AO24" i="54"/>
  <c r="AO25" i="54"/>
  <c r="AO26" i="54"/>
  <c r="AO27" i="54"/>
  <c r="AO28" i="54"/>
  <c r="AO29" i="54"/>
  <c r="AO30" i="54"/>
  <c r="AO31" i="54"/>
  <c r="AO32" i="54"/>
  <c r="AO33" i="54"/>
  <c r="AO34" i="54"/>
  <c r="AO35" i="54"/>
  <c r="AO36" i="54"/>
  <c r="AO37" i="54"/>
  <c r="AO38" i="54"/>
  <c r="AO39" i="54"/>
  <c r="AO40" i="54"/>
  <c r="AO41" i="54"/>
  <c r="AO42" i="54"/>
  <c r="AO43" i="54"/>
  <c r="AO44" i="54"/>
  <c r="AO45" i="54"/>
  <c r="AO46" i="54"/>
  <c r="AO47" i="54"/>
  <c r="AO48" i="54"/>
  <c r="AO49" i="54"/>
  <c r="AO13" i="54"/>
  <c r="T45" i="54"/>
  <c r="T46" i="54"/>
  <c r="T47" i="54"/>
  <c r="T48" i="54"/>
  <c r="T49" i="54"/>
  <c r="S45" i="54"/>
  <c r="S46" i="54"/>
  <c r="S47" i="54"/>
  <c r="S48" i="54"/>
  <c r="S49" i="54"/>
  <c r="AA13" i="54"/>
  <c r="AD14" i="54" l="1"/>
  <c r="AD17" i="54"/>
  <c r="AD18" i="54"/>
  <c r="AD19" i="54"/>
  <c r="AD20" i="54"/>
  <c r="AD21" i="54"/>
  <c r="AD23" i="54"/>
  <c r="AD24" i="54"/>
  <c r="AD25" i="54"/>
  <c r="AD26" i="54"/>
  <c r="AD27" i="54"/>
  <c r="AD28" i="54"/>
  <c r="AD29" i="54"/>
  <c r="AD30" i="54"/>
  <c r="AD31" i="54"/>
  <c r="AD32" i="54"/>
  <c r="AD33" i="54"/>
  <c r="AD34" i="54"/>
  <c r="AD35" i="54"/>
  <c r="AD36" i="54"/>
  <c r="AD37" i="54"/>
  <c r="AD38" i="54"/>
  <c r="AD39" i="54"/>
  <c r="AD40" i="54"/>
  <c r="AD41" i="54"/>
  <c r="AD42" i="54"/>
  <c r="AD43" i="54"/>
  <c r="AD44" i="54"/>
  <c r="AD45" i="54"/>
  <c r="AD46" i="54"/>
  <c r="AD47" i="54"/>
  <c r="AD48" i="54"/>
  <c r="AD49" i="54"/>
  <c r="AD13" i="54" l="1"/>
  <c r="AE14" i="54" l="1"/>
  <c r="AH14" i="54" s="1"/>
  <c r="AE15" i="54"/>
  <c r="AH15" i="54" s="1"/>
  <c r="AE16" i="54"/>
  <c r="AH16" i="54" s="1"/>
  <c r="AE17" i="54"/>
  <c r="AH17" i="54" s="1"/>
  <c r="AE18" i="54"/>
  <c r="AH18" i="54" s="1"/>
  <c r="AE19" i="54"/>
  <c r="AH19" i="54" s="1"/>
  <c r="AE20" i="54"/>
  <c r="AH20" i="54" s="1"/>
  <c r="AE21" i="54"/>
  <c r="AH21" i="54" s="1"/>
  <c r="AE22" i="54"/>
  <c r="AH22" i="54" s="1"/>
  <c r="AE23" i="54"/>
  <c r="AH23" i="54" s="1"/>
  <c r="AE24" i="54"/>
  <c r="AH24" i="54" s="1"/>
  <c r="AE25" i="54"/>
  <c r="AH25" i="54" s="1"/>
  <c r="AE26" i="54"/>
  <c r="AH26" i="54" s="1"/>
  <c r="AE27" i="54"/>
  <c r="AH27" i="54" s="1"/>
  <c r="AE28" i="54"/>
  <c r="AH28" i="54" s="1"/>
  <c r="AE29" i="54"/>
  <c r="AH29" i="54" s="1"/>
  <c r="AE30" i="54"/>
  <c r="AH30" i="54" s="1"/>
  <c r="AE31" i="54"/>
  <c r="AH31" i="54" s="1"/>
  <c r="AE32" i="54"/>
  <c r="AH32" i="54" s="1"/>
  <c r="AE33" i="54"/>
  <c r="AH33" i="54" s="1"/>
  <c r="AE34" i="54"/>
  <c r="AH34" i="54" s="1"/>
  <c r="AE35" i="54"/>
  <c r="AH35" i="54" s="1"/>
  <c r="AE36" i="54"/>
  <c r="AH36" i="54" s="1"/>
  <c r="AE37" i="54"/>
  <c r="AH37" i="54" s="1"/>
  <c r="AE38" i="54"/>
  <c r="AH38" i="54" s="1"/>
  <c r="AE39" i="54"/>
  <c r="AH39" i="54" s="1"/>
  <c r="AE40" i="54"/>
  <c r="AH40" i="54" s="1"/>
  <c r="AE41" i="54"/>
  <c r="AH41" i="54" s="1"/>
  <c r="AE42" i="54"/>
  <c r="AH42" i="54" s="1"/>
  <c r="AE43" i="54"/>
  <c r="AH43" i="54" s="1"/>
  <c r="AE44" i="54"/>
  <c r="AH44" i="54" s="1"/>
  <c r="AE45" i="54"/>
  <c r="AH45" i="54" s="1"/>
  <c r="AE46" i="54"/>
  <c r="AH46" i="54" s="1"/>
  <c r="AE47" i="54"/>
  <c r="AH47" i="54" s="1"/>
  <c r="AE48" i="54"/>
  <c r="AH48" i="54" s="1"/>
  <c r="AE49" i="54"/>
  <c r="AH49" i="54" s="1"/>
  <c r="AE13" i="54"/>
  <c r="AH13" i="54" s="1"/>
  <c r="AA14" i="54"/>
  <c r="AA15" i="54"/>
  <c r="AD15" i="54" s="1"/>
  <c r="AA16" i="54"/>
  <c r="AA17" i="54"/>
  <c r="AA18" i="54"/>
  <c r="AA19" i="54"/>
  <c r="AA20" i="54"/>
  <c r="AA21" i="54"/>
  <c r="AA22" i="54"/>
  <c r="AD22" i="54" s="1"/>
  <c r="AA23" i="54"/>
  <c r="AA24" i="54"/>
  <c r="AA25" i="54"/>
  <c r="AA26" i="54"/>
  <c r="AA27" i="54"/>
  <c r="AA28" i="54"/>
  <c r="AA29" i="54"/>
  <c r="AA30" i="54"/>
  <c r="AA31" i="54"/>
  <c r="AA32" i="54"/>
  <c r="AA33" i="54"/>
  <c r="AA34" i="54"/>
  <c r="AA35" i="54"/>
  <c r="AA36" i="54"/>
  <c r="AA37" i="54"/>
  <c r="AA38" i="54"/>
  <c r="AA39" i="54"/>
  <c r="AA40" i="54"/>
  <c r="AA41" i="54"/>
  <c r="AA42" i="54"/>
  <c r="AA43" i="54"/>
  <c r="AA44" i="54"/>
  <c r="AA45" i="54"/>
  <c r="AA46" i="54"/>
  <c r="AA47" i="54"/>
  <c r="AA48" i="54"/>
  <c r="AA49" i="54"/>
  <c r="Z24" i="54" l="1"/>
  <c r="Z26" i="54"/>
  <c r="Z27" i="54"/>
  <c r="Z31" i="54"/>
  <c r="Z32" i="54"/>
  <c r="Z36" i="54"/>
  <c r="Z40" i="54"/>
  <c r="Z42" i="54"/>
  <c r="Z43" i="54"/>
  <c r="Z47" i="54"/>
  <c r="Z48" i="54"/>
  <c r="Z28" i="54"/>
  <c r="Z44" i="54"/>
  <c r="Z21" i="54"/>
  <c r="Z22" i="54"/>
  <c r="Z23" i="54"/>
  <c r="Z25" i="54"/>
  <c r="Z29" i="54"/>
  <c r="Z30" i="54"/>
  <c r="Z33" i="54"/>
  <c r="Z34" i="54"/>
  <c r="Z35" i="54"/>
  <c r="Z37" i="54"/>
  <c r="Z38" i="54"/>
  <c r="Z39" i="54"/>
  <c r="Z41" i="54"/>
  <c r="Z45" i="54"/>
  <c r="Z46" i="54"/>
  <c r="Z49" i="54"/>
  <c r="AI14" i="54"/>
  <c r="AK14" i="54"/>
  <c r="AM14" i="54"/>
  <c r="AJ14" i="54"/>
  <c r="AL14" i="54"/>
  <c r="AN14" i="54"/>
  <c r="AI15" i="54"/>
  <c r="AK15" i="54"/>
  <c r="AM15" i="54"/>
  <c r="AJ15" i="54"/>
  <c r="AL15" i="54"/>
  <c r="AN15" i="54"/>
  <c r="AI16" i="54"/>
  <c r="AK16" i="54"/>
  <c r="AM16" i="54"/>
  <c r="AJ16" i="54"/>
  <c r="AL16" i="54"/>
  <c r="AN16" i="54"/>
  <c r="AI17" i="54"/>
  <c r="AK17" i="54"/>
  <c r="AM17" i="54"/>
  <c r="AJ17" i="54"/>
  <c r="AL17" i="54"/>
  <c r="AN17" i="54"/>
  <c r="AI18" i="54"/>
  <c r="AK18" i="54"/>
  <c r="AM18" i="54"/>
  <c r="AJ18" i="54"/>
  <c r="AL18" i="54"/>
  <c r="AN18" i="54"/>
  <c r="AI19" i="54"/>
  <c r="AK19" i="54"/>
  <c r="AM19" i="54"/>
  <c r="AJ19" i="54"/>
  <c r="AL19" i="54"/>
  <c r="AN19" i="54"/>
  <c r="AI20" i="54"/>
  <c r="AK20" i="54"/>
  <c r="AM20" i="54"/>
  <c r="AJ20" i="54"/>
  <c r="AL20" i="54"/>
  <c r="AN20" i="54"/>
  <c r="AI21" i="54"/>
  <c r="AK21" i="54"/>
  <c r="AM21" i="54"/>
  <c r="AJ21" i="54"/>
  <c r="AL21" i="54"/>
  <c r="AN21" i="54"/>
  <c r="AI22" i="54"/>
  <c r="AK22" i="54"/>
  <c r="AM22" i="54"/>
  <c r="AJ22" i="54"/>
  <c r="AL22" i="54"/>
  <c r="AN22" i="54"/>
  <c r="AI23" i="54"/>
  <c r="AK23" i="54"/>
  <c r="AM23" i="54"/>
  <c r="AJ23" i="54"/>
  <c r="AL23" i="54"/>
  <c r="AN23" i="54"/>
  <c r="AI24" i="54"/>
  <c r="AK24" i="54"/>
  <c r="AM24" i="54"/>
  <c r="AJ24" i="54"/>
  <c r="AL24" i="54"/>
  <c r="AN24" i="54"/>
  <c r="AI25" i="54"/>
  <c r="AK25" i="54"/>
  <c r="AM25" i="54"/>
  <c r="AJ25" i="54"/>
  <c r="AL25" i="54"/>
  <c r="AN25" i="54"/>
  <c r="AI26" i="54"/>
  <c r="AK26" i="54"/>
  <c r="AM26" i="54"/>
  <c r="AJ26" i="54"/>
  <c r="AL26" i="54"/>
  <c r="AN26" i="54"/>
  <c r="AI27" i="54"/>
  <c r="AK27" i="54"/>
  <c r="AM27" i="54"/>
  <c r="AJ27" i="54"/>
  <c r="AL27" i="54"/>
  <c r="AN27" i="54"/>
  <c r="AI28" i="54"/>
  <c r="AK28" i="54"/>
  <c r="AM28" i="54"/>
  <c r="AJ28" i="54"/>
  <c r="AL28" i="54"/>
  <c r="AN28" i="54"/>
  <c r="AI29" i="54"/>
  <c r="AK29" i="54"/>
  <c r="AM29" i="54"/>
  <c r="AJ29" i="54"/>
  <c r="AL29" i="54"/>
  <c r="AN29" i="54"/>
  <c r="AI30" i="54"/>
  <c r="AK30" i="54"/>
  <c r="AM30" i="54"/>
  <c r="AJ30" i="54"/>
  <c r="AL30" i="54"/>
  <c r="AN30" i="54"/>
  <c r="AI31" i="54"/>
  <c r="AK31" i="54"/>
  <c r="AM31" i="54"/>
  <c r="AJ31" i="54"/>
  <c r="AL31" i="54"/>
  <c r="AN31" i="54"/>
  <c r="AI32" i="54"/>
  <c r="AK32" i="54"/>
  <c r="AM32" i="54"/>
  <c r="AJ32" i="54"/>
  <c r="AL32" i="54"/>
  <c r="AN32" i="54"/>
  <c r="AI33" i="54"/>
  <c r="AK33" i="54"/>
  <c r="AM33" i="54"/>
  <c r="AJ33" i="54"/>
  <c r="AL33" i="54"/>
  <c r="AN33" i="54"/>
  <c r="AI34" i="54"/>
  <c r="AK34" i="54"/>
  <c r="AM34" i="54"/>
  <c r="AJ34" i="54"/>
  <c r="AL34" i="54"/>
  <c r="AN34" i="54"/>
  <c r="AI35" i="54"/>
  <c r="AK35" i="54"/>
  <c r="AM35" i="54"/>
  <c r="AJ35" i="54"/>
  <c r="AL35" i="54"/>
  <c r="AN35" i="54"/>
  <c r="AI36" i="54"/>
  <c r="AK36" i="54"/>
  <c r="AM36" i="54"/>
  <c r="AJ36" i="54"/>
  <c r="AL36" i="54"/>
  <c r="AN36" i="54"/>
  <c r="AI37" i="54"/>
  <c r="AK37" i="54"/>
  <c r="AM37" i="54"/>
  <c r="AJ37" i="54"/>
  <c r="AL37" i="54"/>
  <c r="AN37" i="54"/>
  <c r="AI38" i="54"/>
  <c r="AK38" i="54"/>
  <c r="AM38" i="54"/>
  <c r="AJ38" i="54"/>
  <c r="AL38" i="54"/>
  <c r="AN38" i="54"/>
  <c r="AI39" i="54"/>
  <c r="AK39" i="54"/>
  <c r="AM39" i="54"/>
  <c r="AJ39" i="54"/>
  <c r="AL39" i="54"/>
  <c r="AN39" i="54"/>
  <c r="AI40" i="54"/>
  <c r="AK40" i="54"/>
  <c r="AM40" i="54"/>
  <c r="AJ40" i="54"/>
  <c r="AL40" i="54"/>
  <c r="AN40" i="54"/>
  <c r="AI41" i="54"/>
  <c r="AK41" i="54"/>
  <c r="AM41" i="54"/>
  <c r="AJ41" i="54"/>
  <c r="AL41" i="54"/>
  <c r="AN41" i="54"/>
  <c r="AI42" i="54"/>
  <c r="AK42" i="54"/>
  <c r="AM42" i="54"/>
  <c r="AJ42" i="54"/>
  <c r="AL42" i="54"/>
  <c r="AN42" i="54"/>
  <c r="AI43" i="54"/>
  <c r="AK43" i="54"/>
  <c r="AM43" i="54"/>
  <c r="AJ43" i="54"/>
  <c r="AL43" i="54"/>
  <c r="AN43" i="54"/>
  <c r="AI44" i="54"/>
  <c r="AK44" i="54"/>
  <c r="AM44" i="54"/>
  <c r="AJ44" i="54"/>
  <c r="AL44" i="54"/>
  <c r="AN44" i="54"/>
  <c r="AI45" i="54"/>
  <c r="AK45" i="54"/>
  <c r="AM45" i="54"/>
  <c r="AJ45" i="54"/>
  <c r="AL45" i="54"/>
  <c r="AN45" i="54"/>
  <c r="AI46" i="54"/>
  <c r="AK46" i="54"/>
  <c r="AM46" i="54"/>
  <c r="AJ46" i="54"/>
  <c r="AL46" i="54"/>
  <c r="AN46" i="54"/>
  <c r="AI47" i="54"/>
  <c r="AK47" i="54"/>
  <c r="AM47" i="54"/>
  <c r="AJ47" i="54"/>
  <c r="AL47" i="54"/>
  <c r="AN47" i="54"/>
  <c r="AI48" i="54"/>
  <c r="AK48" i="54"/>
  <c r="AM48" i="54"/>
  <c r="AJ48" i="54"/>
  <c r="AL48" i="54"/>
  <c r="AN48" i="54"/>
  <c r="AI49" i="54"/>
  <c r="AK49" i="54"/>
  <c r="AM49" i="54"/>
  <c r="AJ49" i="54"/>
  <c r="AL49" i="54"/>
  <c r="AN49" i="54"/>
  <c r="AN13" i="54"/>
  <c r="AL13" i="54"/>
  <c r="AJ13" i="54"/>
  <c r="AM13" i="54"/>
  <c r="AK13" i="54"/>
  <c r="AI13" i="54"/>
  <c r="AP14" i="54" l="1"/>
  <c r="AQ14" i="54"/>
  <c r="AT14" i="54"/>
  <c r="AU14" i="54"/>
  <c r="AV14" i="54"/>
  <c r="AX14" i="54"/>
  <c r="AY14" i="54"/>
  <c r="AP15" i="54"/>
  <c r="AQ15" i="54"/>
  <c r="AT15" i="54"/>
  <c r="AU15" i="54"/>
  <c r="AV15" i="54"/>
  <c r="AX15" i="54"/>
  <c r="AY15" i="54"/>
  <c r="AP16" i="54"/>
  <c r="AQ16" i="54"/>
  <c r="AT16" i="54"/>
  <c r="AU16" i="54"/>
  <c r="AV16" i="54"/>
  <c r="AX16" i="54"/>
  <c r="AY16" i="54"/>
  <c r="AP17" i="54"/>
  <c r="AQ17" i="54"/>
  <c r="AT17" i="54"/>
  <c r="AU17" i="54"/>
  <c r="AV17" i="54"/>
  <c r="AX17" i="54"/>
  <c r="AY17" i="54"/>
  <c r="AP18" i="54"/>
  <c r="AQ18" i="54"/>
  <c r="AT18" i="54"/>
  <c r="AU18" i="54"/>
  <c r="AV18" i="54"/>
  <c r="AX18" i="54"/>
  <c r="AY18" i="54"/>
  <c r="AP19" i="54"/>
  <c r="AQ19" i="54"/>
  <c r="AT19" i="54"/>
  <c r="AU19" i="54"/>
  <c r="AV19" i="54"/>
  <c r="AX19" i="54"/>
  <c r="AY19" i="54"/>
  <c r="AP20" i="54"/>
  <c r="AQ20" i="54"/>
  <c r="AT20" i="54"/>
  <c r="AU20" i="54"/>
  <c r="AV20" i="54"/>
  <c r="AX20" i="54"/>
  <c r="AY20" i="54"/>
  <c r="AP21" i="54"/>
  <c r="AQ21" i="54"/>
  <c r="AT21" i="54"/>
  <c r="AU21" i="54"/>
  <c r="AV21" i="54"/>
  <c r="AX21" i="54"/>
  <c r="AY21" i="54"/>
  <c r="AP22" i="54"/>
  <c r="AQ22" i="54"/>
  <c r="AT22" i="54"/>
  <c r="AU22" i="54"/>
  <c r="AV22" i="54"/>
  <c r="AX22" i="54"/>
  <c r="AY22" i="54"/>
  <c r="AP23" i="54"/>
  <c r="AQ23" i="54"/>
  <c r="AT23" i="54"/>
  <c r="AU23" i="54"/>
  <c r="AV23" i="54"/>
  <c r="AX23" i="54"/>
  <c r="AY23" i="54"/>
  <c r="AP24" i="54"/>
  <c r="AQ24" i="54"/>
  <c r="AT24" i="54"/>
  <c r="AU24" i="54"/>
  <c r="AV24" i="54"/>
  <c r="AX24" i="54"/>
  <c r="AY24" i="54"/>
  <c r="AP25" i="54"/>
  <c r="AQ25" i="54"/>
  <c r="AT25" i="54"/>
  <c r="AU25" i="54"/>
  <c r="AV25" i="54"/>
  <c r="AX25" i="54"/>
  <c r="AY25" i="54"/>
  <c r="AP26" i="54"/>
  <c r="AQ26" i="54"/>
  <c r="AT26" i="54"/>
  <c r="AU26" i="54"/>
  <c r="AV26" i="54"/>
  <c r="AX26" i="54"/>
  <c r="AY26" i="54"/>
  <c r="AP27" i="54"/>
  <c r="AQ27" i="54"/>
  <c r="AT27" i="54"/>
  <c r="AU27" i="54"/>
  <c r="AV27" i="54"/>
  <c r="AX27" i="54"/>
  <c r="AY27" i="54"/>
  <c r="AP28" i="54"/>
  <c r="AQ28" i="54"/>
  <c r="AT28" i="54"/>
  <c r="AU28" i="54"/>
  <c r="AV28" i="54"/>
  <c r="AX28" i="54"/>
  <c r="AY28" i="54"/>
  <c r="AP29" i="54"/>
  <c r="AQ29" i="54"/>
  <c r="AT29" i="54"/>
  <c r="AU29" i="54"/>
  <c r="AV29" i="54"/>
  <c r="AX29" i="54"/>
  <c r="AY29" i="54"/>
  <c r="AP30" i="54"/>
  <c r="AQ30" i="54"/>
  <c r="AT30" i="54"/>
  <c r="AU30" i="54"/>
  <c r="AV30" i="54"/>
  <c r="AX30" i="54"/>
  <c r="AY30" i="54"/>
  <c r="AP31" i="54"/>
  <c r="AQ31" i="54"/>
  <c r="AT31" i="54"/>
  <c r="AU31" i="54"/>
  <c r="AV31" i="54"/>
  <c r="AX31" i="54"/>
  <c r="AY31" i="54"/>
  <c r="AP32" i="54"/>
  <c r="AQ32" i="54"/>
  <c r="AT32" i="54"/>
  <c r="AU32" i="54"/>
  <c r="AV32" i="54"/>
  <c r="AX32" i="54"/>
  <c r="AY32" i="54"/>
  <c r="AP33" i="54"/>
  <c r="AQ33" i="54"/>
  <c r="AT33" i="54"/>
  <c r="AU33" i="54"/>
  <c r="AV33" i="54"/>
  <c r="AX33" i="54"/>
  <c r="AY33" i="54"/>
  <c r="AP34" i="54"/>
  <c r="AQ34" i="54"/>
  <c r="AT34" i="54"/>
  <c r="AU34" i="54"/>
  <c r="AV34" i="54"/>
  <c r="AX34" i="54"/>
  <c r="AY34" i="54"/>
  <c r="AP35" i="54"/>
  <c r="AQ35" i="54"/>
  <c r="AT35" i="54"/>
  <c r="AU35" i="54"/>
  <c r="AV35" i="54"/>
  <c r="AX35" i="54"/>
  <c r="AY35" i="54"/>
  <c r="AP36" i="54"/>
  <c r="AQ36" i="54"/>
  <c r="AT36" i="54"/>
  <c r="AU36" i="54"/>
  <c r="AV36" i="54"/>
  <c r="AX36" i="54"/>
  <c r="AY36" i="54"/>
  <c r="AP37" i="54"/>
  <c r="AQ37" i="54"/>
  <c r="AT37" i="54"/>
  <c r="AU37" i="54"/>
  <c r="AV37" i="54"/>
  <c r="AX37" i="54"/>
  <c r="AY37" i="54"/>
  <c r="AP38" i="54"/>
  <c r="AQ38" i="54"/>
  <c r="AT38" i="54"/>
  <c r="AU38" i="54"/>
  <c r="AV38" i="54"/>
  <c r="AX38" i="54"/>
  <c r="AY38" i="54"/>
  <c r="AP39" i="54"/>
  <c r="AQ39" i="54"/>
  <c r="AT39" i="54"/>
  <c r="AU39" i="54"/>
  <c r="AV39" i="54"/>
  <c r="AX39" i="54"/>
  <c r="AY39" i="54"/>
  <c r="AP40" i="54"/>
  <c r="AQ40" i="54"/>
  <c r="AT40" i="54"/>
  <c r="AU40" i="54"/>
  <c r="AV40" i="54"/>
  <c r="AX40" i="54"/>
  <c r="AY40" i="54"/>
  <c r="AP41" i="54"/>
  <c r="AQ41" i="54"/>
  <c r="AT41" i="54"/>
  <c r="AU41" i="54"/>
  <c r="AV41" i="54"/>
  <c r="AX41" i="54"/>
  <c r="AY41" i="54"/>
  <c r="AP42" i="54"/>
  <c r="AQ42" i="54"/>
  <c r="AT42" i="54"/>
  <c r="AU42" i="54"/>
  <c r="AV42" i="54"/>
  <c r="AX42" i="54"/>
  <c r="AY42" i="54"/>
  <c r="AP43" i="54"/>
  <c r="AQ43" i="54"/>
  <c r="AT43" i="54"/>
  <c r="AU43" i="54"/>
  <c r="AV43" i="54"/>
  <c r="AX43" i="54"/>
  <c r="AY43" i="54"/>
  <c r="AP44" i="54"/>
  <c r="AQ44" i="54"/>
  <c r="AT44" i="54"/>
  <c r="AU44" i="54"/>
  <c r="AV44" i="54"/>
  <c r="AX44" i="54"/>
  <c r="AY44" i="54"/>
  <c r="AP45" i="54"/>
  <c r="AQ45" i="54"/>
  <c r="AT45" i="54"/>
  <c r="AU45" i="54"/>
  <c r="AV45" i="54"/>
  <c r="AX45" i="54"/>
  <c r="AY45" i="54"/>
  <c r="AP46" i="54"/>
  <c r="AQ46" i="54"/>
  <c r="AT46" i="54"/>
  <c r="AU46" i="54"/>
  <c r="AV46" i="54"/>
  <c r="AX46" i="54"/>
  <c r="AY46" i="54"/>
  <c r="AP47" i="54"/>
  <c r="AQ47" i="54"/>
  <c r="AT47" i="54"/>
  <c r="AU47" i="54"/>
  <c r="AV47" i="54"/>
  <c r="AX47" i="54"/>
  <c r="AY47" i="54"/>
  <c r="AP48" i="54"/>
  <c r="AQ48" i="54"/>
  <c r="AT48" i="54"/>
  <c r="AU48" i="54"/>
  <c r="AV48" i="54"/>
  <c r="AX48" i="54"/>
  <c r="AY48" i="54"/>
  <c r="AP49" i="54"/>
  <c r="AQ49" i="54"/>
  <c r="AT49" i="54"/>
  <c r="AU49" i="54"/>
  <c r="AV49" i="54"/>
  <c r="AX49" i="54"/>
  <c r="AY49" i="54"/>
  <c r="AP13" i="54"/>
  <c r="Q15" i="54"/>
  <c r="Q16" i="54"/>
  <c r="Q17" i="54"/>
  <c r="Q20" i="54"/>
  <c r="Q21" i="54"/>
  <c r="Q22" i="54"/>
  <c r="Q23" i="54"/>
  <c r="Q24" i="54"/>
  <c r="Q27" i="54"/>
  <c r="Q28" i="54"/>
  <c r="Q29" i="54"/>
  <c r="Q30" i="54"/>
  <c r="Q31" i="54"/>
  <c r="Q34" i="54"/>
  <c r="Q35" i="54"/>
  <c r="Q36" i="54"/>
  <c r="Q37" i="54"/>
  <c r="Q38" i="54"/>
  <c r="Q41" i="54"/>
  <c r="Q42" i="54"/>
  <c r="Q43" i="54"/>
  <c r="Q44" i="54"/>
  <c r="Q45" i="54"/>
  <c r="Q48" i="54"/>
  <c r="Q49" i="54"/>
  <c r="L51" i="54"/>
  <c r="M51" i="54"/>
  <c r="N51" i="54"/>
  <c r="O51" i="54"/>
  <c r="P51" i="54"/>
  <c r="M1" i="55"/>
  <c r="M1" i="56" s="1"/>
  <c r="M1" i="58" s="1"/>
  <c r="AZ48" i="54" l="1"/>
  <c r="BA48" i="54" s="1"/>
  <c r="AW47" i="54"/>
  <c r="AR47" i="54"/>
  <c r="AS47" i="54" s="1"/>
  <c r="AZ44" i="54"/>
  <c r="BA44" i="54" s="1"/>
  <c r="AW43" i="54"/>
  <c r="AR43" i="54"/>
  <c r="AS43" i="54" s="1"/>
  <c r="AZ40" i="54"/>
  <c r="BA40" i="54" s="1"/>
  <c r="AZ36" i="54"/>
  <c r="BA36" i="54" s="1"/>
  <c r="AZ32" i="54"/>
  <c r="BA32" i="54" s="1"/>
  <c r="AW49" i="54"/>
  <c r="AR49" i="54"/>
  <c r="AS49" i="54" s="1"/>
  <c r="AZ46" i="54"/>
  <c r="BA46" i="54" s="1"/>
  <c r="AW45" i="54"/>
  <c r="AR45" i="54"/>
  <c r="AS45" i="54" s="1"/>
  <c r="AZ42" i="54"/>
  <c r="BA42" i="54" s="1"/>
  <c r="AR42" i="54"/>
  <c r="AS42" i="54" s="1"/>
  <c r="AZ38" i="54"/>
  <c r="BA38" i="54" s="1"/>
  <c r="AW32" i="54"/>
  <c r="AZ30" i="54"/>
  <c r="BA30" i="54" s="1"/>
  <c r="AZ25" i="54"/>
  <c r="BA25" i="54" s="1"/>
  <c r="AZ24" i="54"/>
  <c r="BA24" i="54" s="1"/>
  <c r="AZ21" i="54"/>
  <c r="BA21" i="54" s="1"/>
  <c r="AZ17" i="54"/>
  <c r="BA17" i="54" s="1"/>
  <c r="AR16" i="54"/>
  <c r="AS16" i="54" s="1"/>
  <c r="AR34" i="54"/>
  <c r="AS34" i="54" s="1"/>
  <c r="AZ28" i="54"/>
  <c r="BA28" i="54" s="1"/>
  <c r="AR23" i="54"/>
  <c r="AS23" i="54" s="1"/>
  <c r="AZ20" i="54"/>
  <c r="BA20" i="54" s="1"/>
  <c r="AR19" i="54"/>
  <c r="AS19" i="54" s="1"/>
  <c r="AW17" i="54"/>
  <c r="AR14" i="54"/>
  <c r="AS14" i="54" s="1"/>
  <c r="AZ47" i="54"/>
  <c r="BA47" i="54" s="1"/>
  <c r="AW46" i="54"/>
  <c r="AR46" i="54"/>
  <c r="AS46" i="54" s="1"/>
  <c r="AZ43" i="54"/>
  <c r="BA43" i="54" s="1"/>
  <c r="AW42" i="54"/>
  <c r="AZ39" i="54"/>
  <c r="BA39" i="54" s="1"/>
  <c r="AR38" i="54"/>
  <c r="AS38" i="54" s="1"/>
  <c r="AW37" i="54"/>
  <c r="AW36" i="54"/>
  <c r="AZ34" i="54"/>
  <c r="BA34" i="54" s="1"/>
  <c r="AR27" i="54"/>
  <c r="AS27" i="54" s="1"/>
  <c r="AW25" i="54"/>
  <c r="AR22" i="54"/>
  <c r="AS22" i="54" s="1"/>
  <c r="AZ49" i="54"/>
  <c r="BA49" i="54" s="1"/>
  <c r="AW48" i="54"/>
  <c r="AR48" i="54"/>
  <c r="AS48" i="54" s="1"/>
  <c r="AZ45" i="54"/>
  <c r="BA45" i="54" s="1"/>
  <c r="AW44" i="54"/>
  <c r="AR44" i="54"/>
  <c r="AS44" i="54" s="1"/>
  <c r="AZ41" i="54"/>
  <c r="BA41" i="54" s="1"/>
  <c r="AW33" i="54"/>
  <c r="AR30" i="54"/>
  <c r="AS30" i="54" s="1"/>
  <c r="AW29" i="54"/>
  <c r="AW28" i="54"/>
  <c r="AR26" i="54"/>
  <c r="AS26" i="54" s="1"/>
  <c r="AW21" i="54"/>
  <c r="AR39" i="54"/>
  <c r="AS39" i="54" s="1"/>
  <c r="AR37" i="54"/>
  <c r="AS37" i="54" s="1"/>
  <c r="AR36" i="54"/>
  <c r="AS36" i="54" s="1"/>
  <c r="AZ33" i="54"/>
  <c r="BA33" i="54" s="1"/>
  <c r="AZ31" i="54"/>
  <c r="BA31" i="54" s="1"/>
  <c r="AR31" i="54"/>
  <c r="AS31" i="54" s="1"/>
  <c r="AR29" i="54"/>
  <c r="AS29" i="54" s="1"/>
  <c r="AR28" i="54"/>
  <c r="AS28" i="54" s="1"/>
  <c r="AR25" i="54"/>
  <c r="AS25" i="54" s="1"/>
  <c r="AR24" i="54"/>
  <c r="AS24" i="54" s="1"/>
  <c r="AR21" i="54"/>
  <c r="AS21" i="54" s="1"/>
  <c r="AR20" i="54"/>
  <c r="AS20" i="54" s="1"/>
  <c r="AW18" i="54"/>
  <c r="AW14" i="54"/>
  <c r="AR41" i="54"/>
  <c r="AS41" i="54" s="1"/>
  <c r="AR40" i="54"/>
  <c r="AS40" i="54" s="1"/>
  <c r="AZ37" i="54"/>
  <c r="BA37" i="54" s="1"/>
  <c r="AZ35" i="54"/>
  <c r="BA35" i="54" s="1"/>
  <c r="AR35" i="54"/>
  <c r="AS35" i="54" s="1"/>
  <c r="AR33" i="54"/>
  <c r="AS33" i="54" s="1"/>
  <c r="AR32" i="54"/>
  <c r="AS32" i="54" s="1"/>
  <c r="AZ29" i="54"/>
  <c r="BA29" i="54" s="1"/>
  <c r="AZ27" i="54"/>
  <c r="BA27" i="54" s="1"/>
  <c r="AZ26" i="54"/>
  <c r="BA26" i="54" s="1"/>
  <c r="AZ23" i="54"/>
  <c r="BA23" i="54" s="1"/>
  <c r="AZ22" i="54"/>
  <c r="BA22" i="54" s="1"/>
  <c r="AZ19" i="54"/>
  <c r="BA19" i="54" s="1"/>
  <c r="AZ18" i="54"/>
  <c r="BA18" i="54" s="1"/>
  <c r="AW16" i="54"/>
  <c r="AZ14" i="54"/>
  <c r="BA14" i="54" s="1"/>
  <c r="AW41" i="54"/>
  <c r="AR15" i="54"/>
  <c r="AS15" i="54" s="1"/>
  <c r="AW15" i="54"/>
  <c r="AW38" i="54"/>
  <c r="AW34" i="54"/>
  <c r="AW30" i="54"/>
  <c r="AW26" i="54"/>
  <c r="AW22" i="54"/>
  <c r="AZ16" i="54"/>
  <c r="BA16" i="54" s="1"/>
  <c r="AW24" i="54"/>
  <c r="AW20" i="54"/>
  <c r="AR17" i="54"/>
  <c r="AS17" i="54" s="1"/>
  <c r="AW40" i="54"/>
  <c r="AW39" i="54"/>
  <c r="AW35" i="54"/>
  <c r="AW31" i="54"/>
  <c r="AW27" i="54"/>
  <c r="AW23" i="54"/>
  <c r="AW19" i="54"/>
  <c r="AR18" i="54"/>
  <c r="AS18" i="54" s="1"/>
  <c r="AZ15" i="54"/>
  <c r="BA15" i="54" s="1"/>
  <c r="Q51" i="54" l="1"/>
  <c r="AT13" i="54"/>
  <c r="K51" i="54" l="1"/>
  <c r="C14" i="66" l="1" a="1"/>
  <c r="C18" i="66" s="1"/>
  <c r="C14" i="65" a="1"/>
  <c r="C17" i="65" s="1"/>
  <c r="C14" i="64" a="1"/>
  <c r="C18" i="64" s="1"/>
  <c r="C14" i="63" a="1"/>
  <c r="C18" i="63" s="1"/>
  <c r="C14" i="62" a="1"/>
  <c r="C20" i="62" s="1"/>
  <c r="C21" i="62" s="1"/>
  <c r="C22" i="62" s="1"/>
  <c r="C23" i="62" s="1"/>
  <c r="C24" i="62" s="1"/>
  <c r="C25" i="62" s="1"/>
  <c r="C26" i="62" s="1"/>
  <c r="C27" i="62" s="1"/>
  <c r="C28" i="62" s="1"/>
  <c r="C29" i="62" s="1"/>
  <c r="C30" i="62" s="1"/>
  <c r="C31" i="62" s="1"/>
  <c r="C32" i="62" s="1"/>
  <c r="C33" i="62" s="1"/>
  <c r="C34" i="62" s="1"/>
  <c r="C35" i="62" s="1"/>
  <c r="C36" i="62" s="1"/>
  <c r="C37" i="62" s="1"/>
  <c r="C38" i="62" s="1"/>
  <c r="C39" i="62" s="1"/>
  <c r="C40" i="62" s="1"/>
  <c r="C41" i="62" s="1"/>
  <c r="C42" i="62" s="1"/>
  <c r="C43" i="62" s="1"/>
  <c r="C44" i="62" s="1"/>
  <c r="C45" i="62" s="1"/>
  <c r="C46" i="62" s="1"/>
  <c r="C47" i="62" s="1"/>
  <c r="C48" i="62" s="1"/>
  <c r="C49" i="62" s="1"/>
  <c r="C50" i="62" s="1"/>
  <c r="C14" i="61" a="1"/>
  <c r="C20" i="61" s="1"/>
  <c r="C21" i="61" s="1"/>
  <c r="C22" i="61" s="1"/>
  <c r="C23" i="61" s="1"/>
  <c r="C24" i="61" s="1"/>
  <c r="C25" i="61" s="1"/>
  <c r="C26" i="61" s="1"/>
  <c r="C27" i="61" s="1"/>
  <c r="C28" i="61" s="1"/>
  <c r="C29" i="61" s="1"/>
  <c r="C30" i="61" s="1"/>
  <c r="C31" i="61" s="1"/>
  <c r="C32" i="61" s="1"/>
  <c r="C33" i="61" s="1"/>
  <c r="C34" i="61" s="1"/>
  <c r="C35" i="61" s="1"/>
  <c r="C36" i="61" s="1"/>
  <c r="C37" i="61" s="1"/>
  <c r="C38" i="61" s="1"/>
  <c r="C39" i="61" s="1"/>
  <c r="C40" i="61" s="1"/>
  <c r="C41" i="61" s="1"/>
  <c r="C42" i="61" s="1"/>
  <c r="C43" i="61" s="1"/>
  <c r="C44" i="61" s="1"/>
  <c r="C45" i="61" s="1"/>
  <c r="C46" i="61" s="1"/>
  <c r="C47" i="61" s="1"/>
  <c r="C48" i="61" s="1"/>
  <c r="C49" i="61" s="1"/>
  <c r="C50" i="61" s="1"/>
  <c r="C14" i="60" a="1"/>
  <c r="C20" i="60" s="1"/>
  <c r="C21" i="60" s="1"/>
  <c r="C22" i="60" s="1"/>
  <c r="C23" i="60" s="1"/>
  <c r="C24" i="60" s="1"/>
  <c r="C25" i="60" s="1"/>
  <c r="C26" i="60" s="1"/>
  <c r="C27" i="60" s="1"/>
  <c r="C28" i="60" s="1"/>
  <c r="C29" i="60" s="1"/>
  <c r="C30" i="60" s="1"/>
  <c r="C31" i="60" s="1"/>
  <c r="C32" i="60" s="1"/>
  <c r="C33" i="60" s="1"/>
  <c r="C34" i="60" s="1"/>
  <c r="C35" i="60" s="1"/>
  <c r="C36" i="60" s="1"/>
  <c r="C37" i="60" s="1"/>
  <c r="C38" i="60" s="1"/>
  <c r="C39" i="60" s="1"/>
  <c r="C40" i="60" s="1"/>
  <c r="C41" i="60" s="1"/>
  <c r="C42" i="60" s="1"/>
  <c r="C43" i="60" s="1"/>
  <c r="C44" i="60" s="1"/>
  <c r="C45" i="60" s="1"/>
  <c r="C46" i="60" s="1"/>
  <c r="C47" i="60" s="1"/>
  <c r="C48" i="60" s="1"/>
  <c r="C49" i="60" s="1"/>
  <c r="C50" i="60" s="1"/>
  <c r="C14" i="59" a="1"/>
  <c r="C18" i="59" s="1"/>
  <c r="C16" i="66" l="1"/>
  <c r="C17" i="66"/>
  <c r="C15" i="66"/>
  <c r="C19" i="66"/>
  <c r="C20" i="66"/>
  <c r="C21" i="66" s="1"/>
  <c r="C22" i="66" s="1"/>
  <c r="C23" i="66" s="1"/>
  <c r="C24" i="66" s="1"/>
  <c r="C25" i="66" s="1"/>
  <c r="C26" i="66" s="1"/>
  <c r="C27" i="66" s="1"/>
  <c r="C28" i="66" s="1"/>
  <c r="C29" i="66" s="1"/>
  <c r="C30" i="66" s="1"/>
  <c r="C31" i="66" s="1"/>
  <c r="C32" i="66" s="1"/>
  <c r="C33" i="66" s="1"/>
  <c r="C34" i="66" s="1"/>
  <c r="C35" i="66" s="1"/>
  <c r="C36" i="66" s="1"/>
  <c r="C37" i="66" s="1"/>
  <c r="C38" i="66" s="1"/>
  <c r="C39" i="66" s="1"/>
  <c r="C40" i="66" s="1"/>
  <c r="C41" i="66" s="1"/>
  <c r="C42" i="66" s="1"/>
  <c r="C43" i="66" s="1"/>
  <c r="C44" i="66" s="1"/>
  <c r="C45" i="66" s="1"/>
  <c r="C46" i="66" s="1"/>
  <c r="C47" i="66" s="1"/>
  <c r="C48" i="66" s="1"/>
  <c r="C49" i="66" s="1"/>
  <c r="C50" i="66" s="1"/>
  <c r="C14" i="66"/>
  <c r="C14" i="65"/>
  <c r="C18" i="65"/>
  <c r="C15" i="65"/>
  <c r="C19" i="65"/>
  <c r="C16" i="65"/>
  <c r="C20" i="65"/>
  <c r="C21" i="65" s="1"/>
  <c r="C22" i="65" s="1"/>
  <c r="C23" i="65" s="1"/>
  <c r="C24" i="65" s="1"/>
  <c r="C25" i="65" s="1"/>
  <c r="C26" i="65" s="1"/>
  <c r="C27" i="65" s="1"/>
  <c r="C28" i="65" s="1"/>
  <c r="C29" i="65" s="1"/>
  <c r="C30" i="65" s="1"/>
  <c r="C31" i="65" s="1"/>
  <c r="C32" i="65" s="1"/>
  <c r="C33" i="65" s="1"/>
  <c r="C34" i="65" s="1"/>
  <c r="C35" i="65" s="1"/>
  <c r="C36" i="65" s="1"/>
  <c r="C37" i="65" s="1"/>
  <c r="C38" i="65" s="1"/>
  <c r="C39" i="65" s="1"/>
  <c r="C40" i="65" s="1"/>
  <c r="C41" i="65" s="1"/>
  <c r="C42" i="65" s="1"/>
  <c r="C43" i="65" s="1"/>
  <c r="C44" i="65" s="1"/>
  <c r="C45" i="65" s="1"/>
  <c r="C46" i="65" s="1"/>
  <c r="C47" i="65" s="1"/>
  <c r="C48" i="65" s="1"/>
  <c r="C49" i="65" s="1"/>
  <c r="C50" i="65" s="1"/>
  <c r="C16" i="64"/>
  <c r="C15" i="64"/>
  <c r="C19" i="64"/>
  <c r="C17" i="64"/>
  <c r="C20" i="64"/>
  <c r="C21" i="64" s="1"/>
  <c r="C22" i="64" s="1"/>
  <c r="C23" i="64" s="1"/>
  <c r="C24" i="64" s="1"/>
  <c r="C25" i="64" s="1"/>
  <c r="C26" i="64" s="1"/>
  <c r="C27" i="64" s="1"/>
  <c r="C28" i="64" s="1"/>
  <c r="C29" i="64" s="1"/>
  <c r="C30" i="64" s="1"/>
  <c r="C31" i="64" s="1"/>
  <c r="C32" i="64" s="1"/>
  <c r="C33" i="64" s="1"/>
  <c r="C34" i="64" s="1"/>
  <c r="C35" i="64" s="1"/>
  <c r="C36" i="64" s="1"/>
  <c r="C37" i="64" s="1"/>
  <c r="C38" i="64" s="1"/>
  <c r="C39" i="64" s="1"/>
  <c r="C40" i="64" s="1"/>
  <c r="C41" i="64" s="1"/>
  <c r="C42" i="64" s="1"/>
  <c r="C43" i="64" s="1"/>
  <c r="C44" i="64" s="1"/>
  <c r="C45" i="64" s="1"/>
  <c r="C46" i="64" s="1"/>
  <c r="C47" i="64" s="1"/>
  <c r="C48" i="64" s="1"/>
  <c r="C49" i="64" s="1"/>
  <c r="C50" i="64" s="1"/>
  <c r="C14" i="64"/>
  <c r="C16" i="63"/>
  <c r="C17" i="63"/>
  <c r="C15" i="63"/>
  <c r="C19" i="63"/>
  <c r="C20" i="63"/>
  <c r="C21" i="63" s="1"/>
  <c r="C22" i="63" s="1"/>
  <c r="C23" i="63" s="1"/>
  <c r="C24" i="63" s="1"/>
  <c r="C25" i="63" s="1"/>
  <c r="C26" i="63" s="1"/>
  <c r="C27" i="63" s="1"/>
  <c r="C28" i="63" s="1"/>
  <c r="C29" i="63" s="1"/>
  <c r="C30" i="63" s="1"/>
  <c r="C31" i="63" s="1"/>
  <c r="C32" i="63" s="1"/>
  <c r="C33" i="63" s="1"/>
  <c r="C34" i="63" s="1"/>
  <c r="C35" i="63" s="1"/>
  <c r="C36" i="63" s="1"/>
  <c r="C37" i="63" s="1"/>
  <c r="C38" i="63" s="1"/>
  <c r="C39" i="63" s="1"/>
  <c r="C40" i="63" s="1"/>
  <c r="C41" i="63" s="1"/>
  <c r="C42" i="63" s="1"/>
  <c r="C43" i="63" s="1"/>
  <c r="C44" i="63" s="1"/>
  <c r="C45" i="63" s="1"/>
  <c r="C46" i="63" s="1"/>
  <c r="C47" i="63" s="1"/>
  <c r="C48" i="63" s="1"/>
  <c r="C49" i="63" s="1"/>
  <c r="C50" i="63" s="1"/>
  <c r="C14" i="63"/>
  <c r="C17" i="62"/>
  <c r="C14" i="62"/>
  <c r="C18" i="62"/>
  <c r="C15" i="62"/>
  <c r="C19" i="62"/>
  <c r="C16" i="62"/>
  <c r="C17" i="61"/>
  <c r="C14" i="61"/>
  <c r="C18" i="61"/>
  <c r="C15" i="61"/>
  <c r="C19" i="61"/>
  <c r="C16" i="61"/>
  <c r="C17" i="60"/>
  <c r="C14" i="60"/>
  <c r="C18" i="60"/>
  <c r="C15" i="60"/>
  <c r="C19" i="60"/>
  <c r="C16" i="60"/>
  <c r="C19" i="59"/>
  <c r="C15" i="59"/>
  <c r="C16" i="59"/>
  <c r="C20" i="59"/>
  <c r="C21" i="59" s="1"/>
  <c r="C22" i="59" s="1"/>
  <c r="C23" i="59" s="1"/>
  <c r="C24" i="59" s="1"/>
  <c r="C25" i="59" s="1"/>
  <c r="C26" i="59" s="1"/>
  <c r="C27" i="59" s="1"/>
  <c r="C28" i="59" s="1"/>
  <c r="C29" i="59" s="1"/>
  <c r="C30" i="59" s="1"/>
  <c r="C31" i="59" s="1"/>
  <c r="C32" i="59" s="1"/>
  <c r="C33" i="59" s="1"/>
  <c r="C34" i="59" s="1"/>
  <c r="C35" i="59" s="1"/>
  <c r="C36" i="59" s="1"/>
  <c r="C37" i="59" s="1"/>
  <c r="C38" i="59" s="1"/>
  <c r="C39" i="59" s="1"/>
  <c r="C40" i="59" s="1"/>
  <c r="C41" i="59" s="1"/>
  <c r="C42" i="59" s="1"/>
  <c r="C43" i="59" s="1"/>
  <c r="C44" i="59" s="1"/>
  <c r="C45" i="59" s="1"/>
  <c r="C46" i="59" s="1"/>
  <c r="C47" i="59" s="1"/>
  <c r="C48" i="59" s="1"/>
  <c r="C49" i="59" s="1"/>
  <c r="C50" i="59" s="1"/>
  <c r="C17" i="59"/>
  <c r="C14" i="59"/>
  <c r="C14" i="58" l="1" a="1"/>
  <c r="C18" i="58" s="1"/>
  <c r="C14" i="56" a="1"/>
  <c r="C18" i="56" s="1"/>
  <c r="C14" i="55" a="1"/>
  <c r="C17" i="55" s="1"/>
  <c r="C13" i="54" a="1"/>
  <c r="C19" i="54" s="1"/>
  <c r="C20" i="54" l="1"/>
  <c r="T19" i="54"/>
  <c r="S19" i="54"/>
  <c r="C15" i="58"/>
  <c r="C19" i="58"/>
  <c r="C16" i="58"/>
  <c r="C20" i="58"/>
  <c r="C21" i="58" s="1"/>
  <c r="C22" i="58" s="1"/>
  <c r="C23" i="58" s="1"/>
  <c r="C24" i="58" s="1"/>
  <c r="C25" i="58" s="1"/>
  <c r="C26" i="58" s="1"/>
  <c r="C27" i="58" s="1"/>
  <c r="C28" i="58" s="1"/>
  <c r="C29" i="58" s="1"/>
  <c r="C30" i="58" s="1"/>
  <c r="C31" i="58" s="1"/>
  <c r="C32" i="58" s="1"/>
  <c r="C33" i="58" s="1"/>
  <c r="C34" i="58" s="1"/>
  <c r="C35" i="58" s="1"/>
  <c r="C36" i="58" s="1"/>
  <c r="C37" i="58" s="1"/>
  <c r="C38" i="58" s="1"/>
  <c r="C39" i="58" s="1"/>
  <c r="C40" i="58" s="1"/>
  <c r="C41" i="58" s="1"/>
  <c r="C42" i="58" s="1"/>
  <c r="C43" i="58" s="1"/>
  <c r="C44" i="58" s="1"/>
  <c r="C45" i="58" s="1"/>
  <c r="C46" i="58" s="1"/>
  <c r="C47" i="58" s="1"/>
  <c r="C48" i="58" s="1"/>
  <c r="C49" i="58" s="1"/>
  <c r="C50" i="58" s="1"/>
  <c r="C17" i="58"/>
  <c r="C14" i="58"/>
  <c r="C15" i="56"/>
  <c r="C19" i="56"/>
  <c r="C16" i="56"/>
  <c r="C20" i="56"/>
  <c r="C21" i="56" s="1"/>
  <c r="C22" i="56" s="1"/>
  <c r="C23" i="56" s="1"/>
  <c r="C24" i="56" s="1"/>
  <c r="C25" i="56" s="1"/>
  <c r="C26" i="56" s="1"/>
  <c r="C27" i="56" s="1"/>
  <c r="C28" i="56" s="1"/>
  <c r="C29" i="56" s="1"/>
  <c r="C30" i="56" s="1"/>
  <c r="C31" i="56" s="1"/>
  <c r="C32" i="56" s="1"/>
  <c r="C33" i="56" s="1"/>
  <c r="C34" i="56" s="1"/>
  <c r="C35" i="56" s="1"/>
  <c r="C36" i="56" s="1"/>
  <c r="C37" i="56" s="1"/>
  <c r="C38" i="56" s="1"/>
  <c r="C39" i="56" s="1"/>
  <c r="C40" i="56" s="1"/>
  <c r="C41" i="56" s="1"/>
  <c r="C42" i="56" s="1"/>
  <c r="C43" i="56" s="1"/>
  <c r="C44" i="56" s="1"/>
  <c r="C45" i="56" s="1"/>
  <c r="C46" i="56" s="1"/>
  <c r="C47" i="56" s="1"/>
  <c r="C48" i="56" s="1"/>
  <c r="C49" i="56" s="1"/>
  <c r="C50" i="56" s="1"/>
  <c r="C17" i="56"/>
  <c r="C14" i="56"/>
  <c r="C16" i="55"/>
  <c r="C20" i="55"/>
  <c r="C21" i="55" s="1"/>
  <c r="C22" i="55" s="1"/>
  <c r="C23" i="55" s="1"/>
  <c r="C24" i="55" s="1"/>
  <c r="C25" i="55" s="1"/>
  <c r="C26" i="55" s="1"/>
  <c r="C27" i="55" s="1"/>
  <c r="C28" i="55" s="1"/>
  <c r="C29" i="55" s="1"/>
  <c r="C30" i="55" s="1"/>
  <c r="C31" i="55" s="1"/>
  <c r="C32" i="55" s="1"/>
  <c r="C33" i="55" s="1"/>
  <c r="C34" i="55" s="1"/>
  <c r="C35" i="55" s="1"/>
  <c r="C36" i="55" s="1"/>
  <c r="C37" i="55" s="1"/>
  <c r="C38" i="55" s="1"/>
  <c r="C39" i="55" s="1"/>
  <c r="C40" i="55" s="1"/>
  <c r="C41" i="55" s="1"/>
  <c r="C42" i="55" s="1"/>
  <c r="C43" i="55" s="1"/>
  <c r="C44" i="55" s="1"/>
  <c r="C45" i="55" s="1"/>
  <c r="C46" i="55" s="1"/>
  <c r="C47" i="55" s="1"/>
  <c r="C48" i="55" s="1"/>
  <c r="C49" i="55" s="1"/>
  <c r="C50" i="55" s="1"/>
  <c r="C14" i="55"/>
  <c r="C18" i="55"/>
  <c r="C15" i="55"/>
  <c r="C19" i="55"/>
  <c r="C16" i="54"/>
  <c r="C13" i="54"/>
  <c r="C17" i="54"/>
  <c r="C14" i="54"/>
  <c r="C18" i="54"/>
  <c r="C15" i="54"/>
  <c r="C21" i="54" l="1"/>
  <c r="T20" i="54"/>
  <c r="S20" i="54"/>
  <c r="S17" i="54"/>
  <c r="T17" i="54"/>
  <c r="T14" i="54"/>
  <c r="S14" i="54"/>
  <c r="T15" i="54"/>
  <c r="S15" i="54"/>
  <c r="S13" i="54"/>
  <c r="T13" i="54"/>
  <c r="T18" i="54"/>
  <c r="S18" i="54"/>
  <c r="S16" i="54"/>
  <c r="T16" i="54"/>
  <c r="M54" i="61"/>
  <c r="M54" i="66"/>
  <c r="M54" i="65"/>
  <c r="M54" i="64"/>
  <c r="M54" i="62"/>
  <c r="C22" i="54" l="1"/>
  <c r="S21" i="54"/>
  <c r="T21" i="54"/>
  <c r="AQ13" i="54"/>
  <c r="R50" i="55"/>
  <c r="Q50" i="55"/>
  <c r="R49" i="55"/>
  <c r="Q49" i="55"/>
  <c r="R48" i="55"/>
  <c r="Q48" i="55"/>
  <c r="R47" i="55"/>
  <c r="Q47" i="55"/>
  <c r="R46" i="55"/>
  <c r="Q46" i="55"/>
  <c r="R45" i="55"/>
  <c r="Q45" i="55"/>
  <c r="R44" i="55"/>
  <c r="Q44" i="55"/>
  <c r="R43" i="55"/>
  <c r="Q43" i="55"/>
  <c r="R42" i="55"/>
  <c r="Q42" i="55"/>
  <c r="R41" i="55"/>
  <c r="Q41" i="55"/>
  <c r="R40" i="55"/>
  <c r="Q40" i="55"/>
  <c r="R39" i="55"/>
  <c r="Q39" i="55"/>
  <c r="R38" i="55"/>
  <c r="Q38" i="55"/>
  <c r="R37" i="55"/>
  <c r="Q37" i="55"/>
  <c r="R36" i="55"/>
  <c r="Q36" i="55"/>
  <c r="R35" i="55"/>
  <c r="Q35" i="55"/>
  <c r="R34" i="55"/>
  <c r="Q34" i="55"/>
  <c r="R33" i="55"/>
  <c r="Q33" i="55"/>
  <c r="R32" i="55"/>
  <c r="Q32" i="55"/>
  <c r="R31" i="55"/>
  <c r="Q31" i="55"/>
  <c r="R30" i="55"/>
  <c r="Q30" i="55"/>
  <c r="R29" i="55"/>
  <c r="Q29" i="55"/>
  <c r="R28" i="55"/>
  <c r="Q28" i="55"/>
  <c r="R27" i="55"/>
  <c r="Q27" i="55"/>
  <c r="R26" i="55"/>
  <c r="Q26" i="55"/>
  <c r="R25" i="55"/>
  <c r="Q25" i="55"/>
  <c r="R24" i="55"/>
  <c r="Q24" i="55"/>
  <c r="R23" i="55"/>
  <c r="Q23" i="55"/>
  <c r="R22" i="55"/>
  <c r="Q22" i="55"/>
  <c r="R21" i="55"/>
  <c r="Q21" i="55"/>
  <c r="R20" i="55"/>
  <c r="Q20" i="55"/>
  <c r="R19" i="55"/>
  <c r="Q19" i="55"/>
  <c r="R18" i="55"/>
  <c r="Q18" i="55"/>
  <c r="R17" i="55"/>
  <c r="Q17" i="55"/>
  <c r="R16" i="55"/>
  <c r="Q16" i="55"/>
  <c r="R15" i="55"/>
  <c r="Q15" i="55"/>
  <c r="R14" i="55"/>
  <c r="Q14" i="55"/>
  <c r="R50" i="56"/>
  <c r="Q50" i="56"/>
  <c r="R49" i="56"/>
  <c r="Q49" i="56"/>
  <c r="R48" i="56"/>
  <c r="Q48" i="56"/>
  <c r="R47" i="56"/>
  <c r="Q47" i="56"/>
  <c r="R46" i="56"/>
  <c r="Q46" i="56"/>
  <c r="R45" i="56"/>
  <c r="Q45" i="56"/>
  <c r="R44" i="56"/>
  <c r="Q44" i="56"/>
  <c r="R43" i="56"/>
  <c r="Q43" i="56"/>
  <c r="R42" i="56"/>
  <c r="Q42" i="56"/>
  <c r="R41" i="56"/>
  <c r="Q41" i="56"/>
  <c r="R40" i="56"/>
  <c r="Q40" i="56"/>
  <c r="R39" i="56"/>
  <c r="Q39" i="56"/>
  <c r="R38" i="56"/>
  <c r="Q38" i="56"/>
  <c r="R37" i="56"/>
  <c r="Q37" i="56"/>
  <c r="R36" i="56"/>
  <c r="Q36" i="56"/>
  <c r="R35" i="56"/>
  <c r="Q35" i="56"/>
  <c r="R34" i="56"/>
  <c r="Q34" i="56"/>
  <c r="R33" i="56"/>
  <c r="Q33" i="56"/>
  <c r="R32" i="56"/>
  <c r="Q32" i="56"/>
  <c r="R31" i="56"/>
  <c r="Q31" i="56"/>
  <c r="R30" i="56"/>
  <c r="Q30" i="56"/>
  <c r="R29" i="56"/>
  <c r="Q29" i="56"/>
  <c r="R28" i="56"/>
  <c r="Q28" i="56"/>
  <c r="R27" i="56"/>
  <c r="Q27" i="56"/>
  <c r="R26" i="56"/>
  <c r="Q26" i="56"/>
  <c r="R25" i="56"/>
  <c r="Q25" i="56"/>
  <c r="R24" i="56"/>
  <c r="Q24" i="56"/>
  <c r="R23" i="56"/>
  <c r="Q23" i="56"/>
  <c r="R22" i="56"/>
  <c r="Q22" i="56"/>
  <c r="R21" i="56"/>
  <c r="Q21" i="56"/>
  <c r="R20" i="56"/>
  <c r="Q20" i="56"/>
  <c r="R19" i="56"/>
  <c r="Q19" i="56"/>
  <c r="R18" i="56"/>
  <c r="Q18" i="56"/>
  <c r="R17" i="56"/>
  <c r="Q17" i="56"/>
  <c r="R16" i="56"/>
  <c r="Q16" i="56"/>
  <c r="R15" i="56"/>
  <c r="Q15" i="56"/>
  <c r="R14" i="56"/>
  <c r="Q14" i="56"/>
  <c r="R50" i="58"/>
  <c r="Q50" i="58"/>
  <c r="R49" i="58"/>
  <c r="Q49" i="58"/>
  <c r="R48" i="58"/>
  <c r="Q48" i="58"/>
  <c r="R47" i="58"/>
  <c r="Q47" i="58"/>
  <c r="R46" i="58"/>
  <c r="Q46" i="58"/>
  <c r="R45" i="58"/>
  <c r="Q45" i="58"/>
  <c r="R44" i="58"/>
  <c r="Q44" i="58"/>
  <c r="R43" i="58"/>
  <c r="Q43" i="58"/>
  <c r="R42" i="58"/>
  <c r="Q42" i="58"/>
  <c r="R41" i="58"/>
  <c r="Q41" i="58"/>
  <c r="R40" i="58"/>
  <c r="Q40" i="58"/>
  <c r="R39" i="58"/>
  <c r="Q39" i="58"/>
  <c r="R38" i="58"/>
  <c r="Q38" i="58"/>
  <c r="R37" i="58"/>
  <c r="Q37" i="58"/>
  <c r="R36" i="58"/>
  <c r="Q36" i="58"/>
  <c r="R35" i="58"/>
  <c r="Q35" i="58"/>
  <c r="R34" i="58"/>
  <c r="Q34" i="58"/>
  <c r="R33" i="58"/>
  <c r="Q33" i="58"/>
  <c r="R32" i="58"/>
  <c r="Q32" i="58"/>
  <c r="R31" i="58"/>
  <c r="Q31" i="58"/>
  <c r="R30" i="58"/>
  <c r="Q30" i="58"/>
  <c r="R29" i="58"/>
  <c r="Q29" i="58"/>
  <c r="R28" i="58"/>
  <c r="Q28" i="58"/>
  <c r="R27" i="58"/>
  <c r="Q27" i="58"/>
  <c r="R26" i="58"/>
  <c r="Q26" i="58"/>
  <c r="R25" i="58"/>
  <c r="Q25" i="58"/>
  <c r="R24" i="58"/>
  <c r="Q24" i="58"/>
  <c r="R23" i="58"/>
  <c r="Q23" i="58"/>
  <c r="R22" i="58"/>
  <c r="Q22" i="58"/>
  <c r="R21" i="58"/>
  <c r="Q21" i="58"/>
  <c r="R20" i="58"/>
  <c r="Q20" i="58"/>
  <c r="R19" i="58"/>
  <c r="Q19" i="58"/>
  <c r="R18" i="58"/>
  <c r="Q18" i="58"/>
  <c r="R17" i="58"/>
  <c r="Q17" i="58"/>
  <c r="R16" i="58"/>
  <c r="Q16" i="58"/>
  <c r="R15" i="58"/>
  <c r="Q15" i="58"/>
  <c r="R14" i="58"/>
  <c r="Q14" i="58"/>
  <c r="R50" i="59"/>
  <c r="Q50" i="59"/>
  <c r="R49" i="59"/>
  <c r="Q49" i="59"/>
  <c r="R48" i="59"/>
  <c r="Q48" i="59"/>
  <c r="R47" i="59"/>
  <c r="Q47" i="59"/>
  <c r="R46" i="59"/>
  <c r="Q46" i="59"/>
  <c r="R45" i="59"/>
  <c r="Q45" i="59"/>
  <c r="R44" i="59"/>
  <c r="Q44" i="59"/>
  <c r="R43" i="59"/>
  <c r="Q43" i="59"/>
  <c r="R42" i="59"/>
  <c r="Q42" i="59"/>
  <c r="R41" i="59"/>
  <c r="Q41" i="59"/>
  <c r="R40" i="59"/>
  <c r="Q40" i="59"/>
  <c r="R39" i="59"/>
  <c r="Q39" i="59"/>
  <c r="R38" i="59"/>
  <c r="Q38" i="59"/>
  <c r="R37" i="59"/>
  <c r="Q37" i="59"/>
  <c r="R36" i="59"/>
  <c r="Q36" i="59"/>
  <c r="R35" i="59"/>
  <c r="Q35" i="59"/>
  <c r="R34" i="59"/>
  <c r="Q34" i="59"/>
  <c r="R33" i="59"/>
  <c r="Q33" i="59"/>
  <c r="R32" i="59"/>
  <c r="Q32" i="59"/>
  <c r="R31" i="59"/>
  <c r="Q31" i="59"/>
  <c r="R30" i="59"/>
  <c r="Q30" i="59"/>
  <c r="R29" i="59"/>
  <c r="Q29" i="59"/>
  <c r="R28" i="59"/>
  <c r="Q28" i="59"/>
  <c r="R27" i="59"/>
  <c r="Q27" i="59"/>
  <c r="R26" i="59"/>
  <c r="Q26" i="59"/>
  <c r="R25" i="59"/>
  <c r="Q25" i="59"/>
  <c r="R24" i="59"/>
  <c r="Q24" i="59"/>
  <c r="R23" i="59"/>
  <c r="Q23" i="59"/>
  <c r="R22" i="59"/>
  <c r="Q22" i="59"/>
  <c r="R21" i="59"/>
  <c r="Q21" i="59"/>
  <c r="R20" i="59"/>
  <c r="Q20" i="59"/>
  <c r="R19" i="59"/>
  <c r="Q19" i="59"/>
  <c r="R18" i="59"/>
  <c r="Q18" i="59"/>
  <c r="R17" i="59"/>
  <c r="Q17" i="59"/>
  <c r="R16" i="59"/>
  <c r="Q16" i="59"/>
  <c r="R15" i="59"/>
  <c r="Q15" i="59"/>
  <c r="R14" i="59"/>
  <c r="Q14" i="59"/>
  <c r="R50" i="61"/>
  <c r="Q50" i="61"/>
  <c r="R49" i="61"/>
  <c r="Q49" i="61"/>
  <c r="R48" i="61"/>
  <c r="Q48" i="61"/>
  <c r="R47" i="61"/>
  <c r="Q47" i="61"/>
  <c r="R46" i="61"/>
  <c r="Q46" i="61"/>
  <c r="R45" i="61"/>
  <c r="Q45" i="61"/>
  <c r="R44" i="61"/>
  <c r="Q44" i="61"/>
  <c r="R43" i="61"/>
  <c r="Q43" i="61"/>
  <c r="R42" i="61"/>
  <c r="Q42" i="61"/>
  <c r="R41" i="61"/>
  <c r="Q41" i="61"/>
  <c r="R40" i="61"/>
  <c r="Q40" i="61"/>
  <c r="R39" i="61"/>
  <c r="Q39" i="61"/>
  <c r="R38" i="61"/>
  <c r="Q38" i="61"/>
  <c r="R37" i="61"/>
  <c r="Q37" i="61"/>
  <c r="R36" i="61"/>
  <c r="Q36" i="61"/>
  <c r="R35" i="61"/>
  <c r="Q35" i="61"/>
  <c r="R34" i="61"/>
  <c r="Q34" i="61"/>
  <c r="R33" i="61"/>
  <c r="Q33" i="61"/>
  <c r="R32" i="61"/>
  <c r="Q32" i="61"/>
  <c r="R31" i="61"/>
  <c r="Q31" i="61"/>
  <c r="R30" i="61"/>
  <c r="Q30" i="61"/>
  <c r="R29" i="61"/>
  <c r="Q29" i="61"/>
  <c r="R28" i="61"/>
  <c r="Q28" i="61"/>
  <c r="R27" i="61"/>
  <c r="Q27" i="61"/>
  <c r="R26" i="61"/>
  <c r="Q26" i="61"/>
  <c r="R25" i="61"/>
  <c r="Q25" i="61"/>
  <c r="R24" i="61"/>
  <c r="Q24" i="61"/>
  <c r="R23" i="61"/>
  <c r="Q23" i="61"/>
  <c r="R22" i="61"/>
  <c r="Q22" i="61"/>
  <c r="R21" i="61"/>
  <c r="Q21" i="61"/>
  <c r="R20" i="61"/>
  <c r="Q20" i="61"/>
  <c r="R19" i="61"/>
  <c r="Q19" i="61"/>
  <c r="R18" i="61"/>
  <c r="Q18" i="61"/>
  <c r="R17" i="61"/>
  <c r="Q17" i="61"/>
  <c r="R16" i="61"/>
  <c r="Q16" i="61"/>
  <c r="R15" i="61"/>
  <c r="Q15" i="61"/>
  <c r="R14" i="61"/>
  <c r="Q14" i="61"/>
  <c r="R50" i="62"/>
  <c r="Q50" i="62"/>
  <c r="R49" i="62"/>
  <c r="Q49" i="62"/>
  <c r="R48" i="62"/>
  <c r="Q48" i="62"/>
  <c r="R47" i="62"/>
  <c r="Q47" i="62"/>
  <c r="R46" i="62"/>
  <c r="Q46" i="62"/>
  <c r="R45" i="62"/>
  <c r="Q45" i="62"/>
  <c r="R44" i="62"/>
  <c r="Q44" i="62"/>
  <c r="R43" i="62"/>
  <c r="Q43" i="62"/>
  <c r="R42" i="62"/>
  <c r="Q42" i="62"/>
  <c r="R41" i="62"/>
  <c r="Q41" i="62"/>
  <c r="R40" i="62"/>
  <c r="Q40" i="62"/>
  <c r="R39" i="62"/>
  <c r="Q39" i="62"/>
  <c r="R38" i="62"/>
  <c r="Q38" i="62"/>
  <c r="R37" i="62"/>
  <c r="Q37" i="62"/>
  <c r="R36" i="62"/>
  <c r="Q36" i="62"/>
  <c r="R35" i="62"/>
  <c r="Q35" i="62"/>
  <c r="R34" i="62"/>
  <c r="Q34" i="62"/>
  <c r="R33" i="62"/>
  <c r="Q33" i="62"/>
  <c r="R32" i="62"/>
  <c r="Q32" i="62"/>
  <c r="R31" i="62"/>
  <c r="Q31" i="62"/>
  <c r="R30" i="62"/>
  <c r="Q30" i="62"/>
  <c r="R29" i="62"/>
  <c r="Q29" i="62"/>
  <c r="R28" i="62"/>
  <c r="Q28" i="62"/>
  <c r="R27" i="62"/>
  <c r="Q27" i="62"/>
  <c r="R26" i="62"/>
  <c r="Q26" i="62"/>
  <c r="R25" i="62"/>
  <c r="Q25" i="62"/>
  <c r="R24" i="62"/>
  <c r="Q24" i="62"/>
  <c r="R23" i="62"/>
  <c r="Q23" i="62"/>
  <c r="R22" i="62"/>
  <c r="Q22" i="62"/>
  <c r="R21" i="62"/>
  <c r="Q21" i="62"/>
  <c r="R20" i="62"/>
  <c r="Q20" i="62"/>
  <c r="R19" i="62"/>
  <c r="Q19" i="62"/>
  <c r="R18" i="62"/>
  <c r="Q18" i="62"/>
  <c r="R17" i="62"/>
  <c r="Q17" i="62"/>
  <c r="R16" i="62"/>
  <c r="Q16" i="62"/>
  <c r="R15" i="62"/>
  <c r="Q15" i="62"/>
  <c r="R14" i="62"/>
  <c r="Q14" i="62"/>
  <c r="R50" i="63"/>
  <c r="Q50" i="63"/>
  <c r="R49" i="63"/>
  <c r="Q49" i="63"/>
  <c r="R48" i="63"/>
  <c r="Q48" i="63"/>
  <c r="R47" i="63"/>
  <c r="Q47" i="63"/>
  <c r="R46" i="63"/>
  <c r="Q46" i="63"/>
  <c r="R45" i="63"/>
  <c r="Q45" i="63"/>
  <c r="R44" i="63"/>
  <c r="Q44" i="63"/>
  <c r="R43" i="63"/>
  <c r="Q43" i="63"/>
  <c r="R42" i="63"/>
  <c r="Q42" i="63"/>
  <c r="R41" i="63"/>
  <c r="Q41" i="63"/>
  <c r="R40" i="63"/>
  <c r="Q40" i="63"/>
  <c r="R39" i="63"/>
  <c r="Q39" i="63"/>
  <c r="R38" i="63"/>
  <c r="Q38" i="63"/>
  <c r="R37" i="63"/>
  <c r="Q37" i="63"/>
  <c r="R36" i="63"/>
  <c r="Q36" i="63"/>
  <c r="R35" i="63"/>
  <c r="Q35" i="63"/>
  <c r="R34" i="63"/>
  <c r="Q34" i="63"/>
  <c r="R33" i="63"/>
  <c r="Q33" i="63"/>
  <c r="R32" i="63"/>
  <c r="Q32" i="63"/>
  <c r="R31" i="63"/>
  <c r="Q31" i="63"/>
  <c r="R30" i="63"/>
  <c r="Q30" i="63"/>
  <c r="R29" i="63"/>
  <c r="Q29" i="63"/>
  <c r="R28" i="63"/>
  <c r="Q28" i="63"/>
  <c r="R27" i="63"/>
  <c r="Q27" i="63"/>
  <c r="R26" i="63"/>
  <c r="Q26" i="63"/>
  <c r="R25" i="63"/>
  <c r="Q25" i="63"/>
  <c r="R24" i="63"/>
  <c r="Q24" i="63"/>
  <c r="R23" i="63"/>
  <c r="Q23" i="63"/>
  <c r="R22" i="63"/>
  <c r="Q22" i="63"/>
  <c r="R21" i="63"/>
  <c r="Q21" i="63"/>
  <c r="R20" i="63"/>
  <c r="Q20" i="63"/>
  <c r="R19" i="63"/>
  <c r="Q19" i="63"/>
  <c r="R18" i="63"/>
  <c r="Q18" i="63"/>
  <c r="R17" i="63"/>
  <c r="Q17" i="63"/>
  <c r="R16" i="63"/>
  <c r="Q16" i="63"/>
  <c r="R15" i="63"/>
  <c r="Q15" i="63"/>
  <c r="R14" i="63"/>
  <c r="Q14" i="63"/>
  <c r="R50" i="64"/>
  <c r="Q50" i="64"/>
  <c r="R49" i="64"/>
  <c r="Q49" i="64"/>
  <c r="R48" i="64"/>
  <c r="Q48" i="64"/>
  <c r="R47" i="64"/>
  <c r="Q47" i="64"/>
  <c r="R46" i="64"/>
  <c r="Q46" i="64"/>
  <c r="R45" i="64"/>
  <c r="Q45" i="64"/>
  <c r="R44" i="64"/>
  <c r="Q44" i="64"/>
  <c r="R43" i="64"/>
  <c r="Q43" i="64"/>
  <c r="R42" i="64"/>
  <c r="Q42" i="64"/>
  <c r="R41" i="64"/>
  <c r="Q41" i="64"/>
  <c r="R40" i="64"/>
  <c r="Q40" i="64"/>
  <c r="R39" i="64"/>
  <c r="Q39" i="64"/>
  <c r="R38" i="64"/>
  <c r="Q38" i="64"/>
  <c r="R37" i="64"/>
  <c r="Q37" i="64"/>
  <c r="R36" i="64"/>
  <c r="Q36" i="64"/>
  <c r="R35" i="64"/>
  <c r="Q35" i="64"/>
  <c r="R34" i="64"/>
  <c r="Q34" i="64"/>
  <c r="R33" i="64"/>
  <c r="Q33" i="64"/>
  <c r="R32" i="64"/>
  <c r="Q32" i="64"/>
  <c r="R31" i="64"/>
  <c r="Q31" i="64"/>
  <c r="R30" i="64"/>
  <c r="Q30" i="64"/>
  <c r="R29" i="64"/>
  <c r="Q29" i="64"/>
  <c r="R28" i="64"/>
  <c r="Q28" i="64"/>
  <c r="R27" i="64"/>
  <c r="Q27" i="64"/>
  <c r="R26" i="64"/>
  <c r="Q26" i="64"/>
  <c r="R25" i="64"/>
  <c r="Q25" i="64"/>
  <c r="R24" i="64"/>
  <c r="Q24" i="64"/>
  <c r="R23" i="64"/>
  <c r="Q23" i="64"/>
  <c r="R22" i="64"/>
  <c r="Q22" i="64"/>
  <c r="R21" i="64"/>
  <c r="Q21" i="64"/>
  <c r="R20" i="64"/>
  <c r="Q20" i="64"/>
  <c r="R19" i="64"/>
  <c r="Q19" i="64"/>
  <c r="R18" i="64"/>
  <c r="Q18" i="64"/>
  <c r="R17" i="64"/>
  <c r="Q17" i="64"/>
  <c r="R16" i="64"/>
  <c r="Q16" i="64"/>
  <c r="R15" i="64"/>
  <c r="Q15" i="64"/>
  <c r="R14" i="64"/>
  <c r="Q14" i="64"/>
  <c r="R50" i="65"/>
  <c r="Q50" i="65"/>
  <c r="R49" i="65"/>
  <c r="Q49" i="65"/>
  <c r="R48" i="65"/>
  <c r="Q48" i="65"/>
  <c r="R47" i="65"/>
  <c r="Q47" i="65"/>
  <c r="R46" i="65"/>
  <c r="Q46" i="65"/>
  <c r="R45" i="65"/>
  <c r="Q45" i="65"/>
  <c r="R44" i="65"/>
  <c r="Q44" i="65"/>
  <c r="R43" i="65"/>
  <c r="Q43" i="65"/>
  <c r="R42" i="65"/>
  <c r="Q42" i="65"/>
  <c r="R41" i="65"/>
  <c r="Q41" i="65"/>
  <c r="R40" i="65"/>
  <c r="Q40" i="65"/>
  <c r="R39" i="65"/>
  <c r="Q39" i="65"/>
  <c r="R38" i="65"/>
  <c r="Q38" i="65"/>
  <c r="R37" i="65"/>
  <c r="Q37" i="65"/>
  <c r="R36" i="65"/>
  <c r="Q36" i="65"/>
  <c r="R35" i="65"/>
  <c r="Q35" i="65"/>
  <c r="R34" i="65"/>
  <c r="Q34" i="65"/>
  <c r="R33" i="65"/>
  <c r="Q33" i="65"/>
  <c r="R32" i="65"/>
  <c r="Q32" i="65"/>
  <c r="R31" i="65"/>
  <c r="Q31" i="65"/>
  <c r="R30" i="65"/>
  <c r="Q30" i="65"/>
  <c r="R29" i="65"/>
  <c r="Q29" i="65"/>
  <c r="R28" i="65"/>
  <c r="Q28" i="65"/>
  <c r="R27" i="65"/>
  <c r="Q27" i="65"/>
  <c r="R26" i="65"/>
  <c r="Q26" i="65"/>
  <c r="R25" i="65"/>
  <c r="Q25" i="65"/>
  <c r="R24" i="65"/>
  <c r="Q24" i="65"/>
  <c r="R23" i="65"/>
  <c r="Q23" i="65"/>
  <c r="R22" i="65"/>
  <c r="Q22" i="65"/>
  <c r="R21" i="65"/>
  <c r="Q21" i="65"/>
  <c r="R20" i="65"/>
  <c r="Q20" i="65"/>
  <c r="R19" i="65"/>
  <c r="Q19" i="65"/>
  <c r="R18" i="65"/>
  <c r="Q18" i="65"/>
  <c r="R17" i="65"/>
  <c r="Q17" i="65"/>
  <c r="R16" i="65"/>
  <c r="Q16" i="65"/>
  <c r="R15" i="65"/>
  <c r="Q15" i="65"/>
  <c r="R14" i="65"/>
  <c r="Q14" i="65"/>
  <c r="R50" i="66"/>
  <c r="Q50" i="66"/>
  <c r="R49" i="66"/>
  <c r="Q49" i="66"/>
  <c r="R48" i="66"/>
  <c r="Q48" i="66"/>
  <c r="R47" i="66"/>
  <c r="Q47" i="66"/>
  <c r="R46" i="66"/>
  <c r="Q46" i="66"/>
  <c r="R45" i="66"/>
  <c r="Q45" i="66"/>
  <c r="R44" i="66"/>
  <c r="Q44" i="66"/>
  <c r="R43" i="66"/>
  <c r="Q43" i="66"/>
  <c r="R42" i="66"/>
  <c r="Q42" i="66"/>
  <c r="R41" i="66"/>
  <c r="Q41" i="66"/>
  <c r="R40" i="66"/>
  <c r="Q40" i="66"/>
  <c r="R39" i="66"/>
  <c r="Q39" i="66"/>
  <c r="R38" i="66"/>
  <c r="Q38" i="66"/>
  <c r="R37" i="66"/>
  <c r="Q37" i="66"/>
  <c r="R36" i="66"/>
  <c r="Q36" i="66"/>
  <c r="R35" i="66"/>
  <c r="Q35" i="66"/>
  <c r="R34" i="66"/>
  <c r="Q34" i="66"/>
  <c r="R33" i="66"/>
  <c r="Q33" i="66"/>
  <c r="R32" i="66"/>
  <c r="Q32" i="66"/>
  <c r="R31" i="66"/>
  <c r="Q31" i="66"/>
  <c r="R30" i="66"/>
  <c r="Q30" i="66"/>
  <c r="R29" i="66"/>
  <c r="Q29" i="66"/>
  <c r="R28" i="66"/>
  <c r="Q28" i="66"/>
  <c r="R27" i="66"/>
  <c r="Q27" i="66"/>
  <c r="R26" i="66"/>
  <c r="Q26" i="66"/>
  <c r="R25" i="66"/>
  <c r="Q25" i="66"/>
  <c r="R24" i="66"/>
  <c r="Q24" i="66"/>
  <c r="R23" i="66"/>
  <c r="Q23" i="66"/>
  <c r="R22" i="66"/>
  <c r="Q22" i="66"/>
  <c r="R21" i="66"/>
  <c r="Q21" i="66"/>
  <c r="R20" i="66"/>
  <c r="Q20" i="66"/>
  <c r="R19" i="66"/>
  <c r="Q19" i="66"/>
  <c r="R18" i="66"/>
  <c r="Q18" i="66"/>
  <c r="R17" i="66"/>
  <c r="Q17" i="66"/>
  <c r="R16" i="66"/>
  <c r="Q16" i="66"/>
  <c r="R15" i="66"/>
  <c r="Q15" i="66"/>
  <c r="R14" i="66"/>
  <c r="Q14" i="66"/>
  <c r="Q30" i="60"/>
  <c r="R30" i="60"/>
  <c r="Q31" i="60"/>
  <c r="R31" i="60"/>
  <c r="Q32" i="60"/>
  <c r="R32" i="60"/>
  <c r="Q33" i="60"/>
  <c r="R33" i="60"/>
  <c r="Q34" i="60"/>
  <c r="R34" i="60"/>
  <c r="Q35" i="60"/>
  <c r="R35" i="60"/>
  <c r="Q36" i="60"/>
  <c r="R36" i="60"/>
  <c r="Q37" i="60"/>
  <c r="R37" i="60"/>
  <c r="Q38" i="60"/>
  <c r="R38" i="60"/>
  <c r="Q39" i="60"/>
  <c r="R39" i="60"/>
  <c r="Q40" i="60"/>
  <c r="R40" i="60"/>
  <c r="Q41" i="60"/>
  <c r="R41" i="60"/>
  <c r="Q42" i="60"/>
  <c r="R42" i="60"/>
  <c r="Q43" i="60"/>
  <c r="R43" i="60"/>
  <c r="Q44" i="60"/>
  <c r="R44" i="60"/>
  <c r="Q45" i="60"/>
  <c r="R45" i="60"/>
  <c r="Q46" i="60"/>
  <c r="R46" i="60"/>
  <c r="Q47" i="60"/>
  <c r="R47" i="60"/>
  <c r="Q48" i="60"/>
  <c r="R48" i="60"/>
  <c r="Q49" i="60"/>
  <c r="R49" i="60"/>
  <c r="Q50" i="60"/>
  <c r="R50" i="60"/>
  <c r="Q14" i="60"/>
  <c r="R14" i="60"/>
  <c r="Q15" i="60"/>
  <c r="R15" i="60"/>
  <c r="Q16" i="60"/>
  <c r="R16" i="60"/>
  <c r="Q17" i="60"/>
  <c r="R17" i="60"/>
  <c r="Q18" i="60"/>
  <c r="R18" i="60"/>
  <c r="Q19" i="60"/>
  <c r="R19" i="60"/>
  <c r="Q20" i="60"/>
  <c r="R20" i="60"/>
  <c r="Q21" i="60"/>
  <c r="R21" i="60"/>
  <c r="Q22" i="60"/>
  <c r="R22" i="60"/>
  <c r="Q23" i="60"/>
  <c r="R23" i="60"/>
  <c r="Q24" i="60"/>
  <c r="R24" i="60"/>
  <c r="Q25" i="60"/>
  <c r="R25" i="60"/>
  <c r="Q26" i="60"/>
  <c r="R26" i="60"/>
  <c r="Q27" i="60"/>
  <c r="R27" i="60"/>
  <c r="Q28" i="60"/>
  <c r="R28" i="60"/>
  <c r="R29" i="60"/>
  <c r="Q29" i="60"/>
  <c r="C23" i="54" l="1"/>
  <c r="T22" i="54"/>
  <c r="S22" i="54"/>
  <c r="C1" i="66"/>
  <c r="C1" i="65"/>
  <c r="C1" i="64"/>
  <c r="C1" i="63"/>
  <c r="C1" i="62"/>
  <c r="C1" i="61"/>
  <c r="C1" i="60"/>
  <c r="C1" i="59"/>
  <c r="C1" i="58"/>
  <c r="C1" i="56"/>
  <c r="C1" i="55"/>
  <c r="C24" i="54" l="1"/>
  <c r="T23" i="54"/>
  <c r="S23" i="54"/>
  <c r="X50" i="66"/>
  <c r="U50" i="66"/>
  <c r="M50" i="66" s="1"/>
  <c r="S50" i="66"/>
  <c r="T50" i="66" s="1"/>
  <c r="X49" i="66"/>
  <c r="U49" i="66"/>
  <c r="M49" i="66" s="1"/>
  <c r="S49" i="66"/>
  <c r="T49" i="66" s="1"/>
  <c r="Y48" i="66"/>
  <c r="X48" i="66"/>
  <c r="Z48" i="66" s="1"/>
  <c r="AA48" i="66" s="1"/>
  <c r="V48" i="66"/>
  <c r="U48" i="66"/>
  <c r="S48" i="66"/>
  <c r="T48" i="66" s="1"/>
  <c r="Z47" i="66"/>
  <c r="AA47" i="66" s="1"/>
  <c r="Y47" i="66"/>
  <c r="X47" i="66"/>
  <c r="V47" i="66"/>
  <c r="U47" i="66"/>
  <c r="S47" i="66"/>
  <c r="T47" i="66" s="1"/>
  <c r="W47" i="66" s="1"/>
  <c r="X46" i="66"/>
  <c r="U46" i="66"/>
  <c r="M46" i="66" s="1"/>
  <c r="S46" i="66"/>
  <c r="T46" i="66" s="1"/>
  <c r="X45" i="66"/>
  <c r="U45" i="66"/>
  <c r="M45" i="66" s="1"/>
  <c r="S45" i="66"/>
  <c r="T45" i="66" s="1"/>
  <c r="X44" i="66"/>
  <c r="U44" i="66"/>
  <c r="M44" i="66" s="1"/>
  <c r="S44" i="66"/>
  <c r="T44" i="66" s="1"/>
  <c r="X43" i="66"/>
  <c r="U43" i="66"/>
  <c r="M43" i="66" s="1"/>
  <c r="S43" i="66"/>
  <c r="T43" i="66" s="1"/>
  <c r="X42" i="66"/>
  <c r="U42" i="66"/>
  <c r="M42" i="66" s="1"/>
  <c r="S42" i="66"/>
  <c r="T42" i="66" s="1"/>
  <c r="Y41" i="66"/>
  <c r="X41" i="66"/>
  <c r="Z41" i="66" s="1"/>
  <c r="AA41" i="66" s="1"/>
  <c r="V41" i="66"/>
  <c r="U41" i="66"/>
  <c r="S41" i="66"/>
  <c r="T41" i="66" s="1"/>
  <c r="W41" i="66" s="1"/>
  <c r="Y40" i="66"/>
  <c r="X40" i="66"/>
  <c r="Z40" i="66" s="1"/>
  <c r="AA40" i="66" s="1"/>
  <c r="V40" i="66"/>
  <c r="U40" i="66"/>
  <c r="S40" i="66"/>
  <c r="T40" i="66" s="1"/>
  <c r="W40" i="66" s="1"/>
  <c r="X39" i="66"/>
  <c r="U39" i="66"/>
  <c r="M39" i="66" s="1"/>
  <c r="S39" i="66"/>
  <c r="T39" i="66" s="1"/>
  <c r="X38" i="66"/>
  <c r="U38" i="66"/>
  <c r="M38" i="66" s="1"/>
  <c r="S38" i="66"/>
  <c r="T38" i="66" s="1"/>
  <c r="X37" i="66"/>
  <c r="U37" i="66"/>
  <c r="M37" i="66" s="1"/>
  <c r="S37" i="66"/>
  <c r="T37" i="66" s="1"/>
  <c r="J37" i="66" s="1"/>
  <c r="X36" i="66"/>
  <c r="U36" i="66"/>
  <c r="M36" i="66" s="1"/>
  <c r="S36" i="66"/>
  <c r="T36" i="66" s="1"/>
  <c r="X35" i="66"/>
  <c r="U35" i="66"/>
  <c r="M35" i="66" s="1"/>
  <c r="S35" i="66"/>
  <c r="T35" i="66" s="1"/>
  <c r="Y34" i="66"/>
  <c r="X34" i="66"/>
  <c r="Z34" i="66" s="1"/>
  <c r="AA34" i="66" s="1"/>
  <c r="V34" i="66"/>
  <c r="U34" i="66"/>
  <c r="S34" i="66"/>
  <c r="T34" i="66" s="1"/>
  <c r="W34" i="66" s="1"/>
  <c r="Y33" i="66"/>
  <c r="X33" i="66"/>
  <c r="Z33" i="66" s="1"/>
  <c r="AA33" i="66" s="1"/>
  <c r="V33" i="66"/>
  <c r="U33" i="66"/>
  <c r="S33" i="66"/>
  <c r="T33" i="66" s="1"/>
  <c r="X32" i="66"/>
  <c r="U32" i="66"/>
  <c r="M32" i="66" s="1"/>
  <c r="S32" i="66"/>
  <c r="T32" i="66" s="1"/>
  <c r="X31" i="66"/>
  <c r="U31" i="66"/>
  <c r="M31" i="66" s="1"/>
  <c r="S31" i="66"/>
  <c r="T31" i="66" s="1"/>
  <c r="X30" i="66"/>
  <c r="U30" i="66"/>
  <c r="M30" i="66" s="1"/>
  <c r="S30" i="66"/>
  <c r="T30" i="66" s="1"/>
  <c r="X29" i="66"/>
  <c r="U29" i="66"/>
  <c r="M29" i="66" s="1"/>
  <c r="S29" i="66"/>
  <c r="T29" i="66" s="1"/>
  <c r="Z28" i="66"/>
  <c r="Y28" i="66"/>
  <c r="AA28" i="66" s="1"/>
  <c r="AB28" i="66" s="1"/>
  <c r="W28" i="66"/>
  <c r="V28" i="66"/>
  <c r="U28" i="66"/>
  <c r="M28" i="66" s="1"/>
  <c r="S28" i="66"/>
  <c r="T28" i="66" s="1"/>
  <c r="AA27" i="66"/>
  <c r="AB27" i="66" s="1"/>
  <c r="Z27" i="66"/>
  <c r="Y27" i="66"/>
  <c r="W27" i="66"/>
  <c r="V27" i="66"/>
  <c r="U27" i="66"/>
  <c r="S27" i="66"/>
  <c r="T27" i="66" s="1"/>
  <c r="Z26" i="66"/>
  <c r="AA26" i="66" s="1"/>
  <c r="AB26" i="66" s="1"/>
  <c r="Y26" i="66"/>
  <c r="W26" i="66"/>
  <c r="V26" i="66"/>
  <c r="U26" i="66"/>
  <c r="S26" i="66"/>
  <c r="T26" i="66" s="1"/>
  <c r="Z25" i="66"/>
  <c r="Y25" i="66"/>
  <c r="AA25" i="66" s="1"/>
  <c r="AB25" i="66" s="1"/>
  <c r="W25" i="66"/>
  <c r="V25" i="66"/>
  <c r="U25" i="66"/>
  <c r="S25" i="66"/>
  <c r="T25" i="66" s="1"/>
  <c r="Z24" i="66"/>
  <c r="Y24" i="66"/>
  <c r="W24" i="66"/>
  <c r="V24" i="66"/>
  <c r="U24" i="66"/>
  <c r="S24" i="66"/>
  <c r="T24" i="66" s="1"/>
  <c r="I24" i="66" s="1"/>
  <c r="Z23" i="66"/>
  <c r="Y23" i="66"/>
  <c r="W23" i="66"/>
  <c r="V23" i="66"/>
  <c r="U23" i="66"/>
  <c r="M23" i="66" s="1"/>
  <c r="S23" i="66"/>
  <c r="T23" i="66" s="1"/>
  <c r="I23" i="66" s="1"/>
  <c r="Z22" i="66"/>
  <c r="Y22" i="66"/>
  <c r="W22" i="66"/>
  <c r="V22" i="66"/>
  <c r="X22" i="66" s="1"/>
  <c r="U22" i="66"/>
  <c r="M22" i="66" s="1"/>
  <c r="S22" i="66"/>
  <c r="T22" i="66" s="1"/>
  <c r="I22" i="66" s="1"/>
  <c r="Z21" i="66"/>
  <c r="Y21" i="66"/>
  <c r="AA21" i="66" s="1"/>
  <c r="AB21" i="66" s="1"/>
  <c r="W21" i="66"/>
  <c r="V21" i="66"/>
  <c r="U21" i="66"/>
  <c r="M21" i="66" s="1"/>
  <c r="S21" i="66"/>
  <c r="T21" i="66" s="1"/>
  <c r="I21" i="66" s="1"/>
  <c r="Z20" i="66"/>
  <c r="Y20" i="66"/>
  <c r="W20" i="66"/>
  <c r="V20" i="66"/>
  <c r="X20" i="66" s="1"/>
  <c r="U20" i="66"/>
  <c r="S20" i="66"/>
  <c r="T20" i="66" s="1"/>
  <c r="Z19" i="66"/>
  <c r="AA19" i="66" s="1"/>
  <c r="AB19" i="66" s="1"/>
  <c r="Y19" i="66"/>
  <c r="W19" i="66"/>
  <c r="V19" i="66"/>
  <c r="U19" i="66"/>
  <c r="S19" i="66"/>
  <c r="T19" i="66" s="1"/>
  <c r="AA18" i="66"/>
  <c r="AB18" i="66" s="1"/>
  <c r="Z18" i="66"/>
  <c r="Y18" i="66"/>
  <c r="W18" i="66"/>
  <c r="X18" i="66" s="1"/>
  <c r="V18" i="66"/>
  <c r="U18" i="66"/>
  <c r="M18" i="66" s="1"/>
  <c r="S18" i="66"/>
  <c r="T18" i="66" s="1"/>
  <c r="AA17" i="66"/>
  <c r="AB17" i="66" s="1"/>
  <c r="Z17" i="66"/>
  <c r="Y17" i="66"/>
  <c r="W17" i="66"/>
  <c r="X17" i="66" s="1"/>
  <c r="V17" i="66"/>
  <c r="U17" i="66"/>
  <c r="M17" i="66" s="1"/>
  <c r="S17" i="66"/>
  <c r="T17" i="66" s="1"/>
  <c r="Z16" i="66"/>
  <c r="Y16" i="66"/>
  <c r="AA16" i="66" s="1"/>
  <c r="AB16" i="66" s="1"/>
  <c r="W16" i="66"/>
  <c r="X16" i="66" s="1"/>
  <c r="V16" i="66"/>
  <c r="U16" i="66"/>
  <c r="M16" i="66" s="1"/>
  <c r="S16" i="66"/>
  <c r="T16" i="66" s="1"/>
  <c r="Z15" i="66"/>
  <c r="Y15" i="66"/>
  <c r="AA15" i="66" s="1"/>
  <c r="AB15" i="66" s="1"/>
  <c r="W15" i="66"/>
  <c r="V15" i="66"/>
  <c r="X15" i="66" s="1"/>
  <c r="U15" i="66"/>
  <c r="M15" i="66" s="1"/>
  <c r="S15" i="66"/>
  <c r="T15" i="66" s="1"/>
  <c r="Z14" i="66"/>
  <c r="Y14" i="66"/>
  <c r="AA14" i="66" s="1"/>
  <c r="AB14" i="66" s="1"/>
  <c r="W14" i="66"/>
  <c r="V14" i="66"/>
  <c r="X14" i="66" s="1"/>
  <c r="U14" i="66"/>
  <c r="M14" i="66" s="1"/>
  <c r="S14" i="66"/>
  <c r="T14" i="66" s="1"/>
  <c r="C7" i="66"/>
  <c r="G5" i="66"/>
  <c r="C5" i="66"/>
  <c r="X50" i="65"/>
  <c r="U50" i="65"/>
  <c r="M50" i="65" s="1"/>
  <c r="S50" i="65"/>
  <c r="T50" i="65" s="1"/>
  <c r="X49" i="65"/>
  <c r="U49" i="65"/>
  <c r="S49" i="65"/>
  <c r="T49" i="65" s="1"/>
  <c r="M49" i="65"/>
  <c r="Y48" i="65"/>
  <c r="X48" i="65"/>
  <c r="Z48" i="65" s="1"/>
  <c r="AA48" i="65" s="1"/>
  <c r="V48" i="65"/>
  <c r="U48" i="65"/>
  <c r="S48" i="65"/>
  <c r="T48" i="65" s="1"/>
  <c r="W48" i="65" s="1"/>
  <c r="Y47" i="65"/>
  <c r="X47" i="65"/>
  <c r="Z47" i="65" s="1"/>
  <c r="AA47" i="65" s="1"/>
  <c r="V47" i="65"/>
  <c r="U47" i="65"/>
  <c r="S47" i="65"/>
  <c r="T47" i="65" s="1"/>
  <c r="W47" i="65" s="1"/>
  <c r="X46" i="65"/>
  <c r="U46" i="65"/>
  <c r="M46" i="65" s="1"/>
  <c r="S46" i="65"/>
  <c r="T46" i="65" s="1"/>
  <c r="X45" i="65"/>
  <c r="U45" i="65"/>
  <c r="M45" i="65" s="1"/>
  <c r="S45" i="65"/>
  <c r="T45" i="65" s="1"/>
  <c r="X44" i="65"/>
  <c r="U44" i="65"/>
  <c r="M44" i="65" s="1"/>
  <c r="S44" i="65"/>
  <c r="T44" i="65" s="1"/>
  <c r="X43" i="65"/>
  <c r="U43" i="65"/>
  <c r="M43" i="65" s="1"/>
  <c r="S43" i="65"/>
  <c r="T43" i="65" s="1"/>
  <c r="X42" i="65"/>
  <c r="U42" i="65"/>
  <c r="M42" i="65" s="1"/>
  <c r="S42" i="65"/>
  <c r="T42" i="65" s="1"/>
  <c r="Y41" i="65"/>
  <c r="X41" i="65"/>
  <c r="Z41" i="65" s="1"/>
  <c r="AA41" i="65" s="1"/>
  <c r="V41" i="65"/>
  <c r="U41" i="65"/>
  <c r="S41" i="65"/>
  <c r="T41" i="65" s="1"/>
  <c r="W41" i="65" s="1"/>
  <c r="Y40" i="65"/>
  <c r="X40" i="65"/>
  <c r="Z40" i="65" s="1"/>
  <c r="AA40" i="65" s="1"/>
  <c r="V40" i="65"/>
  <c r="U40" i="65"/>
  <c r="S40" i="65"/>
  <c r="T40" i="65" s="1"/>
  <c r="X39" i="65"/>
  <c r="U39" i="65"/>
  <c r="M39" i="65" s="1"/>
  <c r="S39" i="65"/>
  <c r="T39" i="65" s="1"/>
  <c r="X38" i="65"/>
  <c r="U38" i="65"/>
  <c r="M38" i="65" s="1"/>
  <c r="S38" i="65"/>
  <c r="T38" i="65" s="1"/>
  <c r="X37" i="65"/>
  <c r="U37" i="65"/>
  <c r="M37" i="65" s="1"/>
  <c r="S37" i="65"/>
  <c r="T37" i="65" s="1"/>
  <c r="J37" i="65" s="1"/>
  <c r="X36" i="65"/>
  <c r="U36" i="65"/>
  <c r="M36" i="65" s="1"/>
  <c r="S36" i="65"/>
  <c r="T36" i="65" s="1"/>
  <c r="X35" i="65"/>
  <c r="U35" i="65"/>
  <c r="M35" i="65" s="1"/>
  <c r="S35" i="65"/>
  <c r="T35" i="65" s="1"/>
  <c r="Y34" i="65"/>
  <c r="X34" i="65"/>
  <c r="Z34" i="65" s="1"/>
  <c r="AA34" i="65" s="1"/>
  <c r="V34" i="65"/>
  <c r="U34" i="65"/>
  <c r="S34" i="65"/>
  <c r="T34" i="65" s="1"/>
  <c r="Y33" i="65"/>
  <c r="X33" i="65"/>
  <c r="Z33" i="65" s="1"/>
  <c r="AA33" i="65" s="1"/>
  <c r="V33" i="65"/>
  <c r="U33" i="65"/>
  <c r="S33" i="65"/>
  <c r="T33" i="65" s="1"/>
  <c r="X32" i="65"/>
  <c r="U32" i="65"/>
  <c r="M32" i="65" s="1"/>
  <c r="S32" i="65"/>
  <c r="T32" i="65" s="1"/>
  <c r="X31" i="65"/>
  <c r="U31" i="65"/>
  <c r="M31" i="65" s="1"/>
  <c r="S31" i="65"/>
  <c r="T31" i="65" s="1"/>
  <c r="X30" i="65"/>
  <c r="U30" i="65"/>
  <c r="M30" i="65" s="1"/>
  <c r="S30" i="65"/>
  <c r="T30" i="65" s="1"/>
  <c r="X29" i="65"/>
  <c r="U29" i="65"/>
  <c r="M29" i="65" s="1"/>
  <c r="S29" i="65"/>
  <c r="T29" i="65" s="1"/>
  <c r="Z28" i="65"/>
  <c r="Y28" i="65"/>
  <c r="AA28" i="65" s="1"/>
  <c r="AB28" i="65" s="1"/>
  <c r="W28" i="65"/>
  <c r="V28" i="65"/>
  <c r="U28" i="65"/>
  <c r="S28" i="65"/>
  <c r="T28" i="65" s="1"/>
  <c r="AA27" i="65"/>
  <c r="AB27" i="65" s="1"/>
  <c r="Z27" i="65"/>
  <c r="Y27" i="65"/>
  <c r="W27" i="65"/>
  <c r="V27" i="65"/>
  <c r="U27" i="65"/>
  <c r="S27" i="65"/>
  <c r="T27" i="65" s="1"/>
  <c r="AA26" i="65"/>
  <c r="AB26" i="65" s="1"/>
  <c r="Z26" i="65"/>
  <c r="Y26" i="65"/>
  <c r="W26" i="65"/>
  <c r="V26" i="65"/>
  <c r="U26" i="65"/>
  <c r="S26" i="65"/>
  <c r="T26" i="65" s="1"/>
  <c r="Z25" i="65"/>
  <c r="Y25" i="65"/>
  <c r="AA25" i="65" s="1"/>
  <c r="AB25" i="65" s="1"/>
  <c r="W25" i="65"/>
  <c r="V25" i="65"/>
  <c r="U25" i="65"/>
  <c r="S25" i="65"/>
  <c r="T25" i="65" s="1"/>
  <c r="Z24" i="65"/>
  <c r="Y24" i="65"/>
  <c r="W24" i="65"/>
  <c r="V24" i="65"/>
  <c r="U24" i="65"/>
  <c r="S24" i="65"/>
  <c r="T24" i="65" s="1"/>
  <c r="Z23" i="65"/>
  <c r="Y23" i="65"/>
  <c r="W23" i="65"/>
  <c r="V23" i="65"/>
  <c r="U23" i="65"/>
  <c r="M23" i="65" s="1"/>
  <c r="S23" i="65"/>
  <c r="T23" i="65" s="1"/>
  <c r="Z22" i="65"/>
  <c r="Y22" i="65"/>
  <c r="W22" i="65"/>
  <c r="V22" i="65"/>
  <c r="U22" i="65"/>
  <c r="M22" i="65" s="1"/>
  <c r="S22" i="65"/>
  <c r="T22" i="65" s="1"/>
  <c r="Z21" i="65"/>
  <c r="Y21" i="65"/>
  <c r="W21" i="65"/>
  <c r="V21" i="65"/>
  <c r="U21" i="65"/>
  <c r="M21" i="65" s="1"/>
  <c r="S21" i="65"/>
  <c r="T21" i="65" s="1"/>
  <c r="Z20" i="65"/>
  <c r="AA20" i="65" s="1"/>
  <c r="AB20" i="65" s="1"/>
  <c r="Y20" i="65"/>
  <c r="W20" i="65"/>
  <c r="V20" i="65"/>
  <c r="X20" i="65" s="1"/>
  <c r="U20" i="65"/>
  <c r="S20" i="65"/>
  <c r="T20" i="65" s="1"/>
  <c r="Z19" i="65"/>
  <c r="Y19" i="65"/>
  <c r="AA19" i="65" s="1"/>
  <c r="AB19" i="65" s="1"/>
  <c r="W19" i="65"/>
  <c r="V19" i="65"/>
  <c r="X19" i="65" s="1"/>
  <c r="U19" i="65"/>
  <c r="S19" i="65"/>
  <c r="T19" i="65" s="1"/>
  <c r="Z18" i="65"/>
  <c r="Y18" i="65"/>
  <c r="AA18" i="65" s="1"/>
  <c r="AB18" i="65" s="1"/>
  <c r="W18" i="65"/>
  <c r="V18" i="65"/>
  <c r="U18" i="65"/>
  <c r="M18" i="65" s="1"/>
  <c r="S18" i="65"/>
  <c r="T18" i="65" s="1"/>
  <c r="Z17" i="65"/>
  <c r="Y17" i="65"/>
  <c r="W17" i="65"/>
  <c r="V17" i="65"/>
  <c r="X17" i="65" s="1"/>
  <c r="U17" i="65"/>
  <c r="M17" i="65" s="1"/>
  <c r="S17" i="65"/>
  <c r="T17" i="65" s="1"/>
  <c r="Z16" i="65"/>
  <c r="Y16" i="65"/>
  <c r="AA16" i="65" s="1"/>
  <c r="AB16" i="65" s="1"/>
  <c r="W16" i="65"/>
  <c r="V16" i="65"/>
  <c r="X16" i="65" s="1"/>
  <c r="U16" i="65"/>
  <c r="M16" i="65" s="1"/>
  <c r="S16" i="65"/>
  <c r="T16" i="65" s="1"/>
  <c r="Z15" i="65"/>
  <c r="Y15" i="65"/>
  <c r="AA15" i="65" s="1"/>
  <c r="AB15" i="65" s="1"/>
  <c r="W15" i="65"/>
  <c r="V15" i="65"/>
  <c r="X15" i="65" s="1"/>
  <c r="U15" i="65"/>
  <c r="M15" i="65" s="1"/>
  <c r="S15" i="65"/>
  <c r="T15" i="65" s="1"/>
  <c r="Z14" i="65"/>
  <c r="Y14" i="65"/>
  <c r="AA14" i="65" s="1"/>
  <c r="AB14" i="65" s="1"/>
  <c r="W14" i="65"/>
  <c r="V14" i="65"/>
  <c r="X14" i="65" s="1"/>
  <c r="U14" i="65"/>
  <c r="M14" i="65" s="1"/>
  <c r="S14" i="65"/>
  <c r="T14" i="65" s="1"/>
  <c r="C7" i="65"/>
  <c r="G5" i="65"/>
  <c r="C5" i="65"/>
  <c r="X50" i="64"/>
  <c r="U50" i="64"/>
  <c r="M50" i="64" s="1"/>
  <c r="S50" i="64"/>
  <c r="T50" i="64" s="1"/>
  <c r="X49" i="64"/>
  <c r="U49" i="64"/>
  <c r="M49" i="64" s="1"/>
  <c r="S49" i="64"/>
  <c r="T49" i="64" s="1"/>
  <c r="Y48" i="64"/>
  <c r="X48" i="64"/>
  <c r="Z48" i="64" s="1"/>
  <c r="AA48" i="64" s="1"/>
  <c r="V48" i="64"/>
  <c r="U48" i="64"/>
  <c r="S48" i="64"/>
  <c r="T48" i="64" s="1"/>
  <c r="W48" i="64" s="1"/>
  <c r="Y47" i="64"/>
  <c r="X47" i="64"/>
  <c r="Z47" i="64" s="1"/>
  <c r="AA47" i="64" s="1"/>
  <c r="V47" i="64"/>
  <c r="U47" i="64"/>
  <c r="S47" i="64"/>
  <c r="T47" i="64" s="1"/>
  <c r="W47" i="64" s="1"/>
  <c r="X46" i="64"/>
  <c r="U46" i="64"/>
  <c r="M46" i="64" s="1"/>
  <c r="S46" i="64"/>
  <c r="T46" i="64" s="1"/>
  <c r="X45" i="64"/>
  <c r="U45" i="64"/>
  <c r="M45" i="64" s="1"/>
  <c r="S45" i="64"/>
  <c r="T45" i="64" s="1"/>
  <c r="X44" i="64"/>
  <c r="U44" i="64"/>
  <c r="M44" i="64" s="1"/>
  <c r="S44" i="64"/>
  <c r="T44" i="64" s="1"/>
  <c r="X43" i="64"/>
  <c r="U43" i="64"/>
  <c r="M43" i="64" s="1"/>
  <c r="S43" i="64"/>
  <c r="T43" i="64" s="1"/>
  <c r="X42" i="64"/>
  <c r="U42" i="64"/>
  <c r="S42" i="64"/>
  <c r="T42" i="64" s="1"/>
  <c r="M42" i="64"/>
  <c r="Y41" i="64"/>
  <c r="X41" i="64"/>
  <c r="Z41" i="64" s="1"/>
  <c r="AA41" i="64" s="1"/>
  <c r="V41" i="64"/>
  <c r="U41" i="64"/>
  <c r="S41" i="64"/>
  <c r="T41" i="64" s="1"/>
  <c r="W41" i="64" s="1"/>
  <c r="Y40" i="64"/>
  <c r="X40" i="64"/>
  <c r="Z40" i="64" s="1"/>
  <c r="AA40" i="64" s="1"/>
  <c r="V40" i="64"/>
  <c r="U40" i="64"/>
  <c r="S40" i="64"/>
  <c r="T40" i="64" s="1"/>
  <c r="X39" i="64"/>
  <c r="U39" i="64"/>
  <c r="S39" i="64"/>
  <c r="T39" i="64" s="1"/>
  <c r="M39" i="64"/>
  <c r="X38" i="64"/>
  <c r="U38" i="64"/>
  <c r="M38" i="64" s="1"/>
  <c r="S38" i="64"/>
  <c r="T38" i="64" s="1"/>
  <c r="X37" i="64"/>
  <c r="U37" i="64"/>
  <c r="M37" i="64" s="1"/>
  <c r="S37" i="64"/>
  <c r="T37" i="64" s="1"/>
  <c r="J37" i="64" s="1"/>
  <c r="X36" i="64"/>
  <c r="U36" i="64"/>
  <c r="M36" i="64" s="1"/>
  <c r="S36" i="64"/>
  <c r="T36" i="64" s="1"/>
  <c r="X35" i="64"/>
  <c r="U35" i="64"/>
  <c r="M35" i="64" s="1"/>
  <c r="S35" i="64"/>
  <c r="T35" i="64" s="1"/>
  <c r="Y34" i="64"/>
  <c r="X34" i="64"/>
  <c r="Z34" i="64" s="1"/>
  <c r="AA34" i="64" s="1"/>
  <c r="V34" i="64"/>
  <c r="U34" i="64"/>
  <c r="S34" i="64"/>
  <c r="T34" i="64" s="1"/>
  <c r="W34" i="64" s="1"/>
  <c r="Y33" i="64"/>
  <c r="X33" i="64"/>
  <c r="Z33" i="64" s="1"/>
  <c r="AA33" i="64" s="1"/>
  <c r="V33" i="64"/>
  <c r="U33" i="64"/>
  <c r="T33" i="64"/>
  <c r="W33" i="64" s="1"/>
  <c r="S33" i="64"/>
  <c r="X32" i="64"/>
  <c r="U32" i="64"/>
  <c r="M32" i="64" s="1"/>
  <c r="S32" i="64"/>
  <c r="T32" i="64" s="1"/>
  <c r="X31" i="64"/>
  <c r="U31" i="64"/>
  <c r="M31" i="64" s="1"/>
  <c r="S31" i="64"/>
  <c r="T31" i="64" s="1"/>
  <c r="X30" i="64"/>
  <c r="U30" i="64"/>
  <c r="M30" i="64" s="1"/>
  <c r="S30" i="64"/>
  <c r="T30" i="64" s="1"/>
  <c r="X29" i="64"/>
  <c r="U29" i="64"/>
  <c r="M29" i="64" s="1"/>
  <c r="S29" i="64"/>
  <c r="T29" i="64" s="1"/>
  <c r="Z28" i="64"/>
  <c r="Y28" i="64"/>
  <c r="AA28" i="64" s="1"/>
  <c r="AB28" i="64" s="1"/>
  <c r="W28" i="64"/>
  <c r="V28" i="64"/>
  <c r="U28" i="64"/>
  <c r="X28" i="64" s="1"/>
  <c r="S28" i="64"/>
  <c r="T28" i="64" s="1"/>
  <c r="J28" i="64" s="1"/>
  <c r="AA27" i="64"/>
  <c r="AB27" i="64" s="1"/>
  <c r="Z27" i="64"/>
  <c r="Y27" i="64"/>
  <c r="W27" i="64"/>
  <c r="X27" i="64" s="1"/>
  <c r="V27" i="64"/>
  <c r="U27" i="64"/>
  <c r="S27" i="64"/>
  <c r="T27" i="64" s="1"/>
  <c r="Z26" i="64"/>
  <c r="Y26" i="64"/>
  <c r="AA26" i="64" s="1"/>
  <c r="AB26" i="64" s="1"/>
  <c r="X26" i="64"/>
  <c r="W26" i="64"/>
  <c r="V26" i="64"/>
  <c r="U26" i="64"/>
  <c r="T26" i="64"/>
  <c r="S26" i="64"/>
  <c r="Z25" i="64"/>
  <c r="Y25" i="64"/>
  <c r="W25" i="64"/>
  <c r="V25" i="64"/>
  <c r="U25" i="64"/>
  <c r="M25" i="64" s="1"/>
  <c r="S25" i="64"/>
  <c r="T25" i="64" s="1"/>
  <c r="Z24" i="64"/>
  <c r="Y24" i="64"/>
  <c r="W24" i="64"/>
  <c r="V24" i="64"/>
  <c r="U24" i="64"/>
  <c r="S24" i="64"/>
  <c r="T24" i="64" s="1"/>
  <c r="Z23" i="64"/>
  <c r="Y23" i="64"/>
  <c r="AA23" i="64" s="1"/>
  <c r="AB23" i="64" s="1"/>
  <c r="W23" i="64"/>
  <c r="X23" i="64" s="1"/>
  <c r="V23" i="64"/>
  <c r="U23" i="64"/>
  <c r="M23" i="64" s="1"/>
  <c r="S23" i="64"/>
  <c r="T23" i="64" s="1"/>
  <c r="Z22" i="64"/>
  <c r="Y22" i="64"/>
  <c r="W22" i="64"/>
  <c r="V22" i="64"/>
  <c r="X22" i="64" s="1"/>
  <c r="U22" i="64"/>
  <c r="M22" i="64" s="1"/>
  <c r="Z21" i="64"/>
  <c r="Y21" i="64"/>
  <c r="W21" i="64"/>
  <c r="V21" i="64"/>
  <c r="U21" i="64"/>
  <c r="M21" i="64" s="1"/>
  <c r="Z20" i="64"/>
  <c r="Y20" i="64"/>
  <c r="AA20" i="64" s="1"/>
  <c r="AB20" i="64" s="1"/>
  <c r="X20" i="64"/>
  <c r="W20" i="64"/>
  <c r="V20" i="64"/>
  <c r="U20" i="64"/>
  <c r="S20" i="64"/>
  <c r="T20" i="64" s="1"/>
  <c r="Z19" i="64"/>
  <c r="Y19" i="64"/>
  <c r="AA19" i="64" s="1"/>
  <c r="AB19" i="64" s="1"/>
  <c r="X19" i="64"/>
  <c r="W19" i="64"/>
  <c r="V19" i="64"/>
  <c r="U19" i="64"/>
  <c r="S19" i="64"/>
  <c r="T19" i="64" s="1"/>
  <c r="Z18" i="64"/>
  <c r="Y18" i="64"/>
  <c r="W18" i="64"/>
  <c r="V18" i="64"/>
  <c r="U18" i="64"/>
  <c r="M18" i="64" s="1"/>
  <c r="S18" i="64"/>
  <c r="T18" i="64" s="1"/>
  <c r="Z17" i="64"/>
  <c r="Y17" i="64"/>
  <c r="AA17" i="64" s="1"/>
  <c r="AB17" i="64" s="1"/>
  <c r="W17" i="64"/>
  <c r="X17" i="64" s="1"/>
  <c r="V17" i="64"/>
  <c r="U17" i="64"/>
  <c r="M17" i="64" s="1"/>
  <c r="S17" i="64"/>
  <c r="T17" i="64" s="1"/>
  <c r="Z16" i="64"/>
  <c r="Y16" i="64"/>
  <c r="W16" i="64"/>
  <c r="V16" i="64"/>
  <c r="U16" i="64"/>
  <c r="S16" i="64"/>
  <c r="T16" i="64" s="1"/>
  <c r="M16" i="64"/>
  <c r="Z15" i="64"/>
  <c r="Y15" i="64"/>
  <c r="W15" i="64"/>
  <c r="V15" i="64"/>
  <c r="X15" i="64" s="1"/>
  <c r="U15" i="64"/>
  <c r="M15" i="64" s="1"/>
  <c r="Z14" i="64"/>
  <c r="Y14" i="64"/>
  <c r="AA14" i="64" s="1"/>
  <c r="AB14" i="64" s="1"/>
  <c r="W14" i="64"/>
  <c r="V14" i="64"/>
  <c r="X14" i="64" s="1"/>
  <c r="U14" i="64"/>
  <c r="M14" i="64" s="1"/>
  <c r="C7" i="64"/>
  <c r="G5" i="64"/>
  <c r="C5" i="64"/>
  <c r="X50" i="63"/>
  <c r="U50" i="63"/>
  <c r="M50" i="63" s="1"/>
  <c r="S50" i="63"/>
  <c r="T50" i="63" s="1"/>
  <c r="X49" i="63"/>
  <c r="U49" i="63"/>
  <c r="M49" i="63" s="1"/>
  <c r="S49" i="63"/>
  <c r="T49" i="63" s="1"/>
  <c r="Y48" i="63"/>
  <c r="X48" i="63"/>
  <c r="Z48" i="63" s="1"/>
  <c r="AA48" i="63" s="1"/>
  <c r="V48" i="63"/>
  <c r="U48" i="63"/>
  <c r="S48" i="63"/>
  <c r="T48" i="63" s="1"/>
  <c r="Y47" i="63"/>
  <c r="Z47" i="63" s="1"/>
  <c r="AA47" i="63" s="1"/>
  <c r="X47" i="63"/>
  <c r="V47" i="63"/>
  <c r="U47" i="63"/>
  <c r="S47" i="63"/>
  <c r="T47" i="63" s="1"/>
  <c r="X46" i="63"/>
  <c r="U46" i="63"/>
  <c r="M46" i="63" s="1"/>
  <c r="S46" i="63"/>
  <c r="T46" i="63" s="1"/>
  <c r="X45" i="63"/>
  <c r="U45" i="63"/>
  <c r="M45" i="63" s="1"/>
  <c r="S45" i="63"/>
  <c r="T45" i="63" s="1"/>
  <c r="X44" i="63"/>
  <c r="U44" i="63"/>
  <c r="M44" i="63" s="1"/>
  <c r="S44" i="63"/>
  <c r="T44" i="63" s="1"/>
  <c r="X43" i="63"/>
  <c r="U43" i="63"/>
  <c r="M43" i="63" s="1"/>
  <c r="S43" i="63"/>
  <c r="T43" i="63" s="1"/>
  <c r="X42" i="63"/>
  <c r="U42" i="63"/>
  <c r="M42" i="63" s="1"/>
  <c r="S42" i="63"/>
  <c r="T42" i="63" s="1"/>
  <c r="I42" i="63" s="1"/>
  <c r="Y41" i="63"/>
  <c r="X41" i="63"/>
  <c r="Z41" i="63" s="1"/>
  <c r="AA41" i="63" s="1"/>
  <c r="V41" i="63"/>
  <c r="U41" i="63"/>
  <c r="S41" i="63"/>
  <c r="T41" i="63" s="1"/>
  <c r="Y40" i="63"/>
  <c r="X40" i="63"/>
  <c r="V40" i="63"/>
  <c r="U40" i="63"/>
  <c r="S40" i="63"/>
  <c r="T40" i="63" s="1"/>
  <c r="X39" i="63"/>
  <c r="U39" i="63"/>
  <c r="M39" i="63" s="1"/>
  <c r="S39" i="63"/>
  <c r="T39" i="63" s="1"/>
  <c r="J39" i="63" s="1"/>
  <c r="X38" i="63"/>
  <c r="U38" i="63"/>
  <c r="M38" i="63" s="1"/>
  <c r="S38" i="63"/>
  <c r="T38" i="63" s="1"/>
  <c r="I38" i="63" s="1"/>
  <c r="X37" i="63"/>
  <c r="U37" i="63"/>
  <c r="S37" i="63"/>
  <c r="T37" i="63" s="1"/>
  <c r="J37" i="63" s="1"/>
  <c r="M37" i="63"/>
  <c r="X36" i="63"/>
  <c r="U36" i="63"/>
  <c r="M36" i="63" s="1"/>
  <c r="S36" i="63"/>
  <c r="T36" i="63" s="1"/>
  <c r="J36" i="63" s="1"/>
  <c r="X35" i="63"/>
  <c r="U35" i="63"/>
  <c r="M35" i="63" s="1"/>
  <c r="S35" i="63"/>
  <c r="T35" i="63" s="1"/>
  <c r="I35" i="63" s="1"/>
  <c r="V35" i="63" s="1"/>
  <c r="Y34" i="63"/>
  <c r="X34" i="63"/>
  <c r="Z34" i="63" s="1"/>
  <c r="AA34" i="63" s="1"/>
  <c r="V34" i="63"/>
  <c r="U34" i="63"/>
  <c r="S34" i="63"/>
  <c r="T34" i="63" s="1"/>
  <c r="W34" i="63" s="1"/>
  <c r="Y33" i="63"/>
  <c r="X33" i="63"/>
  <c r="V33" i="63"/>
  <c r="U33" i="63"/>
  <c r="S33" i="63"/>
  <c r="T33" i="63" s="1"/>
  <c r="X32" i="63"/>
  <c r="U32" i="63"/>
  <c r="M32" i="63" s="1"/>
  <c r="S32" i="63"/>
  <c r="T32" i="63" s="1"/>
  <c r="J32" i="63" s="1"/>
  <c r="X31" i="63"/>
  <c r="U31" i="63"/>
  <c r="M31" i="63" s="1"/>
  <c r="S31" i="63"/>
  <c r="T31" i="63" s="1"/>
  <c r="I31" i="63" s="1"/>
  <c r="X30" i="63"/>
  <c r="U30" i="63"/>
  <c r="S30" i="63"/>
  <c r="T30" i="63" s="1"/>
  <c r="M30" i="63"/>
  <c r="X29" i="63"/>
  <c r="U29" i="63"/>
  <c r="S29" i="63"/>
  <c r="T29" i="63" s="1"/>
  <c r="M29" i="63"/>
  <c r="Z28" i="63"/>
  <c r="Y28" i="63"/>
  <c r="W28" i="63"/>
  <c r="V28" i="63"/>
  <c r="U28" i="63"/>
  <c r="M28" i="63" s="1"/>
  <c r="S28" i="63"/>
  <c r="T28" i="63" s="1"/>
  <c r="Z27" i="63"/>
  <c r="Y27" i="63"/>
  <c r="AA27" i="63" s="1"/>
  <c r="AB27" i="63" s="1"/>
  <c r="W27" i="63"/>
  <c r="V27" i="63"/>
  <c r="U27" i="63"/>
  <c r="S27" i="63"/>
  <c r="T27" i="63" s="1"/>
  <c r="AA26" i="63"/>
  <c r="AB26" i="63" s="1"/>
  <c r="Z26" i="63"/>
  <c r="Y26" i="63"/>
  <c r="W26" i="63"/>
  <c r="V26" i="63"/>
  <c r="U26" i="63"/>
  <c r="S26" i="63"/>
  <c r="T26" i="63" s="1"/>
  <c r="Z25" i="63"/>
  <c r="Y25" i="63"/>
  <c r="W25" i="63"/>
  <c r="V25" i="63"/>
  <c r="U25" i="63"/>
  <c r="S25" i="63"/>
  <c r="T25" i="63" s="1"/>
  <c r="J25" i="63" s="1"/>
  <c r="Z24" i="63"/>
  <c r="Y24" i="63"/>
  <c r="AA24" i="63" s="1"/>
  <c r="AB24" i="63" s="1"/>
  <c r="W24" i="63"/>
  <c r="V24" i="63"/>
  <c r="U24" i="63"/>
  <c r="S24" i="63"/>
  <c r="T24" i="63" s="1"/>
  <c r="I24" i="63" s="1"/>
  <c r="Z23" i="63"/>
  <c r="Y23" i="63"/>
  <c r="W23" i="63"/>
  <c r="V23" i="63"/>
  <c r="U23" i="63"/>
  <c r="M23" i="63" s="1"/>
  <c r="S23" i="63"/>
  <c r="T23" i="63" s="1"/>
  <c r="I23" i="63" s="1"/>
  <c r="Z22" i="63"/>
  <c r="Y22" i="63"/>
  <c r="W22" i="63"/>
  <c r="V22" i="63"/>
  <c r="U22" i="63"/>
  <c r="M22" i="63" s="1"/>
  <c r="S22" i="63"/>
  <c r="T22" i="63" s="1"/>
  <c r="I22" i="63" s="1"/>
  <c r="Z21" i="63"/>
  <c r="Y21" i="63"/>
  <c r="W21" i="63"/>
  <c r="V21" i="63"/>
  <c r="U21" i="63"/>
  <c r="M21" i="63" s="1"/>
  <c r="S21" i="63"/>
  <c r="T21" i="63" s="1"/>
  <c r="I21" i="63" s="1"/>
  <c r="Z20" i="63"/>
  <c r="Y20" i="63"/>
  <c r="AA20" i="63" s="1"/>
  <c r="AB20" i="63" s="1"/>
  <c r="W20" i="63"/>
  <c r="V20" i="63"/>
  <c r="U20" i="63"/>
  <c r="S20" i="63"/>
  <c r="T20" i="63" s="1"/>
  <c r="Z19" i="63"/>
  <c r="Y19" i="63"/>
  <c r="AA19" i="63" s="1"/>
  <c r="AB19" i="63" s="1"/>
  <c r="W19" i="63"/>
  <c r="V19" i="63"/>
  <c r="U19" i="63"/>
  <c r="S19" i="63"/>
  <c r="T19" i="63" s="1"/>
  <c r="Z18" i="63"/>
  <c r="AA18" i="63" s="1"/>
  <c r="AB18" i="63" s="1"/>
  <c r="Y18" i="63"/>
  <c r="W18" i="63"/>
  <c r="V18" i="63"/>
  <c r="U18" i="63"/>
  <c r="M18" i="63" s="1"/>
  <c r="S18" i="63"/>
  <c r="T18" i="63" s="1"/>
  <c r="Z17" i="63"/>
  <c r="Y17" i="63"/>
  <c r="AA17" i="63" s="1"/>
  <c r="AB17" i="63" s="1"/>
  <c r="W17" i="63"/>
  <c r="V17" i="63"/>
  <c r="X17" i="63" s="1"/>
  <c r="U17" i="63"/>
  <c r="M17" i="63" s="1"/>
  <c r="S17" i="63"/>
  <c r="T17" i="63" s="1"/>
  <c r="Z16" i="63"/>
  <c r="Y16" i="63"/>
  <c r="AA16" i="63" s="1"/>
  <c r="AB16" i="63" s="1"/>
  <c r="W16" i="63"/>
  <c r="V16" i="63"/>
  <c r="U16" i="63"/>
  <c r="M16" i="63" s="1"/>
  <c r="S16" i="63"/>
  <c r="T16" i="63" s="1"/>
  <c r="Z15" i="63"/>
  <c r="Y15" i="63"/>
  <c r="AA15" i="63" s="1"/>
  <c r="AB15" i="63" s="1"/>
  <c r="W15" i="63"/>
  <c r="V15" i="63"/>
  <c r="X15" i="63" s="1"/>
  <c r="U15" i="63"/>
  <c r="M15" i="63" s="1"/>
  <c r="S15" i="63"/>
  <c r="T15" i="63" s="1"/>
  <c r="Z14" i="63"/>
  <c r="AA14" i="63" s="1"/>
  <c r="AB14" i="63" s="1"/>
  <c r="Y14" i="63"/>
  <c r="W14" i="63"/>
  <c r="V14" i="63"/>
  <c r="U14" i="63"/>
  <c r="M14" i="63" s="1"/>
  <c r="S14" i="63"/>
  <c r="T14" i="63" s="1"/>
  <c r="C7" i="63"/>
  <c r="G5" i="63"/>
  <c r="C5" i="63"/>
  <c r="X50" i="62"/>
  <c r="U50" i="62"/>
  <c r="M50" i="62" s="1"/>
  <c r="S50" i="62"/>
  <c r="T50" i="62" s="1"/>
  <c r="X49" i="62"/>
  <c r="U49" i="62"/>
  <c r="S49" i="62"/>
  <c r="T49" i="62" s="1"/>
  <c r="M49" i="62"/>
  <c r="Y48" i="62"/>
  <c r="X48" i="62"/>
  <c r="Z48" i="62" s="1"/>
  <c r="AA48" i="62" s="1"/>
  <c r="V48" i="62"/>
  <c r="U48" i="62"/>
  <c r="S48" i="62"/>
  <c r="T48" i="62" s="1"/>
  <c r="W48" i="62" s="1"/>
  <c r="Z47" i="62"/>
  <c r="AA47" i="62" s="1"/>
  <c r="Y47" i="62"/>
  <c r="X47" i="62"/>
  <c r="V47" i="62"/>
  <c r="U47" i="62"/>
  <c r="S47" i="62"/>
  <c r="T47" i="62" s="1"/>
  <c r="X46" i="62"/>
  <c r="U46" i="62"/>
  <c r="M46" i="62" s="1"/>
  <c r="S46" i="62"/>
  <c r="T46" i="62" s="1"/>
  <c r="X45" i="62"/>
  <c r="U45" i="62"/>
  <c r="S45" i="62"/>
  <c r="T45" i="62" s="1"/>
  <c r="M45" i="62"/>
  <c r="X44" i="62"/>
  <c r="U44" i="62"/>
  <c r="S44" i="62"/>
  <c r="T44" i="62" s="1"/>
  <c r="M44" i="62"/>
  <c r="X43" i="62"/>
  <c r="U43" i="62"/>
  <c r="S43" i="62"/>
  <c r="T43" i="62" s="1"/>
  <c r="M43" i="62"/>
  <c r="X42" i="62"/>
  <c r="U42" i="62"/>
  <c r="M42" i="62" s="1"/>
  <c r="S42" i="62"/>
  <c r="T42" i="62" s="1"/>
  <c r="Y41" i="62"/>
  <c r="X41" i="62"/>
  <c r="Z41" i="62" s="1"/>
  <c r="AA41" i="62" s="1"/>
  <c r="V41" i="62"/>
  <c r="U41" i="62"/>
  <c r="S41" i="62"/>
  <c r="T41" i="62" s="1"/>
  <c r="Y40" i="62"/>
  <c r="X40" i="62"/>
  <c r="Z40" i="62" s="1"/>
  <c r="AA40" i="62" s="1"/>
  <c r="V40" i="62"/>
  <c r="U40" i="62"/>
  <c r="S40" i="62"/>
  <c r="T40" i="62" s="1"/>
  <c r="X39" i="62"/>
  <c r="U39" i="62"/>
  <c r="M39" i="62" s="1"/>
  <c r="S39" i="62"/>
  <c r="T39" i="62" s="1"/>
  <c r="X38" i="62"/>
  <c r="U38" i="62"/>
  <c r="M38" i="62" s="1"/>
  <c r="S38" i="62"/>
  <c r="T38" i="62" s="1"/>
  <c r="X37" i="62"/>
  <c r="U37" i="62"/>
  <c r="M37" i="62" s="1"/>
  <c r="S37" i="62"/>
  <c r="T37" i="62" s="1"/>
  <c r="J37" i="62" s="1"/>
  <c r="X36" i="62"/>
  <c r="U36" i="62"/>
  <c r="M36" i="62" s="1"/>
  <c r="S36" i="62"/>
  <c r="T36" i="62" s="1"/>
  <c r="X35" i="62"/>
  <c r="U35" i="62"/>
  <c r="M35" i="62" s="1"/>
  <c r="S35" i="62"/>
  <c r="T35" i="62" s="1"/>
  <c r="Y34" i="62"/>
  <c r="X34" i="62"/>
  <c r="Z34" i="62" s="1"/>
  <c r="AA34" i="62" s="1"/>
  <c r="V34" i="62"/>
  <c r="U34" i="62"/>
  <c r="S34" i="62"/>
  <c r="T34" i="62" s="1"/>
  <c r="Y33" i="62"/>
  <c r="X33" i="62"/>
  <c r="Z33" i="62" s="1"/>
  <c r="AA33" i="62" s="1"/>
  <c r="V33" i="62"/>
  <c r="U33" i="62"/>
  <c r="S33" i="62"/>
  <c r="T33" i="62" s="1"/>
  <c r="W33" i="62" s="1"/>
  <c r="X32" i="62"/>
  <c r="U32" i="62"/>
  <c r="M32" i="62" s="1"/>
  <c r="S32" i="62"/>
  <c r="T32" i="62" s="1"/>
  <c r="X31" i="62"/>
  <c r="U31" i="62"/>
  <c r="M31" i="62" s="1"/>
  <c r="S31" i="62"/>
  <c r="T31" i="62" s="1"/>
  <c r="I31" i="62" s="1"/>
  <c r="X30" i="62"/>
  <c r="U30" i="62"/>
  <c r="M30" i="62" s="1"/>
  <c r="S30" i="62"/>
  <c r="T30" i="62" s="1"/>
  <c r="X29" i="62"/>
  <c r="U29" i="62"/>
  <c r="M29" i="62" s="1"/>
  <c r="S29" i="62"/>
  <c r="T29" i="62" s="1"/>
  <c r="Z28" i="62"/>
  <c r="Y28" i="62"/>
  <c r="W28" i="62"/>
  <c r="V28" i="62"/>
  <c r="U28" i="62"/>
  <c r="M28" i="62" s="1"/>
  <c r="S28" i="62"/>
  <c r="T28" i="62" s="1"/>
  <c r="Z27" i="62"/>
  <c r="Y27" i="62"/>
  <c r="AA27" i="62" s="1"/>
  <c r="AB27" i="62" s="1"/>
  <c r="W27" i="62"/>
  <c r="V27" i="62"/>
  <c r="U27" i="62"/>
  <c r="S27" i="62"/>
  <c r="T27" i="62" s="1"/>
  <c r="AA26" i="62"/>
  <c r="AB26" i="62" s="1"/>
  <c r="Z26" i="62"/>
  <c r="Y26" i="62"/>
  <c r="W26" i="62"/>
  <c r="V26" i="62"/>
  <c r="U26" i="62"/>
  <c r="S26" i="62"/>
  <c r="T26" i="62" s="1"/>
  <c r="Z25" i="62"/>
  <c r="Y25" i="62"/>
  <c r="AA25" i="62" s="1"/>
  <c r="AB25" i="62" s="1"/>
  <c r="W25" i="62"/>
  <c r="V25" i="62"/>
  <c r="U25" i="62"/>
  <c r="S25" i="62"/>
  <c r="T25" i="62" s="1"/>
  <c r="Z24" i="62"/>
  <c r="Y24" i="62"/>
  <c r="W24" i="62"/>
  <c r="V24" i="62"/>
  <c r="U24" i="62"/>
  <c r="S24" i="62"/>
  <c r="T24" i="62" s="1"/>
  <c r="Z23" i="62"/>
  <c r="Y23" i="62"/>
  <c r="W23" i="62"/>
  <c r="V23" i="62"/>
  <c r="U23" i="62"/>
  <c r="M23" i="62" s="1"/>
  <c r="S23" i="62"/>
  <c r="T23" i="62" s="1"/>
  <c r="Z22" i="62"/>
  <c r="Y22" i="62"/>
  <c r="W22" i="62"/>
  <c r="V22" i="62"/>
  <c r="U22" i="62"/>
  <c r="M22" i="62" s="1"/>
  <c r="S22" i="62"/>
  <c r="T22" i="62" s="1"/>
  <c r="Z21" i="62"/>
  <c r="Y21" i="62"/>
  <c r="AA21" i="62" s="1"/>
  <c r="AB21" i="62" s="1"/>
  <c r="W21" i="62"/>
  <c r="V21" i="62"/>
  <c r="U21" i="62"/>
  <c r="M21" i="62" s="1"/>
  <c r="S21" i="62"/>
  <c r="T21" i="62" s="1"/>
  <c r="Z20" i="62"/>
  <c r="Y20" i="62"/>
  <c r="AA20" i="62" s="1"/>
  <c r="AB20" i="62" s="1"/>
  <c r="W20" i="62"/>
  <c r="V20" i="62"/>
  <c r="U20" i="62"/>
  <c r="S20" i="62"/>
  <c r="T20" i="62" s="1"/>
  <c r="Z19" i="62"/>
  <c r="Y19" i="62"/>
  <c r="W19" i="62"/>
  <c r="V19" i="62"/>
  <c r="U19" i="62"/>
  <c r="S19" i="62"/>
  <c r="T19" i="62" s="1"/>
  <c r="Z18" i="62"/>
  <c r="Y18" i="62"/>
  <c r="AA18" i="62" s="1"/>
  <c r="AB18" i="62" s="1"/>
  <c r="W18" i="62"/>
  <c r="V18" i="62"/>
  <c r="U18" i="62"/>
  <c r="M18" i="62" s="1"/>
  <c r="S18" i="62"/>
  <c r="T18" i="62" s="1"/>
  <c r="Z17" i="62"/>
  <c r="Y17" i="62"/>
  <c r="W17" i="62"/>
  <c r="V17" i="62"/>
  <c r="U17" i="62"/>
  <c r="M17" i="62" s="1"/>
  <c r="S17" i="62"/>
  <c r="T17" i="62" s="1"/>
  <c r="Z16" i="62"/>
  <c r="Y16" i="62"/>
  <c r="W16" i="62"/>
  <c r="V16" i="62"/>
  <c r="U16" i="62"/>
  <c r="M16" i="62" s="1"/>
  <c r="S16" i="62"/>
  <c r="T16" i="62" s="1"/>
  <c r="Z15" i="62"/>
  <c r="Y15" i="62"/>
  <c r="AA15" i="62" s="1"/>
  <c r="AB15" i="62" s="1"/>
  <c r="W15" i="62"/>
  <c r="V15" i="62"/>
  <c r="X15" i="62" s="1"/>
  <c r="U15" i="62"/>
  <c r="M15" i="62" s="1"/>
  <c r="S15" i="62"/>
  <c r="T15" i="62" s="1"/>
  <c r="Z14" i="62"/>
  <c r="Y14" i="62"/>
  <c r="AA14" i="62" s="1"/>
  <c r="AB14" i="62" s="1"/>
  <c r="W14" i="62"/>
  <c r="V14" i="62"/>
  <c r="X14" i="62" s="1"/>
  <c r="U14" i="62"/>
  <c r="M14" i="62" s="1"/>
  <c r="S14" i="62"/>
  <c r="T14" i="62" s="1"/>
  <c r="C7" i="62"/>
  <c r="G5" i="62"/>
  <c r="C5" i="62"/>
  <c r="X50" i="61"/>
  <c r="U50" i="61"/>
  <c r="M50" i="61" s="1"/>
  <c r="S50" i="61"/>
  <c r="T50" i="61" s="1"/>
  <c r="X49" i="61"/>
  <c r="U49" i="61"/>
  <c r="M49" i="61" s="1"/>
  <c r="S49" i="61"/>
  <c r="T49" i="61" s="1"/>
  <c r="Y48" i="61"/>
  <c r="X48" i="61"/>
  <c r="Z48" i="61" s="1"/>
  <c r="AA48" i="61" s="1"/>
  <c r="V48" i="61"/>
  <c r="U48" i="61"/>
  <c r="S48" i="61"/>
  <c r="T48" i="61" s="1"/>
  <c r="Z47" i="61"/>
  <c r="AA47" i="61" s="1"/>
  <c r="Y47" i="61"/>
  <c r="X47" i="61"/>
  <c r="V47" i="61"/>
  <c r="U47" i="61"/>
  <c r="S47" i="61"/>
  <c r="T47" i="61" s="1"/>
  <c r="W47" i="61" s="1"/>
  <c r="X46" i="61"/>
  <c r="U46" i="61"/>
  <c r="M46" i="61" s="1"/>
  <c r="S46" i="61"/>
  <c r="T46" i="61" s="1"/>
  <c r="X45" i="61"/>
  <c r="U45" i="61"/>
  <c r="M45" i="61" s="1"/>
  <c r="S45" i="61"/>
  <c r="T45" i="61" s="1"/>
  <c r="X44" i="61"/>
  <c r="U44" i="61"/>
  <c r="M44" i="61" s="1"/>
  <c r="S44" i="61"/>
  <c r="T44" i="61" s="1"/>
  <c r="X43" i="61"/>
  <c r="U43" i="61"/>
  <c r="M43" i="61" s="1"/>
  <c r="S43" i="61"/>
  <c r="T43" i="61" s="1"/>
  <c r="X42" i="61"/>
  <c r="U42" i="61"/>
  <c r="M42" i="61" s="1"/>
  <c r="S42" i="61"/>
  <c r="T42" i="61" s="1"/>
  <c r="Y41" i="61"/>
  <c r="X41" i="61"/>
  <c r="Z41" i="61" s="1"/>
  <c r="AA41" i="61" s="1"/>
  <c r="V41" i="61"/>
  <c r="U41" i="61"/>
  <c r="S41" i="61"/>
  <c r="T41" i="61" s="1"/>
  <c r="W41" i="61" s="1"/>
  <c r="Y40" i="61"/>
  <c r="X40" i="61"/>
  <c r="Z40" i="61" s="1"/>
  <c r="AA40" i="61" s="1"/>
  <c r="V40" i="61"/>
  <c r="U40" i="61"/>
  <c r="S40" i="61"/>
  <c r="T40" i="61" s="1"/>
  <c r="X39" i="61"/>
  <c r="U39" i="61"/>
  <c r="M39" i="61" s="1"/>
  <c r="S39" i="61"/>
  <c r="T39" i="61" s="1"/>
  <c r="X38" i="61"/>
  <c r="U38" i="61"/>
  <c r="M38" i="61" s="1"/>
  <c r="X37" i="61"/>
  <c r="U37" i="61"/>
  <c r="M37" i="61" s="1"/>
  <c r="X36" i="61"/>
  <c r="U36" i="61"/>
  <c r="M36" i="61" s="1"/>
  <c r="X35" i="61"/>
  <c r="U35" i="61"/>
  <c r="M35" i="61" s="1"/>
  <c r="Y34" i="61"/>
  <c r="X34" i="61"/>
  <c r="Z34" i="61" s="1"/>
  <c r="AA34" i="61" s="1"/>
  <c r="V34" i="61"/>
  <c r="U34" i="61"/>
  <c r="S34" i="61"/>
  <c r="T34" i="61" s="1"/>
  <c r="Y33" i="61"/>
  <c r="X33" i="61"/>
  <c r="Z33" i="61" s="1"/>
  <c r="AA33" i="61" s="1"/>
  <c r="V33" i="61"/>
  <c r="U33" i="61"/>
  <c r="S33" i="61"/>
  <c r="T33" i="61" s="1"/>
  <c r="X32" i="61"/>
  <c r="U32" i="61"/>
  <c r="M32" i="61" s="1"/>
  <c r="S32" i="61"/>
  <c r="T32" i="61" s="1"/>
  <c r="X31" i="61"/>
  <c r="U31" i="61"/>
  <c r="M31" i="61" s="1"/>
  <c r="S31" i="61"/>
  <c r="T31" i="61" s="1"/>
  <c r="X30" i="61"/>
  <c r="U30" i="61"/>
  <c r="M30" i="61" s="1"/>
  <c r="S30" i="61"/>
  <c r="T30" i="61" s="1"/>
  <c r="X29" i="61"/>
  <c r="U29" i="61"/>
  <c r="M29" i="61" s="1"/>
  <c r="S29" i="61"/>
  <c r="T29" i="61" s="1"/>
  <c r="Z28" i="61"/>
  <c r="Y28" i="61"/>
  <c r="AA28" i="61" s="1"/>
  <c r="AB28" i="61" s="1"/>
  <c r="W28" i="61"/>
  <c r="V28" i="61"/>
  <c r="U28" i="61"/>
  <c r="S28" i="61"/>
  <c r="T28" i="61" s="1"/>
  <c r="AA27" i="61"/>
  <c r="AB27" i="61" s="1"/>
  <c r="Z27" i="61"/>
  <c r="Y27" i="61"/>
  <c r="W27" i="61"/>
  <c r="V27" i="61"/>
  <c r="U27" i="61"/>
  <c r="S27" i="61"/>
  <c r="T27" i="61" s="1"/>
  <c r="AA26" i="61"/>
  <c r="AB26" i="61" s="1"/>
  <c r="Z26" i="61"/>
  <c r="Y26" i="61"/>
  <c r="W26" i="61"/>
  <c r="V26" i="61"/>
  <c r="U26" i="61"/>
  <c r="S26" i="61"/>
  <c r="T26" i="61" s="1"/>
  <c r="Z25" i="61"/>
  <c r="Y25" i="61"/>
  <c r="AA25" i="61" s="1"/>
  <c r="AB25" i="61" s="1"/>
  <c r="W25" i="61"/>
  <c r="V25" i="61"/>
  <c r="U25" i="61"/>
  <c r="S25" i="61"/>
  <c r="T25" i="61" s="1"/>
  <c r="J25" i="61" s="1"/>
  <c r="Z24" i="61"/>
  <c r="Y24" i="61"/>
  <c r="W24" i="61"/>
  <c r="V24" i="61"/>
  <c r="U24" i="61"/>
  <c r="S24" i="61"/>
  <c r="T24" i="61" s="1"/>
  <c r="Z23" i="61"/>
  <c r="Y23" i="61"/>
  <c r="W23" i="61"/>
  <c r="V23" i="61"/>
  <c r="U23" i="61"/>
  <c r="M23" i="61" s="1"/>
  <c r="S23" i="61"/>
  <c r="T23" i="61" s="1"/>
  <c r="Z22" i="61"/>
  <c r="Y22" i="61"/>
  <c r="W22" i="61"/>
  <c r="V22" i="61"/>
  <c r="U22" i="61"/>
  <c r="M22" i="61" s="1"/>
  <c r="S22" i="61"/>
  <c r="T22" i="61" s="1"/>
  <c r="Z21" i="61"/>
  <c r="Y21" i="61"/>
  <c r="W21" i="61"/>
  <c r="V21" i="61"/>
  <c r="U21" i="61"/>
  <c r="M21" i="61" s="1"/>
  <c r="S21" i="61"/>
  <c r="T21" i="61" s="1"/>
  <c r="Z20" i="61"/>
  <c r="Y20" i="61"/>
  <c r="W20" i="61"/>
  <c r="V20" i="61"/>
  <c r="U20" i="61"/>
  <c r="S20" i="61"/>
  <c r="T20" i="61" s="1"/>
  <c r="Z19" i="61"/>
  <c r="Y19" i="61"/>
  <c r="AA19" i="61" s="1"/>
  <c r="AB19" i="61" s="1"/>
  <c r="W19" i="61"/>
  <c r="V19" i="61"/>
  <c r="U19" i="61"/>
  <c r="S19" i="61"/>
  <c r="T19" i="61" s="1"/>
  <c r="AA18" i="61"/>
  <c r="AB18" i="61" s="1"/>
  <c r="Z18" i="61"/>
  <c r="Y18" i="61"/>
  <c r="W18" i="61"/>
  <c r="X18" i="61" s="1"/>
  <c r="V18" i="61"/>
  <c r="U18" i="61"/>
  <c r="M18" i="61" s="1"/>
  <c r="S18" i="61"/>
  <c r="T18" i="61" s="1"/>
  <c r="Z17" i="61"/>
  <c r="Y17" i="61"/>
  <c r="AA17" i="61" s="1"/>
  <c r="AB17" i="61" s="1"/>
  <c r="W17" i="61"/>
  <c r="V17" i="61"/>
  <c r="X17" i="61" s="1"/>
  <c r="U17" i="61"/>
  <c r="M17" i="61" s="1"/>
  <c r="S17" i="61"/>
  <c r="T17" i="61" s="1"/>
  <c r="Z16" i="61"/>
  <c r="Y16" i="61"/>
  <c r="AA16" i="61" s="1"/>
  <c r="AB16" i="61" s="1"/>
  <c r="W16" i="61"/>
  <c r="V16" i="61"/>
  <c r="X16" i="61" s="1"/>
  <c r="U16" i="61"/>
  <c r="M16" i="61" s="1"/>
  <c r="S16" i="61"/>
  <c r="T16" i="61" s="1"/>
  <c r="Z15" i="61"/>
  <c r="Y15" i="61"/>
  <c r="W15" i="61"/>
  <c r="V15" i="61"/>
  <c r="X15" i="61" s="1"/>
  <c r="U15" i="61"/>
  <c r="M15" i="61" s="1"/>
  <c r="S15" i="61"/>
  <c r="T15" i="61" s="1"/>
  <c r="Z14" i="61"/>
  <c r="Y14" i="61"/>
  <c r="AA14" i="61" s="1"/>
  <c r="AB14" i="61" s="1"/>
  <c r="W14" i="61"/>
  <c r="V14" i="61"/>
  <c r="X14" i="61" s="1"/>
  <c r="U14" i="61"/>
  <c r="M14" i="61" s="1"/>
  <c r="S14" i="61"/>
  <c r="T14" i="61" s="1"/>
  <c r="C7" i="61"/>
  <c r="G5" i="61"/>
  <c r="C5" i="61"/>
  <c r="M14" i="55"/>
  <c r="M15" i="55"/>
  <c r="M16" i="55"/>
  <c r="M45" i="55"/>
  <c r="M46" i="55"/>
  <c r="M49" i="55"/>
  <c r="M50" i="55"/>
  <c r="C25" i="54" l="1"/>
  <c r="T24" i="54"/>
  <c r="S24" i="54"/>
  <c r="AA20" i="66"/>
  <c r="AB20" i="66" s="1"/>
  <c r="X23" i="66"/>
  <c r="AA24" i="66"/>
  <c r="AB24" i="66" s="1"/>
  <c r="W33" i="66"/>
  <c r="W48" i="66"/>
  <c r="X21" i="65"/>
  <c r="AA24" i="65"/>
  <c r="AB24" i="65" s="1"/>
  <c r="X27" i="65"/>
  <c r="W33" i="65"/>
  <c r="AA17" i="65"/>
  <c r="AB17" i="65" s="1"/>
  <c r="X26" i="65"/>
  <c r="W34" i="65"/>
  <c r="W40" i="65"/>
  <c r="AA23" i="65"/>
  <c r="AB23" i="65" s="1"/>
  <c r="AA18" i="64"/>
  <c r="AB18" i="64" s="1"/>
  <c r="M28" i="64"/>
  <c r="AA22" i="64"/>
  <c r="AB22" i="64" s="1"/>
  <c r="W40" i="64"/>
  <c r="W40" i="63"/>
  <c r="AA23" i="63"/>
  <c r="AB23" i="63" s="1"/>
  <c r="AA25" i="63"/>
  <c r="AB25" i="63" s="1"/>
  <c r="AA28" i="63"/>
  <c r="AB28" i="63" s="1"/>
  <c r="W33" i="63"/>
  <c r="W47" i="63"/>
  <c r="AA19" i="62"/>
  <c r="AB19" i="62" s="1"/>
  <c r="X20" i="62"/>
  <c r="X26" i="62"/>
  <c r="W34" i="62"/>
  <c r="W40" i="62"/>
  <c r="W47" i="62"/>
  <c r="W41" i="62"/>
  <c r="AA28" i="62"/>
  <c r="AB28" i="62" s="1"/>
  <c r="X19" i="61"/>
  <c r="AA20" i="61"/>
  <c r="AB20" i="61" s="1"/>
  <c r="AA22" i="61"/>
  <c r="AB22" i="61" s="1"/>
  <c r="AA24" i="61"/>
  <c r="AB24" i="61" s="1"/>
  <c r="X27" i="61"/>
  <c r="W33" i="61"/>
  <c r="W48" i="61"/>
  <c r="W34" i="61"/>
  <c r="W40" i="61"/>
  <c r="AA22" i="62"/>
  <c r="AB22" i="62" s="1"/>
  <c r="AA22" i="65"/>
  <c r="AB22" i="65" s="1"/>
  <c r="AA21" i="65"/>
  <c r="AB21" i="65" s="1"/>
  <c r="X28" i="66"/>
  <c r="AA22" i="66"/>
  <c r="AB22" i="66" s="1"/>
  <c r="X25" i="66"/>
  <c r="J23" i="66"/>
  <c r="AA23" i="66"/>
  <c r="AB23" i="66" s="1"/>
  <c r="X21" i="66"/>
  <c r="J21" i="66"/>
  <c r="X18" i="65"/>
  <c r="X16" i="64"/>
  <c r="X18" i="64"/>
  <c r="J22" i="63"/>
  <c r="AA21" i="63"/>
  <c r="AB21" i="63" s="1"/>
  <c r="X16" i="63"/>
  <c r="J23" i="63"/>
  <c r="Z33" i="63"/>
  <c r="AA33" i="63" s="1"/>
  <c r="W41" i="63"/>
  <c r="W48" i="63"/>
  <c r="X14" i="63"/>
  <c r="X18" i="63"/>
  <c r="AA22" i="63"/>
  <c r="AB22" i="63" s="1"/>
  <c r="Z40" i="63"/>
  <c r="AA40" i="63" s="1"/>
  <c r="AA23" i="62"/>
  <c r="AB23" i="62" s="1"/>
  <c r="AA24" i="62"/>
  <c r="AB24" i="62" s="1"/>
  <c r="AA17" i="62"/>
  <c r="AB17" i="62" s="1"/>
  <c r="X18" i="62"/>
  <c r="X17" i="62"/>
  <c r="X16" i="62"/>
  <c r="AA16" i="62"/>
  <c r="AB16" i="62" s="1"/>
  <c r="AA21" i="61"/>
  <c r="AB21" i="61" s="1"/>
  <c r="AA23" i="61"/>
  <c r="AB23" i="61" s="1"/>
  <c r="I25" i="61"/>
  <c r="J21" i="63"/>
  <c r="I25" i="63"/>
  <c r="J24" i="63"/>
  <c r="J22" i="66"/>
  <c r="J24" i="66"/>
  <c r="S37" i="61"/>
  <c r="T37" i="61" s="1"/>
  <c r="J37" i="61" s="1"/>
  <c r="S38" i="61"/>
  <c r="T38" i="61" s="1"/>
  <c r="I38" i="61" s="1"/>
  <c r="S36" i="61"/>
  <c r="T36" i="61" s="1"/>
  <c r="S35" i="61"/>
  <c r="T35" i="61" s="1"/>
  <c r="J35" i="61" s="1"/>
  <c r="S22" i="64"/>
  <c r="T22" i="64" s="1"/>
  <c r="J22" i="64" s="1"/>
  <c r="AA24" i="64"/>
  <c r="AB24" i="64" s="1"/>
  <c r="AA25" i="64"/>
  <c r="AB25" i="64" s="1"/>
  <c r="X24" i="64"/>
  <c r="X25" i="64"/>
  <c r="M24" i="64"/>
  <c r="AA21" i="64"/>
  <c r="AB21" i="64" s="1"/>
  <c r="X21" i="64"/>
  <c r="S21" i="64"/>
  <c r="T21" i="64" s="1"/>
  <c r="J21" i="64" s="1"/>
  <c r="I17" i="66"/>
  <c r="J17" i="66"/>
  <c r="J25" i="66"/>
  <c r="I25" i="66"/>
  <c r="I16" i="66"/>
  <c r="J16" i="66"/>
  <c r="I15" i="66"/>
  <c r="J15" i="66"/>
  <c r="I18" i="66"/>
  <c r="J18" i="66"/>
  <c r="J30" i="66"/>
  <c r="I30" i="66"/>
  <c r="J29" i="66"/>
  <c r="I29" i="66"/>
  <c r="J49" i="66"/>
  <c r="I49" i="66"/>
  <c r="I50" i="66"/>
  <c r="J50" i="66"/>
  <c r="J28" i="66"/>
  <c r="I28" i="66"/>
  <c r="J32" i="66"/>
  <c r="I32" i="66"/>
  <c r="I35" i="66"/>
  <c r="J35" i="66"/>
  <c r="J39" i="66"/>
  <c r="I39" i="66"/>
  <c r="I42" i="66"/>
  <c r="J42" i="66"/>
  <c r="J44" i="66"/>
  <c r="I44" i="66"/>
  <c r="J45" i="66"/>
  <c r="I45" i="66"/>
  <c r="I46" i="66"/>
  <c r="J46" i="66"/>
  <c r="X19" i="66"/>
  <c r="X24" i="66"/>
  <c r="M24" i="66"/>
  <c r="X26" i="66"/>
  <c r="X27" i="66"/>
  <c r="I31" i="66"/>
  <c r="J31" i="66"/>
  <c r="J36" i="66"/>
  <c r="I36" i="66"/>
  <c r="I37" i="66"/>
  <c r="I38" i="66"/>
  <c r="J38" i="66"/>
  <c r="J43" i="66"/>
  <c r="I43" i="66"/>
  <c r="M25" i="66"/>
  <c r="I17" i="65"/>
  <c r="J17" i="65"/>
  <c r="J22" i="65"/>
  <c r="I22" i="65"/>
  <c r="I16" i="65"/>
  <c r="J16" i="65"/>
  <c r="J21" i="65"/>
  <c r="I21" i="65"/>
  <c r="J25" i="65"/>
  <c r="I25" i="65"/>
  <c r="I15" i="65"/>
  <c r="J15" i="65"/>
  <c r="J24" i="65"/>
  <c r="I24" i="65"/>
  <c r="I18" i="65"/>
  <c r="J18" i="65"/>
  <c r="J23" i="65"/>
  <c r="I23" i="65"/>
  <c r="X22" i="65"/>
  <c r="X23" i="65"/>
  <c r="J39" i="65"/>
  <c r="I39" i="65"/>
  <c r="I42" i="65"/>
  <c r="J42" i="65"/>
  <c r="J49" i="65"/>
  <c r="I49" i="65"/>
  <c r="I50" i="65"/>
  <c r="J50" i="65"/>
  <c r="J28" i="65"/>
  <c r="I28" i="65"/>
  <c r="J32" i="65"/>
  <c r="I32" i="65"/>
  <c r="I35" i="65"/>
  <c r="J35" i="65"/>
  <c r="J43" i="65"/>
  <c r="I43" i="65"/>
  <c r="X25" i="65"/>
  <c r="M25" i="65"/>
  <c r="X28" i="65"/>
  <c r="J44" i="65"/>
  <c r="I44" i="65"/>
  <c r="X24" i="65"/>
  <c r="M24" i="65"/>
  <c r="J29" i="65"/>
  <c r="I29" i="65"/>
  <c r="J30" i="65"/>
  <c r="I30" i="65"/>
  <c r="I31" i="65"/>
  <c r="J31" i="65"/>
  <c r="J36" i="65"/>
  <c r="I36" i="65"/>
  <c r="I37" i="65"/>
  <c r="I38" i="65"/>
  <c r="J38" i="65"/>
  <c r="J45" i="65"/>
  <c r="I45" i="65"/>
  <c r="I46" i="65"/>
  <c r="J46" i="65"/>
  <c r="M28" i="65"/>
  <c r="J18" i="64"/>
  <c r="I18" i="64"/>
  <c r="J16" i="64"/>
  <c r="I16" i="64"/>
  <c r="I17" i="64"/>
  <c r="J17" i="64"/>
  <c r="S15" i="64"/>
  <c r="T15" i="64" s="1"/>
  <c r="AA16" i="64"/>
  <c r="AB16" i="64" s="1"/>
  <c r="J23" i="64"/>
  <c r="I23" i="64"/>
  <c r="J30" i="64"/>
  <c r="I30" i="64"/>
  <c r="I31" i="64"/>
  <c r="J31" i="64"/>
  <c r="I37" i="64"/>
  <c r="J39" i="64"/>
  <c r="I39" i="64"/>
  <c r="I42" i="64"/>
  <c r="J42" i="64"/>
  <c r="J49" i="64"/>
  <c r="I49" i="64"/>
  <c r="I50" i="64"/>
  <c r="J50" i="64"/>
  <c r="J24" i="64"/>
  <c r="I24" i="64"/>
  <c r="J36" i="64"/>
  <c r="I36" i="64"/>
  <c r="I38" i="64"/>
  <c r="J38" i="64"/>
  <c r="J25" i="64"/>
  <c r="I25" i="64"/>
  <c r="J32" i="64"/>
  <c r="I32" i="64"/>
  <c r="J43" i="64"/>
  <c r="I43" i="64"/>
  <c r="J44" i="64"/>
  <c r="I44" i="64"/>
  <c r="J45" i="64"/>
  <c r="I45" i="64"/>
  <c r="S14" i="64"/>
  <c r="T14" i="64" s="1"/>
  <c r="AA15" i="64"/>
  <c r="AB15" i="64" s="1"/>
  <c r="I35" i="64"/>
  <c r="J35" i="64"/>
  <c r="I46" i="64"/>
  <c r="J46" i="64"/>
  <c r="I28" i="64"/>
  <c r="I29" i="64"/>
  <c r="J29" i="64"/>
  <c r="J17" i="63"/>
  <c r="I17" i="63"/>
  <c r="J18" i="63"/>
  <c r="I18" i="63"/>
  <c r="V31" i="63"/>
  <c r="Y31" i="63"/>
  <c r="Z31" i="63" s="1"/>
  <c r="AA31" i="63" s="1"/>
  <c r="V38" i="63"/>
  <c r="Y38" i="63"/>
  <c r="Z38" i="63" s="1"/>
  <c r="AA38" i="63" s="1"/>
  <c r="Y42" i="63"/>
  <c r="Z42" i="63" s="1"/>
  <c r="AA42" i="63" s="1"/>
  <c r="V42" i="63"/>
  <c r="W42" i="63" s="1"/>
  <c r="J15" i="63"/>
  <c r="I15" i="63"/>
  <c r="J16" i="63"/>
  <c r="I16" i="63"/>
  <c r="X19" i="63"/>
  <c r="X24" i="63"/>
  <c r="M24" i="63"/>
  <c r="X26" i="63"/>
  <c r="X28" i="63"/>
  <c r="W35" i="63"/>
  <c r="J35" i="63"/>
  <c r="Y35" i="63"/>
  <c r="Z35" i="63" s="1"/>
  <c r="AA35" i="63" s="1"/>
  <c r="J49" i="63"/>
  <c r="I49" i="63"/>
  <c r="I50" i="63"/>
  <c r="J50" i="63"/>
  <c r="X20" i="63"/>
  <c r="X21" i="63"/>
  <c r="X22" i="63"/>
  <c r="X23" i="63"/>
  <c r="X27" i="63"/>
  <c r="J42" i="63"/>
  <c r="J44" i="63"/>
  <c r="I44" i="63"/>
  <c r="J45" i="63"/>
  <c r="I45" i="63"/>
  <c r="I46" i="63"/>
  <c r="J46" i="63"/>
  <c r="J29" i="63"/>
  <c r="I29" i="63"/>
  <c r="J30" i="63"/>
  <c r="I30" i="63"/>
  <c r="W31" i="63"/>
  <c r="J31" i="63"/>
  <c r="I32" i="63"/>
  <c r="X25" i="63"/>
  <c r="M25" i="63"/>
  <c r="J28" i="63"/>
  <c r="I28" i="63"/>
  <c r="I36" i="63"/>
  <c r="I37" i="63"/>
  <c r="W38" i="63"/>
  <c r="J38" i="63"/>
  <c r="I39" i="63"/>
  <c r="J43" i="63"/>
  <c r="I43" i="63"/>
  <c r="I18" i="62"/>
  <c r="J18" i="62"/>
  <c r="I17" i="62"/>
  <c r="J17" i="62"/>
  <c r="I23" i="62"/>
  <c r="J23" i="62"/>
  <c r="J16" i="62"/>
  <c r="I16" i="62"/>
  <c r="J21" i="62"/>
  <c r="I21" i="62"/>
  <c r="J22" i="62"/>
  <c r="I22" i="62"/>
  <c r="I15" i="62"/>
  <c r="J15" i="62"/>
  <c r="I25" i="62"/>
  <c r="J25" i="62"/>
  <c r="I24" i="62"/>
  <c r="J24" i="62"/>
  <c r="J30" i="62"/>
  <c r="I30" i="62"/>
  <c r="Y31" i="62"/>
  <c r="Z31" i="62" s="1"/>
  <c r="AA31" i="62" s="1"/>
  <c r="V31" i="62"/>
  <c r="W31" i="62" s="1"/>
  <c r="J28" i="62"/>
  <c r="I28" i="62"/>
  <c r="J32" i="62"/>
  <c r="I32" i="62"/>
  <c r="J49" i="62"/>
  <c r="I49" i="62"/>
  <c r="I50" i="62"/>
  <c r="J50" i="62"/>
  <c r="X19" i="62"/>
  <c r="X24" i="62"/>
  <c r="M24" i="62"/>
  <c r="M51" i="62" s="1"/>
  <c r="X25" i="62"/>
  <c r="M25" i="62"/>
  <c r="X28" i="62"/>
  <c r="I35" i="62"/>
  <c r="J35" i="62"/>
  <c r="J39" i="62"/>
  <c r="I39" i="62"/>
  <c r="I42" i="62"/>
  <c r="J42" i="62"/>
  <c r="J44" i="62"/>
  <c r="I44" i="62"/>
  <c r="J45" i="62"/>
  <c r="I45" i="62"/>
  <c r="I46" i="62"/>
  <c r="J46" i="62"/>
  <c r="X21" i="62"/>
  <c r="X22" i="62"/>
  <c r="X23" i="62"/>
  <c r="J36" i="62"/>
  <c r="I36" i="62"/>
  <c r="X27" i="62"/>
  <c r="J29" i="62"/>
  <c r="I29" i="62"/>
  <c r="J31" i="62"/>
  <c r="I37" i="62"/>
  <c r="I38" i="62"/>
  <c r="J38" i="62"/>
  <c r="J43" i="62"/>
  <c r="I43" i="62"/>
  <c r="AA15" i="61"/>
  <c r="AB15" i="61" s="1"/>
  <c r="J16" i="61"/>
  <c r="I16" i="61"/>
  <c r="J23" i="61"/>
  <c r="I23" i="61"/>
  <c r="J30" i="61"/>
  <c r="I30" i="61"/>
  <c r="J15" i="61"/>
  <c r="I15" i="61"/>
  <c r="J22" i="61"/>
  <c r="I22" i="61"/>
  <c r="J18" i="61"/>
  <c r="I18" i="61"/>
  <c r="J21" i="61"/>
  <c r="I21" i="61"/>
  <c r="J17" i="61"/>
  <c r="I17" i="61"/>
  <c r="J24" i="61"/>
  <c r="I24" i="61"/>
  <c r="J29" i="61"/>
  <c r="I29" i="61"/>
  <c r="J31" i="61"/>
  <c r="J39" i="61"/>
  <c r="I39" i="61"/>
  <c r="J49" i="61"/>
  <c r="I49" i="61"/>
  <c r="I50" i="61"/>
  <c r="J50" i="61"/>
  <c r="J28" i="61"/>
  <c r="I28" i="61"/>
  <c r="J32" i="61"/>
  <c r="I32" i="61"/>
  <c r="I42" i="61"/>
  <c r="J42" i="61"/>
  <c r="J44" i="61"/>
  <c r="I44" i="61"/>
  <c r="J45" i="61"/>
  <c r="I45" i="61"/>
  <c r="I46" i="61"/>
  <c r="J46" i="61"/>
  <c r="X24" i="61"/>
  <c r="M24" i="61"/>
  <c r="X25" i="61"/>
  <c r="M25" i="61"/>
  <c r="X28" i="61"/>
  <c r="I35" i="61"/>
  <c r="J36" i="61"/>
  <c r="I36" i="61"/>
  <c r="J43" i="61"/>
  <c r="I43" i="61"/>
  <c r="X20" i="61"/>
  <c r="X21" i="61"/>
  <c r="X22" i="61"/>
  <c r="X23" i="61"/>
  <c r="X26" i="61"/>
  <c r="I31" i="61"/>
  <c r="I37" i="61"/>
  <c r="M28" i="61"/>
  <c r="C26" i="54" l="1"/>
  <c r="T25" i="54"/>
  <c r="S25" i="54"/>
  <c r="I14" i="64"/>
  <c r="J14" i="64"/>
  <c r="J38" i="61"/>
  <c r="I22" i="64"/>
  <c r="I21" i="64"/>
  <c r="V37" i="66"/>
  <c r="W37" i="66" s="1"/>
  <c r="Y37" i="66"/>
  <c r="Z37" i="66" s="1"/>
  <c r="AA37" i="66" s="1"/>
  <c r="V39" i="66"/>
  <c r="W39" i="66" s="1"/>
  <c r="Y39" i="66"/>
  <c r="Z39" i="66" s="1"/>
  <c r="AA39" i="66" s="1"/>
  <c r="Y35" i="66"/>
  <c r="Z35" i="66" s="1"/>
  <c r="AA35" i="66" s="1"/>
  <c r="V35" i="66"/>
  <c r="W35" i="66" s="1"/>
  <c r="Y50" i="66"/>
  <c r="Z50" i="66" s="1"/>
  <c r="AA50" i="66" s="1"/>
  <c r="V50" i="66"/>
  <c r="W50" i="66" s="1"/>
  <c r="Y46" i="66"/>
  <c r="Z46" i="66" s="1"/>
  <c r="AA46" i="66" s="1"/>
  <c r="V46" i="66"/>
  <c r="W46" i="66" s="1"/>
  <c r="V44" i="66"/>
  <c r="W44" i="66" s="1"/>
  <c r="Y44" i="66"/>
  <c r="Z44" i="66" s="1"/>
  <c r="AA44" i="66" s="1"/>
  <c r="V49" i="66"/>
  <c r="W49" i="66" s="1"/>
  <c r="Y49" i="66"/>
  <c r="Z49" i="66" s="1"/>
  <c r="AA49" i="66" s="1"/>
  <c r="V30" i="66"/>
  <c r="W30" i="66" s="1"/>
  <c r="Y30" i="66"/>
  <c r="Z30" i="66" s="1"/>
  <c r="AA30" i="66" s="1"/>
  <c r="V43" i="66"/>
  <c r="W43" i="66" s="1"/>
  <c r="Y43" i="66"/>
  <c r="Z43" i="66" s="1"/>
  <c r="AA43" i="66" s="1"/>
  <c r="Y38" i="66"/>
  <c r="Z38" i="66" s="1"/>
  <c r="AA38" i="66" s="1"/>
  <c r="V38" i="66"/>
  <c r="W38" i="66" s="1"/>
  <c r="V36" i="66"/>
  <c r="W36" i="66" s="1"/>
  <c r="Y36" i="66"/>
  <c r="Z36" i="66" s="1"/>
  <c r="AA36" i="66" s="1"/>
  <c r="Y31" i="66"/>
  <c r="Z31" i="66" s="1"/>
  <c r="AA31" i="66" s="1"/>
  <c r="V31" i="66"/>
  <c r="W31" i="66" s="1"/>
  <c r="V45" i="66"/>
  <c r="W45" i="66" s="1"/>
  <c r="Y45" i="66"/>
  <c r="Z45" i="66" s="1"/>
  <c r="AA45" i="66" s="1"/>
  <c r="Y42" i="66"/>
  <c r="Z42" i="66" s="1"/>
  <c r="AA42" i="66" s="1"/>
  <c r="V42" i="66"/>
  <c r="W42" i="66" s="1"/>
  <c r="V32" i="66"/>
  <c r="W32" i="66" s="1"/>
  <c r="Y32" i="66"/>
  <c r="Z32" i="66" s="1"/>
  <c r="AA32" i="66" s="1"/>
  <c r="V29" i="66"/>
  <c r="W29" i="66" s="1"/>
  <c r="Y29" i="66"/>
  <c r="Z29" i="66" s="1"/>
  <c r="AA29" i="66" s="1"/>
  <c r="Y46" i="65"/>
  <c r="Z46" i="65" s="1"/>
  <c r="AA46" i="65" s="1"/>
  <c r="V46" i="65"/>
  <c r="W46" i="65" s="1"/>
  <c r="Y38" i="65"/>
  <c r="Z38" i="65" s="1"/>
  <c r="AA38" i="65" s="1"/>
  <c r="V38" i="65"/>
  <c r="W38" i="65" s="1"/>
  <c r="V36" i="65"/>
  <c r="W36" i="65" s="1"/>
  <c r="Y36" i="65"/>
  <c r="Z36" i="65" s="1"/>
  <c r="AA36" i="65" s="1"/>
  <c r="Y31" i="65"/>
  <c r="Z31" i="65" s="1"/>
  <c r="AA31" i="65" s="1"/>
  <c r="V31" i="65"/>
  <c r="W31" i="65" s="1"/>
  <c r="V29" i="65"/>
  <c r="W29" i="65" s="1"/>
  <c r="Y29" i="65"/>
  <c r="Z29" i="65" s="1"/>
  <c r="AA29" i="65" s="1"/>
  <c r="V32" i="65"/>
  <c r="W32" i="65" s="1"/>
  <c r="Y32" i="65"/>
  <c r="Z32" i="65" s="1"/>
  <c r="AA32" i="65" s="1"/>
  <c r="V49" i="65"/>
  <c r="W49" i="65" s="1"/>
  <c r="Y49" i="65"/>
  <c r="Z49" i="65" s="1"/>
  <c r="AA49" i="65" s="1"/>
  <c r="V39" i="65"/>
  <c r="W39" i="65" s="1"/>
  <c r="Y39" i="65"/>
  <c r="Z39" i="65" s="1"/>
  <c r="AA39" i="65" s="1"/>
  <c r="V45" i="65"/>
  <c r="W45" i="65" s="1"/>
  <c r="Y45" i="65"/>
  <c r="Z45" i="65" s="1"/>
  <c r="AA45" i="65" s="1"/>
  <c r="V30" i="65"/>
  <c r="W30" i="65" s="1"/>
  <c r="Y30" i="65"/>
  <c r="Z30" i="65" s="1"/>
  <c r="AA30" i="65" s="1"/>
  <c r="V37" i="65"/>
  <c r="W37" i="65" s="1"/>
  <c r="Y37" i="65"/>
  <c r="Z37" i="65" s="1"/>
  <c r="AA37" i="65" s="1"/>
  <c r="V43" i="65"/>
  <c r="W43" i="65" s="1"/>
  <c r="Y43" i="65"/>
  <c r="Z43" i="65" s="1"/>
  <c r="AA43" i="65" s="1"/>
  <c r="Y35" i="65"/>
  <c r="Z35" i="65" s="1"/>
  <c r="AA35" i="65" s="1"/>
  <c r="V35" i="65"/>
  <c r="W35" i="65" s="1"/>
  <c r="Y42" i="65"/>
  <c r="Z42" i="65" s="1"/>
  <c r="AA42" i="65" s="1"/>
  <c r="V42" i="65"/>
  <c r="W42" i="65" s="1"/>
  <c r="V44" i="65"/>
  <c r="W44" i="65" s="1"/>
  <c r="Y44" i="65"/>
  <c r="Z44" i="65" s="1"/>
  <c r="AA44" i="65" s="1"/>
  <c r="Y50" i="65"/>
  <c r="Z50" i="65" s="1"/>
  <c r="AA50" i="65" s="1"/>
  <c r="V50" i="65"/>
  <c r="W50" i="65" s="1"/>
  <c r="V29" i="64"/>
  <c r="W29" i="64" s="1"/>
  <c r="Y29" i="64"/>
  <c r="Z29" i="64" s="1"/>
  <c r="AA29" i="64" s="1"/>
  <c r="V45" i="64"/>
  <c r="W45" i="64" s="1"/>
  <c r="Y45" i="64"/>
  <c r="Z45" i="64" s="1"/>
  <c r="AA45" i="64" s="1"/>
  <c r="Y50" i="64"/>
  <c r="Z50" i="64" s="1"/>
  <c r="AA50" i="64" s="1"/>
  <c r="V50" i="64"/>
  <c r="W50" i="64" s="1"/>
  <c r="V30" i="64"/>
  <c r="W30" i="64" s="1"/>
  <c r="Y30" i="64"/>
  <c r="Z30" i="64" s="1"/>
  <c r="AA30" i="64" s="1"/>
  <c r="Y46" i="64"/>
  <c r="Z46" i="64" s="1"/>
  <c r="AA46" i="64" s="1"/>
  <c r="V46" i="64"/>
  <c r="W46" i="64" s="1"/>
  <c r="Y35" i="64"/>
  <c r="Z35" i="64" s="1"/>
  <c r="AA35" i="64" s="1"/>
  <c r="V35" i="64"/>
  <c r="W35" i="64" s="1"/>
  <c r="V36" i="64"/>
  <c r="W36" i="64" s="1"/>
  <c r="Y36" i="64"/>
  <c r="Z36" i="64" s="1"/>
  <c r="AA36" i="64" s="1"/>
  <c r="V49" i="64"/>
  <c r="W49" i="64" s="1"/>
  <c r="Y49" i="64"/>
  <c r="Z49" i="64" s="1"/>
  <c r="AA49" i="64" s="1"/>
  <c r="V39" i="64"/>
  <c r="W39" i="64" s="1"/>
  <c r="Y39" i="64"/>
  <c r="Z39" i="64" s="1"/>
  <c r="AA39" i="64" s="1"/>
  <c r="J15" i="64"/>
  <c r="I15" i="64"/>
  <c r="V44" i="64"/>
  <c r="W44" i="64" s="1"/>
  <c r="Y44" i="64"/>
  <c r="Z44" i="64" s="1"/>
  <c r="AA44" i="64" s="1"/>
  <c r="V43" i="64"/>
  <c r="W43" i="64" s="1"/>
  <c r="Y43" i="64"/>
  <c r="Z43" i="64" s="1"/>
  <c r="AA43" i="64" s="1"/>
  <c r="V32" i="64"/>
  <c r="W32" i="64" s="1"/>
  <c r="Y32" i="64"/>
  <c r="Z32" i="64" s="1"/>
  <c r="AA32" i="64" s="1"/>
  <c r="Y38" i="64"/>
  <c r="Z38" i="64" s="1"/>
  <c r="AA38" i="64" s="1"/>
  <c r="V38" i="64"/>
  <c r="W38" i="64" s="1"/>
  <c r="Y42" i="64"/>
  <c r="Z42" i="64" s="1"/>
  <c r="AA42" i="64" s="1"/>
  <c r="V42" i="64"/>
  <c r="W42" i="64" s="1"/>
  <c r="V37" i="64"/>
  <c r="W37" i="64" s="1"/>
  <c r="Y37" i="64"/>
  <c r="Z37" i="64" s="1"/>
  <c r="AA37" i="64" s="1"/>
  <c r="Y31" i="64"/>
  <c r="Z31" i="64" s="1"/>
  <c r="AA31" i="64" s="1"/>
  <c r="V31" i="64"/>
  <c r="W31" i="64" s="1"/>
  <c r="V49" i="63"/>
  <c r="W49" i="63" s="1"/>
  <c r="Y49" i="63"/>
  <c r="Z49" i="63" s="1"/>
  <c r="AA49" i="63" s="1"/>
  <c r="V37" i="63"/>
  <c r="W37" i="63" s="1"/>
  <c r="Y37" i="63"/>
  <c r="Z37" i="63" s="1"/>
  <c r="AA37" i="63" s="1"/>
  <c r="V30" i="63"/>
  <c r="W30" i="63" s="1"/>
  <c r="Y30" i="63"/>
  <c r="Z30" i="63" s="1"/>
  <c r="AA30" i="63" s="1"/>
  <c r="Y46" i="63"/>
  <c r="Z46" i="63" s="1"/>
  <c r="AA46" i="63" s="1"/>
  <c r="V46" i="63"/>
  <c r="W46" i="63" s="1"/>
  <c r="V44" i="63"/>
  <c r="W44" i="63" s="1"/>
  <c r="Y44" i="63"/>
  <c r="Z44" i="63" s="1"/>
  <c r="AA44" i="63" s="1"/>
  <c r="Y39" i="63"/>
  <c r="Z39" i="63" s="1"/>
  <c r="AA39" i="63" s="1"/>
  <c r="V39" i="63"/>
  <c r="W39" i="63" s="1"/>
  <c r="Y32" i="63"/>
  <c r="Z32" i="63" s="1"/>
  <c r="AA32" i="63" s="1"/>
  <c r="V32" i="63"/>
  <c r="W32" i="63" s="1"/>
  <c r="V45" i="63"/>
  <c r="W45" i="63" s="1"/>
  <c r="Y45" i="63"/>
  <c r="Z45" i="63" s="1"/>
  <c r="AA45" i="63" s="1"/>
  <c r="V29" i="63"/>
  <c r="W29" i="63" s="1"/>
  <c r="Y29" i="63"/>
  <c r="Z29" i="63" s="1"/>
  <c r="AA29" i="63" s="1"/>
  <c r="V43" i="63"/>
  <c r="W43" i="63" s="1"/>
  <c r="Y43" i="63"/>
  <c r="Z43" i="63" s="1"/>
  <c r="AA43" i="63" s="1"/>
  <c r="Y50" i="63"/>
  <c r="Z50" i="63" s="1"/>
  <c r="AA50" i="63" s="1"/>
  <c r="V50" i="63"/>
  <c r="W50" i="63" s="1"/>
  <c r="Y36" i="63"/>
  <c r="Z36" i="63" s="1"/>
  <c r="AA36" i="63" s="1"/>
  <c r="V36" i="63"/>
  <c r="W36" i="63" s="1"/>
  <c r="V37" i="62"/>
  <c r="W37" i="62" s="1"/>
  <c r="Y37" i="62"/>
  <c r="Z37" i="62" s="1"/>
  <c r="AA37" i="62" s="1"/>
  <c r="V44" i="62"/>
  <c r="W44" i="62" s="1"/>
  <c r="Y44" i="62"/>
  <c r="Z44" i="62" s="1"/>
  <c r="AA44" i="62" s="1"/>
  <c r="V43" i="62"/>
  <c r="W43" i="62" s="1"/>
  <c r="Y43" i="62"/>
  <c r="Z43" i="62" s="1"/>
  <c r="AA43" i="62" s="1"/>
  <c r="Y38" i="62"/>
  <c r="Z38" i="62" s="1"/>
  <c r="AA38" i="62" s="1"/>
  <c r="V38" i="62"/>
  <c r="W38" i="62" s="1"/>
  <c r="V45" i="62"/>
  <c r="W45" i="62" s="1"/>
  <c r="Y45" i="62"/>
  <c r="Z45" i="62" s="1"/>
  <c r="AA45" i="62" s="1"/>
  <c r="Y42" i="62"/>
  <c r="Z42" i="62" s="1"/>
  <c r="AA42" i="62" s="1"/>
  <c r="V42" i="62"/>
  <c r="W42" i="62" s="1"/>
  <c r="Y50" i="62"/>
  <c r="Z50" i="62" s="1"/>
  <c r="AA50" i="62" s="1"/>
  <c r="V50" i="62"/>
  <c r="W50" i="62" s="1"/>
  <c r="V49" i="62"/>
  <c r="W49" i="62" s="1"/>
  <c r="Y49" i="62"/>
  <c r="Z49" i="62" s="1"/>
  <c r="AA49" i="62" s="1"/>
  <c r="V29" i="62"/>
  <c r="W29" i="62" s="1"/>
  <c r="Y29" i="62"/>
  <c r="Z29" i="62" s="1"/>
  <c r="AA29" i="62" s="1"/>
  <c r="V36" i="62"/>
  <c r="W36" i="62" s="1"/>
  <c r="Y36" i="62"/>
  <c r="Z36" i="62" s="1"/>
  <c r="AA36" i="62" s="1"/>
  <c r="V39" i="62"/>
  <c r="W39" i="62" s="1"/>
  <c r="Y39" i="62"/>
  <c r="Z39" i="62" s="1"/>
  <c r="AA39" i="62" s="1"/>
  <c r="Y35" i="62"/>
  <c r="Z35" i="62" s="1"/>
  <c r="AA35" i="62" s="1"/>
  <c r="V35" i="62"/>
  <c r="W35" i="62" s="1"/>
  <c r="V30" i="62"/>
  <c r="W30" i="62" s="1"/>
  <c r="Y30" i="62"/>
  <c r="Z30" i="62" s="1"/>
  <c r="AA30" i="62" s="1"/>
  <c r="Y46" i="62"/>
  <c r="Z46" i="62" s="1"/>
  <c r="AA46" i="62" s="1"/>
  <c r="V46" i="62"/>
  <c r="W46" i="62" s="1"/>
  <c r="V32" i="62"/>
  <c r="W32" i="62" s="1"/>
  <c r="Y32" i="62"/>
  <c r="Z32" i="62" s="1"/>
  <c r="AA32" i="62" s="1"/>
  <c r="Y38" i="61"/>
  <c r="Z38" i="61" s="1"/>
  <c r="AA38" i="61" s="1"/>
  <c r="V38" i="61"/>
  <c r="W38" i="61" s="1"/>
  <c r="Y31" i="61"/>
  <c r="Z31" i="61" s="1"/>
  <c r="AA31" i="61" s="1"/>
  <c r="V31" i="61"/>
  <c r="W31" i="61" s="1"/>
  <c r="Y46" i="61"/>
  <c r="Z46" i="61" s="1"/>
  <c r="AA46" i="61" s="1"/>
  <c r="V46" i="61"/>
  <c r="W46" i="61" s="1"/>
  <c r="V44" i="61"/>
  <c r="W44" i="61" s="1"/>
  <c r="Y44" i="61"/>
  <c r="Z44" i="61" s="1"/>
  <c r="AA44" i="61" s="1"/>
  <c r="V32" i="61"/>
  <c r="W32" i="61" s="1"/>
  <c r="Y32" i="61"/>
  <c r="Z32" i="61" s="1"/>
  <c r="AA32" i="61" s="1"/>
  <c r="V30" i="61"/>
  <c r="W30" i="61" s="1"/>
  <c r="Y30" i="61"/>
  <c r="Z30" i="61" s="1"/>
  <c r="AA30" i="61" s="1"/>
  <c r="V37" i="61"/>
  <c r="W37" i="61" s="1"/>
  <c r="Y37" i="61"/>
  <c r="Z37" i="61" s="1"/>
  <c r="AA37" i="61" s="1"/>
  <c r="V43" i="61"/>
  <c r="W43" i="61" s="1"/>
  <c r="Y43" i="61"/>
  <c r="Z43" i="61" s="1"/>
  <c r="AA43" i="61" s="1"/>
  <c r="V45" i="61"/>
  <c r="W45" i="61" s="1"/>
  <c r="Y45" i="61"/>
  <c r="Z45" i="61" s="1"/>
  <c r="AA45" i="61" s="1"/>
  <c r="Y42" i="61"/>
  <c r="Z42" i="61" s="1"/>
  <c r="AA42" i="61" s="1"/>
  <c r="V42" i="61"/>
  <c r="W42" i="61" s="1"/>
  <c r="V36" i="61"/>
  <c r="W36" i="61" s="1"/>
  <c r="Y36" i="61"/>
  <c r="Z36" i="61" s="1"/>
  <c r="AA36" i="61" s="1"/>
  <c r="Y35" i="61"/>
  <c r="Z35" i="61" s="1"/>
  <c r="AA35" i="61" s="1"/>
  <c r="V35" i="61"/>
  <c r="W35" i="61" s="1"/>
  <c r="Y50" i="61"/>
  <c r="Z50" i="61" s="1"/>
  <c r="AA50" i="61" s="1"/>
  <c r="V50" i="61"/>
  <c r="W50" i="61" s="1"/>
  <c r="V39" i="61"/>
  <c r="W39" i="61" s="1"/>
  <c r="Y39" i="61"/>
  <c r="Z39" i="61" s="1"/>
  <c r="AA39" i="61" s="1"/>
  <c r="V29" i="61"/>
  <c r="W29" i="61" s="1"/>
  <c r="Y29" i="61"/>
  <c r="Z29" i="61" s="1"/>
  <c r="AA29" i="61" s="1"/>
  <c r="V49" i="61"/>
  <c r="W49" i="61" s="1"/>
  <c r="Y49" i="61"/>
  <c r="Z49" i="61" s="1"/>
  <c r="AA49" i="61" s="1"/>
  <c r="C27" i="54" l="1"/>
  <c r="S26" i="54"/>
  <c r="T26" i="54"/>
  <c r="X50" i="60"/>
  <c r="U50" i="60"/>
  <c r="M50" i="60" s="1"/>
  <c r="S50" i="60"/>
  <c r="T50" i="60" s="1"/>
  <c r="I50" i="60" s="1"/>
  <c r="X49" i="60"/>
  <c r="U49" i="60"/>
  <c r="S49" i="60"/>
  <c r="T49" i="60" s="1"/>
  <c r="M49" i="60"/>
  <c r="Y48" i="60"/>
  <c r="X48" i="60"/>
  <c r="Z48" i="60" s="1"/>
  <c r="AA48" i="60" s="1"/>
  <c r="V48" i="60"/>
  <c r="U48" i="60"/>
  <c r="S48" i="60"/>
  <c r="T48" i="60" s="1"/>
  <c r="Z47" i="60"/>
  <c r="AA47" i="60" s="1"/>
  <c r="Y47" i="60"/>
  <c r="X47" i="60"/>
  <c r="V47" i="60"/>
  <c r="U47" i="60"/>
  <c r="S47" i="60"/>
  <c r="T47" i="60" s="1"/>
  <c r="W47" i="60" s="1"/>
  <c r="X46" i="60"/>
  <c r="U46" i="60"/>
  <c r="M46" i="60" s="1"/>
  <c r="S46" i="60"/>
  <c r="T46" i="60" s="1"/>
  <c r="I46" i="60" s="1"/>
  <c r="X45" i="60"/>
  <c r="U45" i="60"/>
  <c r="M45" i="60" s="1"/>
  <c r="S45" i="60"/>
  <c r="T45" i="60" s="1"/>
  <c r="X44" i="60"/>
  <c r="U44" i="60"/>
  <c r="M44" i="60" s="1"/>
  <c r="S44" i="60"/>
  <c r="T44" i="60" s="1"/>
  <c r="X43" i="60"/>
  <c r="U43" i="60"/>
  <c r="M43" i="60" s="1"/>
  <c r="S43" i="60"/>
  <c r="T43" i="60" s="1"/>
  <c r="J43" i="60" s="1"/>
  <c r="X42" i="60"/>
  <c r="U42" i="60"/>
  <c r="M42" i="60" s="1"/>
  <c r="S42" i="60"/>
  <c r="T42" i="60" s="1"/>
  <c r="I42" i="60"/>
  <c r="V42" i="60" s="1"/>
  <c r="Y41" i="60"/>
  <c r="X41" i="60"/>
  <c r="Z41" i="60" s="1"/>
  <c r="AA41" i="60" s="1"/>
  <c r="V41" i="60"/>
  <c r="U41" i="60"/>
  <c r="S41" i="60"/>
  <c r="T41" i="60" s="1"/>
  <c r="W41" i="60" s="1"/>
  <c r="AA40" i="60"/>
  <c r="Y40" i="60"/>
  <c r="X40" i="60"/>
  <c r="Z40" i="60" s="1"/>
  <c r="V40" i="60"/>
  <c r="U40" i="60"/>
  <c r="S40" i="60"/>
  <c r="T40" i="60" s="1"/>
  <c r="X39" i="60"/>
  <c r="U39" i="60"/>
  <c r="M39" i="60" s="1"/>
  <c r="S39" i="60"/>
  <c r="T39" i="60" s="1"/>
  <c r="J39" i="60" s="1"/>
  <c r="X38" i="60"/>
  <c r="U38" i="60"/>
  <c r="M38" i="60" s="1"/>
  <c r="S38" i="60"/>
  <c r="T38" i="60" s="1"/>
  <c r="I38" i="60" s="1"/>
  <c r="V38" i="60" s="1"/>
  <c r="X37" i="60"/>
  <c r="U37" i="60"/>
  <c r="M37" i="60" s="1"/>
  <c r="S37" i="60"/>
  <c r="T37" i="60" s="1"/>
  <c r="J37" i="60" s="1"/>
  <c r="X36" i="60"/>
  <c r="U36" i="60"/>
  <c r="M36" i="60" s="1"/>
  <c r="S36" i="60"/>
  <c r="T36" i="60" s="1"/>
  <c r="J36" i="60"/>
  <c r="X35" i="60"/>
  <c r="U35" i="60"/>
  <c r="M35" i="60" s="1"/>
  <c r="Y34" i="60"/>
  <c r="X34" i="60"/>
  <c r="Z34" i="60" s="1"/>
  <c r="AA34" i="60" s="1"/>
  <c r="V34" i="60"/>
  <c r="U34" i="60"/>
  <c r="S34" i="60"/>
  <c r="T34" i="60" s="1"/>
  <c r="W34" i="60" s="1"/>
  <c r="Y33" i="60"/>
  <c r="X33" i="60"/>
  <c r="Z33" i="60" s="1"/>
  <c r="AA33" i="60" s="1"/>
  <c r="V33" i="60"/>
  <c r="U33" i="60"/>
  <c r="S33" i="60"/>
  <c r="T33" i="60" s="1"/>
  <c r="W33" i="60" s="1"/>
  <c r="X32" i="60"/>
  <c r="U32" i="60"/>
  <c r="M32" i="60" s="1"/>
  <c r="X31" i="60"/>
  <c r="U31" i="60"/>
  <c r="M31" i="60" s="1"/>
  <c r="X30" i="60"/>
  <c r="U30" i="60"/>
  <c r="M30" i="60" s="1"/>
  <c r="X29" i="60"/>
  <c r="U29" i="60"/>
  <c r="M29" i="60" s="1"/>
  <c r="Z28" i="60"/>
  <c r="Y28" i="60"/>
  <c r="W28" i="60"/>
  <c r="V28" i="60"/>
  <c r="U28" i="60"/>
  <c r="S28" i="60"/>
  <c r="T28" i="60" s="1"/>
  <c r="Z27" i="60"/>
  <c r="Y27" i="60"/>
  <c r="AA27" i="60" s="1"/>
  <c r="AB27" i="60" s="1"/>
  <c r="W27" i="60"/>
  <c r="V27" i="60"/>
  <c r="U27" i="60"/>
  <c r="X27" i="60" s="1"/>
  <c r="S27" i="60"/>
  <c r="T27" i="60" s="1"/>
  <c r="Z26" i="60"/>
  <c r="Y26" i="60"/>
  <c r="AA26" i="60" s="1"/>
  <c r="AB26" i="60" s="1"/>
  <c r="W26" i="60"/>
  <c r="V26" i="60"/>
  <c r="U26" i="60"/>
  <c r="S26" i="60"/>
  <c r="T26" i="60" s="1"/>
  <c r="Z25" i="60"/>
  <c r="AA25" i="60" s="1"/>
  <c r="AB25" i="60" s="1"/>
  <c r="Y25" i="60"/>
  <c r="W25" i="60"/>
  <c r="V25" i="60"/>
  <c r="U25" i="60"/>
  <c r="S25" i="60"/>
  <c r="T25" i="60" s="1"/>
  <c r="Z24" i="60"/>
  <c r="Y24" i="60"/>
  <c r="AA24" i="60" s="1"/>
  <c r="AB24" i="60" s="1"/>
  <c r="W24" i="60"/>
  <c r="V24" i="60"/>
  <c r="U24" i="60"/>
  <c r="Z23" i="60"/>
  <c r="Y23" i="60"/>
  <c r="W23" i="60"/>
  <c r="V23" i="60"/>
  <c r="U23" i="60"/>
  <c r="M23" i="60" s="1"/>
  <c r="S23" i="60"/>
  <c r="T23" i="60" s="1"/>
  <c r="J23" i="60" s="1"/>
  <c r="Z22" i="60"/>
  <c r="Y22" i="60"/>
  <c r="W22" i="60"/>
  <c r="V22" i="60"/>
  <c r="U22" i="60"/>
  <c r="M22" i="60" s="1"/>
  <c r="S22" i="60"/>
  <c r="T22" i="60" s="1"/>
  <c r="Z21" i="60"/>
  <c r="Y21" i="60"/>
  <c r="W21" i="60"/>
  <c r="V21" i="60"/>
  <c r="U21" i="60"/>
  <c r="M21" i="60" s="1"/>
  <c r="S21" i="60"/>
  <c r="T21" i="60" s="1"/>
  <c r="Z20" i="60"/>
  <c r="Y20" i="60"/>
  <c r="AA20" i="60" s="1"/>
  <c r="AB20" i="60" s="1"/>
  <c r="W20" i="60"/>
  <c r="V20" i="60"/>
  <c r="U20" i="60"/>
  <c r="S20" i="60"/>
  <c r="T20" i="60" s="1"/>
  <c r="Z19" i="60"/>
  <c r="Y19" i="60"/>
  <c r="W19" i="60"/>
  <c r="V19" i="60"/>
  <c r="U19" i="60"/>
  <c r="S19" i="60"/>
  <c r="T19" i="60" s="1"/>
  <c r="Z18" i="60"/>
  <c r="Y18" i="60"/>
  <c r="AA18" i="60" s="1"/>
  <c r="AB18" i="60" s="1"/>
  <c r="W18" i="60"/>
  <c r="V18" i="60"/>
  <c r="U18" i="60"/>
  <c r="M18" i="60" s="1"/>
  <c r="S18" i="60"/>
  <c r="T18" i="60" s="1"/>
  <c r="AA17" i="60"/>
  <c r="AB17" i="60" s="1"/>
  <c r="Z17" i="60"/>
  <c r="Y17" i="60"/>
  <c r="W17" i="60"/>
  <c r="V17" i="60"/>
  <c r="X17" i="60" s="1"/>
  <c r="U17" i="60"/>
  <c r="M17" i="60" s="1"/>
  <c r="S17" i="60"/>
  <c r="T17" i="60" s="1"/>
  <c r="AA16" i="60"/>
  <c r="AB16" i="60" s="1"/>
  <c r="Z16" i="60"/>
  <c r="Y16" i="60"/>
  <c r="W16" i="60"/>
  <c r="V16" i="60"/>
  <c r="X16" i="60" s="1"/>
  <c r="U16" i="60"/>
  <c r="M16" i="60" s="1"/>
  <c r="S16" i="60"/>
  <c r="T16" i="60" s="1"/>
  <c r="AA15" i="60"/>
  <c r="AB15" i="60" s="1"/>
  <c r="Z15" i="60"/>
  <c r="Y15" i="60"/>
  <c r="W15" i="60"/>
  <c r="V15" i="60"/>
  <c r="X15" i="60" s="1"/>
  <c r="U15" i="60"/>
  <c r="M15" i="60" s="1"/>
  <c r="S15" i="60"/>
  <c r="T15" i="60" s="1"/>
  <c r="AA14" i="60"/>
  <c r="AB14" i="60" s="1"/>
  <c r="Z14" i="60"/>
  <c r="Y14" i="60"/>
  <c r="W14" i="60"/>
  <c r="V14" i="60"/>
  <c r="X14" i="60" s="1"/>
  <c r="U14" i="60"/>
  <c r="M14" i="60" s="1"/>
  <c r="S14" i="60"/>
  <c r="T14" i="60" s="1"/>
  <c r="C7" i="60"/>
  <c r="G5" i="60"/>
  <c r="C5" i="60"/>
  <c r="X50" i="59"/>
  <c r="U50" i="59"/>
  <c r="M50" i="59" s="1"/>
  <c r="S50" i="59"/>
  <c r="T50" i="59" s="1"/>
  <c r="X49" i="59"/>
  <c r="U49" i="59"/>
  <c r="M49" i="59" s="1"/>
  <c r="S49" i="59"/>
  <c r="T49" i="59" s="1"/>
  <c r="Y48" i="59"/>
  <c r="X48" i="59"/>
  <c r="Z48" i="59" s="1"/>
  <c r="AA48" i="59" s="1"/>
  <c r="V48" i="59"/>
  <c r="U48" i="59"/>
  <c r="S48" i="59"/>
  <c r="T48" i="59" s="1"/>
  <c r="Y47" i="59"/>
  <c r="X47" i="59"/>
  <c r="Z47" i="59" s="1"/>
  <c r="AA47" i="59" s="1"/>
  <c r="V47" i="59"/>
  <c r="U47" i="59"/>
  <c r="S47" i="59"/>
  <c r="T47" i="59" s="1"/>
  <c r="X46" i="59"/>
  <c r="U46" i="59"/>
  <c r="M46" i="59" s="1"/>
  <c r="S46" i="59"/>
  <c r="T46" i="59" s="1"/>
  <c r="X45" i="59"/>
  <c r="U45" i="59"/>
  <c r="M45" i="59" s="1"/>
  <c r="S45" i="59"/>
  <c r="T45" i="59" s="1"/>
  <c r="X44" i="59"/>
  <c r="U44" i="59"/>
  <c r="M44" i="59" s="1"/>
  <c r="S44" i="59"/>
  <c r="T44" i="59" s="1"/>
  <c r="X43" i="59"/>
  <c r="U43" i="59"/>
  <c r="M43" i="59" s="1"/>
  <c r="S43" i="59"/>
  <c r="T43" i="59" s="1"/>
  <c r="X42" i="59"/>
  <c r="U42" i="59"/>
  <c r="M42" i="59" s="1"/>
  <c r="S42" i="59"/>
  <c r="T42" i="59" s="1"/>
  <c r="Y41" i="59"/>
  <c r="X41" i="59"/>
  <c r="Z41" i="59" s="1"/>
  <c r="AA41" i="59" s="1"/>
  <c r="V41" i="59"/>
  <c r="U41" i="59"/>
  <c r="S41" i="59"/>
  <c r="T41" i="59" s="1"/>
  <c r="Y40" i="59"/>
  <c r="X40" i="59"/>
  <c r="V40" i="59"/>
  <c r="U40" i="59"/>
  <c r="S40" i="59"/>
  <c r="T40" i="59" s="1"/>
  <c r="W40" i="59" s="1"/>
  <c r="X39" i="59"/>
  <c r="U39" i="59"/>
  <c r="M39" i="59" s="1"/>
  <c r="S39" i="59"/>
  <c r="T39" i="59" s="1"/>
  <c r="X38" i="59"/>
  <c r="U38" i="59"/>
  <c r="M38" i="59" s="1"/>
  <c r="S38" i="59"/>
  <c r="T38" i="59" s="1"/>
  <c r="X37" i="59"/>
  <c r="U37" i="59"/>
  <c r="M37" i="59" s="1"/>
  <c r="S37" i="59"/>
  <c r="T37" i="59" s="1"/>
  <c r="J37" i="59" s="1"/>
  <c r="X36" i="59"/>
  <c r="U36" i="59"/>
  <c r="M36" i="59" s="1"/>
  <c r="S36" i="59"/>
  <c r="T36" i="59" s="1"/>
  <c r="X35" i="59"/>
  <c r="U35" i="59"/>
  <c r="M35" i="59" s="1"/>
  <c r="Y34" i="59"/>
  <c r="X34" i="59"/>
  <c r="Z34" i="59" s="1"/>
  <c r="AA34" i="59" s="1"/>
  <c r="V34" i="59"/>
  <c r="U34" i="59"/>
  <c r="S34" i="59"/>
  <c r="T34" i="59" s="1"/>
  <c r="Y33" i="59"/>
  <c r="X33" i="59"/>
  <c r="V33" i="59"/>
  <c r="U33" i="59"/>
  <c r="S33" i="59"/>
  <c r="T33" i="59" s="1"/>
  <c r="W33" i="59" s="1"/>
  <c r="X32" i="59"/>
  <c r="U32" i="59"/>
  <c r="M32" i="59" s="1"/>
  <c r="S32" i="59"/>
  <c r="T32" i="59" s="1"/>
  <c r="X31" i="59"/>
  <c r="U31" i="59"/>
  <c r="M31" i="59" s="1"/>
  <c r="S31" i="59"/>
  <c r="T31" i="59" s="1"/>
  <c r="X30" i="59"/>
  <c r="U30" i="59"/>
  <c r="M30" i="59" s="1"/>
  <c r="S30" i="59"/>
  <c r="T30" i="59" s="1"/>
  <c r="X29" i="59"/>
  <c r="U29" i="59"/>
  <c r="M29" i="59" s="1"/>
  <c r="S29" i="59"/>
  <c r="T29" i="59" s="1"/>
  <c r="Z28" i="59"/>
  <c r="Y28" i="59"/>
  <c r="W28" i="59"/>
  <c r="V28" i="59"/>
  <c r="U28" i="59"/>
  <c r="M28" i="59" s="1"/>
  <c r="S28" i="59"/>
  <c r="T28" i="59" s="1"/>
  <c r="Z27" i="59"/>
  <c r="AA27" i="59" s="1"/>
  <c r="AB27" i="59" s="1"/>
  <c r="Y27" i="59"/>
  <c r="W27" i="59"/>
  <c r="V27" i="59"/>
  <c r="U27" i="59"/>
  <c r="S27" i="59"/>
  <c r="T27" i="59" s="1"/>
  <c r="Z26" i="59"/>
  <c r="Y26" i="59"/>
  <c r="AA26" i="59" s="1"/>
  <c r="AB26" i="59" s="1"/>
  <c r="W26" i="59"/>
  <c r="V26" i="59"/>
  <c r="U26" i="59"/>
  <c r="S26" i="59"/>
  <c r="T26" i="59" s="1"/>
  <c r="Z25" i="59"/>
  <c r="Y25" i="59"/>
  <c r="W25" i="59"/>
  <c r="V25" i="59"/>
  <c r="U25" i="59"/>
  <c r="S25" i="59"/>
  <c r="T25" i="59" s="1"/>
  <c r="J25" i="59" s="1"/>
  <c r="Z24" i="59"/>
  <c r="Y24" i="59"/>
  <c r="W24" i="59"/>
  <c r="V24" i="59"/>
  <c r="U24" i="59"/>
  <c r="S24" i="59"/>
  <c r="T24" i="59" s="1"/>
  <c r="J24" i="59" s="1"/>
  <c r="Z23" i="59"/>
  <c r="Y23" i="59"/>
  <c r="W23" i="59"/>
  <c r="V23" i="59"/>
  <c r="U23" i="59"/>
  <c r="M23" i="59" s="1"/>
  <c r="Z22" i="59"/>
  <c r="Y22" i="59"/>
  <c r="W22" i="59"/>
  <c r="V22" i="59"/>
  <c r="U22" i="59"/>
  <c r="M22" i="59" s="1"/>
  <c r="S22" i="59"/>
  <c r="T22" i="59" s="1"/>
  <c r="Z21" i="59"/>
  <c r="Y21" i="59"/>
  <c r="W21" i="59"/>
  <c r="V21" i="59"/>
  <c r="U21" i="59"/>
  <c r="M21" i="59" s="1"/>
  <c r="Z20" i="59"/>
  <c r="Y20" i="59"/>
  <c r="AA20" i="59" s="1"/>
  <c r="AB20" i="59" s="1"/>
  <c r="W20" i="59"/>
  <c r="V20" i="59"/>
  <c r="U20" i="59"/>
  <c r="S20" i="59"/>
  <c r="T20" i="59" s="1"/>
  <c r="Z19" i="59"/>
  <c r="Y19" i="59"/>
  <c r="AA19" i="59" s="1"/>
  <c r="AB19" i="59" s="1"/>
  <c r="W19" i="59"/>
  <c r="V19" i="59"/>
  <c r="U19" i="59"/>
  <c r="S19" i="59"/>
  <c r="T19" i="59" s="1"/>
  <c r="Z18" i="59"/>
  <c r="Y18" i="59"/>
  <c r="W18" i="59"/>
  <c r="V18" i="59"/>
  <c r="U18" i="59"/>
  <c r="M18" i="59" s="1"/>
  <c r="S18" i="59"/>
  <c r="T18" i="59" s="1"/>
  <c r="Z17" i="59"/>
  <c r="Y17" i="59"/>
  <c r="W17" i="59"/>
  <c r="V17" i="59"/>
  <c r="U17" i="59"/>
  <c r="M17" i="59" s="1"/>
  <c r="S17" i="59"/>
  <c r="T17" i="59" s="1"/>
  <c r="Z16" i="59"/>
  <c r="Y16" i="59"/>
  <c r="W16" i="59"/>
  <c r="V16" i="59"/>
  <c r="U16" i="59"/>
  <c r="M16" i="59" s="1"/>
  <c r="S16" i="59"/>
  <c r="T16" i="59" s="1"/>
  <c r="Z15" i="59"/>
  <c r="Y15" i="59"/>
  <c r="W15" i="59"/>
  <c r="V15" i="59"/>
  <c r="X15" i="59" s="1"/>
  <c r="U15" i="59"/>
  <c r="M15" i="59" s="1"/>
  <c r="Z14" i="59"/>
  <c r="Y14" i="59"/>
  <c r="W14" i="59"/>
  <c r="V14" i="59"/>
  <c r="U14" i="59"/>
  <c r="M14" i="59" s="1"/>
  <c r="S14" i="59"/>
  <c r="T14" i="59" s="1"/>
  <c r="C7" i="59"/>
  <c r="G5" i="59"/>
  <c r="C5" i="59"/>
  <c r="X50" i="58"/>
  <c r="U50" i="58"/>
  <c r="M50" i="58" s="1"/>
  <c r="S50" i="58"/>
  <c r="T50" i="58" s="1"/>
  <c r="X49" i="58"/>
  <c r="U49" i="58"/>
  <c r="M49" i="58" s="1"/>
  <c r="S49" i="58"/>
  <c r="T49" i="58" s="1"/>
  <c r="Y48" i="58"/>
  <c r="X48" i="58"/>
  <c r="Z48" i="58" s="1"/>
  <c r="AA48" i="58" s="1"/>
  <c r="V48" i="58"/>
  <c r="U48" i="58"/>
  <c r="S48" i="58"/>
  <c r="T48" i="58" s="1"/>
  <c r="Z47" i="58"/>
  <c r="AA47" i="58" s="1"/>
  <c r="Y47" i="58"/>
  <c r="X47" i="58"/>
  <c r="V47" i="58"/>
  <c r="U47" i="58"/>
  <c r="S47" i="58"/>
  <c r="T47" i="58" s="1"/>
  <c r="W47" i="58" s="1"/>
  <c r="X46" i="58"/>
  <c r="U46" i="58"/>
  <c r="M46" i="58" s="1"/>
  <c r="S46" i="58"/>
  <c r="T46" i="58" s="1"/>
  <c r="X45" i="58"/>
  <c r="U45" i="58"/>
  <c r="M45" i="58" s="1"/>
  <c r="S45" i="58"/>
  <c r="T45" i="58" s="1"/>
  <c r="X44" i="58"/>
  <c r="U44" i="58"/>
  <c r="M44" i="58" s="1"/>
  <c r="X43" i="58"/>
  <c r="U43" i="58"/>
  <c r="M43" i="58" s="1"/>
  <c r="X42" i="58"/>
  <c r="U42" i="58"/>
  <c r="M42" i="58" s="1"/>
  <c r="S42" i="58"/>
  <c r="T42" i="58" s="1"/>
  <c r="Y41" i="58"/>
  <c r="X41" i="58"/>
  <c r="Z41" i="58" s="1"/>
  <c r="AA41" i="58" s="1"/>
  <c r="V41" i="58"/>
  <c r="U41" i="58"/>
  <c r="S41" i="58"/>
  <c r="T41" i="58" s="1"/>
  <c r="Y40" i="58"/>
  <c r="X40" i="58"/>
  <c r="Z40" i="58" s="1"/>
  <c r="AA40" i="58" s="1"/>
  <c r="V40" i="58"/>
  <c r="U40" i="58"/>
  <c r="S40" i="58"/>
  <c r="T40" i="58" s="1"/>
  <c r="X39" i="58"/>
  <c r="U39" i="58"/>
  <c r="M39" i="58" s="1"/>
  <c r="X38" i="58"/>
  <c r="U38" i="58"/>
  <c r="M38" i="58" s="1"/>
  <c r="X37" i="58"/>
  <c r="U37" i="58"/>
  <c r="M37" i="58" s="1"/>
  <c r="X36" i="58"/>
  <c r="U36" i="58"/>
  <c r="M36" i="58" s="1"/>
  <c r="X35" i="58"/>
  <c r="U35" i="58"/>
  <c r="M35" i="58" s="1"/>
  <c r="Y34" i="58"/>
  <c r="X34" i="58"/>
  <c r="Z34" i="58" s="1"/>
  <c r="AA34" i="58" s="1"/>
  <c r="V34" i="58"/>
  <c r="U34" i="58"/>
  <c r="S34" i="58"/>
  <c r="T34" i="58" s="1"/>
  <c r="Y33" i="58"/>
  <c r="X33" i="58"/>
  <c r="Z33" i="58" s="1"/>
  <c r="AA33" i="58" s="1"/>
  <c r="V33" i="58"/>
  <c r="U33" i="58"/>
  <c r="S33" i="58"/>
  <c r="T33" i="58" s="1"/>
  <c r="X32" i="58"/>
  <c r="U32" i="58"/>
  <c r="M32" i="58" s="1"/>
  <c r="X31" i="58"/>
  <c r="U31" i="58"/>
  <c r="M31" i="58" s="1"/>
  <c r="X30" i="58"/>
  <c r="U30" i="58"/>
  <c r="M30" i="58" s="1"/>
  <c r="X29" i="58"/>
  <c r="U29" i="58"/>
  <c r="M29" i="58" s="1"/>
  <c r="Z28" i="58"/>
  <c r="Y28" i="58"/>
  <c r="W28" i="58"/>
  <c r="V28" i="58"/>
  <c r="U28" i="58"/>
  <c r="AA27" i="58"/>
  <c r="AB27" i="58" s="1"/>
  <c r="Z27" i="58"/>
  <c r="Y27" i="58"/>
  <c r="W27" i="58"/>
  <c r="V27" i="58"/>
  <c r="U27" i="58"/>
  <c r="S27" i="58"/>
  <c r="T27" i="58" s="1"/>
  <c r="Z26" i="58"/>
  <c r="Y26" i="58"/>
  <c r="W26" i="58"/>
  <c r="V26" i="58"/>
  <c r="U26" i="58"/>
  <c r="S26" i="58"/>
  <c r="T26" i="58" s="1"/>
  <c r="Z25" i="58"/>
  <c r="Y25" i="58"/>
  <c r="W25" i="58"/>
  <c r="V25" i="58"/>
  <c r="U25" i="58"/>
  <c r="Z24" i="58"/>
  <c r="Y24" i="58"/>
  <c r="W24" i="58"/>
  <c r="V24" i="58"/>
  <c r="U24" i="58"/>
  <c r="Z23" i="58"/>
  <c r="Y23" i="58"/>
  <c r="W23" i="58"/>
  <c r="V23" i="58"/>
  <c r="U23" i="58"/>
  <c r="M23" i="58" s="1"/>
  <c r="S23" i="58"/>
  <c r="T23" i="58" s="1"/>
  <c r="Z22" i="58"/>
  <c r="Y22" i="58"/>
  <c r="W22" i="58"/>
  <c r="V22" i="58"/>
  <c r="U22" i="58"/>
  <c r="M22" i="58" s="1"/>
  <c r="Z21" i="58"/>
  <c r="Y21" i="58"/>
  <c r="W21" i="58"/>
  <c r="V21" i="58"/>
  <c r="U21" i="58"/>
  <c r="M21" i="58" s="1"/>
  <c r="S21" i="58"/>
  <c r="T21" i="58" s="1"/>
  <c r="Z20" i="58"/>
  <c r="AA20" i="58" s="1"/>
  <c r="AB20" i="58" s="1"/>
  <c r="Y20" i="58"/>
  <c r="W20" i="58"/>
  <c r="V20" i="58"/>
  <c r="X20" i="58" s="1"/>
  <c r="U20" i="58"/>
  <c r="S20" i="58"/>
  <c r="T20" i="58" s="1"/>
  <c r="AA19" i="58"/>
  <c r="AB19" i="58" s="1"/>
  <c r="Z19" i="58"/>
  <c r="Y19" i="58"/>
  <c r="W19" i="58"/>
  <c r="V19" i="58"/>
  <c r="X19" i="58" s="1"/>
  <c r="U19" i="58"/>
  <c r="S19" i="58"/>
  <c r="T19" i="58" s="1"/>
  <c r="Z18" i="58"/>
  <c r="Y18" i="58"/>
  <c r="AA18" i="58" s="1"/>
  <c r="AB18" i="58" s="1"/>
  <c r="W18" i="58"/>
  <c r="V18" i="58"/>
  <c r="U18" i="58"/>
  <c r="M18" i="58" s="1"/>
  <c r="Z17" i="58"/>
  <c r="Y17" i="58"/>
  <c r="AA17" i="58" s="1"/>
  <c r="AB17" i="58" s="1"/>
  <c r="W17" i="58"/>
  <c r="V17" i="58"/>
  <c r="X17" i="58" s="1"/>
  <c r="U17" i="58"/>
  <c r="M17" i="58" s="1"/>
  <c r="S17" i="58"/>
  <c r="T17" i="58" s="1"/>
  <c r="Z16" i="58"/>
  <c r="Y16" i="58"/>
  <c r="AA16" i="58" s="1"/>
  <c r="AB16" i="58" s="1"/>
  <c r="W16" i="58"/>
  <c r="V16" i="58"/>
  <c r="X16" i="58" s="1"/>
  <c r="U16" i="58"/>
  <c r="M16" i="58" s="1"/>
  <c r="S16" i="58"/>
  <c r="T16" i="58" s="1"/>
  <c r="Z15" i="58"/>
  <c r="Y15" i="58"/>
  <c r="AA15" i="58" s="1"/>
  <c r="AB15" i="58" s="1"/>
  <c r="W15" i="58"/>
  <c r="V15" i="58"/>
  <c r="X15" i="58" s="1"/>
  <c r="U15" i="58"/>
  <c r="M15" i="58" s="1"/>
  <c r="S15" i="58"/>
  <c r="T15" i="58" s="1"/>
  <c r="Z14" i="58"/>
  <c r="Y14" i="58"/>
  <c r="AA14" i="58" s="1"/>
  <c r="AB14" i="58" s="1"/>
  <c r="W14" i="58"/>
  <c r="V14" i="58"/>
  <c r="X14" i="58" s="1"/>
  <c r="U14" i="58"/>
  <c r="M14" i="58" s="1"/>
  <c r="S14" i="58"/>
  <c r="T14" i="58" s="1"/>
  <c r="C7" i="58"/>
  <c r="G5" i="58"/>
  <c r="C5" i="58"/>
  <c r="X50" i="56"/>
  <c r="U50" i="56"/>
  <c r="M50" i="56" s="1"/>
  <c r="S50" i="56"/>
  <c r="T50" i="56" s="1"/>
  <c r="X49" i="56"/>
  <c r="U49" i="56"/>
  <c r="M49" i="56" s="1"/>
  <c r="Y48" i="56"/>
  <c r="X48" i="56"/>
  <c r="V48" i="56"/>
  <c r="U48" i="56"/>
  <c r="Y47" i="56"/>
  <c r="X47" i="56"/>
  <c r="V47" i="56"/>
  <c r="U47" i="56"/>
  <c r="X46" i="56"/>
  <c r="U46" i="56"/>
  <c r="M46" i="56" s="1"/>
  <c r="X45" i="56"/>
  <c r="U45" i="56"/>
  <c r="M45" i="56" s="1"/>
  <c r="X44" i="56"/>
  <c r="U44" i="56"/>
  <c r="M44" i="56" s="1"/>
  <c r="X43" i="56"/>
  <c r="U43" i="56"/>
  <c r="M43" i="56" s="1"/>
  <c r="X42" i="56"/>
  <c r="U42" i="56"/>
  <c r="M42" i="56" s="1"/>
  <c r="Y41" i="56"/>
  <c r="X41" i="56"/>
  <c r="V41" i="56"/>
  <c r="U41" i="56"/>
  <c r="Y40" i="56"/>
  <c r="X40" i="56"/>
  <c r="V40" i="56"/>
  <c r="U40" i="56"/>
  <c r="X39" i="56"/>
  <c r="U39" i="56"/>
  <c r="M39" i="56" s="1"/>
  <c r="X38" i="56"/>
  <c r="U38" i="56"/>
  <c r="M38" i="56" s="1"/>
  <c r="X37" i="56"/>
  <c r="U37" i="56"/>
  <c r="M37" i="56" s="1"/>
  <c r="X36" i="56"/>
  <c r="U36" i="56"/>
  <c r="M36" i="56" s="1"/>
  <c r="X35" i="56"/>
  <c r="U35" i="56"/>
  <c r="M35" i="56" s="1"/>
  <c r="Y34" i="56"/>
  <c r="X34" i="56"/>
  <c r="Z34" i="56" s="1"/>
  <c r="AA34" i="56" s="1"/>
  <c r="V34" i="56"/>
  <c r="U34" i="56"/>
  <c r="Y33" i="56"/>
  <c r="X33" i="56"/>
  <c r="V33" i="56"/>
  <c r="U33" i="56"/>
  <c r="X32" i="56"/>
  <c r="U32" i="56"/>
  <c r="M32" i="56" s="1"/>
  <c r="X31" i="56"/>
  <c r="U31" i="56"/>
  <c r="M31" i="56" s="1"/>
  <c r="X30" i="56"/>
  <c r="U30" i="56"/>
  <c r="M30" i="56" s="1"/>
  <c r="X29" i="56"/>
  <c r="U29" i="56"/>
  <c r="M29" i="56" s="1"/>
  <c r="Z28" i="56"/>
  <c r="Y28" i="56"/>
  <c r="W28" i="56"/>
  <c r="V28" i="56"/>
  <c r="U28" i="56"/>
  <c r="Z27" i="56"/>
  <c r="Y27" i="56"/>
  <c r="W27" i="56"/>
  <c r="V27" i="56"/>
  <c r="U27" i="56"/>
  <c r="Z26" i="56"/>
  <c r="Y26" i="56"/>
  <c r="W26" i="56"/>
  <c r="V26" i="56"/>
  <c r="U26" i="56"/>
  <c r="Z25" i="56"/>
  <c r="Y25" i="56"/>
  <c r="W25" i="56"/>
  <c r="V25" i="56"/>
  <c r="U25" i="56"/>
  <c r="Z24" i="56"/>
  <c r="Y24" i="56"/>
  <c r="W24" i="56"/>
  <c r="V24" i="56"/>
  <c r="U24" i="56"/>
  <c r="Z23" i="56"/>
  <c r="Y23" i="56"/>
  <c r="W23" i="56"/>
  <c r="V23" i="56"/>
  <c r="U23" i="56"/>
  <c r="M23" i="56" s="1"/>
  <c r="Z22" i="56"/>
  <c r="Y22" i="56"/>
  <c r="W22" i="56"/>
  <c r="V22" i="56"/>
  <c r="U22" i="56"/>
  <c r="M22" i="56" s="1"/>
  <c r="Z21" i="56"/>
  <c r="Y21" i="56"/>
  <c r="W21" i="56"/>
  <c r="V21" i="56"/>
  <c r="U21" i="56"/>
  <c r="M21" i="56" s="1"/>
  <c r="Z20" i="56"/>
  <c r="Y20" i="56"/>
  <c r="W20" i="56"/>
  <c r="V20" i="56"/>
  <c r="U20" i="56"/>
  <c r="Z19" i="56"/>
  <c r="Y19" i="56"/>
  <c r="W19" i="56"/>
  <c r="V19" i="56"/>
  <c r="U19" i="56"/>
  <c r="Z18" i="56"/>
  <c r="Y18" i="56"/>
  <c r="W18" i="56"/>
  <c r="V18" i="56"/>
  <c r="U18" i="56"/>
  <c r="M18" i="56" s="1"/>
  <c r="Z17" i="56"/>
  <c r="Y17" i="56"/>
  <c r="W17" i="56"/>
  <c r="V17" i="56"/>
  <c r="U17" i="56"/>
  <c r="M17" i="56" s="1"/>
  <c r="Z16" i="56"/>
  <c r="Y16" i="56"/>
  <c r="W16" i="56"/>
  <c r="V16" i="56"/>
  <c r="U16" i="56"/>
  <c r="M16" i="56" s="1"/>
  <c r="Z15" i="56"/>
  <c r="Y15" i="56"/>
  <c r="W15" i="56"/>
  <c r="V15" i="56"/>
  <c r="U15" i="56"/>
  <c r="M15" i="56" s="1"/>
  <c r="Z14" i="56"/>
  <c r="Y14" i="56"/>
  <c r="W14" i="56"/>
  <c r="V14" i="56"/>
  <c r="U14" i="56"/>
  <c r="M14" i="56" s="1"/>
  <c r="C7" i="56"/>
  <c r="G5" i="56"/>
  <c r="C5" i="56"/>
  <c r="X50" i="55"/>
  <c r="U50" i="55"/>
  <c r="X49" i="55"/>
  <c r="U49" i="55"/>
  <c r="Y48" i="55"/>
  <c r="X48" i="55"/>
  <c r="Z48" i="55" s="1"/>
  <c r="AA48" i="55" s="1"/>
  <c r="V48" i="55"/>
  <c r="U48" i="55"/>
  <c r="S48" i="55"/>
  <c r="T48" i="55" s="1"/>
  <c r="Y47" i="55"/>
  <c r="X47" i="55"/>
  <c r="V47" i="55"/>
  <c r="U47" i="55"/>
  <c r="X46" i="55"/>
  <c r="U46" i="55"/>
  <c r="X45" i="55"/>
  <c r="U45" i="55"/>
  <c r="X44" i="55"/>
  <c r="U44" i="55"/>
  <c r="M44" i="55" s="1"/>
  <c r="X43" i="55"/>
  <c r="U43" i="55"/>
  <c r="M43" i="55" s="1"/>
  <c r="X42" i="55"/>
  <c r="U42" i="55"/>
  <c r="M42" i="55" s="1"/>
  <c r="Y41" i="55"/>
  <c r="X41" i="55"/>
  <c r="Z41" i="55" s="1"/>
  <c r="AA41" i="55" s="1"/>
  <c r="V41" i="55"/>
  <c r="U41" i="55"/>
  <c r="Y40" i="55"/>
  <c r="X40" i="55"/>
  <c r="V40" i="55"/>
  <c r="U40" i="55"/>
  <c r="X39" i="55"/>
  <c r="U39" i="55"/>
  <c r="M39" i="55" s="1"/>
  <c r="X38" i="55"/>
  <c r="U38" i="55"/>
  <c r="M38" i="55" s="1"/>
  <c r="X37" i="55"/>
  <c r="U37" i="55"/>
  <c r="M37" i="55" s="1"/>
  <c r="S37" i="55"/>
  <c r="T37" i="55" s="1"/>
  <c r="X36" i="55"/>
  <c r="U36" i="55"/>
  <c r="M36" i="55" s="1"/>
  <c r="X35" i="55"/>
  <c r="U35" i="55"/>
  <c r="M35" i="55" s="1"/>
  <c r="Y34" i="55"/>
  <c r="X34" i="55"/>
  <c r="V34" i="55"/>
  <c r="U34" i="55"/>
  <c r="Y33" i="55"/>
  <c r="X33" i="55"/>
  <c r="V33" i="55"/>
  <c r="U33" i="55"/>
  <c r="X32" i="55"/>
  <c r="U32" i="55"/>
  <c r="M32" i="55" s="1"/>
  <c r="X31" i="55"/>
  <c r="U31" i="55"/>
  <c r="M31" i="55" s="1"/>
  <c r="X30" i="55"/>
  <c r="U30" i="55"/>
  <c r="M30" i="55" s="1"/>
  <c r="X29" i="55"/>
  <c r="U29" i="55"/>
  <c r="M29" i="55" s="1"/>
  <c r="Z28" i="55"/>
  <c r="Y28" i="55"/>
  <c r="W28" i="55"/>
  <c r="V28" i="55"/>
  <c r="U28" i="55"/>
  <c r="M28" i="55" s="1"/>
  <c r="Z27" i="55"/>
  <c r="Y27" i="55"/>
  <c r="W27" i="55"/>
  <c r="V27" i="55"/>
  <c r="U27" i="55"/>
  <c r="Z26" i="55"/>
  <c r="AA26" i="55" s="1"/>
  <c r="AB26" i="55" s="1"/>
  <c r="Y26" i="55"/>
  <c r="W26" i="55"/>
  <c r="V26" i="55"/>
  <c r="U26" i="55"/>
  <c r="Z25" i="55"/>
  <c r="Y25" i="55"/>
  <c r="AA25" i="55" s="1"/>
  <c r="AB25" i="55" s="1"/>
  <c r="W25" i="55"/>
  <c r="V25" i="55"/>
  <c r="U25" i="55"/>
  <c r="M25" i="55" s="1"/>
  <c r="S25" i="55"/>
  <c r="T25" i="55" s="1"/>
  <c r="Z24" i="55"/>
  <c r="Y24" i="55"/>
  <c r="W24" i="55"/>
  <c r="V24" i="55"/>
  <c r="U24" i="55"/>
  <c r="M24" i="55" s="1"/>
  <c r="Z23" i="55"/>
  <c r="Y23" i="55"/>
  <c r="W23" i="55"/>
  <c r="V23" i="55"/>
  <c r="U23" i="55"/>
  <c r="M23" i="55" s="1"/>
  <c r="S23" i="55"/>
  <c r="T23" i="55" s="1"/>
  <c r="Z22" i="55"/>
  <c r="Y22" i="55"/>
  <c r="W22" i="55"/>
  <c r="V22" i="55"/>
  <c r="X22" i="55" s="1"/>
  <c r="U22" i="55"/>
  <c r="M22" i="55" s="1"/>
  <c r="Z21" i="55"/>
  <c r="Y21" i="55"/>
  <c r="W21" i="55"/>
  <c r="V21" i="55"/>
  <c r="U21" i="55"/>
  <c r="M21" i="55" s="1"/>
  <c r="Z20" i="55"/>
  <c r="Y20" i="55"/>
  <c r="AA20" i="55" s="1"/>
  <c r="AB20" i="55" s="1"/>
  <c r="W20" i="55"/>
  <c r="V20" i="55"/>
  <c r="U20" i="55"/>
  <c r="Z19" i="55"/>
  <c r="AA19" i="55" s="1"/>
  <c r="AB19" i="55" s="1"/>
  <c r="Y19" i="55"/>
  <c r="W19" i="55"/>
  <c r="V19" i="55"/>
  <c r="U19" i="55"/>
  <c r="S19" i="55"/>
  <c r="T19" i="55" s="1"/>
  <c r="Z18" i="55"/>
  <c r="Y18" i="55"/>
  <c r="W18" i="55"/>
  <c r="V18" i="55"/>
  <c r="U18" i="55"/>
  <c r="M18" i="55" s="1"/>
  <c r="Z17" i="55"/>
  <c r="Y17" i="55"/>
  <c r="W17" i="55"/>
  <c r="V17" i="55"/>
  <c r="U17" i="55"/>
  <c r="M17" i="55" s="1"/>
  <c r="Z16" i="55"/>
  <c r="Y16" i="55"/>
  <c r="W16" i="55"/>
  <c r="V16" i="55"/>
  <c r="U16" i="55"/>
  <c r="Z15" i="55"/>
  <c r="Y15" i="55"/>
  <c r="W15" i="55"/>
  <c r="V15" i="55"/>
  <c r="U15" i="55"/>
  <c r="Z14" i="55"/>
  <c r="Y14" i="55"/>
  <c r="W14" i="55"/>
  <c r="V14" i="55"/>
  <c r="U14" i="55"/>
  <c r="C7" i="55"/>
  <c r="G5" i="55"/>
  <c r="C5" i="55"/>
  <c r="L6" i="54"/>
  <c r="O6" i="54"/>
  <c r="AY13" i="54"/>
  <c r="AX13" i="54"/>
  <c r="AV13" i="54"/>
  <c r="AU13" i="54"/>
  <c r="O8" i="54"/>
  <c r="C28" i="54" l="1"/>
  <c r="T27" i="54"/>
  <c r="S27" i="54"/>
  <c r="W48" i="60"/>
  <c r="X26" i="60"/>
  <c r="AA19" i="60"/>
  <c r="AB19" i="60" s="1"/>
  <c r="W40" i="60"/>
  <c r="X26" i="58"/>
  <c r="AA26" i="58"/>
  <c r="AB26" i="58" s="1"/>
  <c r="AA28" i="58"/>
  <c r="AB28" i="58" s="1"/>
  <c r="W34" i="58"/>
  <c r="W41" i="58"/>
  <c r="W48" i="58"/>
  <c r="AA25" i="58"/>
  <c r="AB25" i="58" s="1"/>
  <c r="W33" i="58"/>
  <c r="W40" i="58"/>
  <c r="X18" i="56"/>
  <c r="AA23" i="55"/>
  <c r="AB23" i="55" s="1"/>
  <c r="AA24" i="59"/>
  <c r="AB24" i="59" s="1"/>
  <c r="AA15" i="59"/>
  <c r="AB15" i="59" s="1"/>
  <c r="AA21" i="58"/>
  <c r="AB21" i="58" s="1"/>
  <c r="X14" i="59"/>
  <c r="AA22" i="59"/>
  <c r="AB22" i="59" s="1"/>
  <c r="X26" i="59"/>
  <c r="W34" i="59"/>
  <c r="W41" i="59"/>
  <c r="W47" i="59"/>
  <c r="AA14" i="59"/>
  <c r="AB14" i="59" s="1"/>
  <c r="X25" i="59"/>
  <c r="Z33" i="59"/>
  <c r="AA33" i="59" s="1"/>
  <c r="Z40" i="59"/>
  <c r="AA40" i="59" s="1"/>
  <c r="W48" i="59"/>
  <c r="AA28" i="60"/>
  <c r="AB28" i="60" s="1"/>
  <c r="AA21" i="60"/>
  <c r="AB21" i="60" s="1"/>
  <c r="X18" i="60"/>
  <c r="AA17" i="59"/>
  <c r="AB17" i="59" s="1"/>
  <c r="X18" i="59"/>
  <c r="AA18" i="59"/>
  <c r="AB18" i="59" s="1"/>
  <c r="AA16" i="59"/>
  <c r="AB16" i="59" s="1"/>
  <c r="AA28" i="59"/>
  <c r="AB28" i="59" s="1"/>
  <c r="X28" i="59"/>
  <c r="X17" i="59"/>
  <c r="X16" i="59"/>
  <c r="S29" i="60"/>
  <c r="T29" i="60" s="1"/>
  <c r="J29" i="60" s="1"/>
  <c r="S32" i="60"/>
  <c r="T32" i="60" s="1"/>
  <c r="J32" i="60" s="1"/>
  <c r="S31" i="60"/>
  <c r="T31" i="60" s="1"/>
  <c r="I31" i="60" s="1"/>
  <c r="V31" i="60" s="1"/>
  <c r="W31" i="60" s="1"/>
  <c r="S30" i="60"/>
  <c r="T30" i="60" s="1"/>
  <c r="I30" i="60" s="1"/>
  <c r="S35" i="59"/>
  <c r="T35" i="59" s="1"/>
  <c r="J35" i="59" s="1"/>
  <c r="AA25" i="59"/>
  <c r="AB25" i="59" s="1"/>
  <c r="I25" i="59"/>
  <c r="AA23" i="59"/>
  <c r="AB23" i="59" s="1"/>
  <c r="S23" i="59"/>
  <c r="T23" i="59" s="1"/>
  <c r="I23" i="59" s="1"/>
  <c r="S21" i="59"/>
  <c r="T21" i="59" s="1"/>
  <c r="J21" i="59" s="1"/>
  <c r="S37" i="58"/>
  <c r="T37" i="58" s="1"/>
  <c r="S38" i="58"/>
  <c r="T38" i="58" s="1"/>
  <c r="J38" i="58" s="1"/>
  <c r="S32" i="58"/>
  <c r="T32" i="58" s="1"/>
  <c r="S31" i="58"/>
  <c r="T31" i="58" s="1"/>
  <c r="I31" i="58" s="1"/>
  <c r="V31" i="58" s="1"/>
  <c r="W31" i="58" s="1"/>
  <c r="S29" i="58"/>
  <c r="T29" i="58" s="1"/>
  <c r="J29" i="58" s="1"/>
  <c r="S28" i="58"/>
  <c r="T28" i="58" s="1"/>
  <c r="J28" i="58" s="1"/>
  <c r="AA23" i="58"/>
  <c r="AB23" i="58" s="1"/>
  <c r="S25" i="58"/>
  <c r="T25" i="58" s="1"/>
  <c r="I25" i="58" s="1"/>
  <c r="X22" i="58"/>
  <c r="S35" i="60"/>
  <c r="T35" i="60" s="1"/>
  <c r="I35" i="60" s="1"/>
  <c r="V35" i="60" s="1"/>
  <c r="S24" i="60"/>
  <c r="T24" i="60" s="1"/>
  <c r="I24" i="60" s="1"/>
  <c r="AA22" i="60"/>
  <c r="AB22" i="60" s="1"/>
  <c r="AA23" i="60"/>
  <c r="AB23" i="60" s="1"/>
  <c r="J15" i="60"/>
  <c r="I15" i="60"/>
  <c r="J16" i="60"/>
  <c r="I16" i="60"/>
  <c r="J22" i="60"/>
  <c r="I22" i="60"/>
  <c r="J45" i="60"/>
  <c r="I45" i="60"/>
  <c r="V46" i="60"/>
  <c r="W46" i="60" s="1"/>
  <c r="Y46" i="60"/>
  <c r="Z46" i="60" s="1"/>
  <c r="AA46" i="60" s="1"/>
  <c r="J49" i="60"/>
  <c r="I49" i="60"/>
  <c r="J17" i="60"/>
  <c r="I17" i="60"/>
  <c r="I21" i="60"/>
  <c r="J21" i="60"/>
  <c r="I37" i="60"/>
  <c r="J24" i="60"/>
  <c r="V50" i="60"/>
  <c r="W50" i="60" s="1"/>
  <c r="Y50" i="60"/>
  <c r="Z50" i="60" s="1"/>
  <c r="AA50" i="60" s="1"/>
  <c r="J18" i="60"/>
  <c r="I18" i="60"/>
  <c r="J25" i="60"/>
  <c r="I25" i="60"/>
  <c r="I23" i="60"/>
  <c r="J30" i="60"/>
  <c r="J31" i="60"/>
  <c r="W42" i="60"/>
  <c r="J42" i="60"/>
  <c r="Y42" i="60"/>
  <c r="Z42" i="60" s="1"/>
  <c r="AA42" i="60" s="1"/>
  <c r="I43" i="60"/>
  <c r="X24" i="60"/>
  <c r="M24" i="60"/>
  <c r="X19" i="60"/>
  <c r="X23" i="60"/>
  <c r="J28" i="60"/>
  <c r="I28" i="60"/>
  <c r="J44" i="60"/>
  <c r="I44" i="60"/>
  <c r="J46" i="60"/>
  <c r="J50" i="60"/>
  <c r="X20" i="60"/>
  <c r="X21" i="60"/>
  <c r="X22" i="60"/>
  <c r="X25" i="60"/>
  <c r="M25" i="60"/>
  <c r="X28" i="60"/>
  <c r="I36" i="60"/>
  <c r="W38" i="60"/>
  <c r="J38" i="60"/>
  <c r="Y38" i="60"/>
  <c r="Z38" i="60" s="1"/>
  <c r="AA38" i="60" s="1"/>
  <c r="I39" i="60"/>
  <c r="M28" i="60"/>
  <c r="AA21" i="59"/>
  <c r="AB21" i="59" s="1"/>
  <c r="I24" i="59"/>
  <c r="S15" i="59"/>
  <c r="T15" i="59" s="1"/>
  <c r="J15" i="59" s="1"/>
  <c r="J18" i="59"/>
  <c r="I18" i="59"/>
  <c r="J17" i="59"/>
  <c r="I17" i="59"/>
  <c r="J16" i="59"/>
  <c r="I16" i="59"/>
  <c r="J22" i="59"/>
  <c r="I22" i="59"/>
  <c r="X19" i="59"/>
  <c r="X27" i="59"/>
  <c r="J49" i="59"/>
  <c r="I49" i="59"/>
  <c r="I50" i="59"/>
  <c r="J50" i="59"/>
  <c r="X20" i="59"/>
  <c r="X21" i="59"/>
  <c r="X22" i="59"/>
  <c r="X23" i="59"/>
  <c r="J29" i="59"/>
  <c r="I29" i="59"/>
  <c r="J30" i="59"/>
  <c r="I30" i="59"/>
  <c r="I31" i="59"/>
  <c r="J31" i="59"/>
  <c r="J39" i="59"/>
  <c r="I39" i="59"/>
  <c r="I42" i="59"/>
  <c r="J42" i="59"/>
  <c r="J44" i="59"/>
  <c r="I44" i="59"/>
  <c r="J45" i="59"/>
  <c r="I45" i="59"/>
  <c r="I46" i="59"/>
  <c r="J46" i="59"/>
  <c r="J28" i="59"/>
  <c r="I28" i="59"/>
  <c r="J32" i="59"/>
  <c r="I32" i="59"/>
  <c r="X24" i="59"/>
  <c r="M24" i="59"/>
  <c r="J36" i="59"/>
  <c r="I36" i="59"/>
  <c r="I37" i="59"/>
  <c r="I38" i="59"/>
  <c r="J38" i="59"/>
  <c r="J43" i="59"/>
  <c r="I43" i="59"/>
  <c r="M25" i="59"/>
  <c r="S44" i="58"/>
  <c r="T44" i="58" s="1"/>
  <c r="J44" i="58" s="1"/>
  <c r="X18" i="58"/>
  <c r="S18" i="58"/>
  <c r="T18" i="58" s="1"/>
  <c r="I18" i="58" s="1"/>
  <c r="S43" i="58"/>
  <c r="T43" i="58" s="1"/>
  <c r="J43" i="58" s="1"/>
  <c r="S39" i="58"/>
  <c r="T39" i="58" s="1"/>
  <c r="I39" i="58" s="1"/>
  <c r="S35" i="58"/>
  <c r="T35" i="58" s="1"/>
  <c r="I35" i="58" s="1"/>
  <c r="S36" i="58"/>
  <c r="T36" i="58" s="1"/>
  <c r="J36" i="58" s="1"/>
  <c r="S30" i="58"/>
  <c r="T30" i="58" s="1"/>
  <c r="J30" i="58" s="1"/>
  <c r="X28" i="58"/>
  <c r="X21" i="58"/>
  <c r="S22" i="58"/>
  <c r="T22" i="58" s="1"/>
  <c r="I22" i="58" s="1"/>
  <c r="AA24" i="58"/>
  <c r="AB24" i="58" s="1"/>
  <c r="AA22" i="58"/>
  <c r="AB22" i="58" s="1"/>
  <c r="X23" i="58"/>
  <c r="S24" i="58"/>
  <c r="T24" i="58" s="1"/>
  <c r="J24" i="58" s="1"/>
  <c r="J23" i="58"/>
  <c r="I23" i="58"/>
  <c r="I17" i="58"/>
  <c r="J17" i="58"/>
  <c r="I16" i="58"/>
  <c r="J16" i="58"/>
  <c r="J21" i="58"/>
  <c r="I21" i="58"/>
  <c r="I15" i="58"/>
  <c r="J15" i="58"/>
  <c r="J49" i="58"/>
  <c r="I49" i="58"/>
  <c r="I50" i="58"/>
  <c r="J50" i="58"/>
  <c r="X27" i="58"/>
  <c r="I29" i="58"/>
  <c r="J32" i="58"/>
  <c r="I32" i="58"/>
  <c r="I42" i="58"/>
  <c r="J42" i="58"/>
  <c r="J45" i="58"/>
  <c r="I45" i="58"/>
  <c r="I46" i="58"/>
  <c r="J46" i="58"/>
  <c r="J35" i="58"/>
  <c r="X24" i="58"/>
  <c r="M24" i="58"/>
  <c r="X25" i="58"/>
  <c r="M25" i="58"/>
  <c r="M28" i="58"/>
  <c r="AA18" i="56"/>
  <c r="AB18" i="56" s="1"/>
  <c r="S32" i="56"/>
  <c r="T32" i="56" s="1"/>
  <c r="I32" i="56" s="1"/>
  <c r="S33" i="56"/>
  <c r="T33" i="56" s="1"/>
  <c r="W33" i="56" s="1"/>
  <c r="Z33" i="56"/>
  <c r="AA33" i="56" s="1"/>
  <c r="S35" i="56"/>
  <c r="T35" i="56" s="1"/>
  <c r="S37" i="56"/>
  <c r="T37" i="56" s="1"/>
  <c r="J37" i="56" s="1"/>
  <c r="S38" i="56"/>
  <c r="T38" i="56" s="1"/>
  <c r="S39" i="56"/>
  <c r="T39" i="56" s="1"/>
  <c r="S40" i="56"/>
  <c r="T40" i="56" s="1"/>
  <c r="W40" i="56" s="1"/>
  <c r="Z40" i="56"/>
  <c r="AA40" i="56" s="1"/>
  <c r="X15" i="56"/>
  <c r="S16" i="56"/>
  <c r="T16" i="56" s="1"/>
  <c r="AA17" i="56"/>
  <c r="AB17" i="56" s="1"/>
  <c r="X19" i="56"/>
  <c r="S20" i="56"/>
  <c r="T20" i="56" s="1"/>
  <c r="S28" i="56"/>
  <c r="T28" i="56" s="1"/>
  <c r="Z41" i="56"/>
  <c r="AA41" i="56" s="1"/>
  <c r="S24" i="55"/>
  <c r="T24" i="55" s="1"/>
  <c r="S26" i="55"/>
  <c r="T26" i="55" s="1"/>
  <c r="AA27" i="55"/>
  <c r="AB27" i="55" s="1"/>
  <c r="AA18" i="55"/>
  <c r="AB18" i="55" s="1"/>
  <c r="X20" i="55"/>
  <c r="S21" i="55"/>
  <c r="T21" i="55" s="1"/>
  <c r="I21" i="55" s="1"/>
  <c r="AA22" i="55"/>
  <c r="AB22" i="55" s="1"/>
  <c r="S38" i="55"/>
  <c r="T38" i="55" s="1"/>
  <c r="S39" i="55"/>
  <c r="T39" i="55" s="1"/>
  <c r="S40" i="55"/>
  <c r="T40" i="55" s="1"/>
  <c r="W40" i="55" s="1"/>
  <c r="Z40" i="55"/>
  <c r="AA40" i="55" s="1"/>
  <c r="S42" i="55"/>
  <c r="T42" i="55" s="1"/>
  <c r="S43" i="55"/>
  <c r="T43" i="55" s="1"/>
  <c r="S46" i="55"/>
  <c r="T46" i="55" s="1"/>
  <c r="S47" i="55"/>
  <c r="T47" i="55" s="1"/>
  <c r="W47" i="55" s="1"/>
  <c r="Z47" i="55"/>
  <c r="AA47" i="55" s="1"/>
  <c r="S49" i="55"/>
  <c r="T49" i="55" s="1"/>
  <c r="X17" i="55"/>
  <c r="AA24" i="55"/>
  <c r="AB24" i="55" s="1"/>
  <c r="S34" i="55"/>
  <c r="T34" i="55" s="1"/>
  <c r="W34" i="55" s="1"/>
  <c r="Z34" i="55"/>
  <c r="AA34" i="55" s="1"/>
  <c r="S50" i="55"/>
  <c r="T50" i="55" s="1"/>
  <c r="AA19" i="56"/>
  <c r="AB19" i="56" s="1"/>
  <c r="AA22" i="56"/>
  <c r="AB22" i="56" s="1"/>
  <c r="S26" i="56"/>
  <c r="T26" i="56" s="1"/>
  <c r="X27" i="56"/>
  <c r="S31" i="56"/>
  <c r="T31" i="56" s="1"/>
  <c r="J31" i="56" s="1"/>
  <c r="S42" i="56"/>
  <c r="T42" i="56" s="1"/>
  <c r="S43" i="56"/>
  <c r="T43" i="56" s="1"/>
  <c r="Z47" i="56"/>
  <c r="AA47" i="56" s="1"/>
  <c r="AA17" i="55"/>
  <c r="AB17" i="55" s="1"/>
  <c r="AA21" i="55"/>
  <c r="AB21" i="55" s="1"/>
  <c r="X27" i="55"/>
  <c r="S29" i="55"/>
  <c r="T29" i="55" s="1"/>
  <c r="I29" i="55" s="1"/>
  <c r="S31" i="55"/>
  <c r="T31" i="55" s="1"/>
  <c r="I31" i="55" s="1"/>
  <c r="S32" i="55"/>
  <c r="T32" i="55" s="1"/>
  <c r="S33" i="55"/>
  <c r="T33" i="55" s="1"/>
  <c r="Z33" i="55"/>
  <c r="AA33" i="55" s="1"/>
  <c r="S35" i="55"/>
  <c r="T35" i="55" s="1"/>
  <c r="I35" i="55" s="1"/>
  <c r="AA14" i="56"/>
  <c r="AB14" i="56" s="1"/>
  <c r="X16" i="56"/>
  <c r="S17" i="56"/>
  <c r="T17" i="56" s="1"/>
  <c r="I17" i="56" s="1"/>
  <c r="S18" i="56"/>
  <c r="T18" i="56" s="1"/>
  <c r="S19" i="56"/>
  <c r="T19" i="56" s="1"/>
  <c r="AA20" i="56"/>
  <c r="AB20" i="56" s="1"/>
  <c r="X22" i="56"/>
  <c r="S48" i="56"/>
  <c r="T48" i="56" s="1"/>
  <c r="W48" i="56" s="1"/>
  <c r="Z48" i="56"/>
  <c r="AA48" i="56" s="1"/>
  <c r="X14" i="56"/>
  <c r="S15" i="56"/>
  <c r="T15" i="56" s="1"/>
  <c r="AA16" i="56"/>
  <c r="AB16" i="56" s="1"/>
  <c r="S24" i="56"/>
  <c r="T24" i="56" s="1"/>
  <c r="I24" i="56" s="1"/>
  <c r="X25" i="56"/>
  <c r="X26" i="56"/>
  <c r="S27" i="56"/>
  <c r="T27" i="56" s="1"/>
  <c r="S36" i="56"/>
  <c r="T36" i="56" s="1"/>
  <c r="J36" i="56" s="1"/>
  <c r="S41" i="56"/>
  <c r="T41" i="56" s="1"/>
  <c r="W41" i="56" s="1"/>
  <c r="S44" i="56"/>
  <c r="T44" i="56" s="1"/>
  <c r="I44" i="56" s="1"/>
  <c r="S45" i="56"/>
  <c r="T45" i="56" s="1"/>
  <c r="J45" i="56" s="1"/>
  <c r="AA26" i="56"/>
  <c r="AB26" i="56" s="1"/>
  <c r="S14" i="56"/>
  <c r="T14" i="56" s="1"/>
  <c r="AA15" i="56"/>
  <c r="AB15" i="56" s="1"/>
  <c r="X17" i="56"/>
  <c r="X20" i="56"/>
  <c r="AA23" i="56"/>
  <c r="AB23" i="56" s="1"/>
  <c r="AA27" i="56"/>
  <c r="AB27" i="56" s="1"/>
  <c r="X28" i="56"/>
  <c r="S34" i="56"/>
  <c r="T34" i="56" s="1"/>
  <c r="W34" i="56" s="1"/>
  <c r="S47" i="56"/>
  <c r="T47" i="56" s="1"/>
  <c r="W47" i="56" s="1"/>
  <c r="S49" i="56"/>
  <c r="T49" i="56" s="1"/>
  <c r="J49" i="56" s="1"/>
  <c r="S46" i="56"/>
  <c r="T46" i="56" s="1"/>
  <c r="I46" i="56" s="1"/>
  <c r="S30" i="56"/>
  <c r="T30" i="56" s="1"/>
  <c r="I30" i="56" s="1"/>
  <c r="S29" i="56"/>
  <c r="T29" i="56" s="1"/>
  <c r="J29" i="56" s="1"/>
  <c r="AA28" i="56"/>
  <c r="AB28" i="56" s="1"/>
  <c r="AA25" i="56"/>
  <c r="AB25" i="56" s="1"/>
  <c r="S25" i="56"/>
  <c r="T25" i="56" s="1"/>
  <c r="J25" i="56" s="1"/>
  <c r="X24" i="56"/>
  <c r="AA24" i="56"/>
  <c r="AB24" i="56" s="1"/>
  <c r="S23" i="56"/>
  <c r="T23" i="56" s="1"/>
  <c r="J23" i="56" s="1"/>
  <c r="X23" i="56"/>
  <c r="S22" i="56"/>
  <c r="T22" i="56" s="1"/>
  <c r="I22" i="56" s="1"/>
  <c r="AA21" i="56"/>
  <c r="AB21" i="56" s="1"/>
  <c r="S21" i="56"/>
  <c r="T21" i="56" s="1"/>
  <c r="J21" i="56" s="1"/>
  <c r="X21" i="56"/>
  <c r="AA14" i="55"/>
  <c r="AB14" i="55" s="1"/>
  <c r="S17" i="55"/>
  <c r="T17" i="55" s="1"/>
  <c r="I17" i="55" s="1"/>
  <c r="S18" i="55"/>
  <c r="T18" i="55" s="1"/>
  <c r="I18" i="55" s="1"/>
  <c r="X21" i="55"/>
  <c r="S22" i="55"/>
  <c r="T22" i="55" s="1"/>
  <c r="J22" i="55" s="1"/>
  <c r="X26" i="55"/>
  <c r="S27" i="55"/>
  <c r="T27" i="55" s="1"/>
  <c r="S36" i="55"/>
  <c r="T36" i="55" s="1"/>
  <c r="I36" i="55" s="1"/>
  <c r="S41" i="55"/>
  <c r="T41" i="55" s="1"/>
  <c r="W41" i="55" s="1"/>
  <c r="S44" i="55"/>
  <c r="T44" i="55" s="1"/>
  <c r="J44" i="55" s="1"/>
  <c r="S45" i="55"/>
  <c r="T45" i="55" s="1"/>
  <c r="I45" i="55" s="1"/>
  <c r="X25" i="55"/>
  <c r="W33" i="55"/>
  <c r="W48" i="55"/>
  <c r="S15" i="55"/>
  <c r="T15" i="55" s="1"/>
  <c r="J15" i="55" s="1"/>
  <c r="AA16" i="55"/>
  <c r="AB16" i="55" s="1"/>
  <c r="X19" i="55"/>
  <c r="S20" i="55"/>
  <c r="T20" i="55" s="1"/>
  <c r="X23" i="55"/>
  <c r="X24" i="55"/>
  <c r="S14" i="55"/>
  <c r="T14" i="55" s="1"/>
  <c r="AA15" i="55"/>
  <c r="AB15" i="55" s="1"/>
  <c r="X18" i="55"/>
  <c r="I15" i="56"/>
  <c r="J15" i="56"/>
  <c r="I18" i="56"/>
  <c r="J18" i="56"/>
  <c r="I49" i="56"/>
  <c r="I16" i="56"/>
  <c r="J16" i="56"/>
  <c r="J24" i="56"/>
  <c r="J44" i="56"/>
  <c r="J17" i="56"/>
  <c r="I35" i="56"/>
  <c r="J35" i="56"/>
  <c r="I42" i="56"/>
  <c r="J42" i="56"/>
  <c r="I43" i="56"/>
  <c r="J43" i="56"/>
  <c r="I28" i="56"/>
  <c r="J28" i="56"/>
  <c r="I37" i="56"/>
  <c r="J38" i="56"/>
  <c r="I38" i="56"/>
  <c r="I39" i="56"/>
  <c r="J39" i="56"/>
  <c r="J50" i="56"/>
  <c r="I50" i="56"/>
  <c r="M24" i="56"/>
  <c r="M25" i="56"/>
  <c r="M28" i="56"/>
  <c r="S30" i="55"/>
  <c r="T30" i="55" s="1"/>
  <c r="J30" i="55" s="1"/>
  <c r="S28" i="55"/>
  <c r="T28" i="55" s="1"/>
  <c r="I28" i="55" s="1"/>
  <c r="AA28" i="55"/>
  <c r="AB28" i="55" s="1"/>
  <c r="X28" i="55"/>
  <c r="X15" i="55"/>
  <c r="S16" i="55"/>
  <c r="T16" i="55" s="1"/>
  <c r="I16" i="55" s="1"/>
  <c r="X16" i="55"/>
  <c r="X14" i="55"/>
  <c r="I25" i="55"/>
  <c r="J25" i="55"/>
  <c r="J29" i="55"/>
  <c r="I46" i="55"/>
  <c r="J46" i="55"/>
  <c r="I49" i="55"/>
  <c r="J49" i="55"/>
  <c r="I24" i="55"/>
  <c r="J24" i="55"/>
  <c r="J36" i="55"/>
  <c r="I44" i="55"/>
  <c r="J32" i="55"/>
  <c r="I32" i="55"/>
  <c r="J35" i="55"/>
  <c r="I42" i="55"/>
  <c r="J42" i="55"/>
  <c r="I43" i="55"/>
  <c r="J43" i="55"/>
  <c r="I23" i="55"/>
  <c r="J23" i="55"/>
  <c r="J31" i="55"/>
  <c r="I37" i="55"/>
  <c r="J37" i="55"/>
  <c r="J38" i="55"/>
  <c r="I38" i="55"/>
  <c r="I39" i="55"/>
  <c r="J39" i="55"/>
  <c r="J50" i="55"/>
  <c r="I50" i="55"/>
  <c r="AZ13" i="54"/>
  <c r="BA13" i="54" s="1"/>
  <c r="AW13" i="54"/>
  <c r="AR13" i="54"/>
  <c r="AS13" i="54" s="1"/>
  <c r="C29" i="54" l="1"/>
  <c r="T28" i="54"/>
  <c r="S28" i="54"/>
  <c r="I43" i="58"/>
  <c r="V43" i="58" s="1"/>
  <c r="W43" i="58" s="1"/>
  <c r="I24" i="58"/>
  <c r="I38" i="58"/>
  <c r="Y38" i="58" s="1"/>
  <c r="Z38" i="58" s="1"/>
  <c r="AA38" i="58" s="1"/>
  <c r="Y31" i="58"/>
  <c r="Z31" i="58" s="1"/>
  <c r="AA31" i="58" s="1"/>
  <c r="J25" i="58"/>
  <c r="I45" i="56"/>
  <c r="J17" i="55"/>
  <c r="J18" i="55"/>
  <c r="J21" i="55"/>
  <c r="I35" i="59"/>
  <c r="Y35" i="59" s="1"/>
  <c r="Z35" i="59" s="1"/>
  <c r="AA35" i="59" s="1"/>
  <c r="I15" i="55"/>
  <c r="J45" i="55"/>
  <c r="I37" i="58"/>
  <c r="Y37" i="58" s="1"/>
  <c r="Z37" i="58" s="1"/>
  <c r="AA37" i="58" s="1"/>
  <c r="J37" i="58"/>
  <c r="I29" i="60"/>
  <c r="V29" i="60" s="1"/>
  <c r="W29" i="60" s="1"/>
  <c r="Y31" i="60"/>
  <c r="Z31" i="60" s="1"/>
  <c r="AA31" i="60" s="1"/>
  <c r="I32" i="60"/>
  <c r="Y32" i="60" s="1"/>
  <c r="Z32" i="60" s="1"/>
  <c r="AA32" i="60" s="1"/>
  <c r="I21" i="59"/>
  <c r="J23" i="59"/>
  <c r="J39" i="58"/>
  <c r="J31" i="58"/>
  <c r="I30" i="58"/>
  <c r="V30" i="58" s="1"/>
  <c r="W30" i="58" s="1"/>
  <c r="I28" i="58"/>
  <c r="J22" i="58"/>
  <c r="J32" i="56"/>
  <c r="I31" i="56"/>
  <c r="Y31" i="56" s="1"/>
  <c r="Z31" i="56" s="1"/>
  <c r="AA31" i="56" s="1"/>
  <c r="I29" i="56"/>
  <c r="Y29" i="56" s="1"/>
  <c r="Z29" i="56" s="1"/>
  <c r="AA29" i="56" s="1"/>
  <c r="I25" i="56"/>
  <c r="I21" i="56"/>
  <c r="I30" i="55"/>
  <c r="Y30" i="55" s="1"/>
  <c r="Z30" i="55" s="1"/>
  <c r="AA30" i="55" s="1"/>
  <c r="Y35" i="60"/>
  <c r="Z35" i="60" s="1"/>
  <c r="AA35" i="60" s="1"/>
  <c r="J35" i="60"/>
  <c r="W35" i="60"/>
  <c r="Y39" i="60"/>
  <c r="Z39" i="60" s="1"/>
  <c r="AA39" i="60" s="1"/>
  <c r="V39" i="60"/>
  <c r="W39" i="60" s="1"/>
  <c r="Y36" i="60"/>
  <c r="Z36" i="60" s="1"/>
  <c r="AA36" i="60" s="1"/>
  <c r="V36" i="60"/>
  <c r="W36" i="60" s="1"/>
  <c r="V44" i="60"/>
  <c r="W44" i="60" s="1"/>
  <c r="Y44" i="60"/>
  <c r="Z44" i="60" s="1"/>
  <c r="AA44" i="60" s="1"/>
  <c r="Y43" i="60"/>
  <c r="Z43" i="60" s="1"/>
  <c r="AA43" i="60" s="1"/>
  <c r="V43" i="60"/>
  <c r="W43" i="60" s="1"/>
  <c r="V49" i="60"/>
  <c r="W49" i="60" s="1"/>
  <c r="Y49" i="60"/>
  <c r="Z49" i="60" s="1"/>
  <c r="AA49" i="60" s="1"/>
  <c r="V32" i="60"/>
  <c r="W32" i="60" s="1"/>
  <c r="V30" i="60"/>
  <c r="W30" i="60" s="1"/>
  <c r="Y30" i="60"/>
  <c r="Z30" i="60" s="1"/>
  <c r="AA30" i="60" s="1"/>
  <c r="V37" i="60"/>
  <c r="W37" i="60" s="1"/>
  <c r="Y37" i="60"/>
  <c r="Z37" i="60" s="1"/>
  <c r="AA37" i="60" s="1"/>
  <c r="V45" i="60"/>
  <c r="W45" i="60" s="1"/>
  <c r="Y45" i="60"/>
  <c r="Z45" i="60" s="1"/>
  <c r="AA45" i="60" s="1"/>
  <c r="I15" i="59"/>
  <c r="V43" i="59"/>
  <c r="W43" i="59" s="1"/>
  <c r="Y43" i="59"/>
  <c r="Z43" i="59" s="1"/>
  <c r="AA43" i="59" s="1"/>
  <c r="Y38" i="59"/>
  <c r="Z38" i="59" s="1"/>
  <c r="AA38" i="59" s="1"/>
  <c r="V38" i="59"/>
  <c r="W38" i="59" s="1"/>
  <c r="V36" i="59"/>
  <c r="W36" i="59" s="1"/>
  <c r="Y36" i="59"/>
  <c r="Z36" i="59" s="1"/>
  <c r="AA36" i="59" s="1"/>
  <c r="Y46" i="59"/>
  <c r="Z46" i="59" s="1"/>
  <c r="AA46" i="59" s="1"/>
  <c r="V46" i="59"/>
  <c r="W46" i="59" s="1"/>
  <c r="V44" i="59"/>
  <c r="W44" i="59" s="1"/>
  <c r="Y44" i="59"/>
  <c r="Z44" i="59" s="1"/>
  <c r="AA44" i="59" s="1"/>
  <c r="V30" i="59"/>
  <c r="W30" i="59" s="1"/>
  <c r="Y30" i="59"/>
  <c r="Z30" i="59" s="1"/>
  <c r="AA30" i="59" s="1"/>
  <c r="Y50" i="59"/>
  <c r="Z50" i="59" s="1"/>
  <c r="AA50" i="59" s="1"/>
  <c r="V50" i="59"/>
  <c r="W50" i="59" s="1"/>
  <c r="V39" i="59"/>
  <c r="W39" i="59" s="1"/>
  <c r="Y39" i="59"/>
  <c r="Z39" i="59" s="1"/>
  <c r="AA39" i="59" s="1"/>
  <c r="V37" i="59"/>
  <c r="W37" i="59" s="1"/>
  <c r="Y37" i="59"/>
  <c r="Z37" i="59" s="1"/>
  <c r="AA37" i="59" s="1"/>
  <c r="V45" i="59"/>
  <c r="W45" i="59" s="1"/>
  <c r="Y45" i="59"/>
  <c r="Z45" i="59" s="1"/>
  <c r="AA45" i="59" s="1"/>
  <c r="Y42" i="59"/>
  <c r="Z42" i="59" s="1"/>
  <c r="AA42" i="59" s="1"/>
  <c r="V42" i="59"/>
  <c r="W42" i="59" s="1"/>
  <c r="V49" i="59"/>
  <c r="W49" i="59" s="1"/>
  <c r="Y49" i="59"/>
  <c r="Z49" i="59" s="1"/>
  <c r="AA49" i="59" s="1"/>
  <c r="V32" i="59"/>
  <c r="W32" i="59" s="1"/>
  <c r="Y32" i="59"/>
  <c r="Z32" i="59" s="1"/>
  <c r="AA32" i="59" s="1"/>
  <c r="Y31" i="59"/>
  <c r="Z31" i="59" s="1"/>
  <c r="AA31" i="59" s="1"/>
  <c r="V31" i="59"/>
  <c r="W31" i="59" s="1"/>
  <c r="V29" i="59"/>
  <c r="W29" i="59" s="1"/>
  <c r="Y29" i="59"/>
  <c r="Z29" i="59" s="1"/>
  <c r="AA29" i="59" s="1"/>
  <c r="I44" i="58"/>
  <c r="Y44" i="58" s="1"/>
  <c r="Z44" i="58" s="1"/>
  <c r="AA44" i="58" s="1"/>
  <c r="J18" i="58"/>
  <c r="I36" i="58"/>
  <c r="V36" i="58" s="1"/>
  <c r="W36" i="58" s="1"/>
  <c r="Y43" i="58"/>
  <c r="Z43" i="58" s="1"/>
  <c r="AA43" i="58" s="1"/>
  <c r="V38" i="58"/>
  <c r="W38" i="58" s="1"/>
  <c r="Y46" i="58"/>
  <c r="Z46" i="58" s="1"/>
  <c r="AA46" i="58" s="1"/>
  <c r="V46" i="58"/>
  <c r="W46" i="58" s="1"/>
  <c r="V32" i="58"/>
  <c r="W32" i="58" s="1"/>
  <c r="Y32" i="58"/>
  <c r="Z32" i="58" s="1"/>
  <c r="AA32" i="58" s="1"/>
  <c r="V29" i="58"/>
  <c r="W29" i="58" s="1"/>
  <c r="Y29" i="58"/>
  <c r="Z29" i="58" s="1"/>
  <c r="AA29" i="58" s="1"/>
  <c r="V45" i="58"/>
  <c r="W45" i="58" s="1"/>
  <c r="Y45" i="58"/>
  <c r="Z45" i="58" s="1"/>
  <c r="AA45" i="58" s="1"/>
  <c r="Y42" i="58"/>
  <c r="Z42" i="58" s="1"/>
  <c r="AA42" i="58" s="1"/>
  <c r="V42" i="58"/>
  <c r="W42" i="58" s="1"/>
  <c r="Y50" i="58"/>
  <c r="Z50" i="58" s="1"/>
  <c r="AA50" i="58" s="1"/>
  <c r="V50" i="58"/>
  <c r="W50" i="58" s="1"/>
  <c r="Y30" i="58"/>
  <c r="Z30" i="58" s="1"/>
  <c r="AA30" i="58" s="1"/>
  <c r="V49" i="58"/>
  <c r="W49" i="58" s="1"/>
  <c r="Y49" i="58"/>
  <c r="Z49" i="58" s="1"/>
  <c r="AA49" i="58" s="1"/>
  <c r="Y35" i="58"/>
  <c r="Z35" i="58" s="1"/>
  <c r="AA35" i="58" s="1"/>
  <c r="V35" i="58"/>
  <c r="W35" i="58" s="1"/>
  <c r="V39" i="58"/>
  <c r="W39" i="58" s="1"/>
  <c r="Y39" i="58"/>
  <c r="Z39" i="58" s="1"/>
  <c r="AA39" i="58" s="1"/>
  <c r="I22" i="55"/>
  <c r="I36" i="56"/>
  <c r="Y36" i="56" s="1"/>
  <c r="Z36" i="56" s="1"/>
  <c r="AA36" i="56" s="1"/>
  <c r="J28" i="55"/>
  <c r="J46" i="56"/>
  <c r="J30" i="56"/>
  <c r="I23" i="56"/>
  <c r="J22" i="56"/>
  <c r="J16" i="55"/>
  <c r="Y37" i="56"/>
  <c r="Z37" i="56" s="1"/>
  <c r="AA37" i="56" s="1"/>
  <c r="V37" i="56"/>
  <c r="W37" i="56" s="1"/>
  <c r="Y43" i="56"/>
  <c r="Z43" i="56" s="1"/>
  <c r="AA43" i="56" s="1"/>
  <c r="V43" i="56"/>
  <c r="W43" i="56" s="1"/>
  <c r="Y30" i="56"/>
  <c r="Z30" i="56" s="1"/>
  <c r="AA30" i="56" s="1"/>
  <c r="V30" i="56"/>
  <c r="W30" i="56" s="1"/>
  <c r="V44" i="56"/>
  <c r="W44" i="56" s="1"/>
  <c r="Y44" i="56"/>
  <c r="Z44" i="56" s="1"/>
  <c r="AA44" i="56" s="1"/>
  <c r="V38" i="56"/>
  <c r="W38" i="56" s="1"/>
  <c r="Y38" i="56"/>
  <c r="Z38" i="56" s="1"/>
  <c r="AA38" i="56" s="1"/>
  <c r="Y42" i="56"/>
  <c r="Z42" i="56" s="1"/>
  <c r="AA42" i="56" s="1"/>
  <c r="V42" i="56"/>
  <c r="W42" i="56" s="1"/>
  <c r="V32" i="56"/>
  <c r="W32" i="56" s="1"/>
  <c r="Y32" i="56"/>
  <c r="Z32" i="56" s="1"/>
  <c r="AA32" i="56" s="1"/>
  <c r="V29" i="56"/>
  <c r="W29" i="56" s="1"/>
  <c r="Y45" i="56"/>
  <c r="Z45" i="56" s="1"/>
  <c r="AA45" i="56" s="1"/>
  <c r="V45" i="56"/>
  <c r="W45" i="56" s="1"/>
  <c r="Y49" i="56"/>
  <c r="Z49" i="56" s="1"/>
  <c r="AA49" i="56" s="1"/>
  <c r="V49" i="56"/>
  <c r="W49" i="56" s="1"/>
  <c r="V50" i="56"/>
  <c r="W50" i="56" s="1"/>
  <c r="Y50" i="56"/>
  <c r="Z50" i="56" s="1"/>
  <c r="AA50" i="56" s="1"/>
  <c r="Y39" i="56"/>
  <c r="Z39" i="56" s="1"/>
  <c r="AA39" i="56" s="1"/>
  <c r="V39" i="56"/>
  <c r="W39" i="56" s="1"/>
  <c r="Y35" i="56"/>
  <c r="Z35" i="56" s="1"/>
  <c r="AA35" i="56" s="1"/>
  <c r="V35" i="56"/>
  <c r="W35" i="56" s="1"/>
  <c r="V36" i="56"/>
  <c r="W36" i="56" s="1"/>
  <c r="Y46" i="56"/>
  <c r="Z46" i="56" s="1"/>
  <c r="AA46" i="56" s="1"/>
  <c r="V46" i="56"/>
  <c r="W46" i="56" s="1"/>
  <c r="V50" i="55"/>
  <c r="W50" i="55" s="1"/>
  <c r="Y50" i="55"/>
  <c r="Z50" i="55" s="1"/>
  <c r="AA50" i="55" s="1"/>
  <c r="Y39" i="55"/>
  <c r="Z39" i="55" s="1"/>
  <c r="AA39" i="55" s="1"/>
  <c r="V39" i="55"/>
  <c r="W39" i="55" s="1"/>
  <c r="Y35" i="55"/>
  <c r="Z35" i="55" s="1"/>
  <c r="AA35" i="55" s="1"/>
  <c r="V35" i="55"/>
  <c r="W35" i="55" s="1"/>
  <c r="Y36" i="55"/>
  <c r="Z36" i="55" s="1"/>
  <c r="AA36" i="55" s="1"/>
  <c r="V36" i="55"/>
  <c r="W36" i="55" s="1"/>
  <c r="Y29" i="55"/>
  <c r="Z29" i="55" s="1"/>
  <c r="AA29" i="55" s="1"/>
  <c r="V29" i="55"/>
  <c r="W29" i="55" s="1"/>
  <c r="Y37" i="55"/>
  <c r="Z37" i="55" s="1"/>
  <c r="AA37" i="55" s="1"/>
  <c r="V37" i="55"/>
  <c r="W37" i="55" s="1"/>
  <c r="Y43" i="55"/>
  <c r="Z43" i="55" s="1"/>
  <c r="AA43" i="55" s="1"/>
  <c r="V43" i="55"/>
  <c r="W43" i="55" s="1"/>
  <c r="V44" i="55"/>
  <c r="W44" i="55" s="1"/>
  <c r="Y44" i="55"/>
  <c r="Z44" i="55" s="1"/>
  <c r="AA44" i="55" s="1"/>
  <c r="Y49" i="55"/>
  <c r="Z49" i="55" s="1"/>
  <c r="AA49" i="55" s="1"/>
  <c r="V49" i="55"/>
  <c r="W49" i="55" s="1"/>
  <c r="V38" i="55"/>
  <c r="W38" i="55" s="1"/>
  <c r="Y38" i="55"/>
  <c r="Z38" i="55" s="1"/>
  <c r="AA38" i="55" s="1"/>
  <c r="Y31" i="55"/>
  <c r="Z31" i="55" s="1"/>
  <c r="AA31" i="55" s="1"/>
  <c r="V31" i="55"/>
  <c r="W31" i="55" s="1"/>
  <c r="Y42" i="55"/>
  <c r="Z42" i="55" s="1"/>
  <c r="AA42" i="55" s="1"/>
  <c r="V42" i="55"/>
  <c r="W42" i="55" s="1"/>
  <c r="V32" i="55"/>
  <c r="W32" i="55" s="1"/>
  <c r="Y32" i="55"/>
  <c r="Z32" i="55" s="1"/>
  <c r="AA32" i="55" s="1"/>
  <c r="Y46" i="55"/>
  <c r="Z46" i="55" s="1"/>
  <c r="AA46" i="55" s="1"/>
  <c r="V46" i="55"/>
  <c r="W46" i="55" s="1"/>
  <c r="Y45" i="55"/>
  <c r="Z45" i="55" s="1"/>
  <c r="AA45" i="55" s="1"/>
  <c r="V45" i="55"/>
  <c r="W45" i="55" s="1"/>
  <c r="C30" i="54" l="1"/>
  <c r="T29" i="54"/>
  <c r="S29" i="54"/>
  <c r="Y29" i="60"/>
  <c r="Z29" i="60" s="1"/>
  <c r="AA29" i="60" s="1"/>
  <c r="V35" i="59"/>
  <c r="W35" i="59" s="1"/>
  <c r="V37" i="58"/>
  <c r="W37" i="58" s="1"/>
  <c r="V44" i="58"/>
  <c r="W44" i="58" s="1"/>
  <c r="V31" i="56"/>
  <c r="W31" i="56" s="1"/>
  <c r="V30" i="55"/>
  <c r="W30" i="55" s="1"/>
  <c r="Y36" i="58"/>
  <c r="Z36" i="58" s="1"/>
  <c r="AA36" i="58" s="1"/>
  <c r="C31" i="54" l="1"/>
  <c r="S30" i="54"/>
  <c r="T30" i="54"/>
  <c r="C32" i="54" l="1"/>
  <c r="T31" i="54"/>
  <c r="S31" i="54"/>
  <c r="Z15" i="54"/>
  <c r="Z17" i="54"/>
  <c r="Z19" i="54"/>
  <c r="Z13" i="54"/>
  <c r="Z16" i="54"/>
  <c r="Z18" i="54"/>
  <c r="Z14" i="54"/>
  <c r="Z20" i="54"/>
  <c r="C33" i="54" l="1"/>
  <c r="T32" i="54"/>
  <c r="S32" i="54"/>
  <c r="C34" i="54" l="1"/>
  <c r="T33" i="54"/>
  <c r="S33" i="54"/>
  <c r="C35" i="54" l="1"/>
  <c r="S34" i="54"/>
  <c r="T34" i="54"/>
  <c r="C36" i="54" l="1"/>
  <c r="T35" i="54"/>
  <c r="S35" i="54"/>
  <c r="C37" i="54" l="1"/>
  <c r="T36" i="54"/>
  <c r="S36" i="54"/>
  <c r="C38" i="54" l="1"/>
  <c r="S37" i="54"/>
  <c r="T37" i="54"/>
  <c r="C39" i="54" l="1"/>
  <c r="S38" i="54"/>
  <c r="T38" i="54"/>
  <c r="C40" i="54" l="1"/>
  <c r="T39" i="54"/>
  <c r="S39" i="54"/>
  <c r="C41" i="54" l="1"/>
  <c r="T40" i="54"/>
  <c r="S40" i="54"/>
  <c r="C42" i="54" l="1"/>
  <c r="T41" i="54"/>
  <c r="S41" i="54"/>
  <c r="C43" i="54" l="1"/>
  <c r="S42" i="54"/>
  <c r="T42" i="54"/>
  <c r="C44" i="54" l="1"/>
  <c r="T43" i="54"/>
  <c r="S43" i="54"/>
  <c r="T44" i="54" l="1"/>
  <c r="T51" i="54" s="1"/>
  <c r="M13" i="55" s="1"/>
  <c r="M52" i="55" s="1"/>
  <c r="M13" i="56" s="1"/>
  <c r="M52" i="56" s="1"/>
  <c r="M13" i="58" s="1"/>
  <c r="M52" i="58" s="1"/>
  <c r="M13" i="59" s="1"/>
  <c r="M52" i="59" s="1"/>
  <c r="M13" i="60" s="1"/>
  <c r="M52" i="60" s="1"/>
  <c r="M13" i="61" s="1"/>
  <c r="M52" i="61" s="1"/>
  <c r="M13" i="62" s="1"/>
  <c r="M52" i="62" s="1"/>
  <c r="M13" i="63" s="1"/>
  <c r="M52" i="63" s="1"/>
  <c r="M13" i="64" s="1"/>
  <c r="M52" i="64" s="1"/>
  <c r="M13" i="65" s="1"/>
  <c r="M52" i="65" s="1"/>
  <c r="M13" i="66" s="1"/>
  <c r="M52" i="66" s="1"/>
  <c r="S44" i="54"/>
  <c r="S51" i="54" s="1"/>
  <c r="K13" i="55" s="1"/>
  <c r="K14" i="55" s="1"/>
  <c r="K15" i="55" s="1"/>
  <c r="K16" i="55" s="1"/>
  <c r="K17" i="55" s="1"/>
  <c r="K18" i="55" s="1"/>
  <c r="K21" i="55" s="1"/>
  <c r="K22" i="55" s="1"/>
  <c r="K23" i="55" s="1"/>
  <c r="K24" i="55" s="1"/>
  <c r="K25" i="55" s="1"/>
  <c r="K28" i="55" s="1"/>
  <c r="K29" i="55" s="1"/>
  <c r="K30" i="55" s="1"/>
  <c r="K31" i="55" s="1"/>
  <c r="K32" i="55" s="1"/>
  <c r="K35" i="55" s="1"/>
  <c r="K36" i="55" s="1"/>
  <c r="K37" i="55" s="1"/>
  <c r="K38" i="55" s="1"/>
  <c r="K39" i="55" s="1"/>
  <c r="K42" i="55" s="1"/>
  <c r="K43" i="55" s="1"/>
  <c r="K44" i="55" s="1"/>
  <c r="K45" i="55" s="1"/>
  <c r="K46" i="55" s="1"/>
  <c r="K49" i="55" s="1"/>
  <c r="K50" i="55" s="1"/>
  <c r="K52" i="55" s="1"/>
  <c r="K13" i="56" s="1"/>
  <c r="K14" i="56" s="1"/>
  <c r="K15" i="56" s="1"/>
  <c r="K16" i="56" s="1"/>
  <c r="K17" i="56" s="1"/>
  <c r="K18" i="56" s="1"/>
  <c r="K21" i="56" s="1"/>
  <c r="K22" i="56" s="1"/>
  <c r="K23" i="56" s="1"/>
  <c r="K24" i="56" s="1"/>
  <c r="K25" i="56" s="1"/>
  <c r="K28" i="56" s="1"/>
  <c r="K29" i="56" s="1"/>
  <c r="K30" i="56" s="1"/>
  <c r="K31" i="56" s="1"/>
  <c r="K32" i="56" s="1"/>
  <c r="K35" i="56" s="1"/>
  <c r="K36" i="56" s="1"/>
  <c r="K37" i="56" s="1"/>
  <c r="K38" i="56" s="1"/>
  <c r="K39" i="56" s="1"/>
  <c r="K42" i="56" s="1"/>
  <c r="K43" i="56" s="1"/>
  <c r="K44" i="56" s="1"/>
  <c r="K45" i="56" s="1"/>
  <c r="K46" i="56" s="1"/>
  <c r="K49" i="56" s="1"/>
  <c r="K50" i="56" s="1"/>
  <c r="K52" i="56" s="1"/>
  <c r="K13" i="58" s="1"/>
  <c r="K14" i="58" s="1"/>
  <c r="K15" i="58" s="1"/>
  <c r="K16" i="58" s="1"/>
  <c r="K17" i="58" s="1"/>
  <c r="K18" i="58" s="1"/>
  <c r="K21" i="58" s="1"/>
  <c r="K22" i="58" s="1"/>
  <c r="K23" i="58" s="1"/>
  <c r="K24" i="58" s="1"/>
  <c r="K25" i="58" s="1"/>
  <c r="K28" i="58" s="1"/>
  <c r="K29" i="58" s="1"/>
  <c r="K30" i="58" s="1"/>
  <c r="K31" i="58" s="1"/>
  <c r="K32" i="58" s="1"/>
  <c r="K35" i="58" s="1"/>
  <c r="K36" i="58" s="1"/>
  <c r="K37" i="58" s="1"/>
  <c r="K38" i="58" s="1"/>
  <c r="K39" i="58" s="1"/>
  <c r="K42" i="58" s="1"/>
  <c r="K43" i="58" s="1"/>
  <c r="K44" i="58" s="1"/>
  <c r="K45" i="58" s="1"/>
  <c r="K46" i="58" s="1"/>
  <c r="K49" i="58" s="1"/>
  <c r="K50" i="58" s="1"/>
  <c r="K52" i="58" s="1"/>
  <c r="K13" i="59" s="1"/>
  <c r="K14" i="59" s="1"/>
  <c r="K15" i="59" s="1"/>
  <c r="K16" i="59" s="1"/>
  <c r="K17" i="59" s="1"/>
  <c r="K18" i="59" s="1"/>
  <c r="K21" i="59" s="1"/>
  <c r="K22" i="59" s="1"/>
  <c r="K23" i="59" s="1"/>
  <c r="K24" i="59" s="1"/>
  <c r="K25" i="59" s="1"/>
  <c r="K28" i="59" s="1"/>
  <c r="K29" i="59" s="1"/>
  <c r="K30" i="59" s="1"/>
  <c r="K31" i="59" s="1"/>
  <c r="K32" i="59" s="1"/>
  <c r="K35" i="59" s="1"/>
  <c r="K36" i="59" s="1"/>
  <c r="K37" i="59" s="1"/>
  <c r="K38" i="59" s="1"/>
  <c r="K39" i="59" s="1"/>
  <c r="K42" i="59" l="1"/>
  <c r="K43" i="59" s="1"/>
  <c r="K44" i="59" s="1"/>
  <c r="K45" i="59" s="1"/>
  <c r="K46" i="59" s="1"/>
  <c r="K49" i="59" l="1"/>
  <c r="K50" i="59" s="1"/>
  <c r="K52" i="59" s="1"/>
  <c r="K13" i="60" s="1"/>
  <c r="K14" i="60" s="1"/>
  <c r="K15" i="60" s="1"/>
  <c r="K16" i="60" s="1"/>
  <c r="K17" i="60" s="1"/>
  <c r="K18" i="60" s="1"/>
  <c r="K21" i="60" l="1"/>
  <c r="K22" i="60" s="1"/>
  <c r="K23" i="60" s="1"/>
  <c r="K24" i="60" s="1"/>
  <c r="K25" i="60" s="1"/>
  <c r="K28" i="60" l="1"/>
  <c r="K29" i="60" s="1"/>
  <c r="K30" i="60" s="1"/>
  <c r="K31" i="60" s="1"/>
  <c r="K32" i="60" s="1"/>
  <c r="K35" i="60" l="1"/>
  <c r="K36" i="60" s="1"/>
  <c r="K37" i="60" s="1"/>
  <c r="K38" i="60" s="1"/>
  <c r="K39" i="60" s="1"/>
  <c r="K42" i="60" l="1"/>
  <c r="K43" i="60" s="1"/>
  <c r="K44" i="60" s="1"/>
  <c r="K45" i="60" s="1"/>
  <c r="K46" i="60" s="1"/>
  <c r="K49" i="60" l="1"/>
  <c r="K50" i="60" s="1"/>
  <c r="K52" i="60" s="1"/>
  <c r="K13" i="61" s="1"/>
  <c r="K14" i="61" s="1"/>
  <c r="K15" i="61" s="1"/>
  <c r="K16" i="61" s="1"/>
  <c r="K17" i="61" s="1"/>
  <c r="K18" i="61" s="1"/>
  <c r="K21" i="61" l="1"/>
  <c r="K22" i="61" s="1"/>
  <c r="K23" i="61" s="1"/>
  <c r="K24" i="61" s="1"/>
  <c r="K25" i="61" s="1"/>
  <c r="K28" i="61" l="1"/>
  <c r="K29" i="61" s="1"/>
  <c r="K30" i="61" s="1"/>
  <c r="K31" i="61" s="1"/>
  <c r="K32" i="61" s="1"/>
  <c r="K35" i="61" l="1"/>
  <c r="K36" i="61" s="1"/>
  <c r="K37" i="61" s="1"/>
  <c r="K38" i="61" s="1"/>
  <c r="K39" i="61" s="1"/>
  <c r="K42" i="61" l="1"/>
  <c r="K43" i="61" s="1"/>
  <c r="K44" i="61" s="1"/>
  <c r="K45" i="61" s="1"/>
  <c r="K46" i="61" s="1"/>
  <c r="K49" i="61" l="1"/>
  <c r="K50" i="61" s="1"/>
  <c r="K52" i="61" s="1"/>
  <c r="K13" i="62" s="1"/>
  <c r="K14" i="62" s="1"/>
  <c r="K15" i="62" s="1"/>
  <c r="K16" i="62" s="1"/>
  <c r="K17" i="62" s="1"/>
  <c r="K18" i="62" s="1"/>
  <c r="K21" i="62" l="1"/>
  <c r="K22" i="62" s="1"/>
  <c r="K23" i="62" s="1"/>
  <c r="K24" i="62" s="1"/>
  <c r="K25" i="62" s="1"/>
  <c r="K28" i="62" s="1"/>
  <c r="K29" i="62" l="1"/>
  <c r="K30" i="62" s="1"/>
  <c r="K31" i="62" s="1"/>
  <c r="K32" i="62" s="1"/>
  <c r="K35" i="62" l="1"/>
  <c r="K36" i="62" s="1"/>
  <c r="K37" i="62" s="1"/>
  <c r="K38" i="62" s="1"/>
  <c r="K39" i="62" s="1"/>
  <c r="K42" i="62" l="1"/>
  <c r="K43" i="62" s="1"/>
  <c r="K44" i="62" s="1"/>
  <c r="K45" i="62" s="1"/>
  <c r="K46" i="62" s="1"/>
  <c r="K49" i="62" l="1"/>
  <c r="K50" i="62" s="1"/>
  <c r="K52" i="62" s="1"/>
  <c r="K13" i="63" s="1"/>
  <c r="K14" i="63" s="1"/>
  <c r="K15" i="63" s="1"/>
  <c r="K16" i="63" s="1"/>
  <c r="K17" i="63" s="1"/>
  <c r="K18" i="63" s="1"/>
  <c r="K21" i="63" l="1"/>
  <c r="K22" i="63" s="1"/>
  <c r="K23" i="63" s="1"/>
  <c r="K24" i="63" s="1"/>
  <c r="K25" i="63" s="1"/>
  <c r="K28" i="63" l="1"/>
  <c r="K29" i="63" s="1"/>
  <c r="K30" i="63" s="1"/>
  <c r="K31" i="63" s="1"/>
  <c r="K32" i="63" s="1"/>
  <c r="K35" i="63" l="1"/>
  <c r="K36" i="63" s="1"/>
  <c r="K37" i="63" s="1"/>
  <c r="K38" i="63" s="1"/>
  <c r="K39" i="63" s="1"/>
  <c r="K42" i="63" l="1"/>
  <c r="K43" i="63" s="1"/>
  <c r="K44" i="63" s="1"/>
  <c r="K45" i="63" s="1"/>
  <c r="K46" i="63" s="1"/>
  <c r="K49" i="63" l="1"/>
  <c r="K50" i="63" s="1"/>
  <c r="K52" i="63" s="1"/>
  <c r="K13" i="64" s="1"/>
  <c r="K14" i="64" s="1"/>
  <c r="K15" i="64" s="1"/>
  <c r="K16" i="64" s="1"/>
  <c r="K17" i="64" s="1"/>
  <c r="K18" i="64" s="1"/>
  <c r="K21" i="64" l="1"/>
  <c r="K22" i="64" s="1"/>
  <c r="K23" i="64" s="1"/>
  <c r="K24" i="64" s="1"/>
  <c r="K25" i="64" s="1"/>
  <c r="K28" i="64" l="1"/>
  <c r="K29" i="64" s="1"/>
  <c r="K30" i="64" s="1"/>
  <c r="K31" i="64" s="1"/>
  <c r="K32" i="64" s="1"/>
  <c r="K35" i="64" l="1"/>
  <c r="K36" i="64" s="1"/>
  <c r="K37" i="64" s="1"/>
  <c r="K38" i="64" s="1"/>
  <c r="K39" i="64" s="1"/>
  <c r="K42" i="64" l="1"/>
  <c r="K43" i="64" s="1"/>
  <c r="K44" i="64" s="1"/>
  <c r="K45" i="64" s="1"/>
  <c r="K46" i="64" s="1"/>
  <c r="K49" i="64" l="1"/>
  <c r="K50" i="64" s="1"/>
  <c r="K52" i="64" s="1"/>
  <c r="K13" i="65" s="1"/>
  <c r="K14" i="65" s="1"/>
  <c r="K15" i="65" s="1"/>
  <c r="K16" i="65" s="1"/>
  <c r="K17" i="65" s="1"/>
  <c r="K18" i="65" s="1"/>
  <c r="K21" i="65" l="1"/>
  <c r="K22" i="65" s="1"/>
  <c r="K23" i="65" s="1"/>
  <c r="K24" i="65" s="1"/>
  <c r="K25" i="65" s="1"/>
  <c r="K28" i="65" l="1"/>
  <c r="K29" i="65" s="1"/>
  <c r="K30" i="65" s="1"/>
  <c r="K31" i="65" s="1"/>
  <c r="K32" i="65" s="1"/>
  <c r="K35" i="65" l="1"/>
  <c r="K36" i="65" s="1"/>
  <c r="K37" i="65" s="1"/>
  <c r="K38" i="65" s="1"/>
  <c r="K39" i="65" s="1"/>
  <c r="K42" i="65" l="1"/>
  <c r="K43" i="65" s="1"/>
  <c r="K44" i="65" s="1"/>
  <c r="K45" i="65" s="1"/>
  <c r="K46" i="65" s="1"/>
  <c r="K49" i="65" l="1"/>
  <c r="K50" i="65" s="1"/>
  <c r="K52" i="65" s="1"/>
  <c r="K13" i="66" s="1"/>
  <c r="K14" i="66" s="1"/>
  <c r="K15" i="66" s="1"/>
  <c r="K16" i="66" s="1"/>
  <c r="K17" i="66" s="1"/>
  <c r="K18" i="66" s="1"/>
  <c r="K21" i="66" l="1"/>
  <c r="K22" i="66" s="1"/>
  <c r="K23" i="66" s="1"/>
  <c r="K24" i="66" s="1"/>
  <c r="K25" i="66" s="1"/>
  <c r="K28" i="66" l="1"/>
  <c r="K29" i="66" s="1"/>
  <c r="K30" i="66" s="1"/>
  <c r="K31" i="66" s="1"/>
  <c r="K32" i="66" s="1"/>
  <c r="K35" i="66" l="1"/>
  <c r="K36" i="66" s="1"/>
  <c r="K37" i="66" s="1"/>
  <c r="K38" i="66" s="1"/>
  <c r="K39" i="66" s="1"/>
  <c r="K42" i="66" l="1"/>
  <c r="K43" i="66" s="1"/>
  <c r="K44" i="66" s="1"/>
  <c r="K45" i="66" s="1"/>
  <c r="K46" i="66" s="1"/>
  <c r="K49" i="66" l="1"/>
  <c r="K50" i="66" s="1"/>
  <c r="K52" i="66" s="1"/>
</calcChain>
</file>

<file path=xl/comments1.xml><?xml version="1.0" encoding="utf-8"?>
<comments xmlns="http://schemas.openxmlformats.org/spreadsheetml/2006/main">
  <authors>
    <author>s.rivault</author>
  </authors>
  <commentList>
    <comment ref="G16" authorId="0">
      <text>
        <r>
          <rPr>
            <b/>
            <sz val="9"/>
            <color indexed="81"/>
            <rFont val="Tahoma"/>
            <family val="2"/>
          </rPr>
          <t>+45MIN DU 30/04</t>
        </r>
      </text>
    </comment>
  </commentList>
</comments>
</file>

<file path=xl/sharedStrings.xml><?xml version="1.0" encoding="utf-8"?>
<sst xmlns="http://schemas.openxmlformats.org/spreadsheetml/2006/main" count="4624" uniqueCount="590">
  <si>
    <t>RTT =</t>
  </si>
  <si>
    <t>CP =</t>
  </si>
  <si>
    <t>JF =</t>
  </si>
  <si>
    <t>matin</t>
  </si>
  <si>
    <t>après-midi</t>
  </si>
  <si>
    <t>Date :</t>
  </si>
  <si>
    <t>Signature Salarié</t>
  </si>
  <si>
    <t>Visa Responsable</t>
  </si>
  <si>
    <t>Report</t>
  </si>
  <si>
    <t xml:space="preserve">Congés </t>
  </si>
  <si>
    <t>TOTAL</t>
  </si>
  <si>
    <t>Lundi</t>
  </si>
  <si>
    <t>Mardi</t>
  </si>
  <si>
    <t>Mercredi</t>
  </si>
  <si>
    <t>Jeudi</t>
  </si>
  <si>
    <t>Vendredi</t>
  </si>
  <si>
    <t>Samedi</t>
  </si>
  <si>
    <t>Dimanche</t>
  </si>
  <si>
    <t xml:space="preserve">Temps de travail </t>
  </si>
  <si>
    <t>T =</t>
  </si>
  <si>
    <t>TM =</t>
  </si>
  <si>
    <t>Travaillé</t>
  </si>
  <si>
    <t>Maladie</t>
  </si>
  <si>
    <t>TF =</t>
  </si>
  <si>
    <t>Formation</t>
  </si>
  <si>
    <t>Congés Payés</t>
  </si>
  <si>
    <t>Jours Férriés</t>
  </si>
  <si>
    <t>Réduction tps travail</t>
  </si>
  <si>
    <t>NOM / Prénom :</t>
  </si>
  <si>
    <t>CP</t>
  </si>
  <si>
    <t>JNT =</t>
  </si>
  <si>
    <t>Matin</t>
  </si>
  <si>
    <t>Après-midi</t>
  </si>
  <si>
    <t>RTT
Matin</t>
  </si>
  <si>
    <t>RTT
Après-midi</t>
  </si>
  <si>
    <t>TM
Matin</t>
  </si>
  <si>
    <t xml:space="preserve">TM
</t>
  </si>
  <si>
    <t>Total RTT</t>
  </si>
  <si>
    <t>Total TM</t>
  </si>
  <si>
    <t>Impact TM s/RTT</t>
  </si>
  <si>
    <t>minutes</t>
  </si>
  <si>
    <t>centièmes</t>
  </si>
  <si>
    <t>Jours non travaillés (tps partiel)</t>
  </si>
  <si>
    <t>JANVIER</t>
  </si>
  <si>
    <t>Formule pour traduire les minutes en centièmes : (nbre de minutes / 60) * 100</t>
  </si>
  <si>
    <r>
      <t xml:space="preserve">Tps de travail
</t>
    </r>
    <r>
      <rPr>
        <i/>
        <sz val="9"/>
        <rFont val="Arial"/>
        <family val="2"/>
      </rPr>
      <t>(en centièmes)</t>
    </r>
  </si>
  <si>
    <t>Formule de calcul</t>
  </si>
  <si>
    <t>Vide</t>
  </si>
  <si>
    <r>
      <t xml:space="preserve">Récup. +
</t>
    </r>
    <r>
      <rPr>
        <i/>
        <sz val="9"/>
        <rFont val="Arial"/>
        <family val="2"/>
      </rPr>
      <t>(en centièmes)</t>
    </r>
  </si>
  <si>
    <r>
      <t xml:space="preserve">Récup. -
</t>
    </r>
    <r>
      <rPr>
        <i/>
        <sz val="9"/>
        <rFont val="Arial"/>
        <family val="2"/>
      </rPr>
      <t>(en centièmes)</t>
    </r>
  </si>
  <si>
    <r>
      <t xml:space="preserve">Solde
</t>
    </r>
    <r>
      <rPr>
        <i/>
        <sz val="9"/>
        <rFont val="Arial"/>
        <family val="2"/>
      </rPr>
      <t>(en centièmes)</t>
    </r>
  </si>
  <si>
    <t>SOLDE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</si>
  <si>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</si>
  <si>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</si>
  <si>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</si>
  <si>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</si>
  <si>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</si>
  <si>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</si>
  <si>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</si>
  <si>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</si>
  <si>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</si>
  <si>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</si>
  <si>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</si>
  <si>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CP acquis
au 1er juin</t>
  </si>
  <si>
    <t>France-Pérou 17h</t>
  </si>
  <si>
    <t>France-Australie 12h</t>
  </si>
  <si>
    <t>Danemark-France 16h</t>
  </si>
  <si>
    <t>Voix du rock</t>
  </si>
  <si>
    <t>Mariage</t>
  </si>
  <si>
    <t>Week-End St Michel</t>
  </si>
  <si>
    <t xml:space="preserve"> +30min du 28/06</t>
  </si>
  <si>
    <t>Uruguay-France</t>
  </si>
  <si>
    <t>Fay de Bretagne</t>
  </si>
  <si>
    <t>Anniversaire A&amp;S</t>
  </si>
  <si>
    <t>Paris</t>
  </si>
  <si>
    <t>JF</t>
  </si>
  <si>
    <t>RTT</t>
  </si>
  <si>
    <t>Action
matin</t>
  </si>
  <si>
    <t>Action
après-midi</t>
  </si>
  <si>
    <t>TM</t>
  </si>
  <si>
    <t>F11</t>
  </si>
  <si>
    <t>FLE</t>
  </si>
  <si>
    <t>EA1</t>
  </si>
  <si>
    <t>EDUCATION ARTISITQUE</t>
  </si>
  <si>
    <t>IDNOF03V11</t>
  </si>
  <si>
    <t>V11</t>
  </si>
  <si>
    <t>VEF FC DDP</t>
  </si>
  <si>
    <t>E12</t>
  </si>
  <si>
    <t>EVALUATION CLEA</t>
  </si>
  <si>
    <t>IDNPE01A11</t>
  </si>
  <si>
    <t>A11</t>
  </si>
  <si>
    <t>ATE</t>
  </si>
  <si>
    <t>P16</t>
  </si>
  <si>
    <t>PREMIERS GESTES PRO CSC</t>
  </si>
  <si>
    <t>R21</t>
  </si>
  <si>
    <t>REMOBILISATION TH</t>
  </si>
  <si>
    <t>R22</t>
  </si>
  <si>
    <t>IDNST14S81</t>
  </si>
  <si>
    <t>S81</t>
  </si>
  <si>
    <t>SPRF ACCOMPAGNEMENT</t>
  </si>
  <si>
    <t>IDNZZ80SGE</t>
  </si>
  <si>
    <t>SGE</t>
  </si>
  <si>
    <t>SERVICE GENERAL/CP/MALADIE...</t>
  </si>
  <si>
    <t>IDNOF14B31</t>
  </si>
  <si>
    <t>B31</t>
  </si>
  <si>
    <t>BILAN COMPETENCES - SALARIE</t>
  </si>
  <si>
    <t>E11</t>
  </si>
  <si>
    <t>ESPR VOCA</t>
  </si>
  <si>
    <t>R16</t>
  </si>
  <si>
    <t>REMISE A NIVEAU</t>
  </si>
  <si>
    <t>PI1</t>
  </si>
  <si>
    <t>PASSEURS D'IMAGE</t>
  </si>
  <si>
    <t>CC1</t>
  </si>
  <si>
    <t>CIRCUIT</t>
  </si>
  <si>
    <t>EC1</t>
  </si>
  <si>
    <t>ECOLE ET CINEMA</t>
  </si>
  <si>
    <t>NC1</t>
  </si>
  <si>
    <t>NON COMMERCIAL</t>
  </si>
  <si>
    <t>IDNPE01E11</t>
  </si>
  <si>
    <t>A41</t>
  </si>
  <si>
    <t>AREDE</t>
  </si>
  <si>
    <t>E61</t>
  </si>
  <si>
    <t>EPACE</t>
  </si>
  <si>
    <t>R11</t>
  </si>
  <si>
    <t>RECONVERSION TH</t>
  </si>
  <si>
    <t>FCO</t>
  </si>
  <si>
    <t>FORMATION</t>
  </si>
  <si>
    <t>N16</t>
  </si>
  <si>
    <t>NUMERIQUE CSC</t>
  </si>
  <si>
    <t>R15</t>
  </si>
  <si>
    <t>R61</t>
  </si>
  <si>
    <t>RECEPTIONNISTE</t>
  </si>
  <si>
    <t>R31</t>
  </si>
  <si>
    <t>REFERENT PARCOURS PLIE</t>
  </si>
  <si>
    <t>E41</t>
  </si>
  <si>
    <t>ENGAGEMENT 1ERE CHANCE</t>
  </si>
  <si>
    <t>P61</t>
  </si>
  <si>
    <t/>
  </si>
  <si>
    <t>S14</t>
  </si>
  <si>
    <t>A12</t>
  </si>
  <si>
    <t>ACTIV CREA</t>
  </si>
  <si>
    <t>L16</t>
  </si>
  <si>
    <t>LANGUES CSC</t>
  </si>
  <si>
    <t>E21</t>
  </si>
  <si>
    <t>EMPLOYABILITE</t>
  </si>
  <si>
    <t>W21</t>
  </si>
  <si>
    <t>R71</t>
  </si>
  <si>
    <t>RELATION ENTEPRISE PLIE</t>
  </si>
  <si>
    <t>A61</t>
  </si>
  <si>
    <t>ASI</t>
  </si>
  <si>
    <t>F12</t>
  </si>
  <si>
    <t>F16</t>
  </si>
  <si>
    <t>IDNFM14E12</t>
  </si>
  <si>
    <t>IDNCR10V31</t>
  </si>
  <si>
    <t>V31</t>
  </si>
  <si>
    <t>VAE PRE CONSEIL</t>
  </si>
  <si>
    <t>BFA</t>
  </si>
  <si>
    <t>BAFA</t>
  </si>
  <si>
    <t>P81</t>
  </si>
  <si>
    <t>POTENTIEL EMPLOI</t>
  </si>
  <si>
    <t>PC1</t>
  </si>
  <si>
    <t>V51</t>
  </si>
  <si>
    <t>VAE ACCOMPAGNEMENT</t>
  </si>
  <si>
    <t>S31</t>
  </si>
  <si>
    <t>SUPERVISION : ECHANGE PRATIQUE</t>
  </si>
  <si>
    <t>CIG</t>
  </si>
  <si>
    <t>CELLULE INGENIERIE</t>
  </si>
  <si>
    <t>EDE</t>
  </si>
  <si>
    <t>EDUCATION A L'ENVIRONNEMENT</t>
  </si>
  <si>
    <t>AR1</t>
  </si>
  <si>
    <t>UN AUTRE REGARD</t>
  </si>
  <si>
    <t>CP1</t>
  </si>
  <si>
    <t>CINEMA ET PATRIMOINE</t>
  </si>
  <si>
    <t>LY1</t>
  </si>
  <si>
    <t>LYCEENS AU CINEMA</t>
  </si>
  <si>
    <t>BPJ</t>
  </si>
  <si>
    <t>BPJEPS</t>
  </si>
  <si>
    <t>R42</t>
  </si>
  <si>
    <t>A42</t>
  </si>
  <si>
    <t>AREDE ADPP</t>
  </si>
  <si>
    <t>EE1</t>
  </si>
  <si>
    <t>Récapitulatif par code</t>
  </si>
  <si>
    <t>Code</t>
  </si>
  <si>
    <t>AF</t>
  </si>
  <si>
    <t>PR</t>
  </si>
  <si>
    <t>AC</t>
  </si>
  <si>
    <t>Total</t>
  </si>
  <si>
    <t>Secteur</t>
  </si>
  <si>
    <t>Financeurs</t>
  </si>
  <si>
    <t>Secteurs</t>
  </si>
  <si>
    <t>Objet</t>
  </si>
  <si>
    <t>AF
matin</t>
  </si>
  <si>
    <t>PR
matin</t>
  </si>
  <si>
    <t>AC
matin</t>
  </si>
  <si>
    <t>AF
après-midi</t>
  </si>
  <si>
    <t>PR
après-midi</t>
  </si>
  <si>
    <t>AC
après-midi</t>
  </si>
  <si>
    <t>Total journée</t>
  </si>
  <si>
    <t>report 2018</t>
  </si>
  <si>
    <t>soldes</t>
  </si>
  <si>
    <t>MALADIE</t>
  </si>
  <si>
    <t>ENFANT MALADE</t>
  </si>
  <si>
    <t>DEVELOPPEMENT</t>
  </si>
  <si>
    <t>REUNION</t>
  </si>
  <si>
    <t>Temps de travail</t>
  </si>
  <si>
    <t>Code 1</t>
  </si>
  <si>
    <t>Code 2</t>
  </si>
  <si>
    <t>IDN</t>
  </si>
  <si>
    <t>CR10</t>
  </si>
  <si>
    <t>FM14</t>
  </si>
  <si>
    <t>OF03</t>
  </si>
  <si>
    <t>OF14</t>
  </si>
  <si>
    <t>PE01</t>
  </si>
  <si>
    <t>ST14</t>
  </si>
  <si>
    <t>ZZ80</t>
  </si>
  <si>
    <t>ICA</t>
  </si>
  <si>
    <t>IML</t>
  </si>
  <si>
    <t>IMR</t>
  </si>
  <si>
    <t>IMS</t>
  </si>
  <si>
    <t>IMY</t>
  </si>
  <si>
    <t>IVP</t>
  </si>
  <si>
    <t>IVC</t>
  </si>
  <si>
    <t>Lieu
après-midi</t>
  </si>
  <si>
    <t>Lieu
matin</t>
  </si>
  <si>
    <t>Secteu
matin</t>
  </si>
  <si>
    <t>Secteur
après-midi</t>
  </si>
  <si>
    <t>Code Actions</t>
  </si>
  <si>
    <t>ARLFM30BFA</t>
  </si>
  <si>
    <t>ARLFM30BPJ</t>
  </si>
  <si>
    <t>ARLFM91EDE</t>
  </si>
  <si>
    <t>ARLFM95BFA</t>
  </si>
  <si>
    <t>ARLZZ41SGE</t>
  </si>
  <si>
    <t>ARLZZ80SGE</t>
  </si>
  <si>
    <t>ICACG14S31</t>
  </si>
  <si>
    <t>ICACR01E41</t>
  </si>
  <si>
    <t>ICACR01P16</t>
  </si>
  <si>
    <t>ICACR02N16</t>
  </si>
  <si>
    <t>ICACR06L16</t>
  </si>
  <si>
    <t>ICACR07R15</t>
  </si>
  <si>
    <t>ICACR07R16</t>
  </si>
  <si>
    <t>ICAFM14E12</t>
  </si>
  <si>
    <t>ICAG14S31</t>
  </si>
  <si>
    <t>ICAOF03V11</t>
  </si>
  <si>
    <t>ICAOF04F11</t>
  </si>
  <si>
    <t>ICAOF04F12</t>
  </si>
  <si>
    <t>ICAPE01A11</t>
  </si>
  <si>
    <t>ICAPE01A12</t>
  </si>
  <si>
    <t>ICAZZ80SGE</t>
  </si>
  <si>
    <t>IDNAF01R22</t>
  </si>
  <si>
    <t>IDNAG01R11</t>
  </si>
  <si>
    <t>IDNAG01R21</t>
  </si>
  <si>
    <t>IDNAG01R22</t>
  </si>
  <si>
    <t>IDNCR01P16</t>
  </si>
  <si>
    <t>IDNCR06L16</t>
  </si>
  <si>
    <t>IDNCR07R16</t>
  </si>
  <si>
    <t>IDNFM30BPJ</t>
  </si>
  <si>
    <t>IDNPE01A12</t>
  </si>
  <si>
    <t>IDNPE01AE11</t>
  </si>
  <si>
    <t>IDNST01R21</t>
  </si>
  <si>
    <t>IHLCR10V51</t>
  </si>
  <si>
    <t>IHLFM14E12</t>
  </si>
  <si>
    <t>IHLPE01A11</t>
  </si>
  <si>
    <t>IMLAG01R11</t>
  </si>
  <si>
    <t>IMLAG01R21</t>
  </si>
  <si>
    <t>IMLCG01E21</t>
  </si>
  <si>
    <t>IMLCG03V11</t>
  </si>
  <si>
    <t>IMLCG14E61</t>
  </si>
  <si>
    <t>IMLCR01N16</t>
  </si>
  <si>
    <t>IMLCR12R61</t>
  </si>
  <si>
    <t>IMLFM14E12</t>
  </si>
  <si>
    <t>IMLFS01R31</t>
  </si>
  <si>
    <t>IMLFS01R71</t>
  </si>
  <si>
    <t>IMLMD01P81</t>
  </si>
  <si>
    <t>IMLOF03V11</t>
  </si>
  <si>
    <t>IMLOF04F11</t>
  </si>
  <si>
    <t>IMLPE01A11</t>
  </si>
  <si>
    <t>IMLPE01A12</t>
  </si>
  <si>
    <t>IMLST14S81</t>
  </si>
  <si>
    <t>IMLZZ80FCO</t>
  </si>
  <si>
    <t>IMLZZ80SGE</t>
  </si>
  <si>
    <t>IMMCG14A41</t>
  </si>
  <si>
    <t>IMRCG14A61</t>
  </si>
  <si>
    <t>IMRFS01R31</t>
  </si>
  <si>
    <t>IMRFS01R71</t>
  </si>
  <si>
    <t>IMROF04F11</t>
  </si>
  <si>
    <t>IMSAG01R11</t>
  </si>
  <si>
    <t>IMSCF14A41</t>
  </si>
  <si>
    <t>IMSCG14A41</t>
  </si>
  <si>
    <t>IMSCG14A42</t>
  </si>
  <si>
    <t>IMSCG14E61</t>
  </si>
  <si>
    <t>IMSCG14R42</t>
  </si>
  <si>
    <t>IMSCR10V51</t>
  </si>
  <si>
    <t>IMSFM14E12</t>
  </si>
  <si>
    <t>IMSOF03V11</t>
  </si>
  <si>
    <t>IMSOF04F11</t>
  </si>
  <si>
    <t>IMSPE01A11</t>
  </si>
  <si>
    <t>IMYCG14A41</t>
  </si>
  <si>
    <t>IMYCG14A61</t>
  </si>
  <si>
    <t>IRGZZ80SGE</t>
  </si>
  <si>
    <t>IVCCR01E41</t>
  </si>
  <si>
    <t>IVCCR01P16</t>
  </si>
  <si>
    <t>IVCCR02F16</t>
  </si>
  <si>
    <t>IVCCR06L16</t>
  </si>
  <si>
    <t>IVCCR07N16</t>
  </si>
  <si>
    <t>IVCCR07P16</t>
  </si>
  <si>
    <t>IVCOF04F11</t>
  </si>
  <si>
    <t>IVCPE01A11</t>
  </si>
  <si>
    <t>IVCPE01E11</t>
  </si>
  <si>
    <t>IVCZZ80FCO</t>
  </si>
  <si>
    <t>IVCZZ80SGE</t>
  </si>
  <si>
    <t>IVGPE01A11</t>
  </si>
  <si>
    <t>IVPDE12S14</t>
  </si>
  <si>
    <t>IVPDE14S14</t>
  </si>
  <si>
    <t>IVPEP03W21</t>
  </si>
  <si>
    <t>IVPEP07P61</t>
  </si>
  <si>
    <t>IVPFM14E12</t>
  </si>
  <si>
    <t>IVPFS01R31</t>
  </si>
  <si>
    <t>IVPOF03V11</t>
  </si>
  <si>
    <t>IVPOF04F11</t>
  </si>
  <si>
    <t>IVPPE01A11</t>
  </si>
  <si>
    <t>IVPPE01A12</t>
  </si>
  <si>
    <t>IVPPE01E11</t>
  </si>
  <si>
    <t>IVPPE03W21</t>
  </si>
  <si>
    <t>IVPPE07P16</t>
  </si>
  <si>
    <t>IVPZZ80SGE</t>
  </si>
  <si>
    <t>LIGZZ80CIG</t>
  </si>
  <si>
    <t>LIGZZ80SGE</t>
  </si>
  <si>
    <t>ZC2ZZ80SGE</t>
  </si>
  <si>
    <t>ZC3FM30AR1</t>
  </si>
  <si>
    <t>ZC3FM30CC1</t>
  </si>
  <si>
    <t>ZC3FM30CP1</t>
  </si>
  <si>
    <t>ZC3FM30EC1</t>
  </si>
  <si>
    <t>ZC3FM30NC1</t>
  </si>
  <si>
    <t>ZC3FM30PI1</t>
  </si>
  <si>
    <t>ZC3FM30SGE</t>
  </si>
  <si>
    <t>ZC3FM35EE1</t>
  </si>
  <si>
    <t>ZC3FM35LY1</t>
  </si>
  <si>
    <t>ZC3FM86PC1</t>
  </si>
  <si>
    <t>ZC3ZZ80SGE</t>
  </si>
  <si>
    <t>ZC4DC41EA1</t>
  </si>
  <si>
    <t>Actions</t>
  </si>
  <si>
    <t>Intitulé action</t>
  </si>
  <si>
    <t>FM30</t>
  </si>
  <si>
    <t>FM91</t>
  </si>
  <si>
    <t>FM95</t>
  </si>
  <si>
    <t>CG14</t>
  </si>
  <si>
    <t>CR01</t>
  </si>
  <si>
    <t>CR02</t>
  </si>
  <si>
    <t>CR06</t>
  </si>
  <si>
    <t>CR07</t>
  </si>
  <si>
    <t>OF04</t>
  </si>
  <si>
    <t>AG01</t>
  </si>
  <si>
    <t>ST01</t>
  </si>
  <si>
    <t>CG01</t>
  </si>
  <si>
    <t>CR12</t>
  </si>
  <si>
    <t>FS01</t>
  </si>
  <si>
    <t>MD01</t>
  </si>
  <si>
    <t>CF14</t>
  </si>
  <si>
    <t>DE14</t>
  </si>
  <si>
    <t>EP03</t>
  </si>
  <si>
    <t>EP07</t>
  </si>
  <si>
    <t>PE03</t>
  </si>
  <si>
    <t>PE07</t>
  </si>
  <si>
    <t>FM35</t>
  </si>
  <si>
    <t>FM86</t>
  </si>
  <si>
    <t>DC41</t>
  </si>
  <si>
    <t>ARL</t>
  </si>
  <si>
    <t>IHL</t>
  </si>
  <si>
    <t>IMM</t>
  </si>
  <si>
    <t>IRG</t>
  </si>
  <si>
    <t>IVG</t>
  </si>
  <si>
    <t>LIG</t>
  </si>
  <si>
    <t>ZC2</t>
  </si>
  <si>
    <t>ZC3</t>
  </si>
  <si>
    <t>ZC4</t>
  </si>
  <si>
    <t>Code : Faire ressortir seulement les codes utilisés dans le mois
AF/PR/AC : trouver formule somme si</t>
  </si>
  <si>
    <t>Fin.1</t>
  </si>
  <si>
    <t>Action1</t>
  </si>
  <si>
    <t>WEB - MOYENS DE COMMUNICATION</t>
  </si>
  <si>
    <t>???</t>
  </si>
  <si>
    <t>FLE CSC</t>
  </si>
  <si>
    <t>SESSION BILAN ORIENTATION</t>
  </si>
  <si>
    <t>PREPARATION CONCOURS</t>
  </si>
  <si>
    <t>CAP PROJECTIONNISTE</t>
  </si>
  <si>
    <t>ECOLE AU CINEMA</t>
  </si>
  <si>
    <t>ABAUTRET</t>
  </si>
  <si>
    <t>AIELLO</t>
  </si>
  <si>
    <t>AL ZIHAIRI</t>
  </si>
  <si>
    <t>AMOUGOU</t>
  </si>
  <si>
    <t>AQUILO</t>
  </si>
  <si>
    <t>BACONNET CLEMENT</t>
  </si>
  <si>
    <t>BARRE-JIMENEZ</t>
  </si>
  <si>
    <t>BARRERA PELAYO</t>
  </si>
  <si>
    <t>BAUDIFFIER COLMAR</t>
  </si>
  <si>
    <t>BAYRAM</t>
  </si>
  <si>
    <t>BEAULANDE</t>
  </si>
  <si>
    <t>BEELEN</t>
  </si>
  <si>
    <t>BELAUD</t>
  </si>
  <si>
    <t>BELHAMISSI</t>
  </si>
  <si>
    <t>BELLICAULT</t>
  </si>
  <si>
    <t>BERNIER</t>
  </si>
  <si>
    <t>BERNUCHON</t>
  </si>
  <si>
    <t>BESCAM</t>
  </si>
  <si>
    <t>BESSAGNET-RAUX</t>
  </si>
  <si>
    <t>BEYLOT</t>
  </si>
  <si>
    <t>BIRONNEAU</t>
  </si>
  <si>
    <t>BIROT</t>
  </si>
  <si>
    <t>BLAIS</t>
  </si>
  <si>
    <t>BLANCHARD</t>
  </si>
  <si>
    <t>BLOT</t>
  </si>
  <si>
    <t>BOCCO</t>
  </si>
  <si>
    <t>BOIVIN</t>
  </si>
  <si>
    <t>BONNEAU</t>
  </si>
  <si>
    <t>BOUFFARD</t>
  </si>
  <si>
    <t>BRILLAULT</t>
  </si>
  <si>
    <t>BUJE</t>
  </si>
  <si>
    <t>BUY</t>
  </si>
  <si>
    <t>CAILLAS</t>
  </si>
  <si>
    <t>CHAMBERLIN</t>
  </si>
  <si>
    <t>CHARTIER</t>
  </si>
  <si>
    <t>CHAUVEAU B</t>
  </si>
  <si>
    <t>CHAUVEAU Y</t>
  </si>
  <si>
    <t>CHAUVEL</t>
  </si>
  <si>
    <t>COLLARD</t>
  </si>
  <si>
    <t>CORNIL</t>
  </si>
  <si>
    <t>COUTON</t>
  </si>
  <si>
    <t>DA SILVA VARISCO</t>
  </si>
  <si>
    <t>DAEGLE</t>
  </si>
  <si>
    <t>DANIEL</t>
  </si>
  <si>
    <t>DARBINYAN</t>
  </si>
  <si>
    <t>DELOURME</t>
  </si>
  <si>
    <t>DEMIRAJ</t>
  </si>
  <si>
    <t>DESBANCS</t>
  </si>
  <si>
    <t>DESMARAIS</t>
  </si>
  <si>
    <t>DI FIORE</t>
  </si>
  <si>
    <t>DOLOTTCEVA</t>
  </si>
  <si>
    <t>DOPCHIE MONNOU</t>
  </si>
  <si>
    <t>DORMEVIL</t>
  </si>
  <si>
    <t>DUBOSQ</t>
  </si>
  <si>
    <t>DUBREUIL</t>
  </si>
  <si>
    <t>DUFOUR</t>
  </si>
  <si>
    <t>DUGUE-PIDOUX</t>
  </si>
  <si>
    <t>DUMAS</t>
  </si>
  <si>
    <t>DUMAS-DELAGE</t>
  </si>
  <si>
    <t>EL GHAZZI</t>
  </si>
  <si>
    <t>FAQUET</t>
  </si>
  <si>
    <t>FAUCHER</t>
  </si>
  <si>
    <t>FERDINAND</t>
  </si>
  <si>
    <t>FLAMBEAUX</t>
  </si>
  <si>
    <t>FRAISSEIX</t>
  </si>
  <si>
    <t>FRUCHON</t>
  </si>
  <si>
    <t>GARNIER</t>
  </si>
  <si>
    <t>GAUCHER</t>
  </si>
  <si>
    <t>GAUTHIER</t>
  </si>
  <si>
    <t>GAUTTIER</t>
  </si>
  <si>
    <t>GAZEAU BODIN</t>
  </si>
  <si>
    <t>GHORZI-DERRAR</t>
  </si>
  <si>
    <t>GIRAULT</t>
  </si>
  <si>
    <t>GODET</t>
  </si>
  <si>
    <t>GRAND HOMME</t>
  </si>
  <si>
    <t>GRANDON FABIEN</t>
  </si>
  <si>
    <t>GRELLIER</t>
  </si>
  <si>
    <t>GUITTON</t>
  </si>
  <si>
    <t>HABIBI</t>
  </si>
  <si>
    <t>HAJ IBRAHIM</t>
  </si>
  <si>
    <t>HANAFI</t>
  </si>
  <si>
    <t>HARNIST I</t>
  </si>
  <si>
    <t>HARNIST J</t>
  </si>
  <si>
    <t>HARNIST R</t>
  </si>
  <si>
    <t>HASHIMI</t>
  </si>
  <si>
    <t>HILAIRE</t>
  </si>
  <si>
    <t>HUBERT PIGIER</t>
  </si>
  <si>
    <t>ISMAILI</t>
  </si>
  <si>
    <t>JAGER</t>
  </si>
  <si>
    <t>JEFFREDO</t>
  </si>
  <si>
    <t>JIA</t>
  </si>
  <si>
    <t>JOURDAIN</t>
  </si>
  <si>
    <t>KAITA</t>
  </si>
  <si>
    <t>KAZEM ALI</t>
  </si>
  <si>
    <t>KERISIT</t>
  </si>
  <si>
    <t>KHAROTAI</t>
  </si>
  <si>
    <t>KHOUTH</t>
  </si>
  <si>
    <t>KOLUKISA</t>
  </si>
  <si>
    <t>KUANG</t>
  </si>
  <si>
    <t>LACOUTURE</t>
  </si>
  <si>
    <t>LAOUFI</t>
  </si>
  <si>
    <t>LAROUDIE</t>
  </si>
  <si>
    <t>LAURENT</t>
  </si>
  <si>
    <t>LE BELLEGO</t>
  </si>
  <si>
    <t>LE HUE</t>
  </si>
  <si>
    <t>LECOMTE</t>
  </si>
  <si>
    <t>LEMAIRE</t>
  </si>
  <si>
    <t>LEVEQUE</t>
  </si>
  <si>
    <t>LEWIS</t>
  </si>
  <si>
    <t>L'HOPITAL</t>
  </si>
  <si>
    <t>LLATY</t>
  </si>
  <si>
    <t>MACKOWIAK</t>
  </si>
  <si>
    <t>MANCEAU C</t>
  </si>
  <si>
    <t>MANCEAU N</t>
  </si>
  <si>
    <t>MANSARD</t>
  </si>
  <si>
    <t>MAOULIDA</t>
  </si>
  <si>
    <t>MARTIN N</t>
  </si>
  <si>
    <t>MARTIN V</t>
  </si>
  <si>
    <t>MASSET</t>
  </si>
  <si>
    <t>MAUGER</t>
  </si>
  <si>
    <t>MENIER</t>
  </si>
  <si>
    <t>MEYNAUD</t>
  </si>
  <si>
    <t>MIGOT</t>
  </si>
  <si>
    <t>MILLET</t>
  </si>
  <si>
    <t>MONIN</t>
  </si>
  <si>
    <t>MONPAYS</t>
  </si>
  <si>
    <t>MOREAU</t>
  </si>
  <si>
    <t>MOUDI</t>
  </si>
  <si>
    <t>MOUZAIEV</t>
  </si>
  <si>
    <t>NACER CHERIF</t>
  </si>
  <si>
    <t>NAZARI</t>
  </si>
  <si>
    <t>NURIT</t>
  </si>
  <si>
    <t>OSSERE</t>
  </si>
  <si>
    <t>OUVRARD A</t>
  </si>
  <si>
    <t>OUVRARD I</t>
  </si>
  <si>
    <t>PAILLAT</t>
  </si>
  <si>
    <t>PANCHOUT</t>
  </si>
  <si>
    <t>PELLET SIERRA</t>
  </si>
  <si>
    <t>PELLETIER</t>
  </si>
  <si>
    <t>PEREIRA</t>
  </si>
  <si>
    <t>PHILIPS</t>
  </si>
  <si>
    <t>PIGNON</t>
  </si>
  <si>
    <t>PINTUREAU</t>
  </si>
  <si>
    <t>POGHOSYAN MEHEUST</t>
  </si>
  <si>
    <t>POUVREAU</t>
  </si>
  <si>
    <t>POUZIOUX</t>
  </si>
  <si>
    <t>PROD'HOMME</t>
  </si>
  <si>
    <t>QUIRION</t>
  </si>
  <si>
    <t>RABOUTE</t>
  </si>
  <si>
    <t>RAHIF</t>
  </si>
  <si>
    <t>RAMBAUD</t>
  </si>
  <si>
    <t>RAMELOARISON</t>
  </si>
  <si>
    <t>RAYMOND</t>
  </si>
  <si>
    <t>REGNIEZ SCURTU</t>
  </si>
  <si>
    <t>RENAUDIE</t>
  </si>
  <si>
    <t>REVOLLET</t>
  </si>
  <si>
    <t>RICHARD</t>
  </si>
  <si>
    <t>RING</t>
  </si>
  <si>
    <t>ROCHDI</t>
  </si>
  <si>
    <t>ROCHE</t>
  </si>
  <si>
    <t>RODIER</t>
  </si>
  <si>
    <t>ROSE</t>
  </si>
  <si>
    <t>ROSSARD</t>
  </si>
  <si>
    <t>ROSSATO</t>
  </si>
  <si>
    <t>ROSSIGNOL</t>
  </si>
  <si>
    <t>ROUDEAU</t>
  </si>
  <si>
    <t>RYAN</t>
  </si>
  <si>
    <t>SAINT LEGER</t>
  </si>
  <si>
    <t>SAINT MARC</t>
  </si>
  <si>
    <t>SALIBA</t>
  </si>
  <si>
    <t>SALLADIN</t>
  </si>
  <si>
    <t>SALY</t>
  </si>
  <si>
    <t>SAN JUAN</t>
  </si>
  <si>
    <t>SEBTI</t>
  </si>
  <si>
    <t>SHINWARI</t>
  </si>
  <si>
    <t>SHPELLZAJ</t>
  </si>
  <si>
    <t>SIMON</t>
  </si>
  <si>
    <t>SIMONNET</t>
  </si>
  <si>
    <t>SKRIABIN</t>
  </si>
  <si>
    <t>SY</t>
  </si>
  <si>
    <t>TARIGHI</t>
  </si>
  <si>
    <t>TEIXEIRA</t>
  </si>
  <si>
    <t>THIAUDIERE</t>
  </si>
  <si>
    <t>THIBAULT ZOUAOUI</t>
  </si>
  <si>
    <t>TIERCE</t>
  </si>
  <si>
    <t>TIRE</t>
  </si>
  <si>
    <t>TOUZE</t>
  </si>
  <si>
    <t>TRARI</t>
  </si>
  <si>
    <t>TREBUCHET C</t>
  </si>
  <si>
    <t>TREBUCHET S</t>
  </si>
  <si>
    <t>TURPEAU</t>
  </si>
  <si>
    <t>UNAL</t>
  </si>
  <si>
    <t>VAN TONGEL</t>
  </si>
  <si>
    <t>WANGOMKLANG</t>
  </si>
  <si>
    <t>YAKUT</t>
  </si>
  <si>
    <t>Salarié</t>
  </si>
  <si>
    <t>Châtellerault</t>
  </si>
  <si>
    <t>Poitiers</t>
  </si>
  <si>
    <t>Signature salarié</t>
  </si>
  <si>
    <t>Signature coordinateur</t>
  </si>
  <si>
    <t>Signaure Directrice Rgionale IRFREP</t>
  </si>
  <si>
    <t>Date</t>
  </si>
  <si>
    <t>si deux financeurs différents, changé intitulé action</t>
  </si>
  <si>
    <t>à voir avec marylène</t>
  </si>
  <si>
    <t>Nom - Prénom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</si>
</sst>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€&quot;;[Red]\-#,##0.00\ &quot;€&quot;"/>
    <numFmt numFmtId="43" formatCode="_-* #,##0.00\ _€_-;\-* #,##0.00\ _€_-;_-* &quot;-&quot;??\ _€_-;_-@_-"/>
    <numFmt numFmtId="164" formatCode="d/m"/>
  </numFmts>
  <fonts count="37" x14ac:knownFonts="1"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i/>
      <sz val="9"/>
      <name val="Arial"/>
      <family val="2"/>
    </font>
    <font>
      <sz val="11"/>
      <color rgb="FF000000"/>
      <name val="Segoe UI"/>
      <family val="2"/>
    </font>
    <font>
      <b/>
      <sz val="14"/>
      <name val="Arial"/>
      <family val="2"/>
    </font>
    <font>
      <b/>
      <sz val="20"/>
      <name val="Arial"/>
      <family val="2"/>
    </font>
    <font>
      <sz val="11"/>
      <color rgb="FFFF0000"/>
      <name val="Arial"/>
      <family val="2"/>
    </font>
    <font>
      <i/>
      <sz val="8"/>
      <name val="Arial"/>
      <family val="2"/>
    </font>
    <font>
      <b/>
      <sz val="20"/>
      <color theme="1"/>
      <name val="Calibri"/>
      <family val="2"/>
      <scheme val="minor"/>
    </font>
    <font>
      <sz val="20"/>
      <name val="Arial"/>
      <family val="2"/>
    </font>
    <font>
      <b/>
      <sz val="11"/>
      <color rgb="FFFF0000"/>
      <name val="Arial"/>
      <family val="2"/>
    </font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b/>
      <sz val="18"/>
      <color rgb="FF000000"/>
      <name val="Segoe UI"/>
      <family val="2"/>
    </font>
    <font>
      <sz val="16"/>
      <color theme="1"/>
      <name val="Calibri"/>
      <family val="2"/>
      <scheme val="minor"/>
    </font>
    <font>
      <i/>
      <sz val="10"/>
      <name val="Arial"/>
      <family val="2"/>
    </font>
    <font>
      <b/>
      <sz val="12"/>
      <name val="Arial"/>
      <family val="2"/>
    </font>
    <font>
      <sz val="16"/>
      <name val="Arial"/>
      <family val="2"/>
    </font>
    <font>
      <sz val="12"/>
      <name val="Arial"/>
      <family val="2"/>
    </font>
    <font>
      <sz val="14"/>
      <name val="Arial"/>
      <family val="2"/>
    </font>
    <font>
      <sz val="14"/>
      <color theme="1"/>
      <name val="Calibri"/>
      <family val="2"/>
      <scheme val="minor"/>
    </font>
    <font>
      <b/>
      <sz val="18"/>
      <name val="Arial"/>
      <family val="2"/>
    </font>
    <font>
      <sz val="18"/>
      <name val="Arial"/>
      <family val="2"/>
    </font>
    <font>
      <b/>
      <sz val="14"/>
      <color rgb="FFFF0000"/>
      <name val="Arial"/>
      <family val="2"/>
    </font>
    <font>
      <sz val="14"/>
      <color rgb="FFFF0000"/>
      <name val="Arial"/>
      <family val="2"/>
    </font>
    <font>
      <sz val="12"/>
      <color rgb="FFFF0000"/>
      <name val="Arial"/>
      <family val="2"/>
    </font>
    <font>
      <b/>
      <sz val="26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22"/>
      <name val="Arial"/>
      <family val="2"/>
    </font>
    <font>
      <b/>
      <sz val="24"/>
      <name val="Arial"/>
      <family val="2"/>
    </font>
    <font>
      <b/>
      <sz val="28"/>
      <name val="Arial"/>
      <family val="2"/>
    </font>
    <font>
      <b/>
      <sz val="28"/>
      <color theme="1"/>
      <name val="Calibri"/>
      <family val="2"/>
      <scheme val="minor"/>
    </font>
    <font>
      <b/>
      <sz val="15"/>
      <name val="Arial"/>
      <family val="2"/>
    </font>
    <font>
      <sz val="15"/>
      <name val="Arial"/>
      <family val="2"/>
    </font>
    <font>
      <sz val="15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gray125">
        <bgColor theme="0" tint="-0.14996795556505021"/>
      </patternFill>
    </fill>
    <fill>
      <patternFill patternType="solid">
        <fgColor indexed="65"/>
        <bgColor indexed="64"/>
      </patternFill>
    </fill>
    <fill>
      <patternFill patternType="gray125">
        <bgColor theme="0" tint="-0.14999847407452621"/>
      </patternFill>
    </fill>
    <fill>
      <patternFill patternType="gray125">
        <bgColor theme="3" tint="0.7999816888943144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</fills>
  <borders count="6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Dashed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Dashed">
        <color indexed="64"/>
      </left>
      <right style="thin">
        <color indexed="64"/>
      </right>
      <top style="thin">
        <color indexed="64"/>
      </top>
      <bottom/>
      <diagonal/>
    </border>
    <border>
      <left style="mediumDash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Dashed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 style="double">
        <color auto="1"/>
      </left>
      <right/>
      <top/>
      <bottom style="thin">
        <color indexed="64"/>
      </bottom>
      <diagonal/>
    </border>
  </borders>
  <cellStyleXfs count="2">
    <xf numFmtId="0" fontId="0" fillId="0" borderId="0"/>
    <xf numFmtId="43" fontId="12" fillId="0" borderId="0" applyFont="0" applyFill="0" applyBorder="0" applyAlignment="0" applyProtection="0"/>
  </cellStyleXfs>
  <cellXfs count="371">
    <xf numFmtId="0" fontId="0" fillId="0" borderId="0" xfId="0"/>
    <xf numFmtId="0" fontId="2" fillId="0" borderId="0" xfId="0" applyFont="1" applyFill="1" applyAlignment="1" applyProtection="1">
      <alignment vertical="center"/>
    </xf>
    <xf numFmtId="0" fontId="1" fillId="0" borderId="0" xfId="0" applyFont="1" applyFill="1" applyAlignment="1" applyProtection="1">
      <alignment vertical="center"/>
    </xf>
    <xf numFmtId="0" fontId="1" fillId="0" borderId="0" xfId="0" applyFont="1" applyFill="1" applyAlignment="1" applyProtection="1">
      <alignment horizontal="center" vertical="center"/>
    </xf>
    <xf numFmtId="0" fontId="2" fillId="0" borderId="7" xfId="0" applyFont="1" applyFill="1" applyBorder="1" applyAlignment="1" applyProtection="1">
      <alignment horizontal="right" vertical="center"/>
    </xf>
    <xf numFmtId="0" fontId="2" fillId="0" borderId="26" xfId="0" applyFont="1" applyFill="1" applyBorder="1" applyAlignment="1" applyProtection="1">
      <alignment vertical="center"/>
    </xf>
    <xf numFmtId="0" fontId="2" fillId="0" borderId="8" xfId="0" applyFont="1" applyFill="1" applyBorder="1" applyAlignment="1" applyProtection="1">
      <alignment vertical="center"/>
    </xf>
    <xf numFmtId="0" fontId="2" fillId="0" borderId="9" xfId="0" applyFont="1" applyFill="1" applyBorder="1" applyAlignment="1" applyProtection="1">
      <alignment horizontal="right" vertical="center"/>
    </xf>
    <xf numFmtId="0" fontId="2" fillId="0" borderId="0" xfId="0" applyFont="1" applyFill="1" applyBorder="1" applyAlignment="1" applyProtection="1">
      <alignment vertical="center"/>
    </xf>
    <xf numFmtId="0" fontId="2" fillId="0" borderId="10" xfId="0" applyFont="1" applyFill="1" applyBorder="1" applyAlignment="1" applyProtection="1">
      <alignment vertical="center"/>
    </xf>
    <xf numFmtId="0" fontId="1" fillId="0" borderId="0" xfId="0" applyFont="1" applyFill="1" applyBorder="1" applyAlignment="1" applyProtection="1">
      <alignment horizontal="right" vertical="center"/>
    </xf>
    <xf numFmtId="0" fontId="1" fillId="0" borderId="0" xfId="0" applyFont="1" applyFill="1" applyBorder="1" applyAlignment="1" applyProtection="1">
      <alignment vertical="center"/>
    </xf>
    <xf numFmtId="0" fontId="2" fillId="0" borderId="4" xfId="0" applyFont="1" applyFill="1" applyBorder="1" applyAlignment="1" applyProtection="1">
      <alignment vertical="center"/>
    </xf>
    <xf numFmtId="0" fontId="2" fillId="0" borderId="5" xfId="0" applyFont="1" applyFill="1" applyBorder="1" applyAlignment="1" applyProtection="1">
      <alignment vertical="center"/>
    </xf>
    <xf numFmtId="0" fontId="2" fillId="0" borderId="6" xfId="0" applyFont="1" applyFill="1" applyBorder="1" applyAlignment="1" applyProtection="1">
      <alignment vertical="center"/>
    </xf>
    <xf numFmtId="0" fontId="2" fillId="0" borderId="11" xfId="0" applyFont="1" applyFill="1" applyBorder="1" applyAlignment="1" applyProtection="1">
      <alignment horizontal="right" vertical="center"/>
    </xf>
    <xf numFmtId="0" fontId="2" fillId="0" borderId="12" xfId="0" applyFont="1" applyFill="1" applyBorder="1" applyAlignment="1" applyProtection="1">
      <alignment vertical="center"/>
    </xf>
    <xf numFmtId="0" fontId="2" fillId="0" borderId="13" xfId="0" applyFont="1" applyFill="1" applyBorder="1" applyAlignment="1" applyProtection="1">
      <alignment vertical="center"/>
    </xf>
    <xf numFmtId="14" fontId="2" fillId="0" borderId="0" xfId="0" applyNumberFormat="1" applyFont="1" applyFill="1" applyAlignment="1" applyProtection="1">
      <alignment horizontal="center" vertical="center"/>
    </xf>
    <xf numFmtId="0" fontId="2" fillId="0" borderId="3" xfId="0" applyFont="1" applyFill="1" applyBorder="1" applyAlignment="1" applyProtection="1">
      <alignment horizontal="center" vertical="center"/>
    </xf>
    <xf numFmtId="0" fontId="2" fillId="0" borderId="3" xfId="0" applyFont="1" applyFill="1" applyBorder="1" applyAlignment="1" applyProtection="1">
      <alignment horizontal="center" vertical="center" wrapText="1"/>
    </xf>
    <xf numFmtId="0" fontId="2" fillId="0" borderId="0" xfId="0" applyFont="1" applyFill="1" applyBorder="1" applyAlignment="1" applyProtection="1">
      <alignment horizontal="center" vertical="center" wrapText="1"/>
    </xf>
    <xf numFmtId="0" fontId="2" fillId="0" borderId="0" xfId="0" applyFont="1" applyFill="1" applyBorder="1" applyAlignment="1" applyProtection="1">
      <alignment horizontal="center" vertical="center"/>
    </xf>
    <xf numFmtId="0" fontId="2" fillId="0" borderId="16" xfId="0" applyFont="1" applyFill="1" applyBorder="1" applyAlignment="1" applyProtection="1">
      <alignment vertical="center"/>
    </xf>
    <xf numFmtId="0" fontId="2" fillId="0" borderId="16" xfId="0" applyFont="1" applyFill="1" applyBorder="1" applyAlignment="1" applyProtection="1">
      <alignment horizontal="center" vertical="center" wrapText="1"/>
    </xf>
    <xf numFmtId="14" fontId="2" fillId="0" borderId="0" xfId="0" applyNumberFormat="1" applyFont="1" applyFill="1" applyBorder="1" applyAlignment="1" applyProtection="1">
      <alignment horizontal="center" vertical="center"/>
    </xf>
    <xf numFmtId="43" fontId="2" fillId="0" borderId="20" xfId="0" applyNumberFormat="1" applyFont="1" applyFill="1" applyBorder="1" applyAlignment="1" applyProtection="1">
      <alignment horizontal="center" vertical="center"/>
    </xf>
    <xf numFmtId="43" fontId="2" fillId="0" borderId="0" xfId="0" applyNumberFormat="1" applyFont="1" applyFill="1" applyBorder="1" applyAlignment="1" applyProtection="1">
      <alignment horizontal="center" vertical="center"/>
    </xf>
    <xf numFmtId="0" fontId="2" fillId="0" borderId="22" xfId="0" applyFont="1" applyFill="1" applyBorder="1" applyAlignment="1" applyProtection="1">
      <alignment vertical="center"/>
    </xf>
    <xf numFmtId="43" fontId="2" fillId="0" borderId="18" xfId="0" applyNumberFormat="1" applyFont="1" applyFill="1" applyBorder="1" applyAlignment="1" applyProtection="1">
      <alignment horizontal="center" vertical="center"/>
    </xf>
    <xf numFmtId="164" fontId="1" fillId="0" borderId="0" xfId="0" applyNumberFormat="1" applyFont="1" applyFill="1" applyBorder="1" applyAlignment="1" applyProtection="1">
      <alignment vertical="center"/>
    </xf>
    <xf numFmtId="0" fontId="2" fillId="0" borderId="16" xfId="0" applyFont="1" applyFill="1" applyBorder="1" applyAlignment="1" applyProtection="1">
      <alignment horizontal="center" vertical="center"/>
    </xf>
    <xf numFmtId="0" fontId="2" fillId="0" borderId="22" xfId="0" applyFont="1" applyFill="1" applyBorder="1" applyAlignment="1" applyProtection="1">
      <alignment horizontal="center" vertical="center"/>
    </xf>
    <xf numFmtId="43" fontId="2" fillId="0" borderId="24" xfId="0" applyNumberFormat="1" applyFont="1" applyFill="1" applyBorder="1" applyAlignment="1" applyProtection="1">
      <alignment horizontal="center" vertical="center"/>
    </xf>
    <xf numFmtId="43" fontId="2" fillId="0" borderId="27" xfId="0" applyNumberFormat="1" applyFont="1" applyFill="1" applyBorder="1" applyAlignment="1" applyProtection="1">
      <alignment vertical="center"/>
    </xf>
    <xf numFmtId="0" fontId="1" fillId="0" borderId="4" xfId="0" applyFont="1" applyFill="1" applyBorder="1" applyAlignment="1" applyProtection="1">
      <alignment horizontal="lef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0" borderId="6" xfId="0" applyFont="1" applyFill="1" applyBorder="1" applyAlignment="1" applyProtection="1">
      <alignment horizontal="center" vertical="center"/>
    </xf>
    <xf numFmtId="0" fontId="1" fillId="0" borderId="4" xfId="0" applyFont="1" applyFill="1" applyBorder="1" applyAlignment="1" applyProtection="1">
      <alignment vertical="center"/>
    </xf>
    <xf numFmtId="0" fontId="1" fillId="0" borderId="5" xfId="0" applyFont="1" applyFill="1" applyBorder="1" applyAlignment="1" applyProtection="1">
      <alignment vertical="center"/>
    </xf>
    <xf numFmtId="0" fontId="1" fillId="0" borderId="6" xfId="0" applyFont="1" applyFill="1" applyBorder="1" applyAlignment="1" applyProtection="1">
      <alignment vertical="center"/>
    </xf>
    <xf numFmtId="0" fontId="1" fillId="0" borderId="26" xfId="0" applyFont="1" applyFill="1" applyBorder="1" applyAlignment="1" applyProtection="1">
      <alignment vertical="center"/>
    </xf>
    <xf numFmtId="0" fontId="1" fillId="0" borderId="8" xfId="0" applyFont="1" applyFill="1" applyBorder="1" applyAlignment="1" applyProtection="1">
      <alignment vertical="center"/>
    </xf>
    <xf numFmtId="0" fontId="2" fillId="0" borderId="9" xfId="0" applyFont="1" applyFill="1" applyBorder="1" applyAlignment="1" applyProtection="1">
      <alignment vertical="center"/>
    </xf>
    <xf numFmtId="0" fontId="2" fillId="0" borderId="10" xfId="0" applyFont="1" applyFill="1" applyBorder="1" applyAlignment="1" applyProtection="1">
      <alignment horizontal="center" vertical="center"/>
    </xf>
    <xf numFmtId="0" fontId="2" fillId="0" borderId="7" xfId="0" applyFont="1" applyFill="1" applyBorder="1" applyAlignment="1" applyProtection="1">
      <alignment vertical="center"/>
    </xf>
    <xf numFmtId="0" fontId="1" fillId="0" borderId="12" xfId="0" applyFont="1" applyFill="1" applyBorder="1" applyAlignment="1" applyProtection="1">
      <alignment vertical="center"/>
    </xf>
    <xf numFmtId="0" fontId="1" fillId="0" borderId="13" xfId="0" applyFont="1" applyFill="1" applyBorder="1" applyAlignment="1" applyProtection="1">
      <alignment vertical="center"/>
    </xf>
    <xf numFmtId="0" fontId="2" fillId="0" borderId="11" xfId="0" applyFont="1" applyFill="1" applyBorder="1" applyAlignment="1" applyProtection="1">
      <alignment vertical="center"/>
    </xf>
    <xf numFmtId="0" fontId="2" fillId="0" borderId="12" xfId="0" applyFont="1" applyFill="1" applyBorder="1" applyAlignment="1" applyProtection="1">
      <alignment horizontal="center" vertical="center"/>
    </xf>
    <xf numFmtId="0" fontId="2" fillId="0" borderId="13" xfId="0" applyFont="1" applyFill="1" applyBorder="1" applyAlignment="1" applyProtection="1">
      <alignment horizontal="center" vertical="center"/>
    </xf>
    <xf numFmtId="0" fontId="2" fillId="0" borderId="0" xfId="0" applyFont="1" applyFill="1" applyAlignment="1" applyProtection="1">
      <alignment horizontal="center" vertical="center" wrapText="1"/>
    </xf>
    <xf numFmtId="0" fontId="1" fillId="0" borderId="0" xfId="0" applyFont="1" applyFill="1" applyAlignment="1" applyProtection="1">
      <alignment horizontal="center" vertical="center" wrapText="1"/>
    </xf>
    <xf numFmtId="0" fontId="1" fillId="0" borderId="0" xfId="0" applyFont="1" applyFill="1" applyAlignment="1" applyProtection="1">
      <alignment horizontal="right" vertical="center"/>
    </xf>
    <xf numFmtId="0" fontId="2" fillId="0" borderId="0" xfId="0" applyFont="1" applyFill="1" applyAlignment="1" applyProtection="1">
      <alignment horizontal="center" vertical="center"/>
    </xf>
    <xf numFmtId="4" fontId="2" fillId="0" borderId="0" xfId="0" applyNumberFormat="1" applyFont="1" applyFill="1" applyAlignment="1" applyProtection="1">
      <alignment vertical="center"/>
    </xf>
    <xf numFmtId="0" fontId="10" fillId="0" borderId="0" xfId="0" applyFont="1" applyFill="1" applyAlignment="1" applyProtection="1">
      <alignment vertical="center"/>
    </xf>
    <xf numFmtId="0" fontId="0" fillId="0" borderId="0" xfId="0" applyProtection="1"/>
    <xf numFmtId="0" fontId="1" fillId="0" borderId="4" xfId="0" applyFont="1" applyFill="1" applyBorder="1" applyAlignment="1" applyProtection="1">
      <alignment horizontal="center" vertical="center"/>
    </xf>
    <xf numFmtId="0" fontId="1" fillId="0" borderId="3" xfId="0" applyFont="1" applyFill="1" applyBorder="1" applyAlignment="1" applyProtection="1">
      <alignment vertical="center"/>
    </xf>
    <xf numFmtId="0" fontId="1" fillId="0" borderId="4" xfId="0" applyFont="1" applyFill="1" applyBorder="1" applyAlignment="1" applyProtection="1">
      <alignment horizontal="center" vertical="center"/>
    </xf>
    <xf numFmtId="0" fontId="1" fillId="0" borderId="9" xfId="0" applyFont="1" applyFill="1" applyBorder="1" applyAlignment="1" applyProtection="1">
      <alignment vertical="center"/>
    </xf>
    <xf numFmtId="0" fontId="2" fillId="0" borderId="9" xfId="0" applyFont="1" applyFill="1" applyBorder="1" applyAlignment="1" applyProtection="1">
      <alignment horizontal="center" vertical="center"/>
    </xf>
    <xf numFmtId="2" fontId="7" fillId="0" borderId="30" xfId="0" applyNumberFormat="1" applyFont="1" applyFill="1" applyBorder="1" applyAlignment="1" applyProtection="1">
      <alignment vertical="center"/>
    </xf>
    <xf numFmtId="2" fontId="7" fillId="0" borderId="3" xfId="0" applyNumberFormat="1" applyFont="1" applyFill="1" applyBorder="1" applyAlignment="1" applyProtection="1">
      <alignment vertical="center"/>
    </xf>
    <xf numFmtId="2" fontId="7" fillId="0" borderId="0" xfId="0" applyNumberFormat="1" applyFont="1" applyFill="1" applyBorder="1" applyAlignment="1" applyProtection="1">
      <alignment vertical="center"/>
    </xf>
    <xf numFmtId="0" fontId="1" fillId="0" borderId="10" xfId="0" applyFont="1" applyFill="1" applyBorder="1" applyAlignment="1" applyProtection="1">
      <alignment vertical="center"/>
    </xf>
    <xf numFmtId="0" fontId="2" fillId="0" borderId="11" xfId="0" applyFont="1" applyFill="1" applyBorder="1" applyAlignment="1" applyProtection="1">
      <alignment horizontal="center" vertical="center"/>
    </xf>
    <xf numFmtId="2" fontId="7" fillId="0" borderId="14" xfId="0" applyNumberFormat="1" applyFont="1" applyFill="1" applyBorder="1" applyAlignment="1" applyProtection="1">
      <alignment vertical="center"/>
    </xf>
    <xf numFmtId="0" fontId="2" fillId="0" borderId="26" xfId="0" applyFont="1" applyFill="1" applyBorder="1" applyAlignment="1" applyProtection="1">
      <alignment horizontal="center" vertical="center"/>
    </xf>
    <xf numFmtId="2" fontId="2" fillId="0" borderId="26" xfId="0" applyNumberFormat="1" applyFont="1" applyFill="1" applyBorder="1" applyAlignment="1" applyProtection="1">
      <alignment vertical="center"/>
    </xf>
    <xf numFmtId="0" fontId="1" fillId="0" borderId="0" xfId="0" applyFont="1" applyFill="1" applyBorder="1" applyAlignment="1" applyProtection="1">
      <alignment horizontal="center" vertical="center"/>
    </xf>
    <xf numFmtId="2" fontId="2" fillId="0" borderId="0" xfId="0" applyNumberFormat="1" applyFont="1" applyFill="1" applyBorder="1" applyAlignment="1" applyProtection="1">
      <alignment vertical="center"/>
    </xf>
    <xf numFmtId="43" fontId="2" fillId="0" borderId="3" xfId="0" applyNumberFormat="1" applyFont="1" applyFill="1" applyBorder="1" applyAlignment="1" applyProtection="1">
      <alignment horizontal="center" vertical="center"/>
    </xf>
    <xf numFmtId="0" fontId="4" fillId="0" borderId="0" xfId="0" applyFont="1" applyAlignment="1" applyProtection="1">
      <alignment vertical="center"/>
    </xf>
    <xf numFmtId="43" fontId="2" fillId="0" borderId="17" xfId="0" applyNumberFormat="1" applyFont="1" applyFill="1" applyBorder="1" applyAlignment="1" applyProtection="1">
      <alignment horizontal="center" vertical="center"/>
    </xf>
    <xf numFmtId="43" fontId="2" fillId="0" borderId="23" xfId="0" applyNumberFormat="1" applyFont="1" applyFill="1" applyBorder="1" applyAlignment="1" applyProtection="1">
      <alignment horizontal="center" vertical="center"/>
    </xf>
    <xf numFmtId="43" fontId="2" fillId="2" borderId="27" xfId="0" applyNumberFormat="1" applyFont="1" applyFill="1" applyBorder="1" applyAlignment="1" applyProtection="1">
      <alignment vertical="center"/>
    </xf>
    <xf numFmtId="0" fontId="1" fillId="0" borderId="7" xfId="0" applyFont="1" applyFill="1" applyBorder="1" applyAlignment="1" applyProtection="1">
      <alignment vertical="center"/>
    </xf>
    <xf numFmtId="0" fontId="1" fillId="0" borderId="11" xfId="0" applyFont="1" applyFill="1" applyBorder="1" applyAlignment="1" applyProtection="1">
      <alignment vertical="center"/>
    </xf>
    <xf numFmtId="0" fontId="2" fillId="4" borderId="17" xfId="0" applyFont="1" applyFill="1" applyBorder="1" applyAlignment="1" applyProtection="1">
      <alignment horizontal="center" vertical="center"/>
      <protection locked="0"/>
    </xf>
    <xf numFmtId="0" fontId="2" fillId="4" borderId="3" xfId="0" applyFont="1" applyFill="1" applyBorder="1" applyAlignment="1" applyProtection="1">
      <alignment horizontal="center" vertical="center"/>
      <protection locked="0"/>
    </xf>
    <xf numFmtId="0" fontId="2" fillId="4" borderId="25" xfId="0" applyFont="1" applyFill="1" applyBorder="1" applyAlignment="1" applyProtection="1">
      <alignment horizontal="center" vertical="center"/>
      <protection locked="0"/>
    </xf>
    <xf numFmtId="0" fontId="2" fillId="5" borderId="25" xfId="0" applyFont="1" applyFill="1" applyBorder="1" applyAlignment="1" applyProtection="1">
      <alignment horizontal="center" vertical="center"/>
    </xf>
    <xf numFmtId="0" fontId="2" fillId="5" borderId="23" xfId="0" applyFont="1" applyFill="1" applyBorder="1" applyAlignment="1" applyProtection="1">
      <alignment horizontal="center" vertical="center"/>
    </xf>
    <xf numFmtId="0" fontId="2" fillId="5" borderId="0" xfId="0" applyFont="1" applyFill="1" applyBorder="1" applyAlignment="1" applyProtection="1">
      <alignment vertical="center"/>
    </xf>
    <xf numFmtId="0" fontId="2" fillId="5" borderId="22" xfId="0" applyFont="1" applyFill="1" applyBorder="1" applyAlignment="1" applyProtection="1">
      <alignment vertical="center"/>
    </xf>
    <xf numFmtId="0" fontId="2" fillId="6" borderId="0" xfId="0" applyFont="1" applyFill="1" applyBorder="1" applyAlignment="1" applyProtection="1">
      <alignment vertical="center"/>
    </xf>
    <xf numFmtId="43" fontId="2" fillId="4" borderId="3" xfId="0" applyNumberFormat="1" applyFont="1" applyFill="1" applyBorder="1" applyAlignment="1" applyProtection="1">
      <alignment horizontal="center" vertical="center"/>
      <protection locked="0"/>
    </xf>
    <xf numFmtId="43" fontId="2" fillId="4" borderId="25" xfId="0" applyNumberFormat="1" applyFont="1" applyFill="1" applyBorder="1" applyAlignment="1" applyProtection="1">
      <alignment horizontal="center" vertical="center"/>
      <protection locked="0"/>
    </xf>
    <xf numFmtId="0" fontId="2" fillId="4" borderId="23" xfId="0" applyFont="1" applyFill="1" applyBorder="1" applyAlignment="1" applyProtection="1">
      <alignment horizontal="center" vertical="center"/>
      <protection locked="0"/>
    </xf>
    <xf numFmtId="43" fontId="2" fillId="4" borderId="23" xfId="0" applyNumberFormat="1" applyFont="1" applyFill="1" applyBorder="1" applyAlignment="1" applyProtection="1">
      <alignment horizontal="center" vertical="center"/>
      <protection locked="0"/>
    </xf>
    <xf numFmtId="0" fontId="2" fillId="6" borderId="16" xfId="0" applyFont="1" applyFill="1" applyBorder="1" applyAlignment="1" applyProtection="1">
      <alignment vertical="center"/>
    </xf>
    <xf numFmtId="43" fontId="2" fillId="4" borderId="17" xfId="0" applyNumberFormat="1" applyFont="1" applyFill="1" applyBorder="1" applyAlignment="1" applyProtection="1">
      <alignment horizontal="center" vertical="center"/>
      <protection locked="0"/>
    </xf>
    <xf numFmtId="0" fontId="1" fillId="0" borderId="3" xfId="0" applyFont="1" applyFill="1" applyBorder="1" applyAlignment="1" applyProtection="1">
      <alignment horizontal="center" vertical="center"/>
    </xf>
    <xf numFmtId="0" fontId="2" fillId="3" borderId="0" xfId="0" applyFont="1" applyFill="1" applyBorder="1" applyAlignment="1" applyProtection="1">
      <alignment vertical="center"/>
    </xf>
    <xf numFmtId="0" fontId="2" fillId="3" borderId="3" xfId="0" applyFont="1" applyFill="1" applyBorder="1" applyAlignment="1" applyProtection="1">
      <alignment horizontal="center" vertical="center"/>
      <protection locked="0"/>
    </xf>
    <xf numFmtId="43" fontId="2" fillId="3" borderId="3" xfId="0" applyNumberFormat="1" applyFont="1" applyFill="1" applyBorder="1" applyAlignment="1" applyProtection="1">
      <alignment horizontal="center" vertical="center"/>
      <protection locked="0"/>
    </xf>
    <xf numFmtId="0" fontId="2" fillId="3" borderId="0" xfId="0" applyFont="1" applyFill="1" applyBorder="1" applyAlignment="1" applyProtection="1">
      <alignment horizontal="center" vertical="center"/>
    </xf>
    <xf numFmtId="43" fontId="2" fillId="3" borderId="3" xfId="0" applyNumberFormat="1" applyFont="1" applyFill="1" applyBorder="1" applyAlignment="1" applyProtection="1">
      <alignment horizontal="center" vertical="center"/>
    </xf>
    <xf numFmtId="43" fontId="2" fillId="3" borderId="17" xfId="0" applyNumberFormat="1" applyFont="1" applyFill="1" applyBorder="1" applyAlignment="1" applyProtection="1">
      <alignment horizontal="center" vertical="center"/>
    </xf>
    <xf numFmtId="43" fontId="2" fillId="3" borderId="20" xfId="0" applyNumberFormat="1" applyFont="1" applyFill="1" applyBorder="1" applyAlignment="1" applyProtection="1">
      <alignment horizontal="center" vertical="center"/>
    </xf>
    <xf numFmtId="43" fontId="2" fillId="0" borderId="32" xfId="0" applyNumberFormat="1" applyFont="1" applyFill="1" applyBorder="1" applyAlignment="1" applyProtection="1">
      <alignment horizontal="center" vertical="center"/>
    </xf>
    <xf numFmtId="43" fontId="2" fillId="0" borderId="25" xfId="0" applyNumberFormat="1" applyFont="1" applyFill="1" applyBorder="1" applyAlignment="1" applyProtection="1">
      <alignment horizontal="center" vertical="center"/>
    </xf>
    <xf numFmtId="43" fontId="2" fillId="2" borderId="0" xfId="0" applyNumberFormat="1" applyFont="1" applyFill="1" applyAlignment="1" applyProtection="1">
      <alignment vertical="center"/>
    </xf>
    <xf numFmtId="0" fontId="2" fillId="8" borderId="0" xfId="0" applyFont="1" applyFill="1" applyBorder="1" applyAlignment="1" applyProtection="1">
      <alignment vertical="center"/>
    </xf>
    <xf numFmtId="0" fontId="2" fillId="8" borderId="25" xfId="0" applyFont="1" applyFill="1" applyBorder="1" applyAlignment="1" applyProtection="1">
      <alignment horizontal="center" vertical="center"/>
    </xf>
    <xf numFmtId="0" fontId="2" fillId="8" borderId="22" xfId="0" applyFont="1" applyFill="1" applyBorder="1" applyAlignment="1" applyProtection="1">
      <alignment vertical="center"/>
    </xf>
    <xf numFmtId="0" fontId="2" fillId="8" borderId="23" xfId="0" applyFont="1" applyFill="1" applyBorder="1" applyAlignment="1" applyProtection="1">
      <alignment horizontal="center" vertical="center"/>
    </xf>
    <xf numFmtId="0" fontId="2" fillId="3" borderId="22" xfId="0" applyFont="1" applyFill="1" applyBorder="1" applyAlignment="1" applyProtection="1">
      <alignment vertical="center"/>
    </xf>
    <xf numFmtId="0" fontId="2" fillId="3" borderId="22" xfId="0" applyFont="1" applyFill="1" applyBorder="1" applyAlignment="1" applyProtection="1">
      <alignment horizontal="center" vertical="center"/>
    </xf>
    <xf numFmtId="43" fontId="2" fillId="9" borderId="33" xfId="1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vertical="center" wrapText="1"/>
      <protection locked="0"/>
    </xf>
    <xf numFmtId="43" fontId="2" fillId="0" borderId="3" xfId="0" applyNumberFormat="1" applyFont="1" applyFill="1" applyBorder="1" applyAlignment="1" applyProtection="1">
      <alignment horizontal="center" vertical="center"/>
      <protection locked="0"/>
    </xf>
    <xf numFmtId="43" fontId="2" fillId="0" borderId="34" xfId="0" applyNumberFormat="1" applyFont="1" applyFill="1" applyBorder="1" applyAlignment="1" applyProtection="1">
      <alignment horizontal="center" vertical="center"/>
    </xf>
    <xf numFmtId="14" fontId="1" fillId="0" borderId="26" xfId="0" applyNumberFormat="1" applyFont="1" applyFill="1" applyBorder="1" applyAlignment="1" applyProtection="1">
      <alignment vertical="center"/>
    </xf>
    <xf numFmtId="8" fontId="2" fillId="0" borderId="0" xfId="0" applyNumberFormat="1" applyFont="1" applyFill="1" applyAlignment="1" applyProtection="1">
      <alignment vertical="center"/>
    </xf>
    <xf numFmtId="14" fontId="1" fillId="0" borderId="8" xfId="0" applyNumberFormat="1" applyFont="1" applyFill="1" applyBorder="1" applyAlignment="1" applyProtection="1">
      <alignment vertical="center"/>
    </xf>
    <xf numFmtId="0" fontId="2" fillId="5" borderId="35" xfId="0" applyFont="1" applyFill="1" applyBorder="1" applyAlignment="1" applyProtection="1">
      <alignment horizontal="center" vertical="center"/>
    </xf>
    <xf numFmtId="0" fontId="2" fillId="5" borderId="24" xfId="0" applyFont="1" applyFill="1" applyBorder="1" applyAlignment="1" applyProtection="1">
      <alignment horizontal="center" vertical="center"/>
    </xf>
    <xf numFmtId="14" fontId="2" fillId="0" borderId="28" xfId="0" applyNumberFormat="1" applyFont="1" applyFill="1" applyBorder="1" applyAlignment="1" applyProtection="1">
      <alignment horizontal="center" vertical="center"/>
      <protection hidden="1"/>
    </xf>
    <xf numFmtId="14" fontId="2" fillId="0" borderId="10" xfId="0" applyNumberFormat="1" applyFont="1" applyFill="1" applyBorder="1" applyAlignment="1" applyProtection="1">
      <alignment horizontal="center" vertical="center"/>
      <protection hidden="1"/>
    </xf>
    <xf numFmtId="14" fontId="2" fillId="7" borderId="10" xfId="0" applyNumberFormat="1" applyFont="1" applyFill="1" applyBorder="1" applyAlignment="1" applyProtection="1">
      <alignment horizontal="center" vertical="center"/>
      <protection hidden="1"/>
    </xf>
    <xf numFmtId="14" fontId="2" fillId="7" borderId="29" xfId="0" applyNumberFormat="1" applyFont="1" applyFill="1" applyBorder="1" applyAlignment="1" applyProtection="1">
      <alignment horizontal="center" vertical="center"/>
      <protection hidden="1"/>
    </xf>
    <xf numFmtId="14" fontId="2" fillId="5" borderId="10" xfId="0" applyNumberFormat="1" applyFont="1" applyFill="1" applyBorder="1" applyAlignment="1" applyProtection="1">
      <alignment horizontal="center" vertical="center"/>
      <protection hidden="1"/>
    </xf>
    <xf numFmtId="14" fontId="2" fillId="5" borderId="29" xfId="0" applyNumberFormat="1" applyFont="1" applyFill="1" applyBorder="1" applyAlignment="1" applyProtection="1">
      <alignment horizontal="center" vertical="center"/>
      <protection hidden="1"/>
    </xf>
    <xf numFmtId="14" fontId="2" fillId="0" borderId="29" xfId="0" applyNumberFormat="1" applyFont="1" applyFill="1" applyBorder="1" applyAlignment="1" applyProtection="1">
      <alignment horizontal="center" vertical="center"/>
      <protection hidden="1"/>
    </xf>
    <xf numFmtId="14" fontId="2" fillId="0" borderId="0" xfId="0" applyNumberFormat="1" applyFont="1" applyFill="1" applyBorder="1" applyAlignment="1" applyProtection="1">
      <alignment horizontal="center" vertical="center"/>
      <protection hidden="1"/>
    </xf>
    <xf numFmtId="14" fontId="2" fillId="0" borderId="16" xfId="0" applyNumberFormat="1" applyFont="1" applyFill="1" applyBorder="1" applyAlignment="1" applyProtection="1">
      <alignment horizontal="center" vertical="center"/>
      <protection hidden="1"/>
    </xf>
    <xf numFmtId="0" fontId="2" fillId="0" borderId="0" xfId="0" applyNumberFormat="1" applyFont="1" applyFill="1" applyAlignment="1" applyProtection="1">
      <alignment vertical="center"/>
    </xf>
    <xf numFmtId="0" fontId="1" fillId="0" borderId="0" xfId="0" applyNumberFormat="1" applyFont="1" applyFill="1" applyAlignment="1" applyProtection="1">
      <alignment vertical="center"/>
    </xf>
    <xf numFmtId="0" fontId="4" fillId="0" borderId="0" xfId="0" applyNumberFormat="1" applyFont="1" applyAlignment="1" applyProtection="1">
      <alignment vertical="center"/>
    </xf>
    <xf numFmtId="0" fontId="2" fillId="0" borderId="0" xfId="0" applyNumberFormat="1" applyFont="1" applyFill="1" applyAlignment="1" applyProtection="1">
      <alignment horizontal="center" vertical="center"/>
    </xf>
    <xf numFmtId="43" fontId="2" fillId="0" borderId="0" xfId="1" applyFont="1" applyFill="1" applyAlignment="1" applyProtection="1">
      <alignment vertical="center"/>
    </xf>
    <xf numFmtId="43" fontId="2" fillId="0" borderId="0" xfId="1" applyFont="1" applyFill="1" applyAlignment="1" applyProtection="1">
      <alignment horizontal="center" vertical="center"/>
    </xf>
    <xf numFmtId="0" fontId="9" fillId="0" borderId="0" xfId="0" applyFont="1" applyBorder="1" applyAlignment="1" applyProtection="1">
      <alignment vertical="center"/>
    </xf>
    <xf numFmtId="0" fontId="15" fillId="0" borderId="0" xfId="0" applyFont="1" applyBorder="1" applyAlignment="1" applyProtection="1">
      <alignment horizontal="center" vertical="center"/>
    </xf>
    <xf numFmtId="0" fontId="11" fillId="0" borderId="0" xfId="0" applyFont="1" applyFill="1" applyBorder="1" applyAlignment="1" applyProtection="1">
      <alignment horizontal="center" vertical="center"/>
    </xf>
    <xf numFmtId="0" fontId="16" fillId="0" borderId="0" xfId="0" applyFont="1" applyFill="1" applyBorder="1" applyAlignment="1" applyProtection="1">
      <alignment horizontal="center" vertical="center" wrapText="1"/>
    </xf>
    <xf numFmtId="43" fontId="2" fillId="2" borderId="41" xfId="1" applyFont="1" applyFill="1" applyBorder="1" applyAlignment="1" applyProtection="1">
      <alignment vertical="center"/>
    </xf>
    <xf numFmtId="43" fontId="2" fillId="2" borderId="42" xfId="1" applyFont="1" applyFill="1" applyBorder="1" applyAlignment="1" applyProtection="1">
      <alignment vertical="center"/>
    </xf>
    <xf numFmtId="0" fontId="18" fillId="0" borderId="0" xfId="0" applyFont="1" applyFill="1" applyBorder="1" applyAlignment="1" applyProtection="1">
      <alignment vertical="center"/>
    </xf>
    <xf numFmtId="0" fontId="15" fillId="0" borderId="0" xfId="0" applyFont="1" applyAlignment="1" applyProtection="1">
      <alignment horizontal="right"/>
    </xf>
    <xf numFmtId="43" fontId="18" fillId="0" borderId="0" xfId="0" applyNumberFormat="1" applyFont="1" applyFill="1" applyBorder="1" applyAlignment="1" applyProtection="1">
      <alignment horizontal="center" vertical="center"/>
    </xf>
    <xf numFmtId="0" fontId="5" fillId="0" borderId="0" xfId="0" applyFont="1" applyFill="1" applyAlignment="1" applyProtection="1">
      <alignment horizontal="center" vertical="center"/>
    </xf>
    <xf numFmtId="0" fontId="20" fillId="0" borderId="0" xfId="0" applyFont="1" applyFill="1" applyAlignment="1" applyProtection="1">
      <alignment vertical="center"/>
    </xf>
    <xf numFmtId="14" fontId="20" fillId="0" borderId="0" xfId="0" applyNumberFormat="1" applyFont="1" applyFill="1" applyAlignment="1" applyProtection="1">
      <alignment horizontal="center" vertical="center"/>
    </xf>
    <xf numFmtId="0" fontId="21" fillId="0" borderId="0" xfId="0" applyFont="1"/>
    <xf numFmtId="0" fontId="5" fillId="0" borderId="16" xfId="0" applyFont="1" applyFill="1" applyBorder="1" applyAlignment="1" applyProtection="1">
      <alignment vertical="center"/>
    </xf>
    <xf numFmtId="14" fontId="20" fillId="0" borderId="16" xfId="0" applyNumberFormat="1" applyFont="1" applyFill="1" applyBorder="1" applyAlignment="1" applyProtection="1">
      <alignment horizontal="center" vertical="center"/>
      <protection hidden="1"/>
    </xf>
    <xf numFmtId="0" fontId="20" fillId="0" borderId="0" xfId="0" applyFont="1" applyFill="1" applyBorder="1" applyAlignment="1" applyProtection="1">
      <alignment vertical="center"/>
    </xf>
    <xf numFmtId="14" fontId="20" fillId="0" borderId="0" xfId="0" applyNumberFormat="1" applyFont="1" applyFill="1" applyBorder="1" applyAlignment="1" applyProtection="1">
      <alignment horizontal="center" vertical="center"/>
      <protection hidden="1"/>
    </xf>
    <xf numFmtId="0" fontId="20" fillId="5" borderId="0" xfId="0" applyFont="1" applyFill="1" applyBorder="1" applyAlignment="1" applyProtection="1">
      <alignment vertical="center"/>
    </xf>
    <xf numFmtId="14" fontId="20" fillId="7" borderId="0" xfId="0" applyNumberFormat="1" applyFont="1" applyFill="1" applyBorder="1" applyAlignment="1" applyProtection="1">
      <alignment horizontal="center" vertical="center"/>
      <protection hidden="1"/>
    </xf>
    <xf numFmtId="0" fontId="20" fillId="5" borderId="22" xfId="0" applyFont="1" applyFill="1" applyBorder="1" applyAlignment="1" applyProtection="1">
      <alignment vertical="center"/>
    </xf>
    <xf numFmtId="14" fontId="20" fillId="7" borderId="22" xfId="0" applyNumberFormat="1" applyFont="1" applyFill="1" applyBorder="1" applyAlignment="1" applyProtection="1">
      <alignment horizontal="center" vertical="center"/>
      <protection hidden="1"/>
    </xf>
    <xf numFmtId="14" fontId="20" fillId="5" borderId="0" xfId="0" applyNumberFormat="1" applyFont="1" applyFill="1" applyBorder="1" applyAlignment="1" applyProtection="1">
      <alignment horizontal="center" vertical="center"/>
      <protection hidden="1"/>
    </xf>
    <xf numFmtId="14" fontId="20" fillId="5" borderId="22" xfId="0" applyNumberFormat="1" applyFont="1" applyFill="1" applyBorder="1" applyAlignment="1" applyProtection="1">
      <alignment horizontal="center" vertical="center"/>
      <protection hidden="1"/>
    </xf>
    <xf numFmtId="0" fontId="20" fillId="0" borderId="16" xfId="0" applyFont="1" applyFill="1" applyBorder="1" applyAlignment="1" applyProtection="1">
      <alignment vertical="center"/>
    </xf>
    <xf numFmtId="14" fontId="20" fillId="0" borderId="0" xfId="0" applyNumberFormat="1" applyFont="1" applyFill="1" applyBorder="1" applyAlignment="1" applyProtection="1">
      <alignment horizontal="center" vertical="center"/>
    </xf>
    <xf numFmtId="14" fontId="20" fillId="5" borderId="0" xfId="0" applyNumberFormat="1" applyFont="1" applyFill="1" applyBorder="1" applyAlignment="1" applyProtection="1">
      <alignment horizontal="center" vertical="center"/>
    </xf>
    <xf numFmtId="14" fontId="20" fillId="5" borderId="22" xfId="0" applyNumberFormat="1" applyFont="1" applyFill="1" applyBorder="1" applyAlignment="1">
      <alignment horizontal="center" vertical="center"/>
    </xf>
    <xf numFmtId="0" fontId="20" fillId="0" borderId="22" xfId="0" applyFont="1" applyFill="1" applyBorder="1" applyAlignment="1" applyProtection="1">
      <alignment vertical="center"/>
    </xf>
    <xf numFmtId="14" fontId="20" fillId="0" borderId="22" xfId="0" applyNumberFormat="1" applyFont="1" applyFill="1" applyBorder="1" applyAlignment="1" applyProtection="1">
      <alignment horizontal="center" vertical="center"/>
    </xf>
    <xf numFmtId="43" fontId="14" fillId="0" borderId="27" xfId="1" applyFont="1" applyBorder="1" applyAlignment="1" applyProtection="1">
      <alignment horizontal="center" vertical="center"/>
    </xf>
    <xf numFmtId="43" fontId="14" fillId="0" borderId="42" xfId="1" applyFont="1" applyBorder="1" applyAlignment="1" applyProtection="1">
      <alignment horizontal="center" vertical="center"/>
    </xf>
    <xf numFmtId="43" fontId="23" fillId="0" borderId="40" xfId="1" applyFont="1" applyFill="1" applyBorder="1" applyAlignment="1" applyProtection="1">
      <alignment horizontal="center" vertical="center"/>
    </xf>
    <xf numFmtId="43" fontId="23" fillId="0" borderId="3" xfId="1" applyFont="1" applyFill="1" applyBorder="1" applyAlignment="1" applyProtection="1">
      <alignment horizontal="center" vertical="center"/>
    </xf>
    <xf numFmtId="43" fontId="23" fillId="0" borderId="3" xfId="1" applyFont="1" applyFill="1" applyBorder="1" applyAlignment="1" applyProtection="1">
      <alignment vertical="center"/>
    </xf>
    <xf numFmtId="43" fontId="23" fillId="0" borderId="23" xfId="1" applyFont="1" applyFill="1" applyBorder="1" applyAlignment="1" applyProtection="1">
      <alignment vertical="center"/>
    </xf>
    <xf numFmtId="0" fontId="5" fillId="0" borderId="26" xfId="0" applyFont="1" applyFill="1" applyBorder="1" applyAlignment="1" applyProtection="1">
      <alignment vertical="center"/>
    </xf>
    <xf numFmtId="0" fontId="21" fillId="0" borderId="26" xfId="0" applyFont="1" applyBorder="1"/>
    <xf numFmtId="0" fontId="20" fillId="0" borderId="0" xfId="0" applyFont="1" applyFill="1" applyBorder="1" applyAlignment="1" applyProtection="1">
      <alignment horizontal="right" vertical="center"/>
    </xf>
    <xf numFmtId="0" fontId="5" fillId="0" borderId="0" xfId="0" applyFont="1" applyFill="1" applyBorder="1" applyAlignment="1" applyProtection="1">
      <alignment vertical="center"/>
    </xf>
    <xf numFmtId="0" fontId="17" fillId="0" borderId="4" xfId="0" applyFont="1" applyFill="1" applyBorder="1" applyAlignment="1" applyProtection="1">
      <alignment horizontal="center" vertical="center"/>
    </xf>
    <xf numFmtId="0" fontId="17" fillId="0" borderId="3" xfId="0" applyFont="1" applyFill="1" applyBorder="1" applyAlignment="1" applyProtection="1">
      <alignment vertical="center"/>
    </xf>
    <xf numFmtId="0" fontId="19" fillId="0" borderId="9" xfId="0" applyFont="1" applyFill="1" applyBorder="1" applyAlignment="1" applyProtection="1">
      <alignment horizontal="center" vertical="center"/>
    </xf>
    <xf numFmtId="2" fontId="26" fillId="0" borderId="30" xfId="0" applyNumberFormat="1" applyFont="1" applyFill="1" applyBorder="1" applyAlignment="1" applyProtection="1">
      <alignment vertical="center"/>
    </xf>
    <xf numFmtId="0" fontId="19" fillId="0" borderId="11" xfId="0" applyFont="1" applyFill="1" applyBorder="1" applyAlignment="1" applyProtection="1">
      <alignment horizontal="center" vertical="center"/>
    </xf>
    <xf numFmtId="2" fontId="26" fillId="0" borderId="14" xfId="0" applyNumberFormat="1" applyFont="1" applyFill="1" applyBorder="1" applyAlignment="1" applyProtection="1">
      <alignment vertical="center"/>
    </xf>
    <xf numFmtId="0" fontId="20" fillId="0" borderId="26" xfId="0" applyFont="1" applyFill="1" applyBorder="1" applyAlignment="1" applyProtection="1">
      <alignment vertical="center"/>
    </xf>
    <xf numFmtId="0" fontId="27" fillId="0" borderId="25" xfId="0" applyFont="1" applyBorder="1" applyAlignment="1" applyProtection="1">
      <alignment vertical="center"/>
    </xf>
    <xf numFmtId="0" fontId="28" fillId="0" borderId="14" xfId="0" applyFont="1" applyBorder="1" applyAlignment="1" applyProtection="1">
      <alignment horizontal="center" vertical="center"/>
    </xf>
    <xf numFmtId="0" fontId="2" fillId="0" borderId="12" xfId="0" applyFont="1" applyFill="1" applyBorder="1" applyAlignment="1" applyProtection="1">
      <alignment horizontal="center" vertical="center" wrapText="1"/>
    </xf>
    <xf numFmtId="0" fontId="24" fillId="4" borderId="3" xfId="0" applyFont="1" applyFill="1" applyBorder="1" applyAlignment="1" applyProtection="1">
      <alignment horizontal="center" vertical="center"/>
      <protection locked="0"/>
    </xf>
    <xf numFmtId="0" fontId="33" fillId="0" borderId="63" xfId="0" applyFont="1" applyFill="1" applyBorder="1" applyAlignment="1" applyProtection="1">
      <alignment horizontal="center" vertical="center"/>
      <protection locked="0"/>
    </xf>
    <xf numFmtId="0" fontId="33" fillId="0" borderId="17" xfId="0" applyFont="1" applyFill="1" applyBorder="1" applyAlignment="1" applyProtection="1">
      <alignment horizontal="center" vertical="center"/>
      <protection locked="0"/>
    </xf>
    <xf numFmtId="0" fontId="33" fillId="0" borderId="18" xfId="0" applyFont="1" applyFill="1" applyBorder="1" applyAlignment="1" applyProtection="1">
      <alignment horizontal="center" vertical="center"/>
      <protection locked="0"/>
    </xf>
    <xf numFmtId="0" fontId="33" fillId="0" borderId="37" xfId="0" applyFont="1" applyFill="1" applyBorder="1" applyAlignment="1" applyProtection="1">
      <alignment horizontal="center" vertical="center"/>
    </xf>
    <xf numFmtId="0" fontId="33" fillId="0" borderId="17" xfId="0" applyFont="1" applyFill="1" applyBorder="1" applyAlignment="1" applyProtection="1">
      <alignment horizontal="center" vertical="center"/>
    </xf>
    <xf numFmtId="0" fontId="33" fillId="0" borderId="43" xfId="0" applyFont="1" applyFill="1" applyBorder="1" applyAlignment="1" applyProtection="1">
      <alignment horizontal="center" vertical="center"/>
    </xf>
    <xf numFmtId="0" fontId="33" fillId="0" borderId="46" xfId="0" applyFont="1" applyFill="1" applyBorder="1" applyAlignment="1" applyProtection="1">
      <alignment horizontal="center" vertical="center"/>
    </xf>
    <xf numFmtId="43" fontId="34" fillId="0" borderId="49" xfId="1" applyFont="1" applyFill="1" applyBorder="1" applyAlignment="1" applyProtection="1">
      <alignment horizontal="center" vertical="center"/>
    </xf>
    <xf numFmtId="0" fontId="35" fillId="0" borderId="16" xfId="0" applyFont="1" applyBorder="1"/>
    <xf numFmtId="43" fontId="34" fillId="0" borderId="37" xfId="0" applyNumberFormat="1" applyFont="1" applyFill="1" applyBorder="1" applyAlignment="1" applyProtection="1">
      <alignment horizontal="center" vertical="center"/>
    </xf>
    <xf numFmtId="43" fontId="34" fillId="0" borderId="18" xfId="0" applyNumberFormat="1" applyFont="1" applyFill="1" applyBorder="1" applyAlignment="1" applyProtection="1">
      <alignment horizontal="center" vertical="center"/>
    </xf>
    <xf numFmtId="0" fontId="34" fillId="4" borderId="38" xfId="0" applyFont="1" applyFill="1" applyBorder="1" applyAlignment="1" applyProtection="1">
      <alignment horizontal="center" vertical="center"/>
      <protection locked="0"/>
    </xf>
    <xf numFmtId="0" fontId="34" fillId="4" borderId="3" xfId="0" applyFont="1" applyFill="1" applyBorder="1" applyAlignment="1" applyProtection="1">
      <alignment horizontal="center" vertical="center"/>
      <protection locked="0"/>
    </xf>
    <xf numFmtId="0" fontId="34" fillId="4" borderId="20" xfId="0" applyFont="1" applyFill="1" applyBorder="1" applyAlignment="1" applyProtection="1">
      <alignment horizontal="center" vertical="center"/>
      <protection locked="0"/>
    </xf>
    <xf numFmtId="43" fontId="34" fillId="0" borderId="38" xfId="0" applyNumberFormat="1" applyFont="1" applyFill="1" applyBorder="1" applyAlignment="1" applyProtection="1">
      <alignment horizontal="center" vertical="center"/>
    </xf>
    <xf numFmtId="43" fontId="34" fillId="0" borderId="3" xfId="0" applyNumberFormat="1" applyFont="1" applyFill="1" applyBorder="1" applyAlignment="1" applyProtection="1">
      <alignment horizontal="center" vertical="center"/>
    </xf>
    <xf numFmtId="43" fontId="34" fillId="0" borderId="4" xfId="0" applyNumberFormat="1" applyFont="1" applyFill="1" applyBorder="1" applyAlignment="1" applyProtection="1">
      <alignment horizontal="center" vertical="center"/>
    </xf>
    <xf numFmtId="43" fontId="34" fillId="0" borderId="45" xfId="0" applyNumberFormat="1" applyFont="1" applyFill="1" applyBorder="1" applyAlignment="1" applyProtection="1">
      <alignment horizontal="center" vertical="center"/>
    </xf>
    <xf numFmtId="43" fontId="34" fillId="0" borderId="50" xfId="1" applyFont="1" applyFill="1" applyBorder="1" applyAlignment="1" applyProtection="1">
      <alignment horizontal="center" vertical="center"/>
    </xf>
    <xf numFmtId="0" fontId="35" fillId="0" borderId="0" xfId="0" applyFont="1" applyBorder="1"/>
    <xf numFmtId="43" fontId="34" fillId="0" borderId="20" xfId="0" applyNumberFormat="1" applyFont="1" applyFill="1" applyBorder="1" applyAlignment="1" applyProtection="1">
      <alignment horizontal="center" vertical="center"/>
    </xf>
    <xf numFmtId="0" fontId="34" fillId="4" borderId="54" xfId="0" applyFont="1" applyFill="1" applyBorder="1" applyAlignment="1" applyProtection="1">
      <alignment horizontal="center" vertical="center"/>
      <protection locked="0"/>
    </xf>
    <xf numFmtId="0" fontId="34" fillId="4" borderId="25" xfId="0" applyFont="1" applyFill="1" applyBorder="1" applyAlignment="1" applyProtection="1">
      <alignment horizontal="center" vertical="center"/>
      <protection locked="0"/>
    </xf>
    <xf numFmtId="0" fontId="34" fillId="4" borderId="35" xfId="0" applyFont="1" applyFill="1" applyBorder="1" applyAlignment="1" applyProtection="1">
      <alignment horizontal="center" vertical="center"/>
      <protection locked="0"/>
    </xf>
    <xf numFmtId="0" fontId="34" fillId="5" borderId="54" xfId="0" applyFont="1" applyFill="1" applyBorder="1" applyAlignment="1" applyProtection="1">
      <alignment horizontal="center" vertical="center"/>
    </xf>
    <xf numFmtId="0" fontId="34" fillId="5" borderId="25" xfId="0" applyFont="1" applyFill="1" applyBorder="1" applyAlignment="1" applyProtection="1">
      <alignment horizontal="center" vertical="center"/>
    </xf>
    <xf numFmtId="0" fontId="34" fillId="5" borderId="35" xfId="0" applyFont="1" applyFill="1" applyBorder="1" applyAlignment="1" applyProtection="1">
      <alignment horizontal="center" vertical="center"/>
    </xf>
    <xf numFmtId="0" fontId="34" fillId="5" borderId="7" xfId="0" applyFont="1" applyFill="1" applyBorder="1" applyAlignment="1" applyProtection="1">
      <alignment horizontal="center" vertical="center"/>
    </xf>
    <xf numFmtId="0" fontId="34" fillId="5" borderId="47" xfId="0" applyFont="1" applyFill="1" applyBorder="1" applyAlignment="1" applyProtection="1">
      <alignment horizontal="center" vertical="center"/>
    </xf>
    <xf numFmtId="43" fontId="34" fillId="5" borderId="51" xfId="1" applyFont="1" applyFill="1" applyBorder="1" applyAlignment="1" applyProtection="1">
      <alignment horizontal="center" vertical="center"/>
    </xf>
    <xf numFmtId="0" fontId="34" fillId="5" borderId="39" xfId="0" applyFont="1" applyFill="1" applyBorder="1" applyAlignment="1" applyProtection="1">
      <alignment horizontal="center" vertical="center"/>
    </xf>
    <xf numFmtId="0" fontId="34" fillId="5" borderId="23" xfId="0" applyFont="1" applyFill="1" applyBorder="1" applyAlignment="1" applyProtection="1">
      <alignment horizontal="center" vertical="center"/>
    </xf>
    <xf numFmtId="0" fontId="34" fillId="5" borderId="24" xfId="0" applyFont="1" applyFill="1" applyBorder="1" applyAlignment="1" applyProtection="1">
      <alignment horizontal="center" vertical="center"/>
    </xf>
    <xf numFmtId="0" fontId="34" fillId="5" borderId="44" xfId="0" applyFont="1" applyFill="1" applyBorder="1" applyAlignment="1" applyProtection="1">
      <alignment horizontal="center" vertical="center"/>
    </xf>
    <xf numFmtId="0" fontId="34" fillId="5" borderId="48" xfId="0" applyFont="1" applyFill="1" applyBorder="1" applyAlignment="1" applyProtection="1">
      <alignment horizontal="center" vertical="center"/>
    </xf>
    <xf numFmtId="43" fontId="34" fillId="5" borderId="52" xfId="1" applyFont="1" applyFill="1" applyBorder="1" applyAlignment="1" applyProtection="1">
      <alignment horizontal="center" vertical="center"/>
    </xf>
    <xf numFmtId="0" fontId="34" fillId="4" borderId="39" xfId="0" applyFont="1" applyFill="1" applyBorder="1" applyAlignment="1" applyProtection="1">
      <alignment horizontal="center" vertical="center"/>
      <protection locked="0"/>
    </xf>
    <xf numFmtId="0" fontId="34" fillId="4" borderId="23" xfId="0" applyFont="1" applyFill="1" applyBorder="1" applyAlignment="1" applyProtection="1">
      <alignment horizontal="center" vertical="center"/>
      <protection locked="0"/>
    </xf>
    <xf numFmtId="0" fontId="34" fillId="4" borderId="24" xfId="0" applyFont="1" applyFill="1" applyBorder="1" applyAlignment="1" applyProtection="1">
      <alignment horizontal="center" vertical="center"/>
      <protection locked="0"/>
    </xf>
    <xf numFmtId="43" fontId="34" fillId="0" borderId="39" xfId="0" applyNumberFormat="1" applyFont="1" applyFill="1" applyBorder="1" applyAlignment="1" applyProtection="1">
      <alignment horizontal="center" vertical="center"/>
    </xf>
    <xf numFmtId="43" fontId="34" fillId="0" borderId="23" xfId="0" applyNumberFormat="1" applyFont="1" applyFill="1" applyBorder="1" applyAlignment="1" applyProtection="1">
      <alignment horizontal="center" vertical="center"/>
    </xf>
    <xf numFmtId="43" fontId="34" fillId="0" borderId="44" xfId="0" applyNumberFormat="1" applyFont="1" applyFill="1" applyBorder="1" applyAlignment="1" applyProtection="1">
      <alignment horizontal="center" vertical="center"/>
    </xf>
    <xf numFmtId="43" fontId="34" fillId="0" borderId="48" xfId="0" applyNumberFormat="1" applyFont="1" applyFill="1" applyBorder="1" applyAlignment="1" applyProtection="1">
      <alignment horizontal="center" vertical="center"/>
    </xf>
    <xf numFmtId="43" fontId="34" fillId="0" borderId="52" xfId="1" applyFont="1" applyFill="1" applyBorder="1" applyAlignment="1" applyProtection="1">
      <alignment horizontal="center" vertical="center"/>
    </xf>
    <xf numFmtId="0" fontId="35" fillId="0" borderId="22" xfId="0" applyFont="1" applyBorder="1"/>
    <xf numFmtId="43" fontId="34" fillId="0" borderId="24" xfId="0" applyNumberFormat="1" applyFont="1" applyFill="1" applyBorder="1" applyAlignment="1" applyProtection="1">
      <alignment horizontal="center" vertical="center"/>
    </xf>
    <xf numFmtId="0" fontId="34" fillId="0" borderId="0" xfId="0" applyFont="1" applyFill="1" applyBorder="1" applyAlignment="1" applyProtection="1">
      <alignment horizontal="center" vertical="center"/>
    </xf>
    <xf numFmtId="43" fontId="34" fillId="0" borderId="0" xfId="0" applyNumberFormat="1" applyFont="1" applyFill="1" applyBorder="1" applyAlignment="1" applyProtection="1">
      <alignment horizontal="center" vertical="center"/>
    </xf>
    <xf numFmtId="0" fontId="35" fillId="0" borderId="0" xfId="0" applyFont="1"/>
    <xf numFmtId="0" fontId="34" fillId="0" borderId="0" xfId="0" applyFont="1" applyFill="1" applyBorder="1" applyAlignment="1" applyProtection="1">
      <alignment vertical="center"/>
    </xf>
    <xf numFmtId="0" fontId="33" fillId="0" borderId="53" xfId="0" applyFont="1" applyFill="1" applyBorder="1" applyAlignment="1" applyProtection="1">
      <alignment horizontal="right" vertical="center"/>
    </xf>
    <xf numFmtId="43" fontId="34" fillId="0" borderId="1" xfId="1" applyFont="1" applyFill="1" applyBorder="1" applyAlignment="1" applyProtection="1">
      <alignment vertical="center"/>
    </xf>
    <xf numFmtId="43" fontId="34" fillId="0" borderId="27" xfId="1" applyFont="1" applyFill="1" applyBorder="1" applyAlignment="1" applyProtection="1">
      <alignment vertical="center"/>
    </xf>
    <xf numFmtId="43" fontId="34" fillId="0" borderId="2" xfId="1" applyFont="1" applyFill="1" applyBorder="1" applyAlignment="1" applyProtection="1">
      <alignment vertical="center"/>
    </xf>
    <xf numFmtId="43" fontId="34" fillId="0" borderId="57" xfId="1" applyFont="1" applyFill="1" applyBorder="1" applyAlignment="1" applyProtection="1">
      <alignment vertical="center"/>
    </xf>
    <xf numFmtId="43" fontId="34" fillId="0" borderId="33" xfId="1" applyFont="1" applyFill="1" applyBorder="1" applyAlignment="1" applyProtection="1">
      <alignment vertical="center"/>
    </xf>
    <xf numFmtId="43" fontId="34" fillId="0" borderId="36" xfId="1" applyFont="1" applyFill="1" applyBorder="1" applyAlignment="1" applyProtection="1">
      <alignment vertical="center"/>
    </xf>
    <xf numFmtId="43" fontId="34" fillId="2" borderId="41" xfId="0" applyNumberFormat="1" applyFont="1" applyFill="1" applyBorder="1" applyAlignment="1" applyProtection="1">
      <alignment vertical="center"/>
    </xf>
    <xf numFmtId="43" fontId="34" fillId="2" borderId="36" xfId="0" applyNumberFormat="1" applyFont="1" applyFill="1" applyBorder="1" applyAlignment="1" applyProtection="1">
      <alignment vertical="center"/>
    </xf>
    <xf numFmtId="43" fontId="23" fillId="0" borderId="17" xfId="1" applyFont="1" applyFill="1" applyBorder="1" applyAlignment="1" applyProtection="1">
      <alignment horizontal="center" vertical="center"/>
    </xf>
    <xf numFmtId="43" fontId="23" fillId="0" borderId="18" xfId="1" applyFont="1" applyFill="1" applyBorder="1" applyAlignment="1" applyProtection="1">
      <alignment horizontal="center" vertical="center"/>
    </xf>
    <xf numFmtId="43" fontId="23" fillId="0" borderId="62" xfId="1" applyFont="1" applyFill="1" applyBorder="1" applyAlignment="1" applyProtection="1">
      <alignment horizontal="center" vertical="center"/>
    </xf>
    <xf numFmtId="43" fontId="2" fillId="0" borderId="0" xfId="1" applyFont="1" applyFill="1" applyAlignment="1" applyProtection="1">
      <alignment horizontal="left" vertical="center"/>
    </xf>
    <xf numFmtId="0" fontId="1" fillId="0" borderId="0" xfId="0" applyFont="1" applyFill="1" applyAlignment="1" applyProtection="1">
      <alignment horizontal="left" vertical="center"/>
    </xf>
    <xf numFmtId="43" fontId="22" fillId="0" borderId="41" xfId="1" applyFont="1" applyFill="1" applyBorder="1" applyAlignment="1" applyProtection="1">
      <alignment horizontal="left" vertical="center"/>
    </xf>
    <xf numFmtId="43" fontId="23" fillId="0" borderId="37" xfId="1" applyFont="1" applyFill="1" applyBorder="1" applyAlignment="1" applyProtection="1">
      <alignment horizontal="left" vertical="center"/>
    </xf>
    <xf numFmtId="43" fontId="23" fillId="0" borderId="38" xfId="1" applyFont="1" applyFill="1" applyBorder="1" applyAlignment="1" applyProtection="1">
      <alignment horizontal="left" vertical="center"/>
    </xf>
    <xf numFmtId="43" fontId="23" fillId="0" borderId="39" xfId="1" applyFont="1" applyFill="1" applyBorder="1" applyAlignment="1" applyProtection="1">
      <alignment horizontal="left" vertical="center"/>
    </xf>
    <xf numFmtId="0" fontId="2" fillId="0" borderId="9" xfId="0" applyNumberFormat="1" applyFont="1" applyFill="1" applyBorder="1" applyAlignment="1" applyProtection="1">
      <alignment horizontal="center" vertical="center"/>
    </xf>
    <xf numFmtId="43" fontId="2" fillId="0" borderId="65" xfId="1" applyFont="1" applyFill="1" applyBorder="1" applyAlignment="1" applyProtection="1">
      <alignment horizontal="center" vertical="center"/>
    </xf>
    <xf numFmtId="0" fontId="24" fillId="0" borderId="3" xfId="0" applyFont="1" applyFill="1" applyBorder="1" applyAlignment="1" applyProtection="1">
      <alignment horizontal="center" vertical="center"/>
    </xf>
    <xf numFmtId="0" fontId="29" fillId="0" borderId="3" xfId="0" applyFont="1" applyFill="1" applyBorder="1" applyAlignment="1" applyProtection="1">
      <alignment horizontal="center" vertical="center"/>
    </xf>
    <xf numFmtId="43" fontId="29" fillId="0" borderId="3" xfId="1" applyFont="1" applyFill="1" applyBorder="1" applyAlignment="1" applyProtection="1">
      <alignment horizontal="center" vertical="center"/>
    </xf>
    <xf numFmtId="0" fontId="20" fillId="0" borderId="59" xfId="0" applyFont="1" applyFill="1" applyBorder="1" applyAlignment="1" applyProtection="1">
      <alignment horizontal="center" vertical="center" wrapText="1"/>
    </xf>
    <xf numFmtId="0" fontId="20" fillId="0" borderId="62" xfId="0" applyFont="1" applyFill="1" applyBorder="1" applyAlignment="1" applyProtection="1">
      <alignment horizontal="center" vertical="center" wrapText="1"/>
    </xf>
    <xf numFmtId="0" fontId="0" fillId="0" borderId="16" xfId="0" applyBorder="1" applyAlignment="1" applyProtection="1">
      <alignment horizontal="center" vertical="top"/>
    </xf>
    <xf numFmtId="0" fontId="2" fillId="0" borderId="7" xfId="0" applyFont="1" applyFill="1" applyBorder="1" applyAlignment="1" applyProtection="1">
      <alignment horizontal="center" vertical="center" wrapText="1"/>
    </xf>
    <xf numFmtId="0" fontId="2" fillId="0" borderId="26" xfId="0" applyFont="1" applyFill="1" applyBorder="1" applyAlignment="1" applyProtection="1">
      <alignment horizontal="center" vertical="center" wrapText="1"/>
    </xf>
    <xf numFmtId="0" fontId="2" fillId="0" borderId="8" xfId="0" applyFont="1" applyFill="1" applyBorder="1" applyAlignment="1" applyProtection="1">
      <alignment horizontal="center" vertical="center" wrapText="1"/>
    </xf>
    <xf numFmtId="0" fontId="2" fillId="0" borderId="11" xfId="0" applyFont="1" applyFill="1" applyBorder="1" applyAlignment="1" applyProtection="1">
      <alignment horizontal="center" vertical="center" wrapText="1"/>
    </xf>
    <xf numFmtId="0" fontId="2" fillId="0" borderId="12" xfId="0" applyFont="1" applyFill="1" applyBorder="1" applyAlignment="1" applyProtection="1">
      <alignment horizontal="center" vertical="center" wrapText="1"/>
    </xf>
    <xf numFmtId="0" fontId="2" fillId="0" borderId="13" xfId="0" applyFont="1" applyFill="1" applyBorder="1" applyAlignment="1" applyProtection="1">
      <alignment horizontal="center" vertical="center" wrapText="1"/>
    </xf>
    <xf numFmtId="2" fontId="25" fillId="0" borderId="3" xfId="0" applyNumberFormat="1" applyFont="1" applyFill="1" applyBorder="1" applyAlignment="1" applyProtection="1">
      <alignment horizontal="center" vertical="center"/>
    </xf>
    <xf numFmtId="43" fontId="14" fillId="0" borderId="41" xfId="1" applyFont="1" applyBorder="1" applyAlignment="1" applyProtection="1">
      <alignment horizontal="center" vertical="center"/>
    </xf>
    <xf numFmtId="43" fontId="14" fillId="0" borderId="27" xfId="1" applyFont="1" applyBorder="1" applyAlignment="1" applyProtection="1">
      <alignment horizontal="center" vertical="center"/>
    </xf>
    <xf numFmtId="43" fontId="14" fillId="0" borderId="42" xfId="1" applyFont="1" applyBorder="1" applyAlignment="1" applyProtection="1">
      <alignment horizontal="center" vertical="center"/>
    </xf>
    <xf numFmtId="0" fontId="32" fillId="0" borderId="26" xfId="0" applyFont="1" applyBorder="1" applyAlignment="1" applyProtection="1">
      <alignment horizontal="center" vertical="center"/>
    </xf>
    <xf numFmtId="0" fontId="32" fillId="0" borderId="12" xfId="0" applyFont="1" applyBorder="1" applyAlignment="1" applyProtection="1">
      <alignment horizontal="center" vertical="center"/>
    </xf>
    <xf numFmtId="0" fontId="20" fillId="0" borderId="58" xfId="0" applyFont="1" applyFill="1" applyBorder="1" applyAlignment="1" applyProtection="1">
      <alignment horizontal="center" vertical="center" wrapText="1"/>
    </xf>
    <xf numFmtId="0" fontId="20" fillId="0" borderId="60" xfId="0" applyFont="1" applyFill="1" applyBorder="1" applyAlignment="1" applyProtection="1">
      <alignment horizontal="center" vertical="center" wrapText="1"/>
    </xf>
    <xf numFmtId="0" fontId="20" fillId="0" borderId="34" xfId="0" applyFont="1" applyFill="1" applyBorder="1" applyAlignment="1" applyProtection="1">
      <alignment horizontal="center" vertical="center" wrapText="1"/>
    </xf>
    <xf numFmtId="0" fontId="20" fillId="0" borderId="61" xfId="0" applyFont="1" applyFill="1" applyBorder="1" applyAlignment="1" applyProtection="1">
      <alignment horizontal="center" vertical="center" wrapText="1"/>
    </xf>
    <xf numFmtId="0" fontId="31" fillId="0" borderId="7" xfId="0" applyFont="1" applyFill="1" applyBorder="1" applyAlignment="1" applyProtection="1">
      <alignment horizontal="center" vertical="center"/>
    </xf>
    <xf numFmtId="0" fontId="31" fillId="0" borderId="26" xfId="0" applyFont="1" applyFill="1" applyBorder="1" applyAlignment="1" applyProtection="1">
      <alignment horizontal="center" vertical="center"/>
    </xf>
    <xf numFmtId="0" fontId="31" fillId="0" borderId="9" xfId="0" applyFont="1" applyFill="1" applyBorder="1" applyAlignment="1" applyProtection="1">
      <alignment horizontal="center" vertical="center"/>
    </xf>
    <xf numFmtId="0" fontId="31" fillId="0" borderId="0" xfId="0" applyFont="1" applyFill="1" applyBorder="1" applyAlignment="1" applyProtection="1">
      <alignment horizontal="center" vertical="center"/>
    </xf>
    <xf numFmtId="0" fontId="30" fillId="0" borderId="8" xfId="0" applyFont="1" applyFill="1" applyBorder="1" applyAlignment="1" applyProtection="1">
      <alignment horizontal="center" vertical="center"/>
    </xf>
    <xf numFmtId="0" fontId="30" fillId="0" borderId="10" xfId="0" applyFont="1" applyFill="1" applyBorder="1" applyAlignment="1" applyProtection="1">
      <alignment horizontal="center" vertical="center"/>
    </xf>
    <xf numFmtId="0" fontId="5" fillId="0" borderId="7" xfId="0" applyFont="1" applyFill="1" applyBorder="1" applyAlignment="1" applyProtection="1">
      <alignment horizontal="center" vertical="center"/>
    </xf>
    <xf numFmtId="0" fontId="5" fillId="0" borderId="26" xfId="0" applyFont="1" applyFill="1" applyBorder="1" applyAlignment="1" applyProtection="1">
      <alignment horizontal="center" vertical="center"/>
    </xf>
    <xf numFmtId="0" fontId="5" fillId="0" borderId="11" xfId="0" applyFont="1" applyFill="1" applyBorder="1" applyAlignment="1" applyProtection="1">
      <alignment horizontal="center" vertical="center"/>
    </xf>
    <xf numFmtId="0" fontId="5" fillId="0" borderId="12" xfId="0" applyFont="1" applyFill="1" applyBorder="1" applyAlignment="1" applyProtection="1">
      <alignment horizontal="center" vertical="center"/>
    </xf>
    <xf numFmtId="0" fontId="5" fillId="0" borderId="19" xfId="0" applyFont="1" applyFill="1" applyBorder="1" applyAlignment="1" applyProtection="1">
      <alignment horizontal="center" vertical="center"/>
    </xf>
    <xf numFmtId="0" fontId="5" fillId="0" borderId="15" xfId="0" applyFont="1" applyFill="1" applyBorder="1" applyAlignment="1" applyProtection="1">
      <alignment horizontal="center" vertical="center"/>
    </xf>
    <xf numFmtId="0" fontId="5" fillId="0" borderId="21" xfId="0" applyFont="1" applyFill="1" applyBorder="1" applyAlignment="1" applyProtection="1">
      <alignment horizontal="center" vertical="center"/>
    </xf>
    <xf numFmtId="0" fontId="20" fillId="0" borderId="55" xfId="0" applyFont="1" applyFill="1" applyBorder="1" applyAlignment="1" applyProtection="1">
      <alignment horizontal="center" vertical="center" wrapText="1"/>
    </xf>
    <xf numFmtId="0" fontId="20" fillId="0" borderId="56" xfId="0" applyFont="1" applyFill="1" applyBorder="1" applyAlignment="1" applyProtection="1">
      <alignment horizontal="center" vertical="center" wrapText="1"/>
    </xf>
    <xf numFmtId="0" fontId="1" fillId="0" borderId="15" xfId="0" applyFont="1" applyFill="1" applyBorder="1" applyAlignment="1" applyProtection="1">
      <alignment horizontal="center" vertical="center"/>
    </xf>
    <xf numFmtId="0" fontId="1" fillId="0" borderId="21" xfId="0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</xf>
    <xf numFmtId="0" fontId="2" fillId="0" borderId="2" xfId="0" applyFont="1" applyFill="1" applyBorder="1" applyAlignment="1" applyProtection="1">
      <alignment horizontal="center" vertical="center"/>
    </xf>
    <xf numFmtId="0" fontId="2" fillId="0" borderId="31" xfId="0" applyFont="1" applyFill="1" applyBorder="1" applyAlignment="1" applyProtection="1">
      <alignment horizontal="center" vertical="center"/>
    </xf>
    <xf numFmtId="0" fontId="8" fillId="0" borderId="7" xfId="0" applyFont="1" applyFill="1" applyBorder="1" applyAlignment="1" applyProtection="1">
      <alignment horizontal="center" vertical="center" wrapText="1"/>
    </xf>
    <xf numFmtId="0" fontId="8" fillId="0" borderId="26" xfId="0" applyFont="1" applyFill="1" applyBorder="1" applyAlignment="1" applyProtection="1">
      <alignment horizontal="center" vertical="center" wrapText="1"/>
    </xf>
    <xf numFmtId="0" fontId="8" fillId="0" borderId="8" xfId="0" applyFont="1" applyFill="1" applyBorder="1" applyAlignment="1" applyProtection="1">
      <alignment horizontal="center" vertical="center" wrapText="1"/>
    </xf>
    <xf numFmtId="0" fontId="8" fillId="0" borderId="11" xfId="0" applyFont="1" applyFill="1" applyBorder="1" applyAlignment="1" applyProtection="1">
      <alignment horizontal="center" vertical="center" wrapText="1"/>
    </xf>
    <xf numFmtId="0" fontId="8" fillId="0" borderId="12" xfId="0" applyFont="1" applyFill="1" applyBorder="1" applyAlignment="1" applyProtection="1">
      <alignment horizontal="center" vertical="center" wrapText="1"/>
    </xf>
    <xf numFmtId="0" fontId="8" fillId="0" borderId="13" xfId="0" applyFont="1" applyFill="1" applyBorder="1" applyAlignment="1" applyProtection="1">
      <alignment horizontal="center" vertical="center" wrapText="1"/>
    </xf>
    <xf numFmtId="0" fontId="1" fillId="0" borderId="19" xfId="0" applyFont="1" applyFill="1" applyBorder="1" applyAlignment="1" applyProtection="1">
      <alignment horizontal="center" vertical="center"/>
    </xf>
    <xf numFmtId="0" fontId="11" fillId="4" borderId="4" xfId="0" applyFont="1" applyFill="1" applyBorder="1" applyAlignment="1" applyProtection="1">
      <alignment horizontal="center" vertical="center"/>
      <protection locked="0"/>
    </xf>
    <xf numFmtId="0" fontId="11" fillId="4" borderId="5" xfId="0" applyFont="1" applyFill="1" applyBorder="1" applyAlignment="1" applyProtection="1">
      <alignment horizontal="center" vertical="center"/>
      <protection locked="0"/>
    </xf>
    <xf numFmtId="0" fontId="9" fillId="0" borderId="26" xfId="0" applyFont="1" applyBorder="1" applyAlignment="1" applyProtection="1">
      <alignment horizontal="center" vertical="center"/>
    </xf>
    <xf numFmtId="0" fontId="9" fillId="0" borderId="8" xfId="0" applyFont="1" applyBorder="1" applyAlignment="1" applyProtection="1">
      <alignment horizontal="center" vertical="center"/>
    </xf>
    <xf numFmtId="0" fontId="9" fillId="0" borderId="12" xfId="0" applyFont="1" applyBorder="1" applyAlignment="1" applyProtection="1">
      <alignment horizontal="center" vertical="center"/>
    </xf>
    <xf numFmtId="0" fontId="9" fillId="0" borderId="13" xfId="0" applyFont="1" applyBorder="1" applyAlignment="1" applyProtection="1">
      <alignment horizontal="center" vertical="center"/>
    </xf>
    <xf numFmtId="0" fontId="6" fillId="0" borderId="7" xfId="0" applyFont="1" applyFill="1" applyBorder="1" applyAlignment="1" applyProtection="1">
      <alignment horizontal="center" vertical="center"/>
    </xf>
    <xf numFmtId="0" fontId="6" fillId="0" borderId="26" xfId="0" applyFont="1" applyFill="1" applyBorder="1" applyAlignment="1" applyProtection="1">
      <alignment horizontal="center" vertical="center"/>
    </xf>
    <xf numFmtId="0" fontId="6" fillId="0" borderId="8" xfId="0" applyFont="1" applyFill="1" applyBorder="1" applyAlignment="1" applyProtection="1">
      <alignment horizontal="center" vertical="center"/>
    </xf>
    <xf numFmtId="0" fontId="6" fillId="0" borderId="11" xfId="0" applyFont="1" applyFill="1" applyBorder="1" applyAlignment="1" applyProtection="1">
      <alignment horizontal="center" vertical="center"/>
    </xf>
    <xf numFmtId="0" fontId="6" fillId="0" borderId="12" xfId="0" applyFont="1" applyFill="1" applyBorder="1" applyAlignment="1" applyProtection="1">
      <alignment horizontal="center" vertical="center"/>
    </xf>
    <xf numFmtId="0" fontId="6" fillId="0" borderId="13" xfId="0" applyFont="1" applyFill="1" applyBorder="1" applyAlignment="1" applyProtection="1">
      <alignment horizontal="center" vertical="center"/>
    </xf>
    <xf numFmtId="0" fontId="6" fillId="0" borderId="25" xfId="0" applyFont="1" applyFill="1" applyBorder="1" applyAlignment="1" applyProtection="1">
      <alignment horizontal="center" vertical="center"/>
    </xf>
    <xf numFmtId="0" fontId="6" fillId="0" borderId="14" xfId="0" applyFont="1" applyFill="1" applyBorder="1" applyAlignment="1" applyProtection="1">
      <alignment horizontal="center" vertical="center"/>
    </xf>
    <xf numFmtId="0" fontId="11" fillId="0" borderId="4" xfId="0" applyFont="1" applyFill="1" applyBorder="1" applyAlignment="1" applyProtection="1">
      <alignment horizontal="center" vertical="center"/>
    </xf>
    <xf numFmtId="0" fontId="11" fillId="0" borderId="5" xfId="0" applyFont="1" applyFill="1" applyBorder="1" applyAlignment="1" applyProtection="1">
      <alignment horizontal="center" vertical="center"/>
    </xf>
    <xf numFmtId="0" fontId="11" fillId="0" borderId="6" xfId="0" applyFont="1" applyFill="1" applyBorder="1" applyAlignment="1" applyProtection="1">
      <alignment horizontal="center" vertical="center"/>
    </xf>
    <xf numFmtId="14" fontId="1" fillId="0" borderId="26" xfId="0" applyNumberFormat="1" applyFont="1" applyFill="1" applyBorder="1" applyAlignment="1" applyProtection="1">
      <alignment horizontal="center" vertical="center"/>
    </xf>
    <xf numFmtId="14" fontId="1" fillId="0" borderId="8" xfId="0" applyNumberFormat="1" applyFont="1" applyFill="1" applyBorder="1" applyAlignment="1" applyProtection="1">
      <alignment horizontal="center" vertical="center"/>
    </xf>
    <xf numFmtId="0" fontId="27" fillId="0" borderId="0" xfId="0" applyFont="1" applyBorder="1" applyAlignment="1" applyProtection="1">
      <alignment vertical="center"/>
    </xf>
    <xf numFmtId="0" fontId="28" fillId="0" borderId="0" xfId="0" applyFont="1" applyBorder="1" applyAlignment="1" applyProtection="1">
      <alignment horizontal="center" vertical="center"/>
    </xf>
    <xf numFmtId="0" fontId="33" fillId="0" borderId="43" xfId="0" applyFont="1" applyFill="1" applyBorder="1" applyAlignment="1" applyProtection="1">
      <alignment horizontal="center" vertical="center"/>
      <protection locked="0"/>
    </xf>
    <xf numFmtId="0" fontId="34" fillId="4" borderId="4" xfId="0" applyFont="1" applyFill="1" applyBorder="1" applyAlignment="1" applyProtection="1">
      <alignment horizontal="center" vertical="center"/>
      <protection locked="0"/>
    </xf>
    <xf numFmtId="0" fontId="34" fillId="4" borderId="7" xfId="0" applyFont="1" applyFill="1" applyBorder="1" applyAlignment="1" applyProtection="1">
      <alignment horizontal="center" vertical="center"/>
      <protection locked="0"/>
    </xf>
    <xf numFmtId="0" fontId="34" fillId="4" borderId="44" xfId="0" applyFont="1" applyFill="1" applyBorder="1" applyAlignment="1" applyProtection="1">
      <alignment horizontal="center" vertical="center"/>
      <protection locked="0"/>
    </xf>
    <xf numFmtId="43" fontId="2" fillId="0" borderId="0" xfId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Border="1" applyAlignment="1" applyProtection="1">
      <alignment vertical="center"/>
    </xf>
    <xf numFmtId="43" fontId="23" fillId="0" borderId="14" xfId="1" applyFont="1" applyFill="1" applyBorder="1" applyAlignment="1" applyProtection="1">
      <alignment horizontal="center" vertical="center"/>
    </xf>
    <xf numFmtId="43" fontId="23" fillId="0" borderId="34" xfId="1" applyFont="1" applyFill="1" applyBorder="1" applyAlignment="1" applyProtection="1">
      <alignment horizontal="center" vertical="center"/>
    </xf>
    <xf numFmtId="0" fontId="2" fillId="0" borderId="66" xfId="0" applyNumberFormat="1" applyFont="1" applyFill="1" applyBorder="1" applyAlignment="1" applyProtection="1">
      <alignment horizontal="center" vertical="center" wrapText="1"/>
    </xf>
    <xf numFmtId="0" fontId="2" fillId="0" borderId="12" xfId="0" applyNumberFormat="1" applyFont="1" applyFill="1" applyBorder="1" applyAlignment="1" applyProtection="1">
      <alignment horizontal="center" vertical="center" wrapText="1"/>
    </xf>
    <xf numFmtId="0" fontId="2" fillId="0" borderId="64" xfId="0" applyNumberFormat="1" applyFont="1" applyFill="1" applyBorder="1" applyAlignment="1" applyProtection="1">
      <alignment horizontal="center" vertical="center"/>
    </xf>
    <xf numFmtId="0" fontId="2" fillId="0" borderId="12" xfId="0" applyNumberFormat="1" applyFont="1" applyFill="1" applyBorder="1" applyAlignment="1" applyProtection="1">
      <alignment horizontal="center" vertical="center"/>
    </xf>
    <xf numFmtId="0" fontId="2" fillId="0" borderId="11" xfId="0" applyNumberFormat="1" applyFont="1" applyFill="1" applyBorder="1" applyAlignment="1" applyProtection="1">
      <alignment horizontal="center" vertical="center"/>
    </xf>
    <xf numFmtId="43" fontId="2" fillId="0" borderId="0" xfId="1" applyFont="1" applyFill="1" applyAlignment="1" applyProtection="1">
      <alignment horizontal="left" vertical="top"/>
    </xf>
    <xf numFmtId="43" fontId="2" fillId="0" borderId="0" xfId="1" applyFont="1" applyFill="1" applyAlignment="1" applyProtection="1">
      <alignment horizontal="left" vertical="top" wrapText="1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20" fillId="10" borderId="0" xfId="0" applyFont="1" applyFill="1" applyBorder="1" applyAlignment="1" applyProtection="1">
      <alignment vertical="center"/>
    </xf>
    <xf numFmtId="14" fontId="20" fillId="10" borderId="0" xfId="0" applyNumberFormat="1" applyFont="1" applyFill="1" applyBorder="1" applyAlignment="1" applyProtection="1">
      <alignment horizontal="center" vertical="center"/>
      <protection hidden="1"/>
    </xf>
    <xf numFmtId="0" fontId="34" fillId="10" borderId="38" xfId="0" applyFont="1" applyFill="1" applyBorder="1" applyAlignment="1" applyProtection="1">
      <alignment horizontal="center" vertical="center"/>
      <protection locked="0"/>
    </xf>
    <xf numFmtId="0" fontId="34" fillId="10" borderId="3" xfId="0" applyFont="1" applyFill="1" applyBorder="1" applyAlignment="1" applyProtection="1">
      <alignment horizontal="center" vertical="center"/>
      <protection locked="0"/>
    </xf>
    <xf numFmtId="0" fontId="34" fillId="10" borderId="4" xfId="0" applyFont="1" applyFill="1" applyBorder="1" applyAlignment="1" applyProtection="1">
      <alignment horizontal="center" vertical="center"/>
      <protection locked="0"/>
    </xf>
    <xf numFmtId="0" fontId="34" fillId="10" borderId="20" xfId="0" applyFont="1" applyFill="1" applyBorder="1" applyAlignment="1" applyProtection="1">
      <alignment horizontal="center" vertical="center"/>
      <protection locked="0"/>
    </xf>
    <xf numFmtId="43" fontId="34" fillId="10" borderId="38" xfId="0" applyNumberFormat="1" applyFont="1" applyFill="1" applyBorder="1" applyAlignment="1" applyProtection="1">
      <alignment horizontal="center" vertical="center"/>
    </xf>
    <xf numFmtId="43" fontId="34" fillId="10" borderId="3" xfId="0" applyNumberFormat="1" applyFont="1" applyFill="1" applyBorder="1" applyAlignment="1" applyProtection="1">
      <alignment horizontal="center" vertical="center"/>
    </xf>
    <xf numFmtId="43" fontId="34" fillId="10" borderId="4" xfId="0" applyNumberFormat="1" applyFont="1" applyFill="1" applyBorder="1" applyAlignment="1" applyProtection="1">
      <alignment horizontal="center" vertical="center"/>
    </xf>
    <xf numFmtId="43" fontId="34" fillId="10" borderId="45" xfId="0" applyNumberFormat="1" applyFont="1" applyFill="1" applyBorder="1" applyAlignment="1" applyProtection="1">
      <alignment horizontal="center" vertical="center"/>
    </xf>
    <xf numFmtId="43" fontId="34" fillId="10" borderId="50" xfId="1" applyFont="1" applyFill="1" applyBorder="1" applyAlignment="1" applyProtection="1">
      <alignment horizontal="center" vertical="center"/>
    </xf>
    <xf numFmtId="0" fontId="35" fillId="10" borderId="0" xfId="0" applyFont="1" applyFill="1" applyBorder="1"/>
    <xf numFmtId="43" fontId="34" fillId="10" borderId="20" xfId="0" applyNumberFormat="1" applyFont="1" applyFill="1" applyBorder="1" applyAlignment="1" applyProtection="1">
      <alignment horizontal="center" vertical="center"/>
    </xf>
    <xf numFmtId="43" fontId="2" fillId="0" borderId="0" xfId="0" applyNumberFormat="1" applyFont="1" applyFill="1" applyAlignment="1" applyProtection="1">
      <alignment horizontal="center" vertical="center"/>
    </xf>
    <xf numFmtId="43" fontId="2" fillId="0" borderId="0" xfId="0" applyNumberFormat="1" applyFont="1" applyFill="1" applyAlignment="1" applyProtection="1">
      <alignment vertical="center"/>
    </xf>
    <xf numFmtId="0" fontId="2" fillId="0" borderId="3" xfId="0" applyFont="1" applyFill="1" applyBorder="1" applyAlignment="1" applyProtection="1">
      <alignment horizontal="center" vertical="center"/>
    </xf>
    <xf numFmtId="0" fontId="5" fillId="0" borderId="0" xfId="0" applyFont="1" applyFill="1" applyBorder="1" applyAlignment="1" applyProtection="1">
      <alignment horizontal="left" vertical="center"/>
    </xf>
    <xf numFmtId="0" fontId="20" fillId="0" borderId="0" xfId="0" applyFont="1" applyFill="1" applyBorder="1" applyAlignment="1" applyProtection="1">
      <alignment horizontal="center" vertical="center"/>
    </xf>
    <xf numFmtId="0" fontId="5" fillId="0" borderId="3" xfId="0" applyFont="1" applyFill="1" applyBorder="1" applyAlignment="1" applyProtection="1">
      <alignment horizontal="center" vertical="center"/>
    </xf>
    <xf numFmtId="0" fontId="5" fillId="0" borderId="3" xfId="0" applyFont="1" applyFill="1" applyBorder="1" applyAlignment="1" applyProtection="1">
      <alignment horizontal="center" vertical="center"/>
    </xf>
    <xf numFmtId="0" fontId="21" fillId="0" borderId="0" xfId="0" applyFont="1" applyProtection="1"/>
    <xf numFmtId="43" fontId="20" fillId="0" borderId="0" xfId="1" applyFont="1" applyFill="1" applyAlignment="1" applyProtection="1">
      <alignment horizontal="left" vertical="center"/>
    </xf>
    <xf numFmtId="43" fontId="20" fillId="0" borderId="0" xfId="1" applyFont="1" applyFill="1" applyAlignment="1" applyProtection="1">
      <alignment vertical="center"/>
    </xf>
    <xf numFmtId="0" fontId="20" fillId="0" borderId="0" xfId="0" applyNumberFormat="1" applyFont="1" applyFill="1" applyAlignment="1" applyProtection="1">
      <alignment vertical="center"/>
    </xf>
    <xf numFmtId="0" fontId="20" fillId="0" borderId="0" xfId="0" applyNumberFormat="1" applyFont="1" applyFill="1" applyBorder="1" applyAlignment="1" applyProtection="1">
      <alignment vertical="center"/>
    </xf>
    <xf numFmtId="0" fontId="20" fillId="0" borderId="0" xfId="0" applyFont="1" applyFill="1" applyAlignment="1" applyProtection="1">
      <alignment horizontal="center" vertical="center"/>
    </xf>
    <xf numFmtId="0" fontId="36" fillId="0" borderId="0" xfId="0" applyFont="1"/>
  </cellXfs>
  <cellStyles count="2">
    <cellStyle name="Milliers" xfId="1" builtinId="3"/>
    <cellStyle name="Normal" xfId="0" builtinId="0"/>
  </cellStyles>
  <dxfs count="555"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 patternType="gray125">
          <bgColor theme="3" tint="0.79995117038483843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 patternType="gray125">
          <bgColor theme="3" tint="0.79995117038483843"/>
        </patternFill>
      </fill>
    </dxf>
    <dxf>
      <font>
        <b/>
        <i val="0"/>
      </font>
      <fill>
        <patternFill patternType="gray125">
          <bgColor theme="3" tint="0.79995117038483843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 patternType="gray125">
          <bgColor theme="3" tint="0.79995117038483843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 patternType="gray125">
          <bgColor theme="3" tint="0.79995117038483843"/>
        </patternFill>
      </fill>
    </dxf>
    <dxf>
      <font>
        <b/>
        <i val="0"/>
      </font>
      <fill>
        <patternFill patternType="gray125">
          <bgColor theme="3" tint="0.79995117038483843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 patternType="gray125">
          <bgColor theme="3" tint="0.79995117038483843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 patternType="gray125">
          <bgColor theme="3" tint="0.79995117038483843"/>
        </patternFill>
      </fill>
    </dxf>
    <dxf>
      <font>
        <b/>
        <i val="0"/>
      </font>
      <fill>
        <patternFill patternType="gray125">
          <bgColor theme="3" tint="0.79995117038483843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 patternType="gray125">
          <bgColor theme="3" tint="0.79995117038483843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 patternType="gray125">
          <bgColor theme="3" tint="0.79995117038483843"/>
        </patternFill>
      </fill>
    </dxf>
    <dxf>
      <font>
        <b/>
        <i val="0"/>
      </font>
      <fill>
        <patternFill patternType="gray125">
          <bgColor theme="3" tint="0.79995117038483843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 patternType="gray125">
          <bgColor theme="3" tint="0.79995117038483843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 patternType="gray125">
          <bgColor theme="3" tint="0.79995117038483843"/>
        </patternFill>
      </fill>
    </dxf>
    <dxf>
      <font>
        <b/>
        <i val="0"/>
      </font>
      <fill>
        <patternFill patternType="gray125">
          <bgColor theme="3" tint="0.79995117038483843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 patternType="gray125">
          <bgColor theme="3" tint="0.79995117038483843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 patternType="gray125">
          <bgColor theme="3" tint="0.79995117038483843"/>
        </patternFill>
      </fill>
    </dxf>
    <dxf>
      <font>
        <b/>
        <i val="0"/>
      </font>
      <fill>
        <patternFill patternType="gray125">
          <bgColor theme="3" tint="0.79995117038483843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 patternType="gray125">
          <bgColor theme="3" tint="0.79995117038483843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 patternType="gray125">
          <bgColor theme="3" tint="0.79995117038483843"/>
        </patternFill>
      </fill>
    </dxf>
    <dxf>
      <font>
        <b/>
        <i val="0"/>
      </font>
      <fill>
        <patternFill patternType="gray125">
          <bgColor theme="3" tint="0.79995117038483843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 patternType="gray125">
          <bgColor theme="3" tint="0.79995117038483843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 patternType="gray125">
          <bgColor theme="3" tint="0.79995117038483843"/>
        </patternFill>
      </fill>
    </dxf>
    <dxf>
      <font>
        <b/>
        <i val="0"/>
      </font>
      <fill>
        <patternFill patternType="gray125">
          <bgColor theme="3" tint="0.79995117038483843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 patternType="gray125">
          <bgColor theme="3" tint="0.79995117038483843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 patternType="gray125">
          <bgColor theme="3" tint="0.79995117038483843"/>
        </patternFill>
      </fill>
    </dxf>
    <dxf>
      <font>
        <b/>
        <i val="0"/>
      </font>
      <fill>
        <patternFill patternType="gray125">
          <bgColor theme="3" tint="0.79995117038483843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 patternType="gray125">
          <bgColor theme="3" tint="0.79995117038483843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 patternType="gray125">
          <bgColor theme="3" tint="0.79995117038483843"/>
        </patternFill>
      </fill>
    </dxf>
    <dxf>
      <font>
        <b/>
        <i val="0"/>
      </font>
      <fill>
        <patternFill patternType="gray125">
          <bgColor theme="3" tint="0.79995117038483843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  <color rgb="FFFF0000"/>
      </font>
    </dxf>
    <dxf>
      <font>
        <b/>
        <i val="0"/>
        <color rgb="FFFF3300"/>
      </font>
      <fill>
        <patternFill patternType="none">
          <bgColor auto="1"/>
        </patternFill>
      </fill>
    </dxf>
    <dxf>
      <font>
        <b/>
        <i val="0"/>
        <color rgb="FFFF3300"/>
      </font>
      <fill>
        <patternFill patternType="none">
          <bgColor auto="1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 patternType="gray125">
          <bgColor theme="3" tint="0.79995117038483843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 patternType="gray125">
          <bgColor theme="3" tint="0.79995117038483843"/>
        </patternFill>
      </fill>
    </dxf>
    <dxf>
      <font>
        <b/>
        <i val="0"/>
      </font>
      <fill>
        <patternFill patternType="gray125">
          <bgColor theme="3" tint="0.79995117038483843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  <color rgb="FFFF000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 patternType="gray125">
          <bgColor theme="3" tint="0.79995117038483843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 patternType="gray125">
          <bgColor theme="3" tint="0.79995117038483843"/>
        </patternFill>
      </fill>
    </dxf>
    <dxf>
      <font>
        <b/>
        <i val="0"/>
      </font>
      <fill>
        <patternFill patternType="gray125">
          <bgColor theme="3" tint="0.79995117038483843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  <color rgb="FFFF3300"/>
      </font>
      <fill>
        <patternFill patternType="none">
          <bgColor auto="1"/>
        </patternFill>
      </fill>
    </dxf>
  </dxfs>
  <tableStyles count="0" defaultTableStyle="TableStyleMedium2" defaultPivotStyle="PivotStyleLight16"/>
  <colors>
    <mruColors>
      <color rgb="FFFF3300"/>
      <color rgb="FF33CC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ables/table1.xml><?xml version="1.0" encoding="utf-8"?>
<table xmlns="http://schemas.openxmlformats.org/spreadsheetml/2006/main" id="1" name="Tableau1" displayName="Tableau1" ref="A1:B1562" totalsRowShown="0">
  <autoFilter ref="A1:B1562"/>
  <tableColumns count="2">
    <tableColumn id="1" name="Salarié"/>
    <tableColumn id="2" name="Code Action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C61"/>
  <sheetViews>
    <sheetView tabSelected="1" zoomScale="70" zoomScaleNormal="70" workbookViewId="0">
      <selection activeCell="D28" sqref="D28"/>
    </sheetView>
  </sheetViews>
  <sheetFormatPr baseColWidth="10" defaultRowHeight="15" x14ac:dyDescent="0.25"/>
  <cols>
    <col min="1" max="1" width="7.5703125" style="3" customWidth="1"/>
    <col min="2" max="2" width="14.28515625" style="1" customWidth="1"/>
    <col min="3" max="3" width="15" style="54" customWidth="1"/>
    <col min="4" max="5" width="49.28515625" style="54" customWidth="1"/>
    <col min="6" max="7" width="27" style="1" customWidth="1"/>
    <col min="8" max="9" width="14.140625" style="1" customWidth="1"/>
    <col min="10" max="10" width="29.140625" style="1" customWidth="1"/>
    <col min="11" max="14" width="13.42578125" style="1" customWidth="1"/>
    <col min="15" max="15" width="14.5703125" style="1" customWidth="1"/>
    <col min="16" max="16" width="13.42578125" style="1" customWidth="1"/>
    <col min="17" max="17" width="13" style="1" customWidth="1"/>
    <col min="18" max="18" width="3.7109375" customWidth="1"/>
    <col min="19" max="20" width="13.85546875" style="1" customWidth="1"/>
    <col min="21" max="21" width="12" style="57" bestFit="1" customWidth="1"/>
    <col min="22" max="22" width="26.28515625" style="247" bestFit="1" customWidth="1"/>
    <col min="23" max="25" width="11.42578125" style="133" customWidth="1"/>
    <col min="26" max="26" width="13" style="133" bestFit="1" customWidth="1"/>
    <col min="27" max="27" width="9.42578125" style="129" bestFit="1" customWidth="1"/>
    <col min="28" max="28" width="7.140625" style="129" bestFit="1" customWidth="1"/>
    <col min="29" max="29" width="8.140625" style="129" bestFit="1" customWidth="1"/>
    <col min="30" max="30" width="13.5703125" style="129" bestFit="1" customWidth="1"/>
    <col min="31" max="31" width="9.42578125" style="129" bestFit="1" customWidth="1"/>
    <col min="32" max="32" width="7.140625" style="129" bestFit="1" customWidth="1"/>
    <col min="33" max="33" width="8.140625" style="129" bestFit="1" customWidth="1"/>
    <col min="34" max="34" width="14" style="129" bestFit="1" customWidth="1"/>
    <col min="35" max="35" width="8.140625" style="129" bestFit="1" customWidth="1"/>
    <col min="36" max="36" width="10.85546875" style="330" bestFit="1" customWidth="1"/>
    <col min="37" max="37" width="8.140625" style="129" bestFit="1" customWidth="1"/>
    <col min="38" max="38" width="10.85546875" style="1" bestFit="1" customWidth="1"/>
    <col min="39" max="39" width="8.140625" style="129" bestFit="1" customWidth="1"/>
    <col min="40" max="40" width="10.85546875" style="1" bestFit="1" customWidth="1"/>
    <col min="41" max="51" width="11.42578125" style="1" customWidth="1"/>
    <col min="52" max="53" width="11.42578125" style="54" customWidth="1"/>
    <col min="54" max="54" width="11.42578125" style="1" customWidth="1"/>
    <col min="55" max="272" width="11.42578125" style="1"/>
    <col min="273" max="273" width="7.5703125" style="1" customWidth="1"/>
    <col min="274" max="274" width="14.28515625" style="1" customWidth="1"/>
    <col min="275" max="275" width="13.85546875" style="1" bestFit="1" customWidth="1"/>
    <col min="276" max="277" width="15.7109375" style="1" customWidth="1"/>
    <col min="278" max="278" width="11.42578125" style="1"/>
    <col min="279" max="279" width="8.28515625" style="1" customWidth="1"/>
    <col min="280" max="280" width="20.28515625" style="1" customWidth="1"/>
    <col min="281" max="528" width="11.42578125" style="1"/>
    <col min="529" max="529" width="7.5703125" style="1" customWidth="1"/>
    <col min="530" max="530" width="14.28515625" style="1" customWidth="1"/>
    <col min="531" max="531" width="13.85546875" style="1" bestFit="1" customWidth="1"/>
    <col min="532" max="533" width="15.7109375" style="1" customWidth="1"/>
    <col min="534" max="534" width="11.42578125" style="1"/>
    <col min="535" max="535" width="8.28515625" style="1" customWidth="1"/>
    <col min="536" max="536" width="20.28515625" style="1" customWidth="1"/>
    <col min="537" max="784" width="11.42578125" style="1"/>
    <col min="785" max="785" width="7.5703125" style="1" customWidth="1"/>
    <col min="786" max="786" width="14.28515625" style="1" customWidth="1"/>
    <col min="787" max="787" width="13.85546875" style="1" bestFit="1" customWidth="1"/>
    <col min="788" max="789" width="15.7109375" style="1" customWidth="1"/>
    <col min="790" max="790" width="11.42578125" style="1"/>
    <col min="791" max="791" width="8.28515625" style="1" customWidth="1"/>
    <col min="792" max="792" width="20.28515625" style="1" customWidth="1"/>
    <col min="793" max="1040" width="11.42578125" style="1"/>
    <col min="1041" max="1041" width="7.5703125" style="1" customWidth="1"/>
    <col min="1042" max="1042" width="14.28515625" style="1" customWidth="1"/>
    <col min="1043" max="1043" width="13.85546875" style="1" bestFit="1" customWidth="1"/>
    <col min="1044" max="1045" width="15.7109375" style="1" customWidth="1"/>
    <col min="1046" max="1046" width="11.42578125" style="1"/>
    <col min="1047" max="1047" width="8.28515625" style="1" customWidth="1"/>
    <col min="1048" max="1048" width="20.28515625" style="1" customWidth="1"/>
    <col min="1049" max="1296" width="11.42578125" style="1"/>
    <col min="1297" max="1297" width="7.5703125" style="1" customWidth="1"/>
    <col min="1298" max="1298" width="14.28515625" style="1" customWidth="1"/>
    <col min="1299" max="1299" width="13.85546875" style="1" bestFit="1" customWidth="1"/>
    <col min="1300" max="1301" width="15.7109375" style="1" customWidth="1"/>
    <col min="1302" max="1302" width="11.42578125" style="1"/>
    <col min="1303" max="1303" width="8.28515625" style="1" customWidth="1"/>
    <col min="1304" max="1304" width="20.28515625" style="1" customWidth="1"/>
    <col min="1305" max="1552" width="11.42578125" style="1"/>
    <col min="1553" max="1553" width="7.5703125" style="1" customWidth="1"/>
    <col min="1554" max="1554" width="14.28515625" style="1" customWidth="1"/>
    <col min="1555" max="1555" width="13.85546875" style="1" bestFit="1" customWidth="1"/>
    <col min="1556" max="1557" width="15.7109375" style="1" customWidth="1"/>
    <col min="1558" max="1558" width="11.42578125" style="1"/>
    <col min="1559" max="1559" width="8.28515625" style="1" customWidth="1"/>
    <col min="1560" max="1560" width="20.28515625" style="1" customWidth="1"/>
    <col min="1561" max="1808" width="11.42578125" style="1"/>
    <col min="1809" max="1809" width="7.5703125" style="1" customWidth="1"/>
    <col min="1810" max="1810" width="14.28515625" style="1" customWidth="1"/>
    <col min="1811" max="1811" width="13.85546875" style="1" bestFit="1" customWidth="1"/>
    <col min="1812" max="1813" width="15.7109375" style="1" customWidth="1"/>
    <col min="1814" max="1814" width="11.42578125" style="1"/>
    <col min="1815" max="1815" width="8.28515625" style="1" customWidth="1"/>
    <col min="1816" max="1816" width="20.28515625" style="1" customWidth="1"/>
    <col min="1817" max="2064" width="11.42578125" style="1"/>
    <col min="2065" max="2065" width="7.5703125" style="1" customWidth="1"/>
    <col min="2066" max="2066" width="14.28515625" style="1" customWidth="1"/>
    <col min="2067" max="2067" width="13.85546875" style="1" bestFit="1" customWidth="1"/>
    <col min="2068" max="2069" width="15.7109375" style="1" customWidth="1"/>
    <col min="2070" max="2070" width="11.42578125" style="1"/>
    <col min="2071" max="2071" width="8.28515625" style="1" customWidth="1"/>
    <col min="2072" max="2072" width="20.28515625" style="1" customWidth="1"/>
    <col min="2073" max="2320" width="11.42578125" style="1"/>
    <col min="2321" max="2321" width="7.5703125" style="1" customWidth="1"/>
    <col min="2322" max="2322" width="14.28515625" style="1" customWidth="1"/>
    <col min="2323" max="2323" width="13.85546875" style="1" bestFit="1" customWidth="1"/>
    <col min="2324" max="2325" width="15.7109375" style="1" customWidth="1"/>
    <col min="2326" max="2326" width="11.42578125" style="1"/>
    <col min="2327" max="2327" width="8.28515625" style="1" customWidth="1"/>
    <col min="2328" max="2328" width="20.28515625" style="1" customWidth="1"/>
    <col min="2329" max="2576" width="11.42578125" style="1"/>
    <col min="2577" max="2577" width="7.5703125" style="1" customWidth="1"/>
    <col min="2578" max="2578" width="14.28515625" style="1" customWidth="1"/>
    <col min="2579" max="2579" width="13.85546875" style="1" bestFit="1" customWidth="1"/>
    <col min="2580" max="2581" width="15.7109375" style="1" customWidth="1"/>
    <col min="2582" max="2582" width="11.42578125" style="1"/>
    <col min="2583" max="2583" width="8.28515625" style="1" customWidth="1"/>
    <col min="2584" max="2584" width="20.28515625" style="1" customWidth="1"/>
    <col min="2585" max="2832" width="11.42578125" style="1"/>
    <col min="2833" max="2833" width="7.5703125" style="1" customWidth="1"/>
    <col min="2834" max="2834" width="14.28515625" style="1" customWidth="1"/>
    <col min="2835" max="2835" width="13.85546875" style="1" bestFit="1" customWidth="1"/>
    <col min="2836" max="2837" width="15.7109375" style="1" customWidth="1"/>
    <col min="2838" max="2838" width="11.42578125" style="1"/>
    <col min="2839" max="2839" width="8.28515625" style="1" customWidth="1"/>
    <col min="2840" max="2840" width="20.28515625" style="1" customWidth="1"/>
    <col min="2841" max="3088" width="11.42578125" style="1"/>
    <col min="3089" max="3089" width="7.5703125" style="1" customWidth="1"/>
    <col min="3090" max="3090" width="14.28515625" style="1" customWidth="1"/>
    <col min="3091" max="3091" width="13.85546875" style="1" bestFit="1" customWidth="1"/>
    <col min="3092" max="3093" width="15.7109375" style="1" customWidth="1"/>
    <col min="3094" max="3094" width="11.42578125" style="1"/>
    <col min="3095" max="3095" width="8.28515625" style="1" customWidth="1"/>
    <col min="3096" max="3096" width="20.28515625" style="1" customWidth="1"/>
    <col min="3097" max="3344" width="11.42578125" style="1"/>
    <col min="3345" max="3345" width="7.5703125" style="1" customWidth="1"/>
    <col min="3346" max="3346" width="14.28515625" style="1" customWidth="1"/>
    <col min="3347" max="3347" width="13.85546875" style="1" bestFit="1" customWidth="1"/>
    <col min="3348" max="3349" width="15.7109375" style="1" customWidth="1"/>
    <col min="3350" max="3350" width="11.42578125" style="1"/>
    <col min="3351" max="3351" width="8.28515625" style="1" customWidth="1"/>
    <col min="3352" max="3352" width="20.28515625" style="1" customWidth="1"/>
    <col min="3353" max="3600" width="11.42578125" style="1"/>
    <col min="3601" max="3601" width="7.5703125" style="1" customWidth="1"/>
    <col min="3602" max="3602" width="14.28515625" style="1" customWidth="1"/>
    <col min="3603" max="3603" width="13.85546875" style="1" bestFit="1" customWidth="1"/>
    <col min="3604" max="3605" width="15.7109375" style="1" customWidth="1"/>
    <col min="3606" max="3606" width="11.42578125" style="1"/>
    <col min="3607" max="3607" width="8.28515625" style="1" customWidth="1"/>
    <col min="3608" max="3608" width="20.28515625" style="1" customWidth="1"/>
    <col min="3609" max="3856" width="11.42578125" style="1"/>
    <col min="3857" max="3857" width="7.5703125" style="1" customWidth="1"/>
    <col min="3858" max="3858" width="14.28515625" style="1" customWidth="1"/>
    <col min="3859" max="3859" width="13.85546875" style="1" bestFit="1" customWidth="1"/>
    <col min="3860" max="3861" width="15.7109375" style="1" customWidth="1"/>
    <col min="3862" max="3862" width="11.42578125" style="1"/>
    <col min="3863" max="3863" width="8.28515625" style="1" customWidth="1"/>
    <col min="3864" max="3864" width="20.28515625" style="1" customWidth="1"/>
    <col min="3865" max="4112" width="11.42578125" style="1"/>
    <col min="4113" max="4113" width="7.5703125" style="1" customWidth="1"/>
    <col min="4114" max="4114" width="14.28515625" style="1" customWidth="1"/>
    <col min="4115" max="4115" width="13.85546875" style="1" bestFit="1" customWidth="1"/>
    <col min="4116" max="4117" width="15.7109375" style="1" customWidth="1"/>
    <col min="4118" max="4118" width="11.42578125" style="1"/>
    <col min="4119" max="4119" width="8.28515625" style="1" customWidth="1"/>
    <col min="4120" max="4120" width="20.28515625" style="1" customWidth="1"/>
    <col min="4121" max="4368" width="11.42578125" style="1"/>
    <col min="4369" max="4369" width="7.5703125" style="1" customWidth="1"/>
    <col min="4370" max="4370" width="14.28515625" style="1" customWidth="1"/>
    <col min="4371" max="4371" width="13.85546875" style="1" bestFit="1" customWidth="1"/>
    <col min="4372" max="4373" width="15.7109375" style="1" customWidth="1"/>
    <col min="4374" max="4374" width="11.42578125" style="1"/>
    <col min="4375" max="4375" width="8.28515625" style="1" customWidth="1"/>
    <col min="4376" max="4376" width="20.28515625" style="1" customWidth="1"/>
    <col min="4377" max="4624" width="11.42578125" style="1"/>
    <col min="4625" max="4625" width="7.5703125" style="1" customWidth="1"/>
    <col min="4626" max="4626" width="14.28515625" style="1" customWidth="1"/>
    <col min="4627" max="4627" width="13.85546875" style="1" bestFit="1" customWidth="1"/>
    <col min="4628" max="4629" width="15.7109375" style="1" customWidth="1"/>
    <col min="4630" max="4630" width="11.42578125" style="1"/>
    <col min="4631" max="4631" width="8.28515625" style="1" customWidth="1"/>
    <col min="4632" max="4632" width="20.28515625" style="1" customWidth="1"/>
    <col min="4633" max="4880" width="11.42578125" style="1"/>
    <col min="4881" max="4881" width="7.5703125" style="1" customWidth="1"/>
    <col min="4882" max="4882" width="14.28515625" style="1" customWidth="1"/>
    <col min="4883" max="4883" width="13.85546875" style="1" bestFit="1" customWidth="1"/>
    <col min="4884" max="4885" width="15.7109375" style="1" customWidth="1"/>
    <col min="4886" max="4886" width="11.42578125" style="1"/>
    <col min="4887" max="4887" width="8.28515625" style="1" customWidth="1"/>
    <col min="4888" max="4888" width="20.28515625" style="1" customWidth="1"/>
    <col min="4889" max="5136" width="11.42578125" style="1"/>
    <col min="5137" max="5137" width="7.5703125" style="1" customWidth="1"/>
    <col min="5138" max="5138" width="14.28515625" style="1" customWidth="1"/>
    <col min="5139" max="5139" width="13.85546875" style="1" bestFit="1" customWidth="1"/>
    <col min="5140" max="5141" width="15.7109375" style="1" customWidth="1"/>
    <col min="5142" max="5142" width="11.42578125" style="1"/>
    <col min="5143" max="5143" width="8.28515625" style="1" customWidth="1"/>
    <col min="5144" max="5144" width="20.28515625" style="1" customWidth="1"/>
    <col min="5145" max="5392" width="11.42578125" style="1"/>
    <col min="5393" max="5393" width="7.5703125" style="1" customWidth="1"/>
    <col min="5394" max="5394" width="14.28515625" style="1" customWidth="1"/>
    <col min="5395" max="5395" width="13.85546875" style="1" bestFit="1" customWidth="1"/>
    <col min="5396" max="5397" width="15.7109375" style="1" customWidth="1"/>
    <col min="5398" max="5398" width="11.42578125" style="1"/>
    <col min="5399" max="5399" width="8.28515625" style="1" customWidth="1"/>
    <col min="5400" max="5400" width="20.28515625" style="1" customWidth="1"/>
    <col min="5401" max="5648" width="11.42578125" style="1"/>
    <col min="5649" max="5649" width="7.5703125" style="1" customWidth="1"/>
    <col min="5650" max="5650" width="14.28515625" style="1" customWidth="1"/>
    <col min="5651" max="5651" width="13.85546875" style="1" bestFit="1" customWidth="1"/>
    <col min="5652" max="5653" width="15.7109375" style="1" customWidth="1"/>
    <col min="5654" max="5654" width="11.42578125" style="1"/>
    <col min="5655" max="5655" width="8.28515625" style="1" customWidth="1"/>
    <col min="5656" max="5656" width="20.28515625" style="1" customWidth="1"/>
    <col min="5657" max="5904" width="11.42578125" style="1"/>
    <col min="5905" max="5905" width="7.5703125" style="1" customWidth="1"/>
    <col min="5906" max="5906" width="14.28515625" style="1" customWidth="1"/>
    <col min="5907" max="5907" width="13.85546875" style="1" bestFit="1" customWidth="1"/>
    <col min="5908" max="5909" width="15.7109375" style="1" customWidth="1"/>
    <col min="5910" max="5910" width="11.42578125" style="1"/>
    <col min="5911" max="5911" width="8.28515625" style="1" customWidth="1"/>
    <col min="5912" max="5912" width="20.28515625" style="1" customWidth="1"/>
    <col min="5913" max="6160" width="11.42578125" style="1"/>
    <col min="6161" max="6161" width="7.5703125" style="1" customWidth="1"/>
    <col min="6162" max="6162" width="14.28515625" style="1" customWidth="1"/>
    <col min="6163" max="6163" width="13.85546875" style="1" bestFit="1" customWidth="1"/>
    <col min="6164" max="6165" width="15.7109375" style="1" customWidth="1"/>
    <col min="6166" max="6166" width="11.42578125" style="1"/>
    <col min="6167" max="6167" width="8.28515625" style="1" customWidth="1"/>
    <col min="6168" max="6168" width="20.28515625" style="1" customWidth="1"/>
    <col min="6169" max="6416" width="11.42578125" style="1"/>
    <col min="6417" max="6417" width="7.5703125" style="1" customWidth="1"/>
    <col min="6418" max="6418" width="14.28515625" style="1" customWidth="1"/>
    <col min="6419" max="6419" width="13.85546875" style="1" bestFit="1" customWidth="1"/>
    <col min="6420" max="6421" width="15.7109375" style="1" customWidth="1"/>
    <col min="6422" max="6422" width="11.42578125" style="1"/>
    <col min="6423" max="6423" width="8.28515625" style="1" customWidth="1"/>
    <col min="6424" max="6424" width="20.28515625" style="1" customWidth="1"/>
    <col min="6425" max="6672" width="11.42578125" style="1"/>
    <col min="6673" max="6673" width="7.5703125" style="1" customWidth="1"/>
    <col min="6674" max="6674" width="14.28515625" style="1" customWidth="1"/>
    <col min="6675" max="6675" width="13.85546875" style="1" bestFit="1" customWidth="1"/>
    <col min="6676" max="6677" width="15.7109375" style="1" customWidth="1"/>
    <col min="6678" max="6678" width="11.42578125" style="1"/>
    <col min="6679" max="6679" width="8.28515625" style="1" customWidth="1"/>
    <col min="6680" max="6680" width="20.28515625" style="1" customWidth="1"/>
    <col min="6681" max="6928" width="11.42578125" style="1"/>
    <col min="6929" max="6929" width="7.5703125" style="1" customWidth="1"/>
    <col min="6930" max="6930" width="14.28515625" style="1" customWidth="1"/>
    <col min="6931" max="6931" width="13.85546875" style="1" bestFit="1" customWidth="1"/>
    <col min="6932" max="6933" width="15.7109375" style="1" customWidth="1"/>
    <col min="6934" max="6934" width="11.42578125" style="1"/>
    <col min="6935" max="6935" width="8.28515625" style="1" customWidth="1"/>
    <col min="6936" max="6936" width="20.28515625" style="1" customWidth="1"/>
    <col min="6937" max="7184" width="11.42578125" style="1"/>
    <col min="7185" max="7185" width="7.5703125" style="1" customWidth="1"/>
    <col min="7186" max="7186" width="14.28515625" style="1" customWidth="1"/>
    <col min="7187" max="7187" width="13.85546875" style="1" bestFit="1" customWidth="1"/>
    <col min="7188" max="7189" width="15.7109375" style="1" customWidth="1"/>
    <col min="7190" max="7190" width="11.42578125" style="1"/>
    <col min="7191" max="7191" width="8.28515625" style="1" customWidth="1"/>
    <col min="7192" max="7192" width="20.28515625" style="1" customWidth="1"/>
    <col min="7193" max="7440" width="11.42578125" style="1"/>
    <col min="7441" max="7441" width="7.5703125" style="1" customWidth="1"/>
    <col min="7442" max="7442" width="14.28515625" style="1" customWidth="1"/>
    <col min="7443" max="7443" width="13.85546875" style="1" bestFit="1" customWidth="1"/>
    <col min="7444" max="7445" width="15.7109375" style="1" customWidth="1"/>
    <col min="7446" max="7446" width="11.42578125" style="1"/>
    <col min="7447" max="7447" width="8.28515625" style="1" customWidth="1"/>
    <col min="7448" max="7448" width="20.28515625" style="1" customWidth="1"/>
    <col min="7449" max="7696" width="11.42578125" style="1"/>
    <col min="7697" max="7697" width="7.5703125" style="1" customWidth="1"/>
    <col min="7698" max="7698" width="14.28515625" style="1" customWidth="1"/>
    <col min="7699" max="7699" width="13.85546875" style="1" bestFit="1" customWidth="1"/>
    <col min="7700" max="7701" width="15.7109375" style="1" customWidth="1"/>
    <col min="7702" max="7702" width="11.42578125" style="1"/>
    <col min="7703" max="7703" width="8.28515625" style="1" customWidth="1"/>
    <col min="7704" max="7704" width="20.28515625" style="1" customWidth="1"/>
    <col min="7705" max="7952" width="11.42578125" style="1"/>
    <col min="7953" max="7953" width="7.5703125" style="1" customWidth="1"/>
    <col min="7954" max="7954" width="14.28515625" style="1" customWidth="1"/>
    <col min="7955" max="7955" width="13.85546875" style="1" bestFit="1" customWidth="1"/>
    <col min="7956" max="7957" width="15.7109375" style="1" customWidth="1"/>
    <col min="7958" max="7958" width="11.42578125" style="1"/>
    <col min="7959" max="7959" width="8.28515625" style="1" customWidth="1"/>
    <col min="7960" max="7960" width="20.28515625" style="1" customWidth="1"/>
    <col min="7961" max="8208" width="11.42578125" style="1"/>
    <col min="8209" max="8209" width="7.5703125" style="1" customWidth="1"/>
    <col min="8210" max="8210" width="14.28515625" style="1" customWidth="1"/>
    <col min="8211" max="8211" width="13.85546875" style="1" bestFit="1" customWidth="1"/>
    <col min="8212" max="8213" width="15.7109375" style="1" customWidth="1"/>
    <col min="8214" max="8214" width="11.42578125" style="1"/>
    <col min="8215" max="8215" width="8.28515625" style="1" customWidth="1"/>
    <col min="8216" max="8216" width="20.28515625" style="1" customWidth="1"/>
    <col min="8217" max="8464" width="11.42578125" style="1"/>
    <col min="8465" max="8465" width="7.5703125" style="1" customWidth="1"/>
    <col min="8466" max="8466" width="14.28515625" style="1" customWidth="1"/>
    <col min="8467" max="8467" width="13.85546875" style="1" bestFit="1" customWidth="1"/>
    <col min="8468" max="8469" width="15.7109375" style="1" customWidth="1"/>
    <col min="8470" max="8470" width="11.42578125" style="1"/>
    <col min="8471" max="8471" width="8.28515625" style="1" customWidth="1"/>
    <col min="8472" max="8472" width="20.28515625" style="1" customWidth="1"/>
    <col min="8473" max="8720" width="11.42578125" style="1"/>
    <col min="8721" max="8721" width="7.5703125" style="1" customWidth="1"/>
    <col min="8722" max="8722" width="14.28515625" style="1" customWidth="1"/>
    <col min="8723" max="8723" width="13.85546875" style="1" bestFit="1" customWidth="1"/>
    <col min="8724" max="8725" width="15.7109375" style="1" customWidth="1"/>
    <col min="8726" max="8726" width="11.42578125" style="1"/>
    <col min="8727" max="8727" width="8.28515625" style="1" customWidth="1"/>
    <col min="8728" max="8728" width="20.28515625" style="1" customWidth="1"/>
    <col min="8729" max="8976" width="11.42578125" style="1"/>
    <col min="8977" max="8977" width="7.5703125" style="1" customWidth="1"/>
    <col min="8978" max="8978" width="14.28515625" style="1" customWidth="1"/>
    <col min="8979" max="8979" width="13.85546875" style="1" bestFit="1" customWidth="1"/>
    <col min="8980" max="8981" width="15.7109375" style="1" customWidth="1"/>
    <col min="8982" max="8982" width="11.42578125" style="1"/>
    <col min="8983" max="8983" width="8.28515625" style="1" customWidth="1"/>
    <col min="8984" max="8984" width="20.28515625" style="1" customWidth="1"/>
    <col min="8985" max="9232" width="11.42578125" style="1"/>
    <col min="9233" max="9233" width="7.5703125" style="1" customWidth="1"/>
    <col min="9234" max="9234" width="14.28515625" style="1" customWidth="1"/>
    <col min="9235" max="9235" width="13.85546875" style="1" bestFit="1" customWidth="1"/>
    <col min="9236" max="9237" width="15.7109375" style="1" customWidth="1"/>
    <col min="9238" max="9238" width="11.42578125" style="1"/>
    <col min="9239" max="9239" width="8.28515625" style="1" customWidth="1"/>
    <col min="9240" max="9240" width="20.28515625" style="1" customWidth="1"/>
    <col min="9241" max="9488" width="11.42578125" style="1"/>
    <col min="9489" max="9489" width="7.5703125" style="1" customWidth="1"/>
    <col min="9490" max="9490" width="14.28515625" style="1" customWidth="1"/>
    <col min="9491" max="9491" width="13.85546875" style="1" bestFit="1" customWidth="1"/>
    <col min="9492" max="9493" width="15.7109375" style="1" customWidth="1"/>
    <col min="9494" max="9494" width="11.42578125" style="1"/>
    <col min="9495" max="9495" width="8.28515625" style="1" customWidth="1"/>
    <col min="9496" max="9496" width="20.28515625" style="1" customWidth="1"/>
    <col min="9497" max="9744" width="11.42578125" style="1"/>
    <col min="9745" max="9745" width="7.5703125" style="1" customWidth="1"/>
    <col min="9746" max="9746" width="14.28515625" style="1" customWidth="1"/>
    <col min="9747" max="9747" width="13.85546875" style="1" bestFit="1" customWidth="1"/>
    <col min="9748" max="9749" width="15.7109375" style="1" customWidth="1"/>
    <col min="9750" max="9750" width="11.42578125" style="1"/>
    <col min="9751" max="9751" width="8.28515625" style="1" customWidth="1"/>
    <col min="9752" max="9752" width="20.28515625" style="1" customWidth="1"/>
    <col min="9753" max="10000" width="11.42578125" style="1"/>
    <col min="10001" max="10001" width="7.5703125" style="1" customWidth="1"/>
    <col min="10002" max="10002" width="14.28515625" style="1" customWidth="1"/>
    <col min="10003" max="10003" width="13.85546875" style="1" bestFit="1" customWidth="1"/>
    <col min="10004" max="10005" width="15.7109375" style="1" customWidth="1"/>
    <col min="10006" max="10006" width="11.42578125" style="1"/>
    <col min="10007" max="10007" width="8.28515625" style="1" customWidth="1"/>
    <col min="10008" max="10008" width="20.28515625" style="1" customWidth="1"/>
    <col min="10009" max="10256" width="11.42578125" style="1"/>
    <col min="10257" max="10257" width="7.5703125" style="1" customWidth="1"/>
    <col min="10258" max="10258" width="14.28515625" style="1" customWidth="1"/>
    <col min="10259" max="10259" width="13.85546875" style="1" bestFit="1" customWidth="1"/>
    <col min="10260" max="10261" width="15.7109375" style="1" customWidth="1"/>
    <col min="10262" max="10262" width="11.42578125" style="1"/>
    <col min="10263" max="10263" width="8.28515625" style="1" customWidth="1"/>
    <col min="10264" max="10264" width="20.28515625" style="1" customWidth="1"/>
    <col min="10265" max="10512" width="11.42578125" style="1"/>
    <col min="10513" max="10513" width="7.5703125" style="1" customWidth="1"/>
    <col min="10514" max="10514" width="14.28515625" style="1" customWidth="1"/>
    <col min="10515" max="10515" width="13.85546875" style="1" bestFit="1" customWidth="1"/>
    <col min="10516" max="10517" width="15.7109375" style="1" customWidth="1"/>
    <col min="10518" max="10518" width="11.42578125" style="1"/>
    <col min="10519" max="10519" width="8.28515625" style="1" customWidth="1"/>
    <col min="10520" max="10520" width="20.28515625" style="1" customWidth="1"/>
    <col min="10521" max="10768" width="11.42578125" style="1"/>
    <col min="10769" max="10769" width="7.5703125" style="1" customWidth="1"/>
    <col min="10770" max="10770" width="14.28515625" style="1" customWidth="1"/>
    <col min="10771" max="10771" width="13.85546875" style="1" bestFit="1" customWidth="1"/>
    <col min="10772" max="10773" width="15.7109375" style="1" customWidth="1"/>
    <col min="10774" max="10774" width="11.42578125" style="1"/>
    <col min="10775" max="10775" width="8.28515625" style="1" customWidth="1"/>
    <col min="10776" max="10776" width="20.28515625" style="1" customWidth="1"/>
    <col min="10777" max="11024" width="11.42578125" style="1"/>
    <col min="11025" max="11025" width="7.5703125" style="1" customWidth="1"/>
    <col min="11026" max="11026" width="14.28515625" style="1" customWidth="1"/>
    <col min="11027" max="11027" width="13.85546875" style="1" bestFit="1" customWidth="1"/>
    <col min="11028" max="11029" width="15.7109375" style="1" customWidth="1"/>
    <col min="11030" max="11030" width="11.42578125" style="1"/>
    <col min="11031" max="11031" width="8.28515625" style="1" customWidth="1"/>
    <col min="11032" max="11032" width="20.28515625" style="1" customWidth="1"/>
    <col min="11033" max="11280" width="11.42578125" style="1"/>
    <col min="11281" max="11281" width="7.5703125" style="1" customWidth="1"/>
    <col min="11282" max="11282" width="14.28515625" style="1" customWidth="1"/>
    <col min="11283" max="11283" width="13.85546875" style="1" bestFit="1" customWidth="1"/>
    <col min="11284" max="11285" width="15.7109375" style="1" customWidth="1"/>
    <col min="11286" max="11286" width="11.42578125" style="1"/>
    <col min="11287" max="11287" width="8.28515625" style="1" customWidth="1"/>
    <col min="11288" max="11288" width="20.28515625" style="1" customWidth="1"/>
    <col min="11289" max="11536" width="11.42578125" style="1"/>
    <col min="11537" max="11537" width="7.5703125" style="1" customWidth="1"/>
    <col min="11538" max="11538" width="14.28515625" style="1" customWidth="1"/>
    <col min="11539" max="11539" width="13.85546875" style="1" bestFit="1" customWidth="1"/>
    <col min="11540" max="11541" width="15.7109375" style="1" customWidth="1"/>
    <col min="11542" max="11542" width="11.42578125" style="1"/>
    <col min="11543" max="11543" width="8.28515625" style="1" customWidth="1"/>
    <col min="11544" max="11544" width="20.28515625" style="1" customWidth="1"/>
    <col min="11545" max="11792" width="11.42578125" style="1"/>
    <col min="11793" max="11793" width="7.5703125" style="1" customWidth="1"/>
    <col min="11794" max="11794" width="14.28515625" style="1" customWidth="1"/>
    <col min="11795" max="11795" width="13.85546875" style="1" bestFit="1" customWidth="1"/>
    <col min="11796" max="11797" width="15.7109375" style="1" customWidth="1"/>
    <col min="11798" max="11798" width="11.42578125" style="1"/>
    <col min="11799" max="11799" width="8.28515625" style="1" customWidth="1"/>
    <col min="11800" max="11800" width="20.28515625" style="1" customWidth="1"/>
    <col min="11801" max="12048" width="11.42578125" style="1"/>
    <col min="12049" max="12049" width="7.5703125" style="1" customWidth="1"/>
    <col min="12050" max="12050" width="14.28515625" style="1" customWidth="1"/>
    <col min="12051" max="12051" width="13.85546875" style="1" bestFit="1" customWidth="1"/>
    <col min="12052" max="12053" width="15.7109375" style="1" customWidth="1"/>
    <col min="12054" max="12054" width="11.42578125" style="1"/>
    <col min="12055" max="12055" width="8.28515625" style="1" customWidth="1"/>
    <col min="12056" max="12056" width="20.28515625" style="1" customWidth="1"/>
    <col min="12057" max="12304" width="11.42578125" style="1"/>
    <col min="12305" max="12305" width="7.5703125" style="1" customWidth="1"/>
    <col min="12306" max="12306" width="14.28515625" style="1" customWidth="1"/>
    <col min="12307" max="12307" width="13.85546875" style="1" bestFit="1" customWidth="1"/>
    <col min="12308" max="12309" width="15.7109375" style="1" customWidth="1"/>
    <col min="12310" max="12310" width="11.42578125" style="1"/>
    <col min="12311" max="12311" width="8.28515625" style="1" customWidth="1"/>
    <col min="12312" max="12312" width="20.28515625" style="1" customWidth="1"/>
    <col min="12313" max="12560" width="11.42578125" style="1"/>
    <col min="12561" max="12561" width="7.5703125" style="1" customWidth="1"/>
    <col min="12562" max="12562" width="14.28515625" style="1" customWidth="1"/>
    <col min="12563" max="12563" width="13.85546875" style="1" bestFit="1" customWidth="1"/>
    <col min="12564" max="12565" width="15.7109375" style="1" customWidth="1"/>
    <col min="12566" max="12566" width="11.42578125" style="1"/>
    <col min="12567" max="12567" width="8.28515625" style="1" customWidth="1"/>
    <col min="12568" max="12568" width="20.28515625" style="1" customWidth="1"/>
    <col min="12569" max="12816" width="11.42578125" style="1"/>
    <col min="12817" max="12817" width="7.5703125" style="1" customWidth="1"/>
    <col min="12818" max="12818" width="14.28515625" style="1" customWidth="1"/>
    <col min="12819" max="12819" width="13.85546875" style="1" bestFit="1" customWidth="1"/>
    <col min="12820" max="12821" width="15.7109375" style="1" customWidth="1"/>
    <col min="12822" max="12822" width="11.42578125" style="1"/>
    <col min="12823" max="12823" width="8.28515625" style="1" customWidth="1"/>
    <col min="12824" max="12824" width="20.28515625" style="1" customWidth="1"/>
    <col min="12825" max="13072" width="11.42578125" style="1"/>
    <col min="13073" max="13073" width="7.5703125" style="1" customWidth="1"/>
    <col min="13074" max="13074" width="14.28515625" style="1" customWidth="1"/>
    <col min="13075" max="13075" width="13.85546875" style="1" bestFit="1" customWidth="1"/>
    <col min="13076" max="13077" width="15.7109375" style="1" customWidth="1"/>
    <col min="13078" max="13078" width="11.42578125" style="1"/>
    <col min="13079" max="13079" width="8.28515625" style="1" customWidth="1"/>
    <col min="13080" max="13080" width="20.28515625" style="1" customWidth="1"/>
    <col min="13081" max="13328" width="11.42578125" style="1"/>
    <col min="13329" max="13329" width="7.5703125" style="1" customWidth="1"/>
    <col min="13330" max="13330" width="14.28515625" style="1" customWidth="1"/>
    <col min="13331" max="13331" width="13.85546875" style="1" bestFit="1" customWidth="1"/>
    <col min="13332" max="13333" width="15.7109375" style="1" customWidth="1"/>
    <col min="13334" max="13334" width="11.42578125" style="1"/>
    <col min="13335" max="13335" width="8.28515625" style="1" customWidth="1"/>
    <col min="13336" max="13336" width="20.28515625" style="1" customWidth="1"/>
    <col min="13337" max="13584" width="11.42578125" style="1"/>
    <col min="13585" max="13585" width="7.5703125" style="1" customWidth="1"/>
    <col min="13586" max="13586" width="14.28515625" style="1" customWidth="1"/>
    <col min="13587" max="13587" width="13.85546875" style="1" bestFit="1" customWidth="1"/>
    <col min="13588" max="13589" width="15.7109375" style="1" customWidth="1"/>
    <col min="13590" max="13590" width="11.42578125" style="1"/>
    <col min="13591" max="13591" width="8.28515625" style="1" customWidth="1"/>
    <col min="13592" max="13592" width="20.28515625" style="1" customWidth="1"/>
    <col min="13593" max="13840" width="11.42578125" style="1"/>
    <col min="13841" max="13841" width="7.5703125" style="1" customWidth="1"/>
    <col min="13842" max="13842" width="14.28515625" style="1" customWidth="1"/>
    <col min="13843" max="13843" width="13.85546875" style="1" bestFit="1" customWidth="1"/>
    <col min="13844" max="13845" width="15.7109375" style="1" customWidth="1"/>
    <col min="13846" max="13846" width="11.42578125" style="1"/>
    <col min="13847" max="13847" width="8.28515625" style="1" customWidth="1"/>
    <col min="13848" max="13848" width="20.28515625" style="1" customWidth="1"/>
    <col min="13849" max="14096" width="11.42578125" style="1"/>
    <col min="14097" max="14097" width="7.5703125" style="1" customWidth="1"/>
    <col min="14098" max="14098" width="14.28515625" style="1" customWidth="1"/>
    <col min="14099" max="14099" width="13.85546875" style="1" bestFit="1" customWidth="1"/>
    <col min="14100" max="14101" width="15.7109375" style="1" customWidth="1"/>
    <col min="14102" max="14102" width="11.42578125" style="1"/>
    <col min="14103" max="14103" width="8.28515625" style="1" customWidth="1"/>
    <col min="14104" max="14104" width="20.28515625" style="1" customWidth="1"/>
    <col min="14105" max="14352" width="11.42578125" style="1"/>
    <col min="14353" max="14353" width="7.5703125" style="1" customWidth="1"/>
    <col min="14354" max="14354" width="14.28515625" style="1" customWidth="1"/>
    <col min="14355" max="14355" width="13.85546875" style="1" bestFit="1" customWidth="1"/>
    <col min="14356" max="14357" width="15.7109375" style="1" customWidth="1"/>
    <col min="14358" max="14358" width="11.42578125" style="1"/>
    <col min="14359" max="14359" width="8.28515625" style="1" customWidth="1"/>
    <col min="14360" max="14360" width="20.28515625" style="1" customWidth="1"/>
    <col min="14361" max="14608" width="11.42578125" style="1"/>
    <col min="14609" max="14609" width="7.5703125" style="1" customWidth="1"/>
    <col min="14610" max="14610" width="14.28515625" style="1" customWidth="1"/>
    <col min="14611" max="14611" width="13.85546875" style="1" bestFit="1" customWidth="1"/>
    <col min="14612" max="14613" width="15.7109375" style="1" customWidth="1"/>
    <col min="14614" max="14614" width="11.42578125" style="1"/>
    <col min="14615" max="14615" width="8.28515625" style="1" customWidth="1"/>
    <col min="14616" max="14616" width="20.28515625" style="1" customWidth="1"/>
    <col min="14617" max="14864" width="11.42578125" style="1"/>
    <col min="14865" max="14865" width="7.5703125" style="1" customWidth="1"/>
    <col min="14866" max="14866" width="14.28515625" style="1" customWidth="1"/>
    <col min="14867" max="14867" width="13.85546875" style="1" bestFit="1" customWidth="1"/>
    <col min="14868" max="14869" width="15.7109375" style="1" customWidth="1"/>
    <col min="14870" max="14870" width="11.42578125" style="1"/>
    <col min="14871" max="14871" width="8.28515625" style="1" customWidth="1"/>
    <col min="14872" max="14872" width="20.28515625" style="1" customWidth="1"/>
    <col min="14873" max="15120" width="11.42578125" style="1"/>
    <col min="15121" max="15121" width="7.5703125" style="1" customWidth="1"/>
    <col min="15122" max="15122" width="14.28515625" style="1" customWidth="1"/>
    <col min="15123" max="15123" width="13.85546875" style="1" bestFit="1" customWidth="1"/>
    <col min="15124" max="15125" width="15.7109375" style="1" customWidth="1"/>
    <col min="15126" max="15126" width="11.42578125" style="1"/>
    <col min="15127" max="15127" width="8.28515625" style="1" customWidth="1"/>
    <col min="15128" max="15128" width="20.28515625" style="1" customWidth="1"/>
    <col min="15129" max="15376" width="11.42578125" style="1"/>
    <col min="15377" max="15377" width="7.5703125" style="1" customWidth="1"/>
    <col min="15378" max="15378" width="14.28515625" style="1" customWidth="1"/>
    <col min="15379" max="15379" width="13.85546875" style="1" bestFit="1" customWidth="1"/>
    <col min="15380" max="15381" width="15.7109375" style="1" customWidth="1"/>
    <col min="15382" max="15382" width="11.42578125" style="1"/>
    <col min="15383" max="15383" width="8.28515625" style="1" customWidth="1"/>
    <col min="15384" max="15384" width="20.28515625" style="1" customWidth="1"/>
    <col min="15385" max="15632" width="11.42578125" style="1"/>
    <col min="15633" max="15633" width="7.5703125" style="1" customWidth="1"/>
    <col min="15634" max="15634" width="14.28515625" style="1" customWidth="1"/>
    <col min="15635" max="15635" width="13.85546875" style="1" bestFit="1" customWidth="1"/>
    <col min="15636" max="15637" width="15.7109375" style="1" customWidth="1"/>
    <col min="15638" max="15638" width="11.42578125" style="1"/>
    <col min="15639" max="15639" width="8.28515625" style="1" customWidth="1"/>
    <col min="15640" max="15640" width="20.28515625" style="1" customWidth="1"/>
    <col min="15641" max="15888" width="11.42578125" style="1"/>
    <col min="15889" max="15889" width="7.5703125" style="1" customWidth="1"/>
    <col min="15890" max="15890" width="14.28515625" style="1" customWidth="1"/>
    <col min="15891" max="15891" width="13.85546875" style="1" bestFit="1" customWidth="1"/>
    <col min="15892" max="15893" width="15.7109375" style="1" customWidth="1"/>
    <col min="15894" max="15894" width="11.42578125" style="1"/>
    <col min="15895" max="15895" width="8.28515625" style="1" customWidth="1"/>
    <col min="15896" max="15896" width="20.28515625" style="1" customWidth="1"/>
    <col min="15897" max="16144" width="11.42578125" style="1"/>
    <col min="16145" max="16145" width="7.5703125" style="1" customWidth="1"/>
    <col min="16146" max="16146" width="14.28515625" style="1" customWidth="1"/>
    <col min="16147" max="16147" width="13.85546875" style="1" bestFit="1" customWidth="1"/>
    <col min="16148" max="16149" width="15.7109375" style="1" customWidth="1"/>
    <col min="16150" max="16150" width="11.42578125" style="1"/>
    <col min="16151" max="16151" width="8.28515625" style="1" customWidth="1"/>
    <col min="16152" max="16152" width="20.28515625" style="1" customWidth="1"/>
    <col min="16153" max="16384" width="11.42578125" style="1"/>
  </cols>
  <sheetData>
    <row r="1" spans="1:55" ht="33.75" x14ac:dyDescent="0.25">
      <c r="A1" s="283" t="s">
        <v>28</v>
      </c>
      <c r="B1" s="284"/>
      <c r="C1" s="271" t="s">
        <v>589</v>
      </c>
      <c r="D1" s="271"/>
      <c r="E1" s="271"/>
      <c r="F1" s="181" t="s">
        <v>187</v>
      </c>
      <c r="G1" s="323"/>
      <c r="H1" s="323"/>
      <c r="I1" s="323"/>
      <c r="J1" s="135"/>
      <c r="K1" s="56"/>
      <c r="L1" s="56"/>
      <c r="M1" s="277" t="s">
        <v>43</v>
      </c>
      <c r="N1" s="278"/>
      <c r="O1" s="278"/>
      <c r="P1" s="278"/>
      <c r="Q1" s="281">
        <v>2019</v>
      </c>
    </row>
    <row r="2" spans="1:55" ht="33.75" x14ac:dyDescent="0.25">
      <c r="A2" s="285"/>
      <c r="B2" s="286"/>
      <c r="C2" s="272"/>
      <c r="D2" s="272"/>
      <c r="E2" s="272"/>
      <c r="F2" s="182" t="s">
        <v>100</v>
      </c>
      <c r="G2" s="324"/>
      <c r="H2" s="324"/>
      <c r="I2" s="324"/>
      <c r="J2" s="136"/>
      <c r="K2" s="56"/>
      <c r="L2" s="56"/>
      <c r="M2" s="279"/>
      <c r="N2" s="280"/>
      <c r="O2" s="280"/>
      <c r="P2" s="280"/>
      <c r="Q2" s="282"/>
    </row>
    <row r="3" spans="1:55" ht="18" customHeight="1" x14ac:dyDescent="0.3">
      <c r="A3" s="1"/>
      <c r="C3" s="1"/>
      <c r="D3" s="1"/>
      <c r="E3" s="1"/>
      <c r="M3" s="170"/>
      <c r="N3" s="170"/>
      <c r="O3" s="171"/>
      <c r="P3" s="170"/>
      <c r="Q3" s="180"/>
    </row>
    <row r="4" spans="1:55" ht="18" customHeight="1" x14ac:dyDescent="0.25">
      <c r="A4" s="141"/>
      <c r="B4" s="141"/>
      <c r="C4" s="141"/>
      <c r="D4" s="143"/>
      <c r="J4" s="137"/>
      <c r="M4" s="172"/>
      <c r="N4" s="172"/>
      <c r="O4" s="150"/>
      <c r="P4" s="150"/>
      <c r="Q4" s="150"/>
    </row>
    <row r="5" spans="1:55" s="2" customFormat="1" ht="18" customHeight="1" x14ac:dyDescent="0.25">
      <c r="D5" s="256" t="s">
        <v>204</v>
      </c>
      <c r="E5" s="257">
        <v>7.4</v>
      </c>
      <c r="J5" s="65"/>
      <c r="K5" s="255" t="s">
        <v>46</v>
      </c>
      <c r="L5" s="255"/>
      <c r="M5" s="255"/>
      <c r="N5" s="174" t="s">
        <v>40</v>
      </c>
      <c r="O5" s="175" t="s">
        <v>41</v>
      </c>
      <c r="P5" s="173"/>
      <c r="Q5" s="173"/>
      <c r="V5" s="248"/>
      <c r="AA5" s="129"/>
      <c r="AB5" s="129"/>
      <c r="AC5" s="129"/>
      <c r="AD5" s="129"/>
      <c r="AE5" s="129"/>
      <c r="AF5" s="129"/>
      <c r="AG5" s="129"/>
      <c r="AH5" s="129"/>
      <c r="AI5" s="129"/>
      <c r="AJ5" s="330"/>
      <c r="AK5" s="129"/>
      <c r="AL5" s="1"/>
      <c r="AM5" s="129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54"/>
      <c r="BA5" s="54"/>
    </row>
    <row r="6" spans="1:55" s="2" customFormat="1" ht="18" customHeight="1" x14ac:dyDescent="0.25">
      <c r="D6" s="256"/>
      <c r="E6" s="257"/>
      <c r="J6" s="65"/>
      <c r="K6" s="184">
        <v>15</v>
      </c>
      <c r="L6" s="267">
        <f>K6/60*100</f>
        <v>25</v>
      </c>
      <c r="M6" s="267"/>
      <c r="N6" s="176">
        <v>15</v>
      </c>
      <c r="O6" s="177">
        <f t="shared" ref="O6" si="0">N6/60*100</f>
        <v>25</v>
      </c>
      <c r="P6" s="173"/>
      <c r="Q6" s="173"/>
      <c r="V6" s="248"/>
      <c r="AA6" s="129"/>
      <c r="AB6" s="129"/>
      <c r="AC6" s="129"/>
      <c r="AD6" s="129"/>
      <c r="AE6" s="129"/>
      <c r="AF6" s="129"/>
      <c r="AG6" s="129"/>
      <c r="AH6" s="129"/>
      <c r="AI6" s="129"/>
      <c r="AJ6" s="330"/>
      <c r="AK6" s="129"/>
      <c r="AL6" s="1"/>
      <c r="AM6" s="129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54"/>
      <c r="BA6" s="54"/>
    </row>
    <row r="7" spans="1:55" s="2" customFormat="1" ht="18" customHeight="1" x14ac:dyDescent="0.25">
      <c r="B7" s="11"/>
      <c r="C7" s="11"/>
      <c r="D7" s="54"/>
      <c r="F7" s="11"/>
      <c r="G7" s="11"/>
      <c r="H7" s="11"/>
      <c r="I7" s="11"/>
      <c r="J7" s="138"/>
      <c r="K7" s="261" t="s">
        <v>44</v>
      </c>
      <c r="L7" s="262"/>
      <c r="M7" s="263"/>
      <c r="N7" s="176">
        <v>30</v>
      </c>
      <c r="O7" s="177">
        <v>50</v>
      </c>
      <c r="P7" s="173"/>
      <c r="Q7" s="173"/>
      <c r="V7" s="248"/>
      <c r="AA7" s="130"/>
      <c r="AB7" s="130"/>
      <c r="AC7" s="130"/>
      <c r="AD7" s="130"/>
      <c r="AE7" s="130"/>
      <c r="AF7" s="130"/>
      <c r="AG7" s="130"/>
      <c r="AH7" s="130"/>
      <c r="AI7" s="130"/>
      <c r="AJ7" s="331"/>
      <c r="AK7" s="130"/>
      <c r="AM7" s="130"/>
      <c r="AP7" s="1"/>
      <c r="AQ7" s="1"/>
      <c r="AR7" s="1">
        <v>5</v>
      </c>
      <c r="AS7" s="55">
        <v>7</v>
      </c>
      <c r="AT7" s="1" t="s">
        <v>10</v>
      </c>
      <c r="AU7" s="1"/>
      <c r="AV7" s="1"/>
      <c r="AW7" s="1"/>
      <c r="AX7" s="1"/>
      <c r="AY7" s="1"/>
      <c r="AZ7" s="54"/>
      <c r="BA7" s="54"/>
    </row>
    <row r="8" spans="1:55" ht="18" x14ac:dyDescent="0.25">
      <c r="A8" s="8"/>
      <c r="B8" s="22"/>
      <c r="C8" s="72"/>
      <c r="D8" s="22"/>
      <c r="F8" s="8"/>
      <c r="G8" s="8"/>
      <c r="H8" s="8"/>
      <c r="I8" s="8"/>
      <c r="J8" s="138"/>
      <c r="K8" s="264"/>
      <c r="L8" s="265"/>
      <c r="M8" s="266"/>
      <c r="N8" s="178">
        <v>45</v>
      </c>
      <c r="O8" s="179">
        <f>N8/60*100</f>
        <v>75</v>
      </c>
      <c r="P8" s="150"/>
      <c r="Q8" s="150"/>
      <c r="V8" s="341" t="s">
        <v>375</v>
      </c>
      <c r="W8" s="340"/>
      <c r="X8" s="340"/>
      <c r="Y8" s="340"/>
      <c r="Z8" s="340"/>
      <c r="AR8" s="1">
        <v>2</v>
      </c>
      <c r="AS8" s="55">
        <v>3.5</v>
      </c>
      <c r="AT8" s="1" t="s">
        <v>31</v>
      </c>
    </row>
    <row r="9" spans="1:55" ht="18" customHeight="1" thickBot="1" x14ac:dyDescent="0.3">
      <c r="A9" s="71"/>
      <c r="C9" s="72"/>
      <c r="D9" s="22"/>
      <c r="E9" s="8"/>
      <c r="F9" s="72"/>
      <c r="G9" s="72"/>
      <c r="H9" s="72"/>
      <c r="I9" s="72"/>
      <c r="J9" s="72"/>
      <c r="K9" s="10"/>
      <c r="L9" s="10"/>
      <c r="M9" s="150"/>
      <c r="N9" s="172"/>
      <c r="O9" s="150"/>
      <c r="P9" s="150"/>
      <c r="Q9" s="150"/>
      <c r="V9" s="340"/>
      <c r="W9" s="340"/>
      <c r="X9" s="340"/>
      <c r="Y9" s="340"/>
      <c r="Z9" s="340"/>
      <c r="AR9" s="1">
        <v>3</v>
      </c>
      <c r="AS9" s="55">
        <v>3.5</v>
      </c>
      <c r="AT9" s="1" t="s">
        <v>32</v>
      </c>
    </row>
    <row r="10" spans="1:55" ht="21.75" thickBot="1" x14ac:dyDescent="0.4">
      <c r="A10" s="1"/>
      <c r="C10" s="1"/>
      <c r="D10" s="1"/>
      <c r="E10" s="1"/>
      <c r="R10" s="142" t="s">
        <v>198</v>
      </c>
      <c r="S10" s="139"/>
      <c r="T10" s="140"/>
      <c r="AS10" s="55"/>
    </row>
    <row r="11" spans="1:55" ht="27" thickBot="1" x14ac:dyDescent="0.35">
      <c r="A11" s="144"/>
      <c r="B11" s="145"/>
      <c r="C11" s="146"/>
      <c r="D11" s="273" t="s">
        <v>77</v>
      </c>
      <c r="E11" s="275" t="s">
        <v>78</v>
      </c>
      <c r="F11" s="275" t="s">
        <v>223</v>
      </c>
      <c r="G11" s="275" t="s">
        <v>222</v>
      </c>
      <c r="H11" s="275" t="s">
        <v>224</v>
      </c>
      <c r="I11" s="275" t="s">
        <v>225</v>
      </c>
      <c r="J11" s="258" t="s">
        <v>190</v>
      </c>
      <c r="K11" s="273" t="s">
        <v>191</v>
      </c>
      <c r="L11" s="275" t="s">
        <v>192</v>
      </c>
      <c r="M11" s="258" t="s">
        <v>193</v>
      </c>
      <c r="N11" s="273" t="s">
        <v>194</v>
      </c>
      <c r="O11" s="275" t="s">
        <v>195</v>
      </c>
      <c r="P11" s="258" t="s">
        <v>196</v>
      </c>
      <c r="Q11" s="290" t="s">
        <v>197</v>
      </c>
      <c r="R11" s="147"/>
      <c r="S11" s="273" t="s">
        <v>76</v>
      </c>
      <c r="T11" s="258" t="s">
        <v>9</v>
      </c>
      <c r="V11" s="268" t="s">
        <v>181</v>
      </c>
      <c r="W11" s="269"/>
      <c r="X11" s="269"/>
      <c r="Y11" s="269"/>
      <c r="Z11" s="270"/>
      <c r="AA11" s="131"/>
      <c r="AB11" s="131"/>
      <c r="AC11" s="131"/>
      <c r="AD11" s="131"/>
      <c r="AE11" s="131"/>
      <c r="AF11" s="131"/>
      <c r="AG11" s="131"/>
      <c r="AH11" s="131"/>
      <c r="AI11" s="131"/>
      <c r="AJ11" s="332"/>
      <c r="AK11" s="131"/>
      <c r="AL11" s="74"/>
      <c r="AM11" s="131"/>
      <c r="AN11" s="74"/>
      <c r="AO11" s="74"/>
    </row>
    <row r="12" spans="1:55" ht="29.25" thickBot="1" x14ac:dyDescent="0.35">
      <c r="A12" s="144"/>
      <c r="B12" s="145"/>
      <c r="C12" s="146"/>
      <c r="D12" s="274"/>
      <c r="E12" s="276"/>
      <c r="F12" s="276"/>
      <c r="G12" s="276"/>
      <c r="H12" s="276"/>
      <c r="I12" s="276"/>
      <c r="J12" s="259"/>
      <c r="K12" s="274"/>
      <c r="L12" s="276"/>
      <c r="M12" s="259"/>
      <c r="N12" s="274"/>
      <c r="O12" s="276"/>
      <c r="P12" s="259"/>
      <c r="Q12" s="291"/>
      <c r="R12" s="147"/>
      <c r="S12" s="274"/>
      <c r="T12" s="259"/>
      <c r="V12" s="249" t="s">
        <v>182</v>
      </c>
      <c r="W12" s="164" t="s">
        <v>183</v>
      </c>
      <c r="X12" s="164" t="s">
        <v>184</v>
      </c>
      <c r="Y12" s="164" t="s">
        <v>185</v>
      </c>
      <c r="Z12" s="165" t="s">
        <v>186</v>
      </c>
      <c r="AA12" s="337" t="s">
        <v>189</v>
      </c>
      <c r="AB12" s="338" t="s">
        <v>376</v>
      </c>
      <c r="AC12" s="338" t="s">
        <v>377</v>
      </c>
      <c r="AD12" s="338" t="s">
        <v>205</v>
      </c>
      <c r="AE12" s="339" t="s">
        <v>189</v>
      </c>
      <c r="AF12" s="338" t="s">
        <v>376</v>
      </c>
      <c r="AG12" s="338" t="s">
        <v>377</v>
      </c>
      <c r="AH12" s="338" t="s">
        <v>206</v>
      </c>
      <c r="AI12" s="335" t="s">
        <v>191</v>
      </c>
      <c r="AJ12" s="336" t="s">
        <v>194</v>
      </c>
      <c r="AK12" s="336" t="s">
        <v>192</v>
      </c>
      <c r="AL12" s="183" t="s">
        <v>195</v>
      </c>
      <c r="AM12" s="336" t="s">
        <v>193</v>
      </c>
      <c r="AN12" s="183" t="s">
        <v>196</v>
      </c>
      <c r="AO12" s="54" t="s">
        <v>186</v>
      </c>
      <c r="AQ12" s="54"/>
      <c r="AT12" s="54" t="s">
        <v>29</v>
      </c>
      <c r="AU12" s="51" t="s">
        <v>33</v>
      </c>
      <c r="AV12" s="51" t="s">
        <v>34</v>
      </c>
      <c r="AW12" s="51" t="s">
        <v>37</v>
      </c>
      <c r="AX12" s="51" t="s">
        <v>35</v>
      </c>
      <c r="AY12" s="51" t="s">
        <v>79</v>
      </c>
      <c r="AZ12" s="54" t="s">
        <v>38</v>
      </c>
      <c r="BA12" s="51" t="s">
        <v>39</v>
      </c>
      <c r="BB12" s="51"/>
      <c r="BC12" s="51"/>
    </row>
    <row r="13" spans="1:55" ht="31.5" customHeight="1" x14ac:dyDescent="0.3">
      <c r="A13" s="288">
        <v>1</v>
      </c>
      <c r="B13" s="148" t="s">
        <v>11</v>
      </c>
      <c r="C13" s="149" t="str">
        <f t="array" ref="C13:C19">IF(MONTH(DATE(y,1,1))&lt;&gt;MONTH(DATE(y,1,1)-(WEEKDAY(DATE(y,1,1),3)-1)+{1;2;3;4;5;6;7}+{0,1,2,3,4,5}-2),"",DATE(y,1,1)-(WEEKDAY(DATE(y,1,1),3)-1)+{1;2;3;4;5;6;7}+{0,1,2,3,4,5}-2)</f>
        <v/>
      </c>
      <c r="D13" s="185"/>
      <c r="E13" s="186"/>
      <c r="F13" s="186"/>
      <c r="G13" s="325"/>
      <c r="H13" s="325"/>
      <c r="I13" s="325"/>
      <c r="J13" s="187"/>
      <c r="K13" s="188"/>
      <c r="L13" s="189"/>
      <c r="M13" s="190"/>
      <c r="N13" s="191"/>
      <c r="O13" s="189"/>
      <c r="P13" s="190"/>
      <c r="Q13" s="192"/>
      <c r="R13" s="193"/>
      <c r="S13" s="194" t="str">
        <f>IF(C13="","",IF(D13="","",AW13))</f>
        <v/>
      </c>
      <c r="T13" s="195" t="str">
        <f>IF(C13="","",IF(D13="","",AT13))</f>
        <v/>
      </c>
      <c r="V13" s="250"/>
      <c r="W13" s="334"/>
      <c r="X13" s="244"/>
      <c r="Y13" s="244"/>
      <c r="Z13" s="245">
        <f>W13+X13+Y13</f>
        <v>0</v>
      </c>
      <c r="AA13" s="132" t="str">
        <f>IF(H13="",LEFT($F$2,3),H13)</f>
        <v>IDN</v>
      </c>
      <c r="AB13" s="132" t="str">
        <f>IF(AC13='liste action'!$D$2,'liste action'!$C$2,IF(AC13='liste action'!$D$3,'liste action'!$C$3,IF(AC13='liste action'!$D$4,'liste action'!$C$4,IF(AC13='liste action'!$D$5,'liste action'!$C$5,IF(AC13='liste action'!$D$6,'liste action'!$C$6,IF(AC13='liste action'!$D$7,'liste action'!$C$7,IF(AC13='liste action'!$D$8,'liste action'!$C$8,IF(AC13='liste action'!$D$9,'liste action'!$C$9,IF(AC13='liste action'!$D$10,'liste action'!$C$10,IF(AC13='liste action'!$D$11,'liste action'!$C$11,IF(AC13='liste action'!$D$12,'liste action'!$C$12,IF(AC13='liste action'!$D$13,'liste action'!$C$13,IF(AC13='liste action'!$D$14,'liste action'!$C$14,IF(AC13='liste action'!$D$15,'liste action'!$C$15,IF(AC13='liste action'!$D$16,'liste action'!$C$16,IF(AC13='liste action'!$D$17,'liste action'!$C$17,IF(AC13='liste action'!$D$18,'liste action'!$C$18,IF(AC13='liste action'!$D$19,'liste action'!$C$19,IF(AC13='liste action'!$D$20,'liste action'!$C$20,IF(AC13='liste action'!$D$21,'liste action'!$C$21,IF(AC13='liste action'!$D$22,'liste action'!$C$22,IF(AC13='liste action'!$D$23,'liste action'!$C$23,IF(AC13='liste action'!$D$24,'liste action'!$C$24,IF(AC13='liste action'!$D$25,'liste action'!$C$25,IF(AC13='liste action'!$D$26,'liste action'!$C$26,IF(AC13='liste action'!$D$27,'liste action'!$C$27,IF(AC13='liste action'!$D$28,'liste action'!$C$28,IF(AC13='liste action'!$D$29,'liste action'!$C$29,IF(AC13='liste action'!$D$30,'liste action'!$C$30,IF(AC13='liste action'!$D$31,'liste action'!$C$31,IF(AC13='liste action'!$D$32,'liste action'!$C$32,IF(AC13='liste action'!$D$33,'liste action'!$C$33,IF(AC13='liste action'!$D$34,'liste action'!$C$34,IF(AC13='liste action'!$D$35,'liste action'!$C$35,IF(AC13='liste action'!$D$36,'liste action'!$C$36,IF(AC13='liste action'!$D$37,'liste action'!$C$37,IF(AC13='liste action'!$D$38,'liste action'!$C$38,IF(AC13='liste action'!$D$39,'liste action'!$C$39,IF(AC13='liste action'!$D$40,'liste action'!$C$40,IF(AC13='liste action'!$D$41,'liste action'!$C$41,IF(AC13='liste action'!$D$42,'liste action'!$C$42,IF(AC13='liste action'!$D$43,'liste action'!$C$43,IF(AC13='liste action'!$D$44,'liste action'!$C$44,IF(AC13='liste action'!$D$45,'liste action'!$C$45,IF(AC13='liste action'!$D$46,'liste action'!$C$46,IF(AC13='liste action'!$D$47,'liste action'!$C$47,IF(AC13='liste action'!$D$48,'liste action'!$C$48,IF(AC13='liste action'!$D$49,'liste action'!$C$49,IF(AC13='liste action'!$D$50,'liste action'!$C$50,IF(AC13='liste action'!$D$51,'liste action'!$C$51,IF(AC13='liste action'!$D$52,'liste action'!$C$52,IF(AC13='liste action'!$D$53,'liste action'!$C$53,IF(AC13='liste action'!$D$54,'liste action'!$C$54,IF(AC13='liste action'!$D$55,'liste action'!$C$55,IF(AC13='liste action'!$D$56,'liste action'!$C$56,IF(AC13='liste action'!$D$57,'liste action'!$C$57,IF(AC13='liste action'!$D$58,'liste action'!$C$58,IF(AC13='liste action'!$D$59,'liste action'!$C$59,IF(AC13='liste action'!$D$60,'liste action'!$C$60,IF(AC13='liste action'!$D$61,'liste action'!$C$61,IF(AC13='liste action'!$D$62,'liste action'!$C$62,IF(AC13='liste action'!$D$63,'liste action'!$C$63,IF(AC13='liste action'!$D$64,'liste action'!$C$64,"")))))))))))))))))))))))))))))))))))))))))))))))))))))))))))))))</f>
        <v/>
      </c>
      <c r="AC13" s="132" t="str">
        <f>IF(D13='liste action'!$E$2,'liste action'!$D$2,IF(D13='liste action'!$E$3,'liste action'!$D$3,IF(D13='liste action'!$E$4,'liste action'!$D$4,IF(D13='liste action'!$E$5,'liste action'!$D$5,IF(D13='liste action'!$E$6,'liste action'!$D$6,IF(D13='liste action'!$E$7,'liste action'!$D$7,IF(D13='liste action'!$E$8,'liste action'!$D$8,IF(D13='liste action'!$E$9,'liste action'!$D$9,IF(D13='liste action'!$E$10,'liste action'!$D$10,IF(D13='liste action'!$E$11,'liste action'!$D$11,IF(D13='liste action'!$E$12,'liste action'!$D$12,IF(D13='liste action'!$E$13,'liste action'!$D$13,IF(D13='liste action'!$E$14,'liste action'!$D$14,IF(D13='liste action'!$E$15,'liste action'!$D$15,IF(D13='liste action'!$E$16,'liste action'!$D$16,IF(D13='liste action'!$E$17,'liste action'!$D$17,IF(D13='liste action'!$E$18,'liste action'!$D$18,IF(D13='liste action'!$E$19,'liste action'!$D$19,IF(D13='liste action'!$E$20,'liste action'!$D$20,IF(D13='liste action'!$E$21,'liste action'!$D$21,IF(D13='liste action'!$E$22,'liste action'!$D$22,IF(D13='liste action'!$E$23,'liste action'!$D$23,IF(D13='liste action'!$E$24,'liste action'!$D$24,IF(D13='liste action'!$E$25,'liste action'!$D$25,IF(D13='liste action'!$E$26,'liste action'!$D$26,IF(D13='liste action'!$E$27,'liste action'!$D$27,IF(D13='liste action'!$E$28,'liste action'!$D$28,IF(D13='liste action'!$E$29,'liste action'!$D$29,IF(D13='liste action'!$E$30,'liste action'!$D$30,IF(D13='liste action'!$E$31,'liste action'!$D$31,IF(D13='liste action'!$E$32,'liste action'!$D$32,IF(D13='liste action'!$E$33,'liste action'!$D$33,IF(D13='liste action'!$E$34,'liste action'!$D$34,IF(D13='liste action'!$E$35,'liste action'!$D$35,IF(D13='liste action'!$E$36,'liste action'!$D$36,IF(D13='liste action'!$E$37,'liste action'!$D$37,IF(D13='liste action'!$E$38,'liste action'!$D$38,IF(D13='liste action'!$E$39,'liste action'!$D$39,IF(D13='liste action'!$E$40,'liste action'!$D$40,IF(D13='liste action'!$E$41,'liste action'!$D$41,IF(D13='liste action'!$E$42,'liste action'!$D$42,IF(D13='liste action'!$E$43,'liste action'!$D$43,IF(D13='liste action'!$E$44,'liste action'!$D$44,IF(D13='liste action'!$E$45,'liste action'!$D$45,IF(D13='liste action'!$E$46,'liste action'!$D$46,IF(D13='liste action'!$E$47,'liste action'!$D$47,IF(D13='liste action'!$E$48,'liste action'!$D$48,IF(D13='liste action'!$E$49,'liste action'!$D$49,IF(D13='liste action'!$E$50,'liste action'!$D$50,IF(D13='liste action'!$E$51,'liste action'!$D$51,IF(D13='liste action'!$E$52,'liste action'!$D$52,IF(D13='liste action'!$E$53,'liste action'!$D$53,IF(D13='liste action'!$E$54,'liste action'!$D$54,IF(D13='liste action'!$E$55,'liste action'!$D$55,IF(D13='liste action'!$E$56,'liste action'!$D$56,IF(D13='liste action'!$E$57,'liste action'!$D$57,IF(D13='liste action'!$E$58,'liste action'!$D$58,IF(D13='liste action'!$E$59,'liste action'!$D$59,IF(D13='liste action'!$E$60,'liste action'!$D$60,IF(D13='liste action'!$E$61,'liste action'!$D$61,IF(D13='liste action'!$E$62,'liste action'!$D$62,IF(D13='liste action'!$E$63,'liste action'!$D$63,IF(D13='liste action'!$E$64,'liste action'!$D$64,"")))))))))))))))))))))))))))))))))))))))))))))))))))))))))))))))</f>
        <v/>
      </c>
      <c r="AD13" s="132" t="str">
        <f>CONCATENATE(AA13,AB13,AC13)</f>
        <v>IDN</v>
      </c>
      <c r="AE13" s="253" t="str">
        <f>IF(I13="",LEFT($F$2,3),I13)</f>
        <v>IDN</v>
      </c>
      <c r="AF13" s="132" t="str">
        <f>IF(AG13='liste action'!$D$2,'liste action'!$C$2,IF(AG13='liste action'!$D$3,'liste action'!$C$3,IF(AG13='liste action'!$D$4,'liste action'!$C$4,IF(AG13='liste action'!$D$5,'liste action'!$C$5,IF(AG13='liste action'!$D$6,'liste action'!$C$6,IF(AG13='liste action'!$D$7,'liste action'!$C$7,IF(AG13='liste action'!$D$8,'liste action'!$C$8,IF(AG13='liste action'!$D$9,'liste action'!$C$9,IF(AG13='liste action'!$D$10,'liste action'!$C$10,IF(AG13='liste action'!$D$11,'liste action'!$C$11,IF(AG13='liste action'!$D$12,'liste action'!$C$12,IF(AG13='liste action'!$D$13,'liste action'!$C$13,IF(AG13='liste action'!$D$14,'liste action'!$C$14,IF(AG13='liste action'!$D$15,'liste action'!$C$15,IF(AG13='liste action'!$D$16,'liste action'!$C$16,IF(AG13='liste action'!$D$17,'liste action'!$C$17,IF(AG13='liste action'!$D$18,'liste action'!$C$18,IF(AG13='liste action'!$D$19,'liste action'!$C$19,IF(AG13='liste action'!$D$20,'liste action'!$C$20,IF(AG13='liste action'!$D$21,'liste action'!$C$21,IF(AG13='liste action'!$D$22,'liste action'!$C$22,IF(AG13='liste action'!$D$23,'liste action'!$C$23,IF(AG13='liste action'!$D$24,'liste action'!$C$24,IF(AG13='liste action'!$D$25,'liste action'!$C$25,IF(AG13='liste action'!$D$26,'liste action'!$C$26,IF(AG13='liste action'!$D$27,'liste action'!$C$27,IF(AG13='liste action'!$D$28,'liste action'!$C$28,IF(AG13='liste action'!$D$29,'liste action'!$C$29,IF(AG13='liste action'!$D$30,'liste action'!$C$30,IF(AG13='liste action'!$D$31,'liste action'!$C$31,IF(AG13='liste action'!$D$32,'liste action'!$C$32,IF(AG13='liste action'!$D$33,'liste action'!$C$33,IF(AG13='liste action'!$D$34,'liste action'!$C$34,IF(AG13='liste action'!$D$35,'liste action'!$C$35,IF(AG13='liste action'!$D$36,'liste action'!$C$36,IF(AG13='liste action'!$D$37,'liste action'!$C$37,IF(AG13='liste action'!$D$38,'liste action'!$C$38,IF(AG13='liste action'!$D$39,'liste action'!$C$39,IF(AG13='liste action'!$D$40,'liste action'!$C$40,IF(AG13='liste action'!$D$41,'liste action'!$C$41,IF(AG13='liste action'!$D$42,'liste action'!$C$42,IF(AG13='liste action'!$D$43,'liste action'!$C$43,IF(AG13='liste action'!$D$44,'liste action'!$C$44,IF(AG13='liste action'!$D$45,'liste action'!$C$45,IF(AG13='liste action'!$D$46,'liste action'!$C$46,IF(AG13='liste action'!$D$47,'liste action'!$C$47,IF(AG13='liste action'!$D$48,'liste action'!$C$48,IF(AG13='liste action'!$D$49,'liste action'!$C$49,IF(AG13='liste action'!$D$50,'liste action'!$C$50,IF(AG13='liste action'!$D$51,'liste action'!$C$51,IF(AG13='liste action'!$D$52,'liste action'!$C$52,IF(AG13='liste action'!$D$53,'liste action'!$C$53,IF(AG13='liste action'!$D$54,'liste action'!$C$54,IF(AG13='liste action'!$D$55,'liste action'!$C$55,IF(AG13='liste action'!$D$56,'liste action'!$C$56,IF(AG13='liste action'!$D$57,'liste action'!$C$57,IF(AG13='liste action'!$D$58,'liste action'!$C$58,IF(AG13='liste action'!$D$59,'liste action'!$C$59,IF(AG13='liste action'!$D$60,'liste action'!$C$60,IF(AG13='liste action'!$D$61,'liste action'!$C$61,IF(AG13='liste action'!$D$62,'liste action'!$C$62,IF(AG13='liste action'!$D$63,'liste action'!$C$63,IF(AG13='liste action'!$D$64,'liste action'!$C$64,"")))))))))))))))))))))))))))))))))))))))))))))))))))))))))))))))</f>
        <v/>
      </c>
      <c r="AG13" s="132" t="str">
        <f>IF(E13='liste action'!$E$2,'liste action'!$D$2,IF(E13='liste action'!$E$3,'liste action'!$D$3,IF(E13='liste action'!$E$4,'liste action'!$D$4,IF(E13='liste action'!$E$5,'liste action'!$D$5,IF(E13='liste action'!$E$6,'liste action'!$D$6,IF(E13='liste action'!$E$7,'liste action'!$D$7,IF(E13='liste action'!$E$8,'liste action'!$D$8,IF(E13='liste action'!$E$9,'liste action'!$D$9,IF(E13='liste action'!$E$10,'liste action'!$D$10,IF(E13='liste action'!$E$11,'liste action'!$D$11,IF(E13='liste action'!$E$12,'liste action'!$D$12,IF(E13='liste action'!$E$13,'liste action'!$D$13,IF(E13='liste action'!$E$14,'liste action'!$D$14,IF(E13='liste action'!$E$15,'liste action'!$D$15,IF(E13='liste action'!$E$16,'liste action'!$D$16,IF(E13='liste action'!$E$17,'liste action'!$D$17,IF(E13='liste action'!$E$18,'liste action'!$D$18,IF(E13='liste action'!$E$19,'liste action'!$D$19,IF(E13='liste action'!$E$20,'liste action'!$D$20,IF(E13='liste action'!$E$21,'liste action'!$D$21,IF(E13='liste action'!$E$22,'liste action'!$D$22,IF(E13='liste action'!$E$23,'liste action'!$D$23,IF(E13='liste action'!$E$24,'liste action'!$D$24,IF(E13='liste action'!$E$25,'liste action'!$D$25,IF(E13='liste action'!$E$26,'liste action'!$D$26,IF(E13='liste action'!$E$27,'liste action'!$D$27,IF(E13='liste action'!$E$28,'liste action'!$D$28,IF(E13='liste action'!$E$29,'liste action'!$D$29,IF(E13='liste action'!$E$30,'liste action'!$D$30,IF(E13='liste action'!$E$31,'liste action'!$D$31,IF(E13='liste action'!$E$32,'liste action'!$D$32,IF(E13='liste action'!$E$33,'liste action'!$D$33,IF(E13='liste action'!$E$34,'liste action'!$D$34,IF(E13='liste action'!$E$35,'liste action'!$D$35,IF(E13='liste action'!$E$36,'liste action'!$D$36,IF(E13='liste action'!$E$37,'liste action'!$D$37,IF(E13='liste action'!$E$38,'liste action'!$D$38,IF(E13='liste action'!$E$39,'liste action'!$D$39,IF(E13='liste action'!$E$40,'liste action'!$D$40,IF(E13='liste action'!$E$41,'liste action'!$D$41,IF(E13='liste action'!$E$42,'liste action'!$D$42,IF(E13='liste action'!$E$43,'liste action'!$D$43,IF(E13='liste action'!$E$44,'liste action'!$D$44,IF(E13='liste action'!$E$45,'liste action'!$D$45,IF(E13='liste action'!$E$46,'liste action'!$D$46,IF(E13='liste action'!$E$47,'liste action'!$D$47,IF(E13='liste action'!$E$48,'liste action'!$D$48,IF(E13='liste action'!$E$49,'liste action'!$D$49,IF(E13='liste action'!$E$50,'liste action'!$D$50,IF(E13='liste action'!$E$51,'liste action'!$D$51,IF(E13='liste action'!$E$52,'liste action'!$D$52,IF(E13='liste action'!$E$53,'liste action'!$D$53,IF(E13='liste action'!$E$54,'liste action'!$D$54,IF(E13='liste action'!$E$55,'liste action'!$D$55,IF(E13='liste action'!$E$56,'liste action'!$D$56,IF(E13='liste action'!$E$57,'liste action'!$D$57,IF(E13='liste action'!$E$58,'liste action'!$D$58,IF(E13='liste action'!$E$59,'liste action'!$D$59,IF(E13='liste action'!$E$60,'liste action'!$D$60,IF(E13='liste action'!$E$61,'liste action'!$D$61,IF(E13='liste action'!$E$62,'liste action'!$D$62,IF(E13='liste action'!$E$63,'liste action'!$D$63,IF(E13='liste action'!$E$64,'liste action'!$D$64,"")))))))))))))))))))))))))))))))))))))))))))))))))))))))))))))))</f>
        <v/>
      </c>
      <c r="AH13" s="132" t="str">
        <f>CONCATENATE(AE13,AF13,AG13)</f>
        <v>IDN</v>
      </c>
      <c r="AI13" s="254">
        <f t="shared" ref="AI13" si="1">K13</f>
        <v>0</v>
      </c>
      <c r="AJ13" s="329">
        <f>N13</f>
        <v>0</v>
      </c>
      <c r="AK13" s="134">
        <f>L13</f>
        <v>0</v>
      </c>
      <c r="AL13" s="134">
        <f>O13</f>
        <v>0</v>
      </c>
      <c r="AM13" s="134">
        <f>M13</f>
        <v>0</v>
      </c>
      <c r="AN13" s="134">
        <f>P13</f>
        <v>0</v>
      </c>
      <c r="AO13" s="357">
        <f>SUM(AI13:AN13)</f>
        <v>0</v>
      </c>
      <c r="AP13" s="54" t="str">
        <f>IF(D13="T",2,IF(D13="CP",0,IF(D13="TF",2,IF(D13="TM",0,IF(D13="JF",0,IF(D13="RTT",0,IF(D13="JNT",0,"0")))))))</f>
        <v>0</v>
      </c>
      <c r="AQ13" s="54" t="str">
        <f>IF(E13="T",3,IF(E13="CP",0,IF(E13="TF",3,IF(E13="TM",0,IF(E13="JF",0,IF(E13="RTT",0,IF(E13="JNT",0,"0")))))))</f>
        <v>0</v>
      </c>
      <c r="AR13" s="1">
        <f t="shared" ref="AR13" si="2">AP13+AQ13</f>
        <v>0</v>
      </c>
      <c r="AS13" s="55" t="e">
        <f>IF(AR13=5,$AS$7,IF(AR13=2,$AS$8,IF(AR13=3,$AS$9,IF(AR13=0,#REF!))))</f>
        <v>#REF!</v>
      </c>
      <c r="AT13" s="54">
        <f>IF(AND(D13="CP",E13="CP"),1,IF(AND(D13="CP",E13&lt;&gt;"CP"),0.5,IF(AND(D13&lt;&gt;"CP",E13="CP"),0.5,0)))</f>
        <v>0</v>
      </c>
      <c r="AU13" s="54">
        <f>IF(D13="RTT",0.5,0)</f>
        <v>0</v>
      </c>
      <c r="AV13" s="54">
        <f>IF(E13="RTT",0.5,0)</f>
        <v>0</v>
      </c>
      <c r="AW13" s="54">
        <f>SUM(AU13:AV13)</f>
        <v>0</v>
      </c>
      <c r="AX13" s="54">
        <f>IF(D13="TM",0.5,0)</f>
        <v>0</v>
      </c>
      <c r="AY13" s="54">
        <f>IF(E13="TM",0.5,0)</f>
        <v>0</v>
      </c>
      <c r="AZ13" s="54">
        <f>SUM(AX13:AY13)</f>
        <v>0</v>
      </c>
      <c r="BA13" s="54">
        <f>AZ13/1547*17</f>
        <v>0</v>
      </c>
    </row>
    <row r="14" spans="1:55" ht="31.5" customHeight="1" x14ac:dyDescent="0.3">
      <c r="A14" s="287"/>
      <c r="B14" s="344" t="s">
        <v>12</v>
      </c>
      <c r="C14" s="345">
        <v>43466</v>
      </c>
      <c r="D14" s="346" t="s">
        <v>75</v>
      </c>
      <c r="E14" s="347" t="s">
        <v>75</v>
      </c>
      <c r="F14" s="347"/>
      <c r="G14" s="348"/>
      <c r="H14" s="348"/>
      <c r="I14" s="348"/>
      <c r="J14" s="349"/>
      <c r="K14" s="350"/>
      <c r="L14" s="351"/>
      <c r="M14" s="352"/>
      <c r="N14" s="353"/>
      <c r="O14" s="351"/>
      <c r="P14" s="352"/>
      <c r="Q14" s="354"/>
      <c r="R14" s="355"/>
      <c r="S14" s="350">
        <f t="shared" ref="S14:S49" si="3">IF(C14="","",IF(D14="","",AW14))</f>
        <v>0</v>
      </c>
      <c r="T14" s="356">
        <f t="shared" ref="T14:T49" si="4">IF(C14="","",IF(D14="","",AT14))</f>
        <v>0</v>
      </c>
      <c r="V14" s="251"/>
      <c r="W14" s="167"/>
      <c r="X14" s="167"/>
      <c r="Y14" s="167"/>
      <c r="Z14" s="166">
        <f t="shared" ref="Z14:Z49" si="5">W14+X14+Y14</f>
        <v>0</v>
      </c>
      <c r="AA14" s="132" t="str">
        <f t="shared" ref="AA14:AA49" si="6">IF(H14="",LEFT($F$2,3),H14)</f>
        <v>IDN</v>
      </c>
      <c r="AB14" s="132" t="str">
        <f>IF(AC14='liste action'!$D$2,'liste action'!$C$2,IF(AC14='liste action'!$D$3,'liste action'!$C$3,IF(AC14='liste action'!$D$4,'liste action'!$C$4,IF(AC14='liste action'!$D$5,'liste action'!$C$5,IF(AC14='liste action'!$D$6,'liste action'!$C$6,IF(AC14='liste action'!$D$7,'liste action'!$C$7,IF(AC14='liste action'!$D$8,'liste action'!$C$8,IF(AC14='liste action'!$D$9,'liste action'!$C$9,IF(AC14='liste action'!$D$10,'liste action'!$C$10,IF(AC14='liste action'!$D$11,'liste action'!$C$11,IF(AC14='liste action'!$D$12,'liste action'!$C$12,IF(AC14='liste action'!$D$13,'liste action'!$C$13,IF(AC14='liste action'!$D$14,'liste action'!$C$14,IF(AC14='liste action'!$D$15,'liste action'!$C$15,IF(AC14='liste action'!$D$16,'liste action'!$C$16,IF(AC14='liste action'!$D$17,'liste action'!$C$17,IF(AC14='liste action'!$D$18,'liste action'!$C$18,IF(AC14='liste action'!$D$19,'liste action'!$C$19,IF(AC14='liste action'!$D$20,'liste action'!$C$20,IF(AC14='liste action'!$D$21,'liste action'!$C$21,IF(AC14='liste action'!$D$22,'liste action'!$C$22,IF(AC14='liste action'!$D$23,'liste action'!$C$23,IF(AC14='liste action'!$D$24,'liste action'!$C$24,IF(AC14='liste action'!$D$25,'liste action'!$C$25,IF(AC14='liste action'!$D$26,'liste action'!$C$26,IF(AC14='liste action'!$D$27,'liste action'!$C$27,IF(AC14='liste action'!$D$28,'liste action'!$C$28,IF(AC14='liste action'!$D$29,'liste action'!$C$29,IF(AC14='liste action'!$D$30,'liste action'!$C$30,IF(AC14='liste action'!$D$31,'liste action'!$C$31,IF(AC14='liste action'!$D$32,'liste action'!$C$32,IF(AC14='liste action'!$D$33,'liste action'!$C$33,IF(AC14='liste action'!$D$34,'liste action'!$C$34,IF(AC14='liste action'!$D$35,'liste action'!$C$35,IF(AC14='liste action'!$D$36,'liste action'!$C$36,IF(AC14='liste action'!$D$37,'liste action'!$C$37,IF(AC14='liste action'!$D$38,'liste action'!$C$38,IF(AC14='liste action'!$D$39,'liste action'!$C$39,IF(AC14='liste action'!$D$40,'liste action'!$C$40,IF(AC14='liste action'!$D$41,'liste action'!$C$41,IF(AC14='liste action'!$D$42,'liste action'!$C$42,IF(AC14='liste action'!$D$43,'liste action'!$C$43,IF(AC14='liste action'!$D$44,'liste action'!$C$44,IF(AC14='liste action'!$D$45,'liste action'!$C$45,IF(AC14='liste action'!$D$46,'liste action'!$C$46,IF(AC14='liste action'!$D$47,'liste action'!$C$47,IF(AC14='liste action'!$D$48,'liste action'!$C$48,IF(AC14='liste action'!$D$49,'liste action'!$C$49,IF(AC14='liste action'!$D$50,'liste action'!$C$50,IF(AC14='liste action'!$D$51,'liste action'!$C$51,IF(AC14='liste action'!$D$52,'liste action'!$C$52,IF(AC14='liste action'!$D$53,'liste action'!$C$53,IF(AC14='liste action'!$D$54,'liste action'!$C$54,IF(AC14='liste action'!$D$55,'liste action'!$C$55,IF(AC14='liste action'!$D$56,'liste action'!$C$56,IF(AC14='liste action'!$D$57,'liste action'!$C$57,IF(AC14='liste action'!$D$58,'liste action'!$C$58,IF(AC14='liste action'!$D$59,'liste action'!$C$59,IF(AC14='liste action'!$D$60,'liste action'!$C$60,IF(AC14='liste action'!$D$61,'liste action'!$C$61,IF(AC14='liste action'!$D$62,'liste action'!$C$62,IF(AC14='liste action'!$D$63,'liste action'!$C$63,IF(AC14='liste action'!$D$64,'liste action'!$C$64,"")))))))))))))))))))))))))))))))))))))))))))))))))))))))))))))))</f>
        <v/>
      </c>
      <c r="AC14" s="132" t="str">
        <f>IF(D14='liste action'!$E$2,'liste action'!$D$2,IF(D14='liste action'!$E$3,'liste action'!$D$3,IF(D14='liste action'!$E$4,'liste action'!$D$4,IF(D14='liste action'!$E$5,'liste action'!$D$5,IF(D14='liste action'!$E$6,'liste action'!$D$6,IF(D14='liste action'!$E$7,'liste action'!$D$7,IF(D14='liste action'!$E$8,'liste action'!$D$8,IF(D14='liste action'!$E$9,'liste action'!$D$9,IF(D14='liste action'!$E$10,'liste action'!$D$10,IF(D14='liste action'!$E$11,'liste action'!$D$11,IF(D14='liste action'!$E$12,'liste action'!$D$12,IF(D14='liste action'!$E$13,'liste action'!$D$13,IF(D14='liste action'!$E$14,'liste action'!$D$14,IF(D14='liste action'!$E$15,'liste action'!$D$15,IF(D14='liste action'!$E$16,'liste action'!$D$16,IF(D14='liste action'!$E$17,'liste action'!$D$17,IF(D14='liste action'!$E$18,'liste action'!$D$18,IF(D14='liste action'!$E$19,'liste action'!$D$19,IF(D14='liste action'!$E$20,'liste action'!$D$20,IF(D14='liste action'!$E$21,'liste action'!$D$21,IF(D14='liste action'!$E$22,'liste action'!$D$22,IF(D14='liste action'!$E$23,'liste action'!$D$23,IF(D14='liste action'!$E$24,'liste action'!$D$24,IF(D14='liste action'!$E$25,'liste action'!$D$25,IF(D14='liste action'!$E$26,'liste action'!$D$26,IF(D14='liste action'!$E$27,'liste action'!$D$27,IF(D14='liste action'!$E$28,'liste action'!$D$28,IF(D14='liste action'!$E$29,'liste action'!$D$29,IF(D14='liste action'!$E$30,'liste action'!$D$30,IF(D14='liste action'!$E$31,'liste action'!$D$31,IF(D14='liste action'!$E$32,'liste action'!$D$32,IF(D14='liste action'!$E$33,'liste action'!$D$33,IF(D14='liste action'!$E$34,'liste action'!$D$34,IF(D14='liste action'!$E$35,'liste action'!$D$35,IF(D14='liste action'!$E$36,'liste action'!$D$36,IF(D14='liste action'!$E$37,'liste action'!$D$37,IF(D14='liste action'!$E$38,'liste action'!$D$38,IF(D14='liste action'!$E$39,'liste action'!$D$39,IF(D14='liste action'!$E$40,'liste action'!$D$40,IF(D14='liste action'!$E$41,'liste action'!$D$41,IF(D14='liste action'!$E$42,'liste action'!$D$42,IF(D14='liste action'!$E$43,'liste action'!$D$43,IF(D14='liste action'!$E$44,'liste action'!$D$44,IF(D14='liste action'!$E$45,'liste action'!$D$45,IF(D14='liste action'!$E$46,'liste action'!$D$46,IF(D14='liste action'!$E$47,'liste action'!$D$47,IF(D14='liste action'!$E$48,'liste action'!$D$48,IF(D14='liste action'!$E$49,'liste action'!$D$49,IF(D14='liste action'!$E$50,'liste action'!$D$50,IF(D14='liste action'!$E$51,'liste action'!$D$51,IF(D14='liste action'!$E$52,'liste action'!$D$52,IF(D14='liste action'!$E$53,'liste action'!$D$53,IF(D14='liste action'!$E$54,'liste action'!$D$54,IF(D14='liste action'!$E$55,'liste action'!$D$55,IF(D14='liste action'!$E$56,'liste action'!$D$56,IF(D14='liste action'!$E$57,'liste action'!$D$57,IF(D14='liste action'!$E$58,'liste action'!$D$58,IF(D14='liste action'!$E$59,'liste action'!$D$59,IF(D14='liste action'!$E$60,'liste action'!$D$60,IF(D14='liste action'!$E$61,'liste action'!$D$61,IF(D14='liste action'!$E$62,'liste action'!$D$62,IF(D14='liste action'!$E$63,'liste action'!$D$63,IF(D14='liste action'!$E$64,'liste action'!$D$64,"")))))))))))))))))))))))))))))))))))))))))))))))))))))))))))))))</f>
        <v/>
      </c>
      <c r="AD14" s="132" t="str">
        <f t="shared" ref="AD14:AD49" si="7">CONCATENATE(AA14,AB14,AC14)</f>
        <v>IDN</v>
      </c>
      <c r="AE14" s="253" t="str">
        <f>IF(I14="",LEFT($F$2,3),I14)</f>
        <v>IDN</v>
      </c>
      <c r="AF14" s="132" t="str">
        <f>IF(AG14='liste action'!$D$2,'liste action'!$C$2,IF(AG14='liste action'!$D$3,'liste action'!$C$3,IF(AG14='liste action'!$D$4,'liste action'!$C$4,IF(AG14='liste action'!$D$5,'liste action'!$C$5,IF(AG14='liste action'!$D$6,'liste action'!$C$6,IF(AG14='liste action'!$D$7,'liste action'!$C$7,IF(AG14='liste action'!$D$8,'liste action'!$C$8,IF(AG14='liste action'!$D$9,'liste action'!$C$9,IF(AG14='liste action'!$D$10,'liste action'!$C$10,IF(AG14='liste action'!$D$11,'liste action'!$C$11,IF(AG14='liste action'!$D$12,'liste action'!$C$12,IF(AG14='liste action'!$D$13,'liste action'!$C$13,IF(AG14='liste action'!$D$14,'liste action'!$C$14,IF(AG14='liste action'!$D$15,'liste action'!$C$15,IF(AG14='liste action'!$D$16,'liste action'!$C$16,IF(AG14='liste action'!$D$17,'liste action'!$C$17,IF(AG14='liste action'!$D$18,'liste action'!$C$18,IF(AG14='liste action'!$D$19,'liste action'!$C$19,IF(AG14='liste action'!$D$20,'liste action'!$C$20,IF(AG14='liste action'!$D$21,'liste action'!$C$21,IF(AG14='liste action'!$D$22,'liste action'!$C$22,IF(AG14='liste action'!$D$23,'liste action'!$C$23,IF(AG14='liste action'!$D$24,'liste action'!$C$24,IF(AG14='liste action'!$D$25,'liste action'!$C$25,IF(AG14='liste action'!$D$26,'liste action'!$C$26,IF(AG14='liste action'!$D$27,'liste action'!$C$27,IF(AG14='liste action'!$D$28,'liste action'!$C$28,IF(AG14='liste action'!$D$29,'liste action'!$C$29,IF(AG14='liste action'!$D$30,'liste action'!$C$30,IF(AG14='liste action'!$D$31,'liste action'!$C$31,IF(AG14='liste action'!$D$32,'liste action'!$C$32,IF(AG14='liste action'!$D$33,'liste action'!$C$33,IF(AG14='liste action'!$D$34,'liste action'!$C$34,IF(AG14='liste action'!$D$35,'liste action'!$C$35,IF(AG14='liste action'!$D$36,'liste action'!$C$36,IF(AG14='liste action'!$D$37,'liste action'!$C$37,IF(AG14='liste action'!$D$38,'liste action'!$C$38,IF(AG14='liste action'!$D$39,'liste action'!$C$39,IF(AG14='liste action'!$D$40,'liste action'!$C$40,IF(AG14='liste action'!$D$41,'liste action'!$C$41,IF(AG14='liste action'!$D$42,'liste action'!$C$42,IF(AG14='liste action'!$D$43,'liste action'!$C$43,IF(AG14='liste action'!$D$44,'liste action'!$C$44,IF(AG14='liste action'!$D$45,'liste action'!$C$45,IF(AG14='liste action'!$D$46,'liste action'!$C$46,IF(AG14='liste action'!$D$47,'liste action'!$C$47,IF(AG14='liste action'!$D$48,'liste action'!$C$48,IF(AG14='liste action'!$D$49,'liste action'!$C$49,IF(AG14='liste action'!$D$50,'liste action'!$C$50,IF(AG14='liste action'!$D$51,'liste action'!$C$51,IF(AG14='liste action'!$D$52,'liste action'!$C$52,IF(AG14='liste action'!$D$53,'liste action'!$C$53,IF(AG14='liste action'!$D$54,'liste action'!$C$54,IF(AG14='liste action'!$D$55,'liste action'!$C$55,IF(AG14='liste action'!$D$56,'liste action'!$C$56,IF(AG14='liste action'!$D$57,'liste action'!$C$57,IF(AG14='liste action'!$D$58,'liste action'!$C$58,IF(AG14='liste action'!$D$59,'liste action'!$C$59,IF(AG14='liste action'!$D$60,'liste action'!$C$60,IF(AG14='liste action'!$D$61,'liste action'!$C$61,IF(AG14='liste action'!$D$62,'liste action'!$C$62,IF(AG14='liste action'!$D$63,'liste action'!$C$63,IF(AG14='liste action'!$D$64,'liste action'!$C$64,"")))))))))))))))))))))))))))))))))))))))))))))))))))))))))))))))</f>
        <v/>
      </c>
      <c r="AG14" s="132" t="str">
        <f>IF(E14='liste action'!$E$2,'liste action'!$D$2,IF(E14='liste action'!$E$3,'liste action'!$D$3,IF(E14='liste action'!$E$4,'liste action'!$D$4,IF(E14='liste action'!$E$5,'liste action'!$D$5,IF(E14='liste action'!$E$6,'liste action'!$D$6,IF(E14='liste action'!$E$7,'liste action'!$D$7,IF(E14='liste action'!$E$8,'liste action'!$D$8,IF(E14='liste action'!$E$9,'liste action'!$D$9,IF(E14='liste action'!$E$10,'liste action'!$D$10,IF(E14='liste action'!$E$11,'liste action'!$D$11,IF(E14='liste action'!$E$12,'liste action'!$D$12,IF(E14='liste action'!$E$13,'liste action'!$D$13,IF(E14='liste action'!$E$14,'liste action'!$D$14,IF(E14='liste action'!$E$15,'liste action'!$D$15,IF(E14='liste action'!$E$16,'liste action'!$D$16,IF(E14='liste action'!$E$17,'liste action'!$D$17,IF(E14='liste action'!$E$18,'liste action'!$D$18,IF(E14='liste action'!$E$19,'liste action'!$D$19,IF(E14='liste action'!$E$20,'liste action'!$D$20,IF(E14='liste action'!$E$21,'liste action'!$D$21,IF(E14='liste action'!$E$22,'liste action'!$D$22,IF(E14='liste action'!$E$23,'liste action'!$D$23,IF(E14='liste action'!$E$24,'liste action'!$D$24,IF(E14='liste action'!$E$25,'liste action'!$D$25,IF(E14='liste action'!$E$26,'liste action'!$D$26,IF(E14='liste action'!$E$27,'liste action'!$D$27,IF(E14='liste action'!$E$28,'liste action'!$D$28,IF(E14='liste action'!$E$29,'liste action'!$D$29,IF(E14='liste action'!$E$30,'liste action'!$D$30,IF(E14='liste action'!$E$31,'liste action'!$D$31,IF(E14='liste action'!$E$32,'liste action'!$D$32,IF(E14='liste action'!$E$33,'liste action'!$D$33,IF(E14='liste action'!$E$34,'liste action'!$D$34,IF(E14='liste action'!$E$35,'liste action'!$D$35,IF(E14='liste action'!$E$36,'liste action'!$D$36,IF(E14='liste action'!$E$37,'liste action'!$D$37,IF(E14='liste action'!$E$38,'liste action'!$D$38,IF(E14='liste action'!$E$39,'liste action'!$D$39,IF(E14='liste action'!$E$40,'liste action'!$D$40,IF(E14='liste action'!$E$41,'liste action'!$D$41,IF(E14='liste action'!$E$42,'liste action'!$D$42,IF(E14='liste action'!$E$43,'liste action'!$D$43,IF(E14='liste action'!$E$44,'liste action'!$D$44,IF(E14='liste action'!$E$45,'liste action'!$D$45,IF(E14='liste action'!$E$46,'liste action'!$D$46,IF(E14='liste action'!$E$47,'liste action'!$D$47,IF(E14='liste action'!$E$48,'liste action'!$D$48,IF(E14='liste action'!$E$49,'liste action'!$D$49,IF(E14='liste action'!$E$50,'liste action'!$D$50,IF(E14='liste action'!$E$51,'liste action'!$D$51,IF(E14='liste action'!$E$52,'liste action'!$D$52,IF(E14='liste action'!$E$53,'liste action'!$D$53,IF(E14='liste action'!$E$54,'liste action'!$D$54,IF(E14='liste action'!$E$55,'liste action'!$D$55,IF(E14='liste action'!$E$56,'liste action'!$D$56,IF(E14='liste action'!$E$57,'liste action'!$D$57,IF(E14='liste action'!$E$58,'liste action'!$D$58,IF(E14='liste action'!$E$59,'liste action'!$D$59,IF(E14='liste action'!$E$60,'liste action'!$D$60,IF(E14='liste action'!$E$61,'liste action'!$D$61,IF(E14='liste action'!$E$62,'liste action'!$D$62,IF(E14='liste action'!$E$63,'liste action'!$D$63,IF(E14='liste action'!$E$64,'liste action'!$D$64,"")))))))))))))))))))))))))))))))))))))))))))))))))))))))))))))))</f>
        <v/>
      </c>
      <c r="AH14" s="132" t="str">
        <f t="shared" ref="AH14:AH49" si="8">CONCATENATE(AE14,AF14,AG14)</f>
        <v>IDN</v>
      </c>
      <c r="AI14" s="254">
        <f>K14</f>
        <v>0</v>
      </c>
      <c r="AJ14" s="329">
        <f>N14</f>
        <v>0</v>
      </c>
      <c r="AK14" s="134">
        <f>L14</f>
        <v>0</v>
      </c>
      <c r="AL14" s="134">
        <f>O14</f>
        <v>0</v>
      </c>
      <c r="AM14" s="134">
        <f>M14</f>
        <v>0</v>
      </c>
      <c r="AN14" s="134">
        <f>P14</f>
        <v>0</v>
      </c>
      <c r="AO14" s="357">
        <f t="shared" ref="AO14:AO49" si="9">SUM(AI14:AN14)</f>
        <v>0</v>
      </c>
      <c r="AP14" s="54">
        <f>IF(D14="T",2,IF(D14="CP",0,IF(D14="TF",2,IF(D14="TM",0,IF(D14="JF",0,IF(D14="RTT",0,IF(D14="JNT",0,"0")))))))</f>
        <v>0</v>
      </c>
      <c r="AQ14" s="54">
        <f>IF(E14="T",3,IF(E14="CP",0,IF(E14="TF",3,IF(E14="TM",0,IF(E14="JF",0,IF(E14="RTT",0,IF(E14="JNT",0,"0")))))))</f>
        <v>0</v>
      </c>
      <c r="AR14" s="1">
        <f t="shared" ref="AR14:AR49" si="10">AP14+AQ14</f>
        <v>0</v>
      </c>
      <c r="AS14" s="55" t="e">
        <f>IF(AR14=5,$AS$7,IF(AR14=2,$AS$8,IF(AR14=3,$AS$9,IF(AR14=0,#REF!))))</f>
        <v>#REF!</v>
      </c>
      <c r="AT14" s="54">
        <f>IF(AND(D14="CP",E14="CP"),1,IF(AND(D14="CP",E14&lt;&gt;"CP"),0.5,IF(AND(D14&lt;&gt;"CP",E14="CP"),0.5,0)))</f>
        <v>0</v>
      </c>
      <c r="AU14" s="54">
        <f>IF(D14="RTT",0.5,0)</f>
        <v>0</v>
      </c>
      <c r="AV14" s="54">
        <f>IF(E14="RTT",0.5,0)</f>
        <v>0</v>
      </c>
      <c r="AW14" s="54">
        <f t="shared" ref="AW14:AW49" si="11">SUM(AU14:AV14)</f>
        <v>0</v>
      </c>
      <c r="AX14" s="54">
        <f>IF(D14="TM",0.5,0)</f>
        <v>0</v>
      </c>
      <c r="AY14" s="54">
        <f>IF(E14="TM",0.5,0)</f>
        <v>0</v>
      </c>
      <c r="AZ14" s="54">
        <f t="shared" ref="AZ14:AZ49" si="12">SUM(AX14:AY14)</f>
        <v>0</v>
      </c>
      <c r="BA14" s="54">
        <f t="shared" ref="BA14:BA49" si="13">AZ14/1547*17</f>
        <v>0</v>
      </c>
    </row>
    <row r="15" spans="1:55" ht="31.5" customHeight="1" x14ac:dyDescent="0.3">
      <c r="A15" s="287"/>
      <c r="B15" s="150" t="s">
        <v>13</v>
      </c>
      <c r="C15" s="151">
        <v>43467</v>
      </c>
      <c r="D15" s="196" t="s">
        <v>155</v>
      </c>
      <c r="E15" s="197" t="s">
        <v>86</v>
      </c>
      <c r="F15" s="197"/>
      <c r="G15" s="326"/>
      <c r="H15" s="326"/>
      <c r="I15" s="326"/>
      <c r="J15" s="198"/>
      <c r="K15" s="199">
        <v>3</v>
      </c>
      <c r="L15" s="200">
        <v>0.7</v>
      </c>
      <c r="M15" s="201">
        <v>0</v>
      </c>
      <c r="N15" s="202">
        <v>3</v>
      </c>
      <c r="O15" s="200">
        <v>0</v>
      </c>
      <c r="P15" s="201">
        <v>0.7</v>
      </c>
      <c r="Q15" s="203">
        <f t="shared" ref="Q14:Q49" si="14">SUM(K15:P15)</f>
        <v>7.4</v>
      </c>
      <c r="R15" s="204"/>
      <c r="S15" s="199">
        <f t="shared" si="3"/>
        <v>0</v>
      </c>
      <c r="T15" s="205">
        <f t="shared" si="4"/>
        <v>0</v>
      </c>
      <c r="V15" s="251"/>
      <c r="W15" s="167"/>
      <c r="X15" s="167"/>
      <c r="Y15" s="167"/>
      <c r="Z15" s="166">
        <f t="shared" si="5"/>
        <v>0</v>
      </c>
      <c r="AA15" s="132" t="str">
        <f t="shared" si="6"/>
        <v>IDN</v>
      </c>
      <c r="AB15" s="132" t="str">
        <f>IF(AC15='liste action'!$D$2,'liste action'!$C$2,IF(AC15='liste action'!$D$3,'liste action'!$C$3,IF(AC15='liste action'!$D$4,'liste action'!$C$4,IF(AC15='liste action'!$D$5,'liste action'!$C$5,IF(AC15='liste action'!$D$6,'liste action'!$C$6,IF(AC15='liste action'!$D$7,'liste action'!$C$7,IF(AC15='liste action'!$D$8,'liste action'!$C$8,IF(AC15='liste action'!$D$9,'liste action'!$C$9,IF(AC15='liste action'!$D$10,'liste action'!$C$10,IF(AC15='liste action'!$D$11,'liste action'!$C$11,IF(AC15='liste action'!$D$12,'liste action'!$C$12,IF(AC15='liste action'!$D$13,'liste action'!$C$13,IF(AC15='liste action'!$D$14,'liste action'!$C$14,IF(AC15='liste action'!$D$15,'liste action'!$C$15,IF(AC15='liste action'!$D$16,'liste action'!$C$16,IF(AC15='liste action'!$D$17,'liste action'!$C$17,IF(AC15='liste action'!$D$18,'liste action'!$C$18,IF(AC15='liste action'!$D$19,'liste action'!$C$19,IF(AC15='liste action'!$D$20,'liste action'!$C$20,IF(AC15='liste action'!$D$21,'liste action'!$C$21,IF(AC15='liste action'!$D$22,'liste action'!$C$22,IF(AC15='liste action'!$D$23,'liste action'!$C$23,IF(AC15='liste action'!$D$24,'liste action'!$C$24,IF(AC15='liste action'!$D$25,'liste action'!$C$25,IF(AC15='liste action'!$D$26,'liste action'!$C$26,IF(AC15='liste action'!$D$27,'liste action'!$C$27,IF(AC15='liste action'!$D$28,'liste action'!$C$28,IF(AC15='liste action'!$D$29,'liste action'!$C$29,IF(AC15='liste action'!$D$30,'liste action'!$C$30,IF(AC15='liste action'!$D$31,'liste action'!$C$31,IF(AC15='liste action'!$D$32,'liste action'!$C$32,IF(AC15='liste action'!$D$33,'liste action'!$C$33,IF(AC15='liste action'!$D$34,'liste action'!$C$34,IF(AC15='liste action'!$D$35,'liste action'!$C$35,IF(AC15='liste action'!$D$36,'liste action'!$C$36,IF(AC15='liste action'!$D$37,'liste action'!$C$37,IF(AC15='liste action'!$D$38,'liste action'!$C$38,IF(AC15='liste action'!$D$39,'liste action'!$C$39,IF(AC15='liste action'!$D$40,'liste action'!$C$40,IF(AC15='liste action'!$D$41,'liste action'!$C$41,IF(AC15='liste action'!$D$42,'liste action'!$C$42,IF(AC15='liste action'!$D$43,'liste action'!$C$43,IF(AC15='liste action'!$D$44,'liste action'!$C$44,IF(AC15='liste action'!$D$45,'liste action'!$C$45,IF(AC15='liste action'!$D$46,'liste action'!$C$46,IF(AC15='liste action'!$D$47,'liste action'!$C$47,IF(AC15='liste action'!$D$48,'liste action'!$C$48,IF(AC15='liste action'!$D$49,'liste action'!$C$49,IF(AC15='liste action'!$D$50,'liste action'!$C$50,IF(AC15='liste action'!$D$51,'liste action'!$C$51,IF(AC15='liste action'!$D$52,'liste action'!$C$52,IF(AC15='liste action'!$D$53,'liste action'!$C$53,IF(AC15='liste action'!$D$54,'liste action'!$C$54,IF(AC15='liste action'!$D$55,'liste action'!$C$55,IF(AC15='liste action'!$D$56,'liste action'!$C$56,IF(AC15='liste action'!$D$57,'liste action'!$C$57,IF(AC15='liste action'!$D$58,'liste action'!$C$58,IF(AC15='liste action'!$D$59,'liste action'!$C$59,IF(AC15='liste action'!$D$60,'liste action'!$C$60,IF(AC15='liste action'!$D$61,'liste action'!$C$61,IF(AC15='liste action'!$D$62,'liste action'!$C$62,IF(AC15='liste action'!$D$63,'liste action'!$C$63,IF(AC15='liste action'!$D$64,'liste action'!$C$64,"")))))))))))))))))))))))))))))))))))))))))))))))))))))))))))))))</f>
        <v>CR10</v>
      </c>
      <c r="AC15" s="132" t="str">
        <f>IF(D15='liste action'!$E$2,'liste action'!$D$2,IF(D15='liste action'!$E$3,'liste action'!$D$3,IF(D15='liste action'!$E$4,'liste action'!$D$4,IF(D15='liste action'!$E$5,'liste action'!$D$5,IF(D15='liste action'!$E$6,'liste action'!$D$6,IF(D15='liste action'!$E$7,'liste action'!$D$7,IF(D15='liste action'!$E$8,'liste action'!$D$8,IF(D15='liste action'!$E$9,'liste action'!$D$9,IF(D15='liste action'!$E$10,'liste action'!$D$10,IF(D15='liste action'!$E$11,'liste action'!$D$11,IF(D15='liste action'!$E$12,'liste action'!$D$12,IF(D15='liste action'!$E$13,'liste action'!$D$13,IF(D15='liste action'!$E$14,'liste action'!$D$14,IF(D15='liste action'!$E$15,'liste action'!$D$15,IF(D15='liste action'!$E$16,'liste action'!$D$16,IF(D15='liste action'!$E$17,'liste action'!$D$17,IF(D15='liste action'!$E$18,'liste action'!$D$18,IF(D15='liste action'!$E$19,'liste action'!$D$19,IF(D15='liste action'!$E$20,'liste action'!$D$20,IF(D15='liste action'!$E$21,'liste action'!$D$21,IF(D15='liste action'!$E$22,'liste action'!$D$22,IF(D15='liste action'!$E$23,'liste action'!$D$23,IF(D15='liste action'!$E$24,'liste action'!$D$24,IF(D15='liste action'!$E$25,'liste action'!$D$25,IF(D15='liste action'!$E$26,'liste action'!$D$26,IF(D15='liste action'!$E$27,'liste action'!$D$27,IF(D15='liste action'!$E$28,'liste action'!$D$28,IF(D15='liste action'!$E$29,'liste action'!$D$29,IF(D15='liste action'!$E$30,'liste action'!$D$30,IF(D15='liste action'!$E$31,'liste action'!$D$31,IF(D15='liste action'!$E$32,'liste action'!$D$32,IF(D15='liste action'!$E$33,'liste action'!$D$33,IF(D15='liste action'!$E$34,'liste action'!$D$34,IF(D15='liste action'!$E$35,'liste action'!$D$35,IF(D15='liste action'!$E$36,'liste action'!$D$36,IF(D15='liste action'!$E$37,'liste action'!$D$37,IF(D15='liste action'!$E$38,'liste action'!$D$38,IF(D15='liste action'!$E$39,'liste action'!$D$39,IF(D15='liste action'!$E$40,'liste action'!$D$40,IF(D15='liste action'!$E$41,'liste action'!$D$41,IF(D15='liste action'!$E$42,'liste action'!$D$42,IF(D15='liste action'!$E$43,'liste action'!$D$43,IF(D15='liste action'!$E$44,'liste action'!$D$44,IF(D15='liste action'!$E$45,'liste action'!$D$45,IF(D15='liste action'!$E$46,'liste action'!$D$46,IF(D15='liste action'!$E$47,'liste action'!$D$47,IF(D15='liste action'!$E$48,'liste action'!$D$48,IF(D15='liste action'!$E$49,'liste action'!$D$49,IF(D15='liste action'!$E$50,'liste action'!$D$50,IF(D15='liste action'!$E$51,'liste action'!$D$51,IF(D15='liste action'!$E$52,'liste action'!$D$52,IF(D15='liste action'!$E$53,'liste action'!$D$53,IF(D15='liste action'!$E$54,'liste action'!$D$54,IF(D15='liste action'!$E$55,'liste action'!$D$55,IF(D15='liste action'!$E$56,'liste action'!$D$56,IF(D15='liste action'!$E$57,'liste action'!$D$57,IF(D15='liste action'!$E$58,'liste action'!$D$58,IF(D15='liste action'!$E$59,'liste action'!$D$59,IF(D15='liste action'!$E$60,'liste action'!$D$60,IF(D15='liste action'!$E$61,'liste action'!$D$61,IF(D15='liste action'!$E$62,'liste action'!$D$62,IF(D15='liste action'!$E$63,'liste action'!$D$63,IF(D15='liste action'!$E$64,'liste action'!$D$64,"")))))))))))))))))))))))))))))))))))))))))))))))))))))))))))))))</f>
        <v>V31</v>
      </c>
      <c r="AD15" s="132" t="str">
        <f t="shared" si="7"/>
        <v>IDNCR10V31</v>
      </c>
      <c r="AE15" s="253" t="str">
        <f>IF(I15="",LEFT($F$2,3),I15)</f>
        <v>IDN</v>
      </c>
      <c r="AF15" s="132" t="str">
        <f>IF(AG15='liste action'!$D$2,'liste action'!$C$2,IF(AG15='liste action'!$D$3,'liste action'!$C$3,IF(AG15='liste action'!$D$4,'liste action'!$C$4,IF(AG15='liste action'!$D$5,'liste action'!$C$5,IF(AG15='liste action'!$D$6,'liste action'!$C$6,IF(AG15='liste action'!$D$7,'liste action'!$C$7,IF(AG15='liste action'!$D$8,'liste action'!$C$8,IF(AG15='liste action'!$D$9,'liste action'!$C$9,IF(AG15='liste action'!$D$10,'liste action'!$C$10,IF(AG15='liste action'!$D$11,'liste action'!$C$11,IF(AG15='liste action'!$D$12,'liste action'!$C$12,IF(AG15='liste action'!$D$13,'liste action'!$C$13,IF(AG15='liste action'!$D$14,'liste action'!$C$14,IF(AG15='liste action'!$D$15,'liste action'!$C$15,IF(AG15='liste action'!$D$16,'liste action'!$C$16,IF(AG15='liste action'!$D$17,'liste action'!$C$17,IF(AG15='liste action'!$D$18,'liste action'!$C$18,IF(AG15='liste action'!$D$19,'liste action'!$C$19,IF(AG15='liste action'!$D$20,'liste action'!$C$20,IF(AG15='liste action'!$D$21,'liste action'!$C$21,IF(AG15='liste action'!$D$22,'liste action'!$C$22,IF(AG15='liste action'!$D$23,'liste action'!$C$23,IF(AG15='liste action'!$D$24,'liste action'!$C$24,IF(AG15='liste action'!$D$25,'liste action'!$C$25,IF(AG15='liste action'!$D$26,'liste action'!$C$26,IF(AG15='liste action'!$D$27,'liste action'!$C$27,IF(AG15='liste action'!$D$28,'liste action'!$C$28,IF(AG15='liste action'!$D$29,'liste action'!$C$29,IF(AG15='liste action'!$D$30,'liste action'!$C$30,IF(AG15='liste action'!$D$31,'liste action'!$C$31,IF(AG15='liste action'!$D$32,'liste action'!$C$32,IF(AG15='liste action'!$D$33,'liste action'!$C$33,IF(AG15='liste action'!$D$34,'liste action'!$C$34,IF(AG15='liste action'!$D$35,'liste action'!$C$35,IF(AG15='liste action'!$D$36,'liste action'!$C$36,IF(AG15='liste action'!$D$37,'liste action'!$C$37,IF(AG15='liste action'!$D$38,'liste action'!$C$38,IF(AG15='liste action'!$D$39,'liste action'!$C$39,IF(AG15='liste action'!$D$40,'liste action'!$C$40,IF(AG15='liste action'!$D$41,'liste action'!$C$41,IF(AG15='liste action'!$D$42,'liste action'!$C$42,IF(AG15='liste action'!$D$43,'liste action'!$C$43,IF(AG15='liste action'!$D$44,'liste action'!$C$44,IF(AG15='liste action'!$D$45,'liste action'!$C$45,IF(AG15='liste action'!$D$46,'liste action'!$C$46,IF(AG15='liste action'!$D$47,'liste action'!$C$47,IF(AG15='liste action'!$D$48,'liste action'!$C$48,IF(AG15='liste action'!$D$49,'liste action'!$C$49,IF(AG15='liste action'!$D$50,'liste action'!$C$50,IF(AG15='liste action'!$D$51,'liste action'!$C$51,IF(AG15='liste action'!$D$52,'liste action'!$C$52,IF(AG15='liste action'!$D$53,'liste action'!$C$53,IF(AG15='liste action'!$D$54,'liste action'!$C$54,IF(AG15='liste action'!$D$55,'liste action'!$C$55,IF(AG15='liste action'!$D$56,'liste action'!$C$56,IF(AG15='liste action'!$D$57,'liste action'!$C$57,IF(AG15='liste action'!$D$58,'liste action'!$C$58,IF(AG15='liste action'!$D$59,'liste action'!$C$59,IF(AG15='liste action'!$D$60,'liste action'!$C$60,IF(AG15='liste action'!$D$61,'liste action'!$C$61,IF(AG15='liste action'!$D$62,'liste action'!$C$62,IF(AG15='liste action'!$D$63,'liste action'!$C$63,IF(AG15='liste action'!$D$64,'liste action'!$C$64,"")))))))))))))))))))))))))))))))))))))))))))))))))))))))))))))))</f>
        <v>OF03</v>
      </c>
      <c r="AG15" s="132" t="str">
        <f>IF(E15='liste action'!$E$2,'liste action'!$D$2,IF(E15='liste action'!$E$3,'liste action'!$D$3,IF(E15='liste action'!$E$4,'liste action'!$D$4,IF(E15='liste action'!$E$5,'liste action'!$D$5,IF(E15='liste action'!$E$6,'liste action'!$D$6,IF(E15='liste action'!$E$7,'liste action'!$D$7,IF(E15='liste action'!$E$8,'liste action'!$D$8,IF(E15='liste action'!$E$9,'liste action'!$D$9,IF(E15='liste action'!$E$10,'liste action'!$D$10,IF(E15='liste action'!$E$11,'liste action'!$D$11,IF(E15='liste action'!$E$12,'liste action'!$D$12,IF(E15='liste action'!$E$13,'liste action'!$D$13,IF(E15='liste action'!$E$14,'liste action'!$D$14,IF(E15='liste action'!$E$15,'liste action'!$D$15,IF(E15='liste action'!$E$16,'liste action'!$D$16,IF(E15='liste action'!$E$17,'liste action'!$D$17,IF(E15='liste action'!$E$18,'liste action'!$D$18,IF(E15='liste action'!$E$19,'liste action'!$D$19,IF(E15='liste action'!$E$20,'liste action'!$D$20,IF(E15='liste action'!$E$21,'liste action'!$D$21,IF(E15='liste action'!$E$22,'liste action'!$D$22,IF(E15='liste action'!$E$23,'liste action'!$D$23,IF(E15='liste action'!$E$24,'liste action'!$D$24,IF(E15='liste action'!$E$25,'liste action'!$D$25,IF(E15='liste action'!$E$26,'liste action'!$D$26,IF(E15='liste action'!$E$27,'liste action'!$D$27,IF(E15='liste action'!$E$28,'liste action'!$D$28,IF(E15='liste action'!$E$29,'liste action'!$D$29,IF(E15='liste action'!$E$30,'liste action'!$D$30,IF(E15='liste action'!$E$31,'liste action'!$D$31,IF(E15='liste action'!$E$32,'liste action'!$D$32,IF(E15='liste action'!$E$33,'liste action'!$D$33,IF(E15='liste action'!$E$34,'liste action'!$D$34,IF(E15='liste action'!$E$35,'liste action'!$D$35,IF(E15='liste action'!$E$36,'liste action'!$D$36,IF(E15='liste action'!$E$37,'liste action'!$D$37,IF(E15='liste action'!$E$38,'liste action'!$D$38,IF(E15='liste action'!$E$39,'liste action'!$D$39,IF(E15='liste action'!$E$40,'liste action'!$D$40,IF(E15='liste action'!$E$41,'liste action'!$D$41,IF(E15='liste action'!$E$42,'liste action'!$D$42,IF(E15='liste action'!$E$43,'liste action'!$D$43,IF(E15='liste action'!$E$44,'liste action'!$D$44,IF(E15='liste action'!$E$45,'liste action'!$D$45,IF(E15='liste action'!$E$46,'liste action'!$D$46,IF(E15='liste action'!$E$47,'liste action'!$D$47,IF(E15='liste action'!$E$48,'liste action'!$D$48,IF(E15='liste action'!$E$49,'liste action'!$D$49,IF(E15='liste action'!$E$50,'liste action'!$D$50,IF(E15='liste action'!$E$51,'liste action'!$D$51,IF(E15='liste action'!$E$52,'liste action'!$D$52,IF(E15='liste action'!$E$53,'liste action'!$D$53,IF(E15='liste action'!$E$54,'liste action'!$D$54,IF(E15='liste action'!$E$55,'liste action'!$D$55,IF(E15='liste action'!$E$56,'liste action'!$D$56,IF(E15='liste action'!$E$57,'liste action'!$D$57,IF(E15='liste action'!$E$58,'liste action'!$D$58,IF(E15='liste action'!$E$59,'liste action'!$D$59,IF(E15='liste action'!$E$60,'liste action'!$D$60,IF(E15='liste action'!$E$61,'liste action'!$D$61,IF(E15='liste action'!$E$62,'liste action'!$D$62,IF(E15='liste action'!$E$63,'liste action'!$D$63,IF(E15='liste action'!$E$64,'liste action'!$D$64,"")))))))))))))))))))))))))))))))))))))))))))))))))))))))))))))))</f>
        <v>V11</v>
      </c>
      <c r="AH15" s="132" t="str">
        <f t="shared" si="8"/>
        <v>IDNOF03V11</v>
      </c>
      <c r="AI15" s="254">
        <f>K15</f>
        <v>3</v>
      </c>
      <c r="AJ15" s="329">
        <f>N15</f>
        <v>3</v>
      </c>
      <c r="AK15" s="134">
        <f>L15</f>
        <v>0.7</v>
      </c>
      <c r="AL15" s="134">
        <f>O15</f>
        <v>0</v>
      </c>
      <c r="AM15" s="134">
        <f>M15</f>
        <v>0</v>
      </c>
      <c r="AN15" s="134">
        <f>P15</f>
        <v>0.7</v>
      </c>
      <c r="AO15" s="357">
        <f t="shared" si="9"/>
        <v>7.4</v>
      </c>
      <c r="AP15" s="54" t="str">
        <f>IF(D15="T",2,IF(D15="CP",0,IF(D15="TF",2,IF(D15="TM",0,IF(D15="JF",0,IF(D15="RTT",0,IF(D15="JNT",0,"0")))))))</f>
        <v>0</v>
      </c>
      <c r="AQ15" s="54" t="str">
        <f>IF(E15="T",3,IF(E15="CP",0,IF(E15="TF",3,IF(E15="TM",0,IF(E15="JF",0,IF(E15="RTT",0,IF(E15="JNT",0,"0")))))))</f>
        <v>0</v>
      </c>
      <c r="AR15" s="1">
        <f t="shared" si="10"/>
        <v>0</v>
      </c>
      <c r="AS15" s="55" t="e">
        <f>IF(AR15=5,$AS$7,IF(AR15=2,$AS$8,IF(AR15=3,$AS$9,IF(AR15=0,#REF!))))</f>
        <v>#REF!</v>
      </c>
      <c r="AT15" s="54">
        <f>IF(AND(D15="CP",E15="CP"),1,IF(AND(D15="CP",E15&lt;&gt;"CP"),0.5,IF(AND(D15&lt;&gt;"CP",E15="CP"),0.5,0)))</f>
        <v>0</v>
      </c>
      <c r="AU15" s="54">
        <f>IF(D15="RTT",0.5,0)</f>
        <v>0</v>
      </c>
      <c r="AV15" s="54">
        <f>IF(E15="RTT",0.5,0)</f>
        <v>0</v>
      </c>
      <c r="AW15" s="54">
        <f t="shared" si="11"/>
        <v>0</v>
      </c>
      <c r="AX15" s="54">
        <f>IF(D15="TM",0.5,0)</f>
        <v>0</v>
      </c>
      <c r="AY15" s="54">
        <f>IF(E15="TM",0.5,0)</f>
        <v>0</v>
      </c>
      <c r="AZ15" s="54">
        <f t="shared" si="12"/>
        <v>0</v>
      </c>
      <c r="BA15" s="54">
        <f t="shared" si="13"/>
        <v>0</v>
      </c>
    </row>
    <row r="16" spans="1:55" ht="31.5" customHeight="1" x14ac:dyDescent="0.3">
      <c r="A16" s="287"/>
      <c r="B16" s="150" t="s">
        <v>14</v>
      </c>
      <c r="C16" s="151">
        <v>43468</v>
      </c>
      <c r="D16" s="196" t="s">
        <v>86</v>
      </c>
      <c r="E16" s="197" t="s">
        <v>81</v>
      </c>
      <c r="F16" s="197"/>
      <c r="G16" s="326"/>
      <c r="H16" s="326"/>
      <c r="I16" s="326"/>
      <c r="J16" s="198"/>
      <c r="K16" s="199">
        <v>0</v>
      </c>
      <c r="L16" s="200">
        <v>0</v>
      </c>
      <c r="M16" s="201">
        <v>3.7</v>
      </c>
      <c r="N16" s="202">
        <v>0</v>
      </c>
      <c r="O16" s="200">
        <v>0</v>
      </c>
      <c r="P16" s="201">
        <v>3.7</v>
      </c>
      <c r="Q16" s="203">
        <f t="shared" si="14"/>
        <v>7.4</v>
      </c>
      <c r="R16" s="204"/>
      <c r="S16" s="199">
        <f t="shared" si="3"/>
        <v>0</v>
      </c>
      <c r="T16" s="205">
        <f t="shared" si="4"/>
        <v>0</v>
      </c>
      <c r="V16" s="251"/>
      <c r="W16" s="167"/>
      <c r="X16" s="167"/>
      <c r="Y16" s="167"/>
      <c r="Z16" s="166">
        <f t="shared" si="5"/>
        <v>0</v>
      </c>
      <c r="AA16" s="132" t="str">
        <f t="shared" si="6"/>
        <v>IDN</v>
      </c>
      <c r="AB16" s="132" t="str">
        <f>IF(AC16='liste action'!$D$2,'liste action'!$C$2,IF(AC16='liste action'!$D$3,'liste action'!$C$3,IF(AC16='liste action'!$D$4,'liste action'!$C$4,IF(AC16='liste action'!$D$5,'liste action'!$C$5,IF(AC16='liste action'!$D$6,'liste action'!$C$6,IF(AC16='liste action'!$D$7,'liste action'!$C$7,IF(AC16='liste action'!$D$8,'liste action'!$C$8,IF(AC16='liste action'!$D$9,'liste action'!$C$9,IF(AC16='liste action'!$D$10,'liste action'!$C$10,IF(AC16='liste action'!$D$11,'liste action'!$C$11,IF(AC16='liste action'!$D$12,'liste action'!$C$12,IF(AC16='liste action'!$D$13,'liste action'!$C$13,IF(AC16='liste action'!$D$14,'liste action'!$C$14,IF(AC16='liste action'!$D$15,'liste action'!$C$15,IF(AC16='liste action'!$D$16,'liste action'!$C$16,IF(AC16='liste action'!$D$17,'liste action'!$C$17,IF(AC16='liste action'!$D$18,'liste action'!$C$18,IF(AC16='liste action'!$D$19,'liste action'!$C$19,IF(AC16='liste action'!$D$20,'liste action'!$C$20,IF(AC16='liste action'!$D$21,'liste action'!$C$21,IF(AC16='liste action'!$D$22,'liste action'!$C$22,IF(AC16='liste action'!$D$23,'liste action'!$C$23,IF(AC16='liste action'!$D$24,'liste action'!$C$24,IF(AC16='liste action'!$D$25,'liste action'!$C$25,IF(AC16='liste action'!$D$26,'liste action'!$C$26,IF(AC16='liste action'!$D$27,'liste action'!$C$27,IF(AC16='liste action'!$D$28,'liste action'!$C$28,IF(AC16='liste action'!$D$29,'liste action'!$C$29,IF(AC16='liste action'!$D$30,'liste action'!$C$30,IF(AC16='liste action'!$D$31,'liste action'!$C$31,IF(AC16='liste action'!$D$32,'liste action'!$C$32,IF(AC16='liste action'!$D$33,'liste action'!$C$33,IF(AC16='liste action'!$D$34,'liste action'!$C$34,IF(AC16='liste action'!$D$35,'liste action'!$C$35,IF(AC16='liste action'!$D$36,'liste action'!$C$36,IF(AC16='liste action'!$D$37,'liste action'!$C$37,IF(AC16='liste action'!$D$38,'liste action'!$C$38,IF(AC16='liste action'!$D$39,'liste action'!$C$39,IF(AC16='liste action'!$D$40,'liste action'!$C$40,IF(AC16='liste action'!$D$41,'liste action'!$C$41,IF(AC16='liste action'!$D$42,'liste action'!$C$42,IF(AC16='liste action'!$D$43,'liste action'!$C$43,IF(AC16='liste action'!$D$44,'liste action'!$C$44,IF(AC16='liste action'!$D$45,'liste action'!$C$45,IF(AC16='liste action'!$D$46,'liste action'!$C$46,IF(AC16='liste action'!$D$47,'liste action'!$C$47,IF(AC16='liste action'!$D$48,'liste action'!$C$48,IF(AC16='liste action'!$D$49,'liste action'!$C$49,IF(AC16='liste action'!$D$50,'liste action'!$C$50,IF(AC16='liste action'!$D$51,'liste action'!$C$51,IF(AC16='liste action'!$D$52,'liste action'!$C$52,IF(AC16='liste action'!$D$53,'liste action'!$C$53,IF(AC16='liste action'!$D$54,'liste action'!$C$54,IF(AC16='liste action'!$D$55,'liste action'!$C$55,IF(AC16='liste action'!$D$56,'liste action'!$C$56,IF(AC16='liste action'!$D$57,'liste action'!$C$57,IF(AC16='liste action'!$D$58,'liste action'!$C$58,IF(AC16='liste action'!$D$59,'liste action'!$C$59,IF(AC16='liste action'!$D$60,'liste action'!$C$60,IF(AC16='liste action'!$D$61,'liste action'!$C$61,IF(AC16='liste action'!$D$62,'liste action'!$C$62,IF(AC16='liste action'!$D$63,'liste action'!$C$63,IF(AC16='liste action'!$D$64,'liste action'!$C$64,"")))))))))))))))))))))))))))))))))))))))))))))))))))))))))))))))</f>
        <v>OF03</v>
      </c>
      <c r="AC16" s="132" t="str">
        <f>IF(D16='liste action'!$E$2,'liste action'!$D$2,IF(D16='liste action'!$E$3,'liste action'!$D$3,IF(D16='liste action'!$E$4,'liste action'!$D$4,IF(D16='liste action'!$E$5,'liste action'!$D$5,IF(D16='liste action'!$E$6,'liste action'!$D$6,IF(D16='liste action'!$E$7,'liste action'!$D$7,IF(D16='liste action'!$E$8,'liste action'!$D$8,IF(D16='liste action'!$E$9,'liste action'!$D$9,IF(D16='liste action'!$E$10,'liste action'!$D$10,IF(D16='liste action'!$E$11,'liste action'!$D$11,IF(D16='liste action'!$E$12,'liste action'!$D$12,IF(D16='liste action'!$E$13,'liste action'!$D$13,IF(D16='liste action'!$E$14,'liste action'!$D$14,IF(D16='liste action'!$E$15,'liste action'!$D$15,IF(D16='liste action'!$E$16,'liste action'!$D$16,IF(D16='liste action'!$E$17,'liste action'!$D$17,IF(D16='liste action'!$E$18,'liste action'!$D$18,IF(D16='liste action'!$E$19,'liste action'!$D$19,IF(D16='liste action'!$E$20,'liste action'!$D$20,IF(D16='liste action'!$E$21,'liste action'!$D$21,IF(D16='liste action'!$E$22,'liste action'!$D$22,IF(D16='liste action'!$E$23,'liste action'!$D$23,IF(D16='liste action'!$E$24,'liste action'!$D$24,IF(D16='liste action'!$E$25,'liste action'!$D$25,IF(D16='liste action'!$E$26,'liste action'!$D$26,IF(D16='liste action'!$E$27,'liste action'!$D$27,IF(D16='liste action'!$E$28,'liste action'!$D$28,IF(D16='liste action'!$E$29,'liste action'!$D$29,IF(D16='liste action'!$E$30,'liste action'!$D$30,IF(D16='liste action'!$E$31,'liste action'!$D$31,IF(D16='liste action'!$E$32,'liste action'!$D$32,IF(D16='liste action'!$E$33,'liste action'!$D$33,IF(D16='liste action'!$E$34,'liste action'!$D$34,IF(D16='liste action'!$E$35,'liste action'!$D$35,IF(D16='liste action'!$E$36,'liste action'!$D$36,IF(D16='liste action'!$E$37,'liste action'!$D$37,IF(D16='liste action'!$E$38,'liste action'!$D$38,IF(D16='liste action'!$E$39,'liste action'!$D$39,IF(D16='liste action'!$E$40,'liste action'!$D$40,IF(D16='liste action'!$E$41,'liste action'!$D$41,IF(D16='liste action'!$E$42,'liste action'!$D$42,IF(D16='liste action'!$E$43,'liste action'!$D$43,IF(D16='liste action'!$E$44,'liste action'!$D$44,IF(D16='liste action'!$E$45,'liste action'!$D$45,IF(D16='liste action'!$E$46,'liste action'!$D$46,IF(D16='liste action'!$E$47,'liste action'!$D$47,IF(D16='liste action'!$E$48,'liste action'!$D$48,IF(D16='liste action'!$E$49,'liste action'!$D$49,IF(D16='liste action'!$E$50,'liste action'!$D$50,IF(D16='liste action'!$E$51,'liste action'!$D$51,IF(D16='liste action'!$E$52,'liste action'!$D$52,IF(D16='liste action'!$E$53,'liste action'!$D$53,IF(D16='liste action'!$E$54,'liste action'!$D$54,IF(D16='liste action'!$E$55,'liste action'!$D$55,IF(D16='liste action'!$E$56,'liste action'!$D$56,IF(D16='liste action'!$E$57,'liste action'!$D$57,IF(D16='liste action'!$E$58,'liste action'!$D$58,IF(D16='liste action'!$E$59,'liste action'!$D$59,IF(D16='liste action'!$E$60,'liste action'!$D$60,IF(D16='liste action'!$E$61,'liste action'!$D$61,IF(D16='liste action'!$E$62,'liste action'!$D$62,IF(D16='liste action'!$E$63,'liste action'!$D$63,IF(D16='liste action'!$E$64,'liste action'!$D$64,"")))))))))))))))))))))))))))))))))))))))))))))))))))))))))))))))</f>
        <v>V11</v>
      </c>
      <c r="AD16" s="132" t="str">
        <f>CONCATENATE(AA16,AB16,AC16)</f>
        <v>IDNOF03V11</v>
      </c>
      <c r="AE16" s="253" t="str">
        <f>IF(I16="",LEFT($F$2,3),I16)</f>
        <v>IDN</v>
      </c>
      <c r="AF16" s="132" t="str">
        <f>IF(AG16='liste action'!$D$2,'liste action'!$C$2,IF(AG16='liste action'!$D$3,'liste action'!$C$3,IF(AG16='liste action'!$D$4,'liste action'!$C$4,IF(AG16='liste action'!$D$5,'liste action'!$C$5,IF(AG16='liste action'!$D$6,'liste action'!$C$6,IF(AG16='liste action'!$D$7,'liste action'!$C$7,IF(AG16='liste action'!$D$8,'liste action'!$C$8,IF(AG16='liste action'!$D$9,'liste action'!$C$9,IF(AG16='liste action'!$D$10,'liste action'!$C$10,IF(AG16='liste action'!$D$11,'liste action'!$C$11,IF(AG16='liste action'!$D$12,'liste action'!$C$12,IF(AG16='liste action'!$D$13,'liste action'!$C$13,IF(AG16='liste action'!$D$14,'liste action'!$C$14,IF(AG16='liste action'!$D$15,'liste action'!$C$15,IF(AG16='liste action'!$D$16,'liste action'!$C$16,IF(AG16='liste action'!$D$17,'liste action'!$C$17,IF(AG16='liste action'!$D$18,'liste action'!$C$18,IF(AG16='liste action'!$D$19,'liste action'!$C$19,IF(AG16='liste action'!$D$20,'liste action'!$C$20,IF(AG16='liste action'!$D$21,'liste action'!$C$21,IF(AG16='liste action'!$D$22,'liste action'!$C$22,IF(AG16='liste action'!$D$23,'liste action'!$C$23,IF(AG16='liste action'!$D$24,'liste action'!$C$24,IF(AG16='liste action'!$D$25,'liste action'!$C$25,IF(AG16='liste action'!$D$26,'liste action'!$C$26,IF(AG16='liste action'!$D$27,'liste action'!$C$27,IF(AG16='liste action'!$D$28,'liste action'!$C$28,IF(AG16='liste action'!$D$29,'liste action'!$C$29,IF(AG16='liste action'!$D$30,'liste action'!$C$30,IF(AG16='liste action'!$D$31,'liste action'!$C$31,IF(AG16='liste action'!$D$32,'liste action'!$C$32,IF(AG16='liste action'!$D$33,'liste action'!$C$33,IF(AG16='liste action'!$D$34,'liste action'!$C$34,IF(AG16='liste action'!$D$35,'liste action'!$C$35,IF(AG16='liste action'!$D$36,'liste action'!$C$36,IF(AG16='liste action'!$D$37,'liste action'!$C$37,IF(AG16='liste action'!$D$38,'liste action'!$C$38,IF(AG16='liste action'!$D$39,'liste action'!$C$39,IF(AG16='liste action'!$D$40,'liste action'!$C$40,IF(AG16='liste action'!$D$41,'liste action'!$C$41,IF(AG16='liste action'!$D$42,'liste action'!$C$42,IF(AG16='liste action'!$D$43,'liste action'!$C$43,IF(AG16='liste action'!$D$44,'liste action'!$C$44,IF(AG16='liste action'!$D$45,'liste action'!$C$45,IF(AG16='liste action'!$D$46,'liste action'!$C$46,IF(AG16='liste action'!$D$47,'liste action'!$C$47,IF(AG16='liste action'!$D$48,'liste action'!$C$48,IF(AG16='liste action'!$D$49,'liste action'!$C$49,IF(AG16='liste action'!$D$50,'liste action'!$C$50,IF(AG16='liste action'!$D$51,'liste action'!$C$51,IF(AG16='liste action'!$D$52,'liste action'!$C$52,IF(AG16='liste action'!$D$53,'liste action'!$C$53,IF(AG16='liste action'!$D$54,'liste action'!$C$54,IF(AG16='liste action'!$D$55,'liste action'!$C$55,IF(AG16='liste action'!$D$56,'liste action'!$C$56,IF(AG16='liste action'!$D$57,'liste action'!$C$57,IF(AG16='liste action'!$D$58,'liste action'!$C$58,IF(AG16='liste action'!$D$59,'liste action'!$C$59,IF(AG16='liste action'!$D$60,'liste action'!$C$60,IF(AG16='liste action'!$D$61,'liste action'!$C$61,IF(AG16='liste action'!$D$62,'liste action'!$C$62,IF(AG16='liste action'!$D$63,'liste action'!$C$63,IF(AG16='liste action'!$D$64,'liste action'!$C$64,"")))))))))))))))))))))))))))))))))))))))))))))))))))))))))))))))</f>
        <v>OF04</v>
      </c>
      <c r="AG16" s="132" t="str">
        <f>IF(E16='liste action'!$E$2,'liste action'!$D$2,IF(E16='liste action'!$E$3,'liste action'!$D$3,IF(E16='liste action'!$E$4,'liste action'!$D$4,IF(E16='liste action'!$E$5,'liste action'!$D$5,IF(E16='liste action'!$E$6,'liste action'!$D$6,IF(E16='liste action'!$E$7,'liste action'!$D$7,IF(E16='liste action'!$E$8,'liste action'!$D$8,IF(E16='liste action'!$E$9,'liste action'!$D$9,IF(E16='liste action'!$E$10,'liste action'!$D$10,IF(E16='liste action'!$E$11,'liste action'!$D$11,IF(E16='liste action'!$E$12,'liste action'!$D$12,IF(E16='liste action'!$E$13,'liste action'!$D$13,IF(E16='liste action'!$E$14,'liste action'!$D$14,IF(E16='liste action'!$E$15,'liste action'!$D$15,IF(E16='liste action'!$E$16,'liste action'!$D$16,IF(E16='liste action'!$E$17,'liste action'!$D$17,IF(E16='liste action'!$E$18,'liste action'!$D$18,IF(E16='liste action'!$E$19,'liste action'!$D$19,IF(E16='liste action'!$E$20,'liste action'!$D$20,IF(E16='liste action'!$E$21,'liste action'!$D$21,IF(E16='liste action'!$E$22,'liste action'!$D$22,IF(E16='liste action'!$E$23,'liste action'!$D$23,IF(E16='liste action'!$E$24,'liste action'!$D$24,IF(E16='liste action'!$E$25,'liste action'!$D$25,IF(E16='liste action'!$E$26,'liste action'!$D$26,IF(E16='liste action'!$E$27,'liste action'!$D$27,IF(E16='liste action'!$E$28,'liste action'!$D$28,IF(E16='liste action'!$E$29,'liste action'!$D$29,IF(E16='liste action'!$E$30,'liste action'!$D$30,IF(E16='liste action'!$E$31,'liste action'!$D$31,IF(E16='liste action'!$E$32,'liste action'!$D$32,IF(E16='liste action'!$E$33,'liste action'!$D$33,IF(E16='liste action'!$E$34,'liste action'!$D$34,IF(E16='liste action'!$E$35,'liste action'!$D$35,IF(E16='liste action'!$E$36,'liste action'!$D$36,IF(E16='liste action'!$E$37,'liste action'!$D$37,IF(E16='liste action'!$E$38,'liste action'!$D$38,IF(E16='liste action'!$E$39,'liste action'!$D$39,IF(E16='liste action'!$E$40,'liste action'!$D$40,IF(E16='liste action'!$E$41,'liste action'!$D$41,IF(E16='liste action'!$E$42,'liste action'!$D$42,IF(E16='liste action'!$E$43,'liste action'!$D$43,IF(E16='liste action'!$E$44,'liste action'!$D$44,IF(E16='liste action'!$E$45,'liste action'!$D$45,IF(E16='liste action'!$E$46,'liste action'!$D$46,IF(E16='liste action'!$E$47,'liste action'!$D$47,IF(E16='liste action'!$E$48,'liste action'!$D$48,IF(E16='liste action'!$E$49,'liste action'!$D$49,IF(E16='liste action'!$E$50,'liste action'!$D$50,IF(E16='liste action'!$E$51,'liste action'!$D$51,IF(E16='liste action'!$E$52,'liste action'!$D$52,IF(E16='liste action'!$E$53,'liste action'!$D$53,IF(E16='liste action'!$E$54,'liste action'!$D$54,IF(E16='liste action'!$E$55,'liste action'!$D$55,IF(E16='liste action'!$E$56,'liste action'!$D$56,IF(E16='liste action'!$E$57,'liste action'!$D$57,IF(E16='liste action'!$E$58,'liste action'!$D$58,IF(E16='liste action'!$E$59,'liste action'!$D$59,IF(E16='liste action'!$E$60,'liste action'!$D$60,IF(E16='liste action'!$E$61,'liste action'!$D$61,IF(E16='liste action'!$E$62,'liste action'!$D$62,IF(E16='liste action'!$E$63,'liste action'!$D$63,IF(E16='liste action'!$E$64,'liste action'!$D$64,"")))))))))))))))))))))))))))))))))))))))))))))))))))))))))))))))</f>
        <v>F11</v>
      </c>
      <c r="AH16" s="132" t="str">
        <f t="shared" si="8"/>
        <v>IDNOF04F11</v>
      </c>
      <c r="AI16" s="254">
        <f>K16</f>
        <v>0</v>
      </c>
      <c r="AJ16" s="329">
        <f>N16</f>
        <v>0</v>
      </c>
      <c r="AK16" s="134">
        <f>L16</f>
        <v>0</v>
      </c>
      <c r="AL16" s="134">
        <f>O16</f>
        <v>0</v>
      </c>
      <c r="AM16" s="134">
        <f>M16</f>
        <v>3.7</v>
      </c>
      <c r="AN16" s="134">
        <f>P16</f>
        <v>3.7</v>
      </c>
      <c r="AO16" s="357">
        <f t="shared" si="9"/>
        <v>7.4</v>
      </c>
      <c r="AP16" s="54" t="str">
        <f>IF(D16="T",2,IF(D16="CP",0,IF(D16="TF",2,IF(D16="TM",0,IF(D16="JF",0,IF(D16="RTT",0,IF(D16="JNT",0,"0")))))))</f>
        <v>0</v>
      </c>
      <c r="AQ16" s="54" t="str">
        <f>IF(E16="T",3,IF(E16="CP",0,IF(E16="TF",3,IF(E16="TM",0,IF(E16="JF",0,IF(E16="RTT",0,IF(E16="JNT",0,"0")))))))</f>
        <v>0</v>
      </c>
      <c r="AR16" s="1">
        <f t="shared" si="10"/>
        <v>0</v>
      </c>
      <c r="AS16" s="55" t="e">
        <f>IF(AR16=5,$AS$7,IF(AR16=2,$AS$8,IF(AR16=3,$AS$9,IF(AR16=0,#REF!))))</f>
        <v>#REF!</v>
      </c>
      <c r="AT16" s="54">
        <f>IF(AND(D16="CP",E16="CP"),1,IF(AND(D16="CP",E16&lt;&gt;"CP"),0.5,IF(AND(D16&lt;&gt;"CP",E16="CP"),0.5,0)))</f>
        <v>0</v>
      </c>
      <c r="AU16" s="54">
        <f>IF(D16="RTT",0.5,0)</f>
        <v>0</v>
      </c>
      <c r="AV16" s="54">
        <f>IF(E16="RTT",0.5,0)</f>
        <v>0</v>
      </c>
      <c r="AW16" s="54">
        <f t="shared" si="11"/>
        <v>0</v>
      </c>
      <c r="AX16" s="54">
        <f>IF(D16="TM",0.5,0)</f>
        <v>0</v>
      </c>
      <c r="AY16" s="54">
        <f>IF(E16="TM",0.5,0)</f>
        <v>0</v>
      </c>
      <c r="AZ16" s="54">
        <f t="shared" si="12"/>
        <v>0</v>
      </c>
      <c r="BA16" s="54">
        <f t="shared" si="13"/>
        <v>0</v>
      </c>
    </row>
    <row r="17" spans="1:53" ht="31.5" customHeight="1" x14ac:dyDescent="0.3">
      <c r="A17" s="287"/>
      <c r="B17" s="150" t="s">
        <v>15</v>
      </c>
      <c r="C17" s="151">
        <v>43469</v>
      </c>
      <c r="D17" s="206" t="s">
        <v>29</v>
      </c>
      <c r="E17" s="207" t="s">
        <v>29</v>
      </c>
      <c r="F17" s="207"/>
      <c r="G17" s="327"/>
      <c r="H17" s="327"/>
      <c r="I17" s="327"/>
      <c r="J17" s="208"/>
      <c r="K17" s="199">
        <v>0</v>
      </c>
      <c r="L17" s="200">
        <v>0</v>
      </c>
      <c r="M17" s="201">
        <v>3.7</v>
      </c>
      <c r="N17" s="202">
        <v>0</v>
      </c>
      <c r="O17" s="200">
        <v>0</v>
      </c>
      <c r="P17" s="201">
        <v>3.7</v>
      </c>
      <c r="Q17" s="203">
        <f t="shared" si="14"/>
        <v>7.4</v>
      </c>
      <c r="R17" s="204"/>
      <c r="S17" s="199">
        <f t="shared" si="3"/>
        <v>0</v>
      </c>
      <c r="T17" s="205">
        <f t="shared" si="4"/>
        <v>1</v>
      </c>
      <c r="V17" s="251"/>
      <c r="W17" s="167"/>
      <c r="X17" s="167"/>
      <c r="Y17" s="167"/>
      <c r="Z17" s="166">
        <f t="shared" si="5"/>
        <v>0</v>
      </c>
      <c r="AA17" s="132" t="str">
        <f t="shared" si="6"/>
        <v>IDN</v>
      </c>
      <c r="AB17" s="132" t="str">
        <f>IF(AC17='liste action'!$D$2,'liste action'!$C$2,IF(AC17='liste action'!$D$3,'liste action'!$C$3,IF(AC17='liste action'!$D$4,'liste action'!$C$4,IF(AC17='liste action'!$D$5,'liste action'!$C$5,IF(AC17='liste action'!$D$6,'liste action'!$C$6,IF(AC17='liste action'!$D$7,'liste action'!$C$7,IF(AC17='liste action'!$D$8,'liste action'!$C$8,IF(AC17='liste action'!$D$9,'liste action'!$C$9,IF(AC17='liste action'!$D$10,'liste action'!$C$10,IF(AC17='liste action'!$D$11,'liste action'!$C$11,IF(AC17='liste action'!$D$12,'liste action'!$C$12,IF(AC17='liste action'!$D$13,'liste action'!$C$13,IF(AC17='liste action'!$D$14,'liste action'!$C$14,IF(AC17='liste action'!$D$15,'liste action'!$C$15,IF(AC17='liste action'!$D$16,'liste action'!$C$16,IF(AC17='liste action'!$D$17,'liste action'!$C$17,IF(AC17='liste action'!$D$18,'liste action'!$C$18,IF(AC17='liste action'!$D$19,'liste action'!$C$19,IF(AC17='liste action'!$D$20,'liste action'!$C$20,IF(AC17='liste action'!$D$21,'liste action'!$C$21,IF(AC17='liste action'!$D$22,'liste action'!$C$22,IF(AC17='liste action'!$D$23,'liste action'!$C$23,IF(AC17='liste action'!$D$24,'liste action'!$C$24,IF(AC17='liste action'!$D$25,'liste action'!$C$25,IF(AC17='liste action'!$D$26,'liste action'!$C$26,IF(AC17='liste action'!$D$27,'liste action'!$C$27,IF(AC17='liste action'!$D$28,'liste action'!$C$28,IF(AC17='liste action'!$D$29,'liste action'!$C$29,IF(AC17='liste action'!$D$30,'liste action'!$C$30,IF(AC17='liste action'!$D$31,'liste action'!$C$31,IF(AC17='liste action'!$D$32,'liste action'!$C$32,IF(AC17='liste action'!$D$33,'liste action'!$C$33,IF(AC17='liste action'!$D$34,'liste action'!$C$34,IF(AC17='liste action'!$D$35,'liste action'!$C$35,IF(AC17='liste action'!$D$36,'liste action'!$C$36,IF(AC17='liste action'!$D$37,'liste action'!$C$37,IF(AC17='liste action'!$D$38,'liste action'!$C$38,IF(AC17='liste action'!$D$39,'liste action'!$C$39,IF(AC17='liste action'!$D$40,'liste action'!$C$40,IF(AC17='liste action'!$D$41,'liste action'!$C$41,IF(AC17='liste action'!$D$42,'liste action'!$C$42,IF(AC17='liste action'!$D$43,'liste action'!$C$43,IF(AC17='liste action'!$D$44,'liste action'!$C$44,IF(AC17='liste action'!$D$45,'liste action'!$C$45,IF(AC17='liste action'!$D$46,'liste action'!$C$46,IF(AC17='liste action'!$D$47,'liste action'!$C$47,IF(AC17='liste action'!$D$48,'liste action'!$C$48,IF(AC17='liste action'!$D$49,'liste action'!$C$49,IF(AC17='liste action'!$D$50,'liste action'!$C$50,IF(AC17='liste action'!$D$51,'liste action'!$C$51,IF(AC17='liste action'!$D$52,'liste action'!$C$52,IF(AC17='liste action'!$D$53,'liste action'!$C$53,IF(AC17='liste action'!$D$54,'liste action'!$C$54,IF(AC17='liste action'!$D$55,'liste action'!$C$55,IF(AC17='liste action'!$D$56,'liste action'!$C$56,IF(AC17='liste action'!$D$57,'liste action'!$C$57,IF(AC17='liste action'!$D$58,'liste action'!$C$58,IF(AC17='liste action'!$D$59,'liste action'!$C$59,IF(AC17='liste action'!$D$60,'liste action'!$C$60,IF(AC17='liste action'!$D$61,'liste action'!$C$61,IF(AC17='liste action'!$D$62,'liste action'!$C$62,IF(AC17='liste action'!$D$63,'liste action'!$C$63,IF(AC17='liste action'!$D$64,'liste action'!$C$64,"")))))))))))))))))))))))))))))))))))))))))))))))))))))))))))))))</f>
        <v>ZZ80</v>
      </c>
      <c r="AC17" s="132" t="str">
        <f>IF(D17='liste action'!$E$2,'liste action'!$D$2,IF(D17='liste action'!$E$3,'liste action'!$D$3,IF(D17='liste action'!$E$4,'liste action'!$D$4,IF(D17='liste action'!$E$5,'liste action'!$D$5,IF(D17='liste action'!$E$6,'liste action'!$D$6,IF(D17='liste action'!$E$7,'liste action'!$D$7,IF(D17='liste action'!$E$8,'liste action'!$D$8,IF(D17='liste action'!$E$9,'liste action'!$D$9,IF(D17='liste action'!$E$10,'liste action'!$D$10,IF(D17='liste action'!$E$11,'liste action'!$D$11,IF(D17='liste action'!$E$12,'liste action'!$D$12,IF(D17='liste action'!$E$13,'liste action'!$D$13,IF(D17='liste action'!$E$14,'liste action'!$D$14,IF(D17='liste action'!$E$15,'liste action'!$D$15,IF(D17='liste action'!$E$16,'liste action'!$D$16,IF(D17='liste action'!$E$17,'liste action'!$D$17,IF(D17='liste action'!$E$18,'liste action'!$D$18,IF(D17='liste action'!$E$19,'liste action'!$D$19,IF(D17='liste action'!$E$20,'liste action'!$D$20,IF(D17='liste action'!$E$21,'liste action'!$D$21,IF(D17='liste action'!$E$22,'liste action'!$D$22,IF(D17='liste action'!$E$23,'liste action'!$D$23,IF(D17='liste action'!$E$24,'liste action'!$D$24,IF(D17='liste action'!$E$25,'liste action'!$D$25,IF(D17='liste action'!$E$26,'liste action'!$D$26,IF(D17='liste action'!$E$27,'liste action'!$D$27,IF(D17='liste action'!$E$28,'liste action'!$D$28,IF(D17='liste action'!$E$29,'liste action'!$D$29,IF(D17='liste action'!$E$30,'liste action'!$D$30,IF(D17='liste action'!$E$31,'liste action'!$D$31,IF(D17='liste action'!$E$32,'liste action'!$D$32,IF(D17='liste action'!$E$33,'liste action'!$D$33,IF(D17='liste action'!$E$34,'liste action'!$D$34,IF(D17='liste action'!$E$35,'liste action'!$D$35,IF(D17='liste action'!$E$36,'liste action'!$D$36,IF(D17='liste action'!$E$37,'liste action'!$D$37,IF(D17='liste action'!$E$38,'liste action'!$D$38,IF(D17='liste action'!$E$39,'liste action'!$D$39,IF(D17='liste action'!$E$40,'liste action'!$D$40,IF(D17='liste action'!$E$41,'liste action'!$D$41,IF(D17='liste action'!$E$42,'liste action'!$D$42,IF(D17='liste action'!$E$43,'liste action'!$D$43,IF(D17='liste action'!$E$44,'liste action'!$D$44,IF(D17='liste action'!$E$45,'liste action'!$D$45,IF(D17='liste action'!$E$46,'liste action'!$D$46,IF(D17='liste action'!$E$47,'liste action'!$D$47,IF(D17='liste action'!$E$48,'liste action'!$D$48,IF(D17='liste action'!$E$49,'liste action'!$D$49,IF(D17='liste action'!$E$50,'liste action'!$D$50,IF(D17='liste action'!$E$51,'liste action'!$D$51,IF(D17='liste action'!$E$52,'liste action'!$D$52,IF(D17='liste action'!$E$53,'liste action'!$D$53,IF(D17='liste action'!$E$54,'liste action'!$D$54,IF(D17='liste action'!$E$55,'liste action'!$D$55,IF(D17='liste action'!$E$56,'liste action'!$D$56,IF(D17='liste action'!$E$57,'liste action'!$D$57,IF(D17='liste action'!$E$58,'liste action'!$D$58,IF(D17='liste action'!$E$59,'liste action'!$D$59,IF(D17='liste action'!$E$60,'liste action'!$D$60,IF(D17='liste action'!$E$61,'liste action'!$D$61,IF(D17='liste action'!$E$62,'liste action'!$D$62,IF(D17='liste action'!$E$63,'liste action'!$D$63,IF(D17='liste action'!$E$64,'liste action'!$D$64,"")))))))))))))))))))))))))))))))))))))))))))))))))))))))))))))))</f>
        <v>SGE</v>
      </c>
      <c r="AD17" s="132" t="str">
        <f t="shared" si="7"/>
        <v>IDNZZ80SGE</v>
      </c>
      <c r="AE17" s="253" t="str">
        <f>IF(I17="",LEFT($F$2,3),I17)</f>
        <v>IDN</v>
      </c>
      <c r="AF17" s="132" t="str">
        <f>IF(AG17='liste action'!$D$2,'liste action'!$C$2,IF(AG17='liste action'!$D$3,'liste action'!$C$3,IF(AG17='liste action'!$D$4,'liste action'!$C$4,IF(AG17='liste action'!$D$5,'liste action'!$C$5,IF(AG17='liste action'!$D$6,'liste action'!$C$6,IF(AG17='liste action'!$D$7,'liste action'!$C$7,IF(AG17='liste action'!$D$8,'liste action'!$C$8,IF(AG17='liste action'!$D$9,'liste action'!$C$9,IF(AG17='liste action'!$D$10,'liste action'!$C$10,IF(AG17='liste action'!$D$11,'liste action'!$C$11,IF(AG17='liste action'!$D$12,'liste action'!$C$12,IF(AG17='liste action'!$D$13,'liste action'!$C$13,IF(AG17='liste action'!$D$14,'liste action'!$C$14,IF(AG17='liste action'!$D$15,'liste action'!$C$15,IF(AG17='liste action'!$D$16,'liste action'!$C$16,IF(AG17='liste action'!$D$17,'liste action'!$C$17,IF(AG17='liste action'!$D$18,'liste action'!$C$18,IF(AG17='liste action'!$D$19,'liste action'!$C$19,IF(AG17='liste action'!$D$20,'liste action'!$C$20,IF(AG17='liste action'!$D$21,'liste action'!$C$21,IF(AG17='liste action'!$D$22,'liste action'!$C$22,IF(AG17='liste action'!$D$23,'liste action'!$C$23,IF(AG17='liste action'!$D$24,'liste action'!$C$24,IF(AG17='liste action'!$D$25,'liste action'!$C$25,IF(AG17='liste action'!$D$26,'liste action'!$C$26,IF(AG17='liste action'!$D$27,'liste action'!$C$27,IF(AG17='liste action'!$D$28,'liste action'!$C$28,IF(AG17='liste action'!$D$29,'liste action'!$C$29,IF(AG17='liste action'!$D$30,'liste action'!$C$30,IF(AG17='liste action'!$D$31,'liste action'!$C$31,IF(AG17='liste action'!$D$32,'liste action'!$C$32,IF(AG17='liste action'!$D$33,'liste action'!$C$33,IF(AG17='liste action'!$D$34,'liste action'!$C$34,IF(AG17='liste action'!$D$35,'liste action'!$C$35,IF(AG17='liste action'!$D$36,'liste action'!$C$36,IF(AG17='liste action'!$D$37,'liste action'!$C$37,IF(AG17='liste action'!$D$38,'liste action'!$C$38,IF(AG17='liste action'!$D$39,'liste action'!$C$39,IF(AG17='liste action'!$D$40,'liste action'!$C$40,IF(AG17='liste action'!$D$41,'liste action'!$C$41,IF(AG17='liste action'!$D$42,'liste action'!$C$42,IF(AG17='liste action'!$D$43,'liste action'!$C$43,IF(AG17='liste action'!$D$44,'liste action'!$C$44,IF(AG17='liste action'!$D$45,'liste action'!$C$45,IF(AG17='liste action'!$D$46,'liste action'!$C$46,IF(AG17='liste action'!$D$47,'liste action'!$C$47,IF(AG17='liste action'!$D$48,'liste action'!$C$48,IF(AG17='liste action'!$D$49,'liste action'!$C$49,IF(AG17='liste action'!$D$50,'liste action'!$C$50,IF(AG17='liste action'!$D$51,'liste action'!$C$51,IF(AG17='liste action'!$D$52,'liste action'!$C$52,IF(AG17='liste action'!$D$53,'liste action'!$C$53,IF(AG17='liste action'!$D$54,'liste action'!$C$54,IF(AG17='liste action'!$D$55,'liste action'!$C$55,IF(AG17='liste action'!$D$56,'liste action'!$C$56,IF(AG17='liste action'!$D$57,'liste action'!$C$57,IF(AG17='liste action'!$D$58,'liste action'!$C$58,IF(AG17='liste action'!$D$59,'liste action'!$C$59,IF(AG17='liste action'!$D$60,'liste action'!$C$60,IF(AG17='liste action'!$D$61,'liste action'!$C$61,IF(AG17='liste action'!$D$62,'liste action'!$C$62,IF(AG17='liste action'!$D$63,'liste action'!$C$63,IF(AG17='liste action'!$D$64,'liste action'!$C$64,"")))))))))))))))))))))))))))))))))))))))))))))))))))))))))))))))</f>
        <v>ZZ80</v>
      </c>
      <c r="AG17" s="132" t="str">
        <f>IF(E17='liste action'!$E$2,'liste action'!$D$2,IF(E17='liste action'!$E$3,'liste action'!$D$3,IF(E17='liste action'!$E$4,'liste action'!$D$4,IF(E17='liste action'!$E$5,'liste action'!$D$5,IF(E17='liste action'!$E$6,'liste action'!$D$6,IF(E17='liste action'!$E$7,'liste action'!$D$7,IF(E17='liste action'!$E$8,'liste action'!$D$8,IF(E17='liste action'!$E$9,'liste action'!$D$9,IF(E17='liste action'!$E$10,'liste action'!$D$10,IF(E17='liste action'!$E$11,'liste action'!$D$11,IF(E17='liste action'!$E$12,'liste action'!$D$12,IF(E17='liste action'!$E$13,'liste action'!$D$13,IF(E17='liste action'!$E$14,'liste action'!$D$14,IF(E17='liste action'!$E$15,'liste action'!$D$15,IF(E17='liste action'!$E$16,'liste action'!$D$16,IF(E17='liste action'!$E$17,'liste action'!$D$17,IF(E17='liste action'!$E$18,'liste action'!$D$18,IF(E17='liste action'!$E$19,'liste action'!$D$19,IF(E17='liste action'!$E$20,'liste action'!$D$20,IF(E17='liste action'!$E$21,'liste action'!$D$21,IF(E17='liste action'!$E$22,'liste action'!$D$22,IF(E17='liste action'!$E$23,'liste action'!$D$23,IF(E17='liste action'!$E$24,'liste action'!$D$24,IF(E17='liste action'!$E$25,'liste action'!$D$25,IF(E17='liste action'!$E$26,'liste action'!$D$26,IF(E17='liste action'!$E$27,'liste action'!$D$27,IF(E17='liste action'!$E$28,'liste action'!$D$28,IF(E17='liste action'!$E$29,'liste action'!$D$29,IF(E17='liste action'!$E$30,'liste action'!$D$30,IF(E17='liste action'!$E$31,'liste action'!$D$31,IF(E17='liste action'!$E$32,'liste action'!$D$32,IF(E17='liste action'!$E$33,'liste action'!$D$33,IF(E17='liste action'!$E$34,'liste action'!$D$34,IF(E17='liste action'!$E$35,'liste action'!$D$35,IF(E17='liste action'!$E$36,'liste action'!$D$36,IF(E17='liste action'!$E$37,'liste action'!$D$37,IF(E17='liste action'!$E$38,'liste action'!$D$38,IF(E17='liste action'!$E$39,'liste action'!$D$39,IF(E17='liste action'!$E$40,'liste action'!$D$40,IF(E17='liste action'!$E$41,'liste action'!$D$41,IF(E17='liste action'!$E$42,'liste action'!$D$42,IF(E17='liste action'!$E$43,'liste action'!$D$43,IF(E17='liste action'!$E$44,'liste action'!$D$44,IF(E17='liste action'!$E$45,'liste action'!$D$45,IF(E17='liste action'!$E$46,'liste action'!$D$46,IF(E17='liste action'!$E$47,'liste action'!$D$47,IF(E17='liste action'!$E$48,'liste action'!$D$48,IF(E17='liste action'!$E$49,'liste action'!$D$49,IF(E17='liste action'!$E$50,'liste action'!$D$50,IF(E17='liste action'!$E$51,'liste action'!$D$51,IF(E17='liste action'!$E$52,'liste action'!$D$52,IF(E17='liste action'!$E$53,'liste action'!$D$53,IF(E17='liste action'!$E$54,'liste action'!$D$54,IF(E17='liste action'!$E$55,'liste action'!$D$55,IF(E17='liste action'!$E$56,'liste action'!$D$56,IF(E17='liste action'!$E$57,'liste action'!$D$57,IF(E17='liste action'!$E$58,'liste action'!$D$58,IF(E17='liste action'!$E$59,'liste action'!$D$59,IF(E17='liste action'!$E$60,'liste action'!$D$60,IF(E17='liste action'!$E$61,'liste action'!$D$61,IF(E17='liste action'!$E$62,'liste action'!$D$62,IF(E17='liste action'!$E$63,'liste action'!$D$63,IF(E17='liste action'!$E$64,'liste action'!$D$64,"")))))))))))))))))))))))))))))))))))))))))))))))))))))))))))))))</f>
        <v>SGE</v>
      </c>
      <c r="AH17" s="132" t="str">
        <f t="shared" si="8"/>
        <v>IDNZZ80SGE</v>
      </c>
      <c r="AI17" s="254">
        <f>K17</f>
        <v>0</v>
      </c>
      <c r="AJ17" s="329">
        <f>N17</f>
        <v>0</v>
      </c>
      <c r="AK17" s="134">
        <f>L17</f>
        <v>0</v>
      </c>
      <c r="AL17" s="134">
        <f>O17</f>
        <v>0</v>
      </c>
      <c r="AM17" s="134">
        <f>M17</f>
        <v>3.7</v>
      </c>
      <c r="AN17" s="134">
        <f>P17</f>
        <v>3.7</v>
      </c>
      <c r="AO17" s="357">
        <f t="shared" si="9"/>
        <v>7.4</v>
      </c>
      <c r="AP17" s="54">
        <f>IF(D17="T",2,IF(D17="CP",0,IF(D17="TF",2,IF(D17="TM",0,IF(D17="JF",0,IF(D17="RTT",0,IF(D17="JNT",0,"0")))))))</f>
        <v>0</v>
      </c>
      <c r="AQ17" s="54">
        <f>IF(E17="T",3,IF(E17="CP",0,IF(E17="TF",3,IF(E17="TM",0,IF(E17="JF",0,IF(E17="RTT",0,IF(E17="JNT",0,"0")))))))</f>
        <v>0</v>
      </c>
      <c r="AR17" s="1">
        <f t="shared" si="10"/>
        <v>0</v>
      </c>
      <c r="AS17" s="55" t="e">
        <f>IF(AR17=5,$AS$7,IF(AR17=2,$AS$8,IF(AR17=3,$AS$9,IF(AR17=0,#REF!))))</f>
        <v>#REF!</v>
      </c>
      <c r="AT17" s="54">
        <f>IF(AND(D17="CP",E17="CP"),1,IF(AND(D17="CP",E17&lt;&gt;"CP"),0.5,IF(AND(D17&lt;&gt;"CP",E17="CP"),0.5,0)))</f>
        <v>1</v>
      </c>
      <c r="AU17" s="54">
        <f>IF(D17="RTT",0.5,0)</f>
        <v>0</v>
      </c>
      <c r="AV17" s="54">
        <f>IF(E17="RTT",0.5,0)</f>
        <v>0</v>
      </c>
      <c r="AW17" s="54">
        <f t="shared" si="11"/>
        <v>0</v>
      </c>
      <c r="AX17" s="54">
        <f>IF(D17="TM",0.5,0)</f>
        <v>0</v>
      </c>
      <c r="AY17" s="54">
        <f>IF(E17="TM",0.5,0)</f>
        <v>0</v>
      </c>
      <c r="AZ17" s="54">
        <f t="shared" si="12"/>
        <v>0</v>
      </c>
      <c r="BA17" s="54">
        <f t="shared" si="13"/>
        <v>0</v>
      </c>
    </row>
    <row r="18" spans="1:53" ht="31.5" customHeight="1" x14ac:dyDescent="0.3">
      <c r="A18" s="287"/>
      <c r="B18" s="152" t="s">
        <v>16</v>
      </c>
      <c r="C18" s="153">
        <v>43470</v>
      </c>
      <c r="D18" s="209"/>
      <c r="E18" s="210"/>
      <c r="F18" s="210"/>
      <c r="G18" s="212"/>
      <c r="H18" s="212"/>
      <c r="I18" s="212"/>
      <c r="J18" s="211"/>
      <c r="K18" s="209"/>
      <c r="L18" s="210"/>
      <c r="M18" s="212"/>
      <c r="N18" s="213"/>
      <c r="O18" s="210"/>
      <c r="P18" s="212"/>
      <c r="Q18" s="214"/>
      <c r="R18" s="204"/>
      <c r="S18" s="209" t="str">
        <f t="shared" si="3"/>
        <v/>
      </c>
      <c r="T18" s="211" t="str">
        <f t="shared" si="4"/>
        <v/>
      </c>
      <c r="V18" s="251"/>
      <c r="W18" s="167"/>
      <c r="X18" s="167"/>
      <c r="Y18" s="167"/>
      <c r="Z18" s="166">
        <f t="shared" si="5"/>
        <v>0</v>
      </c>
      <c r="AA18" s="132" t="str">
        <f t="shared" si="6"/>
        <v>IDN</v>
      </c>
      <c r="AB18" s="132" t="str">
        <f>IF(AC18='liste action'!$D$2,'liste action'!$C$2,IF(AC18='liste action'!$D$3,'liste action'!$C$3,IF(AC18='liste action'!$D$4,'liste action'!$C$4,IF(AC18='liste action'!$D$5,'liste action'!$C$5,IF(AC18='liste action'!$D$6,'liste action'!$C$6,IF(AC18='liste action'!$D$7,'liste action'!$C$7,IF(AC18='liste action'!$D$8,'liste action'!$C$8,IF(AC18='liste action'!$D$9,'liste action'!$C$9,IF(AC18='liste action'!$D$10,'liste action'!$C$10,IF(AC18='liste action'!$D$11,'liste action'!$C$11,IF(AC18='liste action'!$D$12,'liste action'!$C$12,IF(AC18='liste action'!$D$13,'liste action'!$C$13,IF(AC18='liste action'!$D$14,'liste action'!$C$14,IF(AC18='liste action'!$D$15,'liste action'!$C$15,IF(AC18='liste action'!$D$16,'liste action'!$C$16,IF(AC18='liste action'!$D$17,'liste action'!$C$17,IF(AC18='liste action'!$D$18,'liste action'!$C$18,IF(AC18='liste action'!$D$19,'liste action'!$C$19,IF(AC18='liste action'!$D$20,'liste action'!$C$20,IF(AC18='liste action'!$D$21,'liste action'!$C$21,IF(AC18='liste action'!$D$22,'liste action'!$C$22,IF(AC18='liste action'!$D$23,'liste action'!$C$23,IF(AC18='liste action'!$D$24,'liste action'!$C$24,IF(AC18='liste action'!$D$25,'liste action'!$C$25,IF(AC18='liste action'!$D$26,'liste action'!$C$26,IF(AC18='liste action'!$D$27,'liste action'!$C$27,IF(AC18='liste action'!$D$28,'liste action'!$C$28,IF(AC18='liste action'!$D$29,'liste action'!$C$29,IF(AC18='liste action'!$D$30,'liste action'!$C$30,IF(AC18='liste action'!$D$31,'liste action'!$C$31,IF(AC18='liste action'!$D$32,'liste action'!$C$32,IF(AC18='liste action'!$D$33,'liste action'!$C$33,IF(AC18='liste action'!$D$34,'liste action'!$C$34,IF(AC18='liste action'!$D$35,'liste action'!$C$35,IF(AC18='liste action'!$D$36,'liste action'!$C$36,IF(AC18='liste action'!$D$37,'liste action'!$C$37,IF(AC18='liste action'!$D$38,'liste action'!$C$38,IF(AC18='liste action'!$D$39,'liste action'!$C$39,IF(AC18='liste action'!$D$40,'liste action'!$C$40,IF(AC18='liste action'!$D$41,'liste action'!$C$41,IF(AC18='liste action'!$D$42,'liste action'!$C$42,IF(AC18='liste action'!$D$43,'liste action'!$C$43,IF(AC18='liste action'!$D$44,'liste action'!$C$44,IF(AC18='liste action'!$D$45,'liste action'!$C$45,IF(AC18='liste action'!$D$46,'liste action'!$C$46,IF(AC18='liste action'!$D$47,'liste action'!$C$47,IF(AC18='liste action'!$D$48,'liste action'!$C$48,IF(AC18='liste action'!$D$49,'liste action'!$C$49,IF(AC18='liste action'!$D$50,'liste action'!$C$50,IF(AC18='liste action'!$D$51,'liste action'!$C$51,IF(AC18='liste action'!$D$52,'liste action'!$C$52,IF(AC18='liste action'!$D$53,'liste action'!$C$53,IF(AC18='liste action'!$D$54,'liste action'!$C$54,IF(AC18='liste action'!$D$55,'liste action'!$C$55,IF(AC18='liste action'!$D$56,'liste action'!$C$56,IF(AC18='liste action'!$D$57,'liste action'!$C$57,IF(AC18='liste action'!$D$58,'liste action'!$C$58,IF(AC18='liste action'!$D$59,'liste action'!$C$59,IF(AC18='liste action'!$D$60,'liste action'!$C$60,IF(AC18='liste action'!$D$61,'liste action'!$C$61,IF(AC18='liste action'!$D$62,'liste action'!$C$62,IF(AC18='liste action'!$D$63,'liste action'!$C$63,IF(AC18='liste action'!$D$64,'liste action'!$C$64,"")))))))))))))))))))))))))))))))))))))))))))))))))))))))))))))))</f>
        <v/>
      </c>
      <c r="AC18" s="132" t="str">
        <f>IF(D18='liste action'!$E$2,'liste action'!$D$2,IF(D18='liste action'!$E$3,'liste action'!$D$3,IF(D18='liste action'!$E$4,'liste action'!$D$4,IF(D18='liste action'!$E$5,'liste action'!$D$5,IF(D18='liste action'!$E$6,'liste action'!$D$6,IF(D18='liste action'!$E$7,'liste action'!$D$7,IF(D18='liste action'!$E$8,'liste action'!$D$8,IF(D18='liste action'!$E$9,'liste action'!$D$9,IF(D18='liste action'!$E$10,'liste action'!$D$10,IF(D18='liste action'!$E$11,'liste action'!$D$11,IF(D18='liste action'!$E$12,'liste action'!$D$12,IF(D18='liste action'!$E$13,'liste action'!$D$13,IF(D18='liste action'!$E$14,'liste action'!$D$14,IF(D18='liste action'!$E$15,'liste action'!$D$15,IF(D18='liste action'!$E$16,'liste action'!$D$16,IF(D18='liste action'!$E$17,'liste action'!$D$17,IF(D18='liste action'!$E$18,'liste action'!$D$18,IF(D18='liste action'!$E$19,'liste action'!$D$19,IF(D18='liste action'!$E$20,'liste action'!$D$20,IF(D18='liste action'!$E$21,'liste action'!$D$21,IF(D18='liste action'!$E$22,'liste action'!$D$22,IF(D18='liste action'!$E$23,'liste action'!$D$23,IF(D18='liste action'!$E$24,'liste action'!$D$24,IF(D18='liste action'!$E$25,'liste action'!$D$25,IF(D18='liste action'!$E$26,'liste action'!$D$26,IF(D18='liste action'!$E$27,'liste action'!$D$27,IF(D18='liste action'!$E$28,'liste action'!$D$28,IF(D18='liste action'!$E$29,'liste action'!$D$29,IF(D18='liste action'!$E$30,'liste action'!$D$30,IF(D18='liste action'!$E$31,'liste action'!$D$31,IF(D18='liste action'!$E$32,'liste action'!$D$32,IF(D18='liste action'!$E$33,'liste action'!$D$33,IF(D18='liste action'!$E$34,'liste action'!$D$34,IF(D18='liste action'!$E$35,'liste action'!$D$35,IF(D18='liste action'!$E$36,'liste action'!$D$36,IF(D18='liste action'!$E$37,'liste action'!$D$37,IF(D18='liste action'!$E$38,'liste action'!$D$38,IF(D18='liste action'!$E$39,'liste action'!$D$39,IF(D18='liste action'!$E$40,'liste action'!$D$40,IF(D18='liste action'!$E$41,'liste action'!$D$41,IF(D18='liste action'!$E$42,'liste action'!$D$42,IF(D18='liste action'!$E$43,'liste action'!$D$43,IF(D18='liste action'!$E$44,'liste action'!$D$44,IF(D18='liste action'!$E$45,'liste action'!$D$45,IF(D18='liste action'!$E$46,'liste action'!$D$46,IF(D18='liste action'!$E$47,'liste action'!$D$47,IF(D18='liste action'!$E$48,'liste action'!$D$48,IF(D18='liste action'!$E$49,'liste action'!$D$49,IF(D18='liste action'!$E$50,'liste action'!$D$50,IF(D18='liste action'!$E$51,'liste action'!$D$51,IF(D18='liste action'!$E$52,'liste action'!$D$52,IF(D18='liste action'!$E$53,'liste action'!$D$53,IF(D18='liste action'!$E$54,'liste action'!$D$54,IF(D18='liste action'!$E$55,'liste action'!$D$55,IF(D18='liste action'!$E$56,'liste action'!$D$56,IF(D18='liste action'!$E$57,'liste action'!$D$57,IF(D18='liste action'!$E$58,'liste action'!$D$58,IF(D18='liste action'!$E$59,'liste action'!$D$59,IF(D18='liste action'!$E$60,'liste action'!$D$60,IF(D18='liste action'!$E$61,'liste action'!$D$61,IF(D18='liste action'!$E$62,'liste action'!$D$62,IF(D18='liste action'!$E$63,'liste action'!$D$63,IF(D18='liste action'!$E$64,'liste action'!$D$64,"")))))))))))))))))))))))))))))))))))))))))))))))))))))))))))))))</f>
        <v/>
      </c>
      <c r="AD18" s="132" t="str">
        <f t="shared" si="7"/>
        <v>IDN</v>
      </c>
      <c r="AE18" s="253" t="str">
        <f>IF(I18="",LEFT($F$2,3),I18)</f>
        <v>IDN</v>
      </c>
      <c r="AF18" s="132" t="str">
        <f>IF(AG18='liste action'!$D$2,'liste action'!$C$2,IF(AG18='liste action'!$D$3,'liste action'!$C$3,IF(AG18='liste action'!$D$4,'liste action'!$C$4,IF(AG18='liste action'!$D$5,'liste action'!$C$5,IF(AG18='liste action'!$D$6,'liste action'!$C$6,IF(AG18='liste action'!$D$7,'liste action'!$C$7,IF(AG18='liste action'!$D$8,'liste action'!$C$8,IF(AG18='liste action'!$D$9,'liste action'!$C$9,IF(AG18='liste action'!$D$10,'liste action'!$C$10,IF(AG18='liste action'!$D$11,'liste action'!$C$11,IF(AG18='liste action'!$D$12,'liste action'!$C$12,IF(AG18='liste action'!$D$13,'liste action'!$C$13,IF(AG18='liste action'!$D$14,'liste action'!$C$14,IF(AG18='liste action'!$D$15,'liste action'!$C$15,IF(AG18='liste action'!$D$16,'liste action'!$C$16,IF(AG18='liste action'!$D$17,'liste action'!$C$17,IF(AG18='liste action'!$D$18,'liste action'!$C$18,IF(AG18='liste action'!$D$19,'liste action'!$C$19,IF(AG18='liste action'!$D$20,'liste action'!$C$20,IF(AG18='liste action'!$D$21,'liste action'!$C$21,IF(AG18='liste action'!$D$22,'liste action'!$C$22,IF(AG18='liste action'!$D$23,'liste action'!$C$23,IF(AG18='liste action'!$D$24,'liste action'!$C$24,IF(AG18='liste action'!$D$25,'liste action'!$C$25,IF(AG18='liste action'!$D$26,'liste action'!$C$26,IF(AG18='liste action'!$D$27,'liste action'!$C$27,IF(AG18='liste action'!$D$28,'liste action'!$C$28,IF(AG18='liste action'!$D$29,'liste action'!$C$29,IF(AG18='liste action'!$D$30,'liste action'!$C$30,IF(AG18='liste action'!$D$31,'liste action'!$C$31,IF(AG18='liste action'!$D$32,'liste action'!$C$32,IF(AG18='liste action'!$D$33,'liste action'!$C$33,IF(AG18='liste action'!$D$34,'liste action'!$C$34,IF(AG18='liste action'!$D$35,'liste action'!$C$35,IF(AG18='liste action'!$D$36,'liste action'!$C$36,IF(AG18='liste action'!$D$37,'liste action'!$C$37,IF(AG18='liste action'!$D$38,'liste action'!$C$38,IF(AG18='liste action'!$D$39,'liste action'!$C$39,IF(AG18='liste action'!$D$40,'liste action'!$C$40,IF(AG18='liste action'!$D$41,'liste action'!$C$41,IF(AG18='liste action'!$D$42,'liste action'!$C$42,IF(AG18='liste action'!$D$43,'liste action'!$C$43,IF(AG18='liste action'!$D$44,'liste action'!$C$44,IF(AG18='liste action'!$D$45,'liste action'!$C$45,IF(AG18='liste action'!$D$46,'liste action'!$C$46,IF(AG18='liste action'!$D$47,'liste action'!$C$47,IF(AG18='liste action'!$D$48,'liste action'!$C$48,IF(AG18='liste action'!$D$49,'liste action'!$C$49,IF(AG18='liste action'!$D$50,'liste action'!$C$50,IF(AG18='liste action'!$D$51,'liste action'!$C$51,IF(AG18='liste action'!$D$52,'liste action'!$C$52,IF(AG18='liste action'!$D$53,'liste action'!$C$53,IF(AG18='liste action'!$D$54,'liste action'!$C$54,IF(AG18='liste action'!$D$55,'liste action'!$C$55,IF(AG18='liste action'!$D$56,'liste action'!$C$56,IF(AG18='liste action'!$D$57,'liste action'!$C$57,IF(AG18='liste action'!$D$58,'liste action'!$C$58,IF(AG18='liste action'!$D$59,'liste action'!$C$59,IF(AG18='liste action'!$D$60,'liste action'!$C$60,IF(AG18='liste action'!$D$61,'liste action'!$C$61,IF(AG18='liste action'!$D$62,'liste action'!$C$62,IF(AG18='liste action'!$D$63,'liste action'!$C$63,IF(AG18='liste action'!$D$64,'liste action'!$C$64,"")))))))))))))))))))))))))))))))))))))))))))))))))))))))))))))))</f>
        <v/>
      </c>
      <c r="AG18" s="132" t="str">
        <f>IF(E18='liste action'!$E$2,'liste action'!$D$2,IF(E18='liste action'!$E$3,'liste action'!$D$3,IF(E18='liste action'!$E$4,'liste action'!$D$4,IF(E18='liste action'!$E$5,'liste action'!$D$5,IF(E18='liste action'!$E$6,'liste action'!$D$6,IF(E18='liste action'!$E$7,'liste action'!$D$7,IF(E18='liste action'!$E$8,'liste action'!$D$8,IF(E18='liste action'!$E$9,'liste action'!$D$9,IF(E18='liste action'!$E$10,'liste action'!$D$10,IF(E18='liste action'!$E$11,'liste action'!$D$11,IF(E18='liste action'!$E$12,'liste action'!$D$12,IF(E18='liste action'!$E$13,'liste action'!$D$13,IF(E18='liste action'!$E$14,'liste action'!$D$14,IF(E18='liste action'!$E$15,'liste action'!$D$15,IF(E18='liste action'!$E$16,'liste action'!$D$16,IF(E18='liste action'!$E$17,'liste action'!$D$17,IF(E18='liste action'!$E$18,'liste action'!$D$18,IF(E18='liste action'!$E$19,'liste action'!$D$19,IF(E18='liste action'!$E$20,'liste action'!$D$20,IF(E18='liste action'!$E$21,'liste action'!$D$21,IF(E18='liste action'!$E$22,'liste action'!$D$22,IF(E18='liste action'!$E$23,'liste action'!$D$23,IF(E18='liste action'!$E$24,'liste action'!$D$24,IF(E18='liste action'!$E$25,'liste action'!$D$25,IF(E18='liste action'!$E$26,'liste action'!$D$26,IF(E18='liste action'!$E$27,'liste action'!$D$27,IF(E18='liste action'!$E$28,'liste action'!$D$28,IF(E18='liste action'!$E$29,'liste action'!$D$29,IF(E18='liste action'!$E$30,'liste action'!$D$30,IF(E18='liste action'!$E$31,'liste action'!$D$31,IF(E18='liste action'!$E$32,'liste action'!$D$32,IF(E18='liste action'!$E$33,'liste action'!$D$33,IF(E18='liste action'!$E$34,'liste action'!$D$34,IF(E18='liste action'!$E$35,'liste action'!$D$35,IF(E18='liste action'!$E$36,'liste action'!$D$36,IF(E18='liste action'!$E$37,'liste action'!$D$37,IF(E18='liste action'!$E$38,'liste action'!$D$38,IF(E18='liste action'!$E$39,'liste action'!$D$39,IF(E18='liste action'!$E$40,'liste action'!$D$40,IF(E18='liste action'!$E$41,'liste action'!$D$41,IF(E18='liste action'!$E$42,'liste action'!$D$42,IF(E18='liste action'!$E$43,'liste action'!$D$43,IF(E18='liste action'!$E$44,'liste action'!$D$44,IF(E18='liste action'!$E$45,'liste action'!$D$45,IF(E18='liste action'!$E$46,'liste action'!$D$46,IF(E18='liste action'!$E$47,'liste action'!$D$47,IF(E18='liste action'!$E$48,'liste action'!$D$48,IF(E18='liste action'!$E$49,'liste action'!$D$49,IF(E18='liste action'!$E$50,'liste action'!$D$50,IF(E18='liste action'!$E$51,'liste action'!$D$51,IF(E18='liste action'!$E$52,'liste action'!$D$52,IF(E18='liste action'!$E$53,'liste action'!$D$53,IF(E18='liste action'!$E$54,'liste action'!$D$54,IF(E18='liste action'!$E$55,'liste action'!$D$55,IF(E18='liste action'!$E$56,'liste action'!$D$56,IF(E18='liste action'!$E$57,'liste action'!$D$57,IF(E18='liste action'!$E$58,'liste action'!$D$58,IF(E18='liste action'!$E$59,'liste action'!$D$59,IF(E18='liste action'!$E$60,'liste action'!$D$60,IF(E18='liste action'!$E$61,'liste action'!$D$61,IF(E18='liste action'!$E$62,'liste action'!$D$62,IF(E18='liste action'!$E$63,'liste action'!$D$63,IF(E18='liste action'!$E$64,'liste action'!$D$64,"")))))))))))))))))))))))))))))))))))))))))))))))))))))))))))))))</f>
        <v/>
      </c>
      <c r="AH18" s="132" t="str">
        <f t="shared" si="8"/>
        <v>IDN</v>
      </c>
      <c r="AI18" s="254">
        <f>K18</f>
        <v>0</v>
      </c>
      <c r="AJ18" s="329">
        <f>N18</f>
        <v>0</v>
      </c>
      <c r="AK18" s="134">
        <f>L18</f>
        <v>0</v>
      </c>
      <c r="AL18" s="134">
        <f>O18</f>
        <v>0</v>
      </c>
      <c r="AM18" s="134">
        <f>M18</f>
        <v>0</v>
      </c>
      <c r="AN18" s="134">
        <f>P18</f>
        <v>0</v>
      </c>
      <c r="AO18" s="357">
        <f t="shared" si="9"/>
        <v>0</v>
      </c>
      <c r="AP18" s="54" t="str">
        <f>IF(D18="T",2,IF(D18="CP",0,IF(D18="TF",2,IF(D18="TM",0,IF(D18="JF",0,IF(D18="RTT",0,IF(D18="JNT",0,"0")))))))</f>
        <v>0</v>
      </c>
      <c r="AQ18" s="54" t="str">
        <f>IF(E18="T",3,IF(E18="CP",0,IF(E18="TF",3,IF(E18="TM",0,IF(E18="JF",0,IF(E18="RTT",0,IF(E18="JNT",0,"0")))))))</f>
        <v>0</v>
      </c>
      <c r="AR18" s="1">
        <f t="shared" si="10"/>
        <v>0</v>
      </c>
      <c r="AS18" s="55" t="e">
        <f>IF(AR18=5,$AS$7,IF(AR18=2,$AS$8,IF(AR18=3,$AS$9,IF(AR18=0,#REF!))))</f>
        <v>#REF!</v>
      </c>
      <c r="AT18" s="54">
        <f>IF(AND(D18="CP",E18="CP"),1,IF(AND(D18="CP",E18&lt;&gt;"CP"),0.5,IF(AND(D18&lt;&gt;"CP",E18="CP"),0.5,0)))</f>
        <v>0</v>
      </c>
      <c r="AU18" s="54">
        <f>IF(D18="RTT",0.5,0)</f>
        <v>0</v>
      </c>
      <c r="AV18" s="54">
        <f>IF(E18="RTT",0.5,0)</f>
        <v>0</v>
      </c>
      <c r="AW18" s="54">
        <f t="shared" si="11"/>
        <v>0</v>
      </c>
      <c r="AX18" s="54">
        <f>IF(D18="TM",0.5,0)</f>
        <v>0</v>
      </c>
      <c r="AY18" s="54">
        <f>IF(E18="TM",0.5,0)</f>
        <v>0</v>
      </c>
      <c r="AZ18" s="54">
        <f t="shared" si="12"/>
        <v>0</v>
      </c>
      <c r="BA18" s="54">
        <f t="shared" si="13"/>
        <v>0</v>
      </c>
    </row>
    <row r="19" spans="1:53" ht="31.5" customHeight="1" thickBot="1" x14ac:dyDescent="0.35">
      <c r="A19" s="289"/>
      <c r="B19" s="154" t="s">
        <v>17</v>
      </c>
      <c r="C19" s="155">
        <v>43471</v>
      </c>
      <c r="D19" s="215"/>
      <c r="E19" s="216"/>
      <c r="F19" s="216"/>
      <c r="G19" s="218"/>
      <c r="H19" s="218"/>
      <c r="I19" s="218"/>
      <c r="J19" s="217"/>
      <c r="K19" s="215"/>
      <c r="L19" s="216"/>
      <c r="M19" s="218"/>
      <c r="N19" s="219"/>
      <c r="O19" s="216"/>
      <c r="P19" s="218"/>
      <c r="Q19" s="220"/>
      <c r="R19" s="204"/>
      <c r="S19" s="215" t="str">
        <f t="shared" si="3"/>
        <v/>
      </c>
      <c r="T19" s="217" t="str">
        <f t="shared" si="4"/>
        <v/>
      </c>
      <c r="V19" s="251"/>
      <c r="W19" s="167"/>
      <c r="X19" s="167"/>
      <c r="Y19" s="167"/>
      <c r="Z19" s="166">
        <f t="shared" si="5"/>
        <v>0</v>
      </c>
      <c r="AA19" s="132" t="str">
        <f t="shared" si="6"/>
        <v>IDN</v>
      </c>
      <c r="AB19" s="132" t="str">
        <f>IF(AC19='liste action'!$D$2,'liste action'!$C$2,IF(AC19='liste action'!$D$3,'liste action'!$C$3,IF(AC19='liste action'!$D$4,'liste action'!$C$4,IF(AC19='liste action'!$D$5,'liste action'!$C$5,IF(AC19='liste action'!$D$6,'liste action'!$C$6,IF(AC19='liste action'!$D$7,'liste action'!$C$7,IF(AC19='liste action'!$D$8,'liste action'!$C$8,IF(AC19='liste action'!$D$9,'liste action'!$C$9,IF(AC19='liste action'!$D$10,'liste action'!$C$10,IF(AC19='liste action'!$D$11,'liste action'!$C$11,IF(AC19='liste action'!$D$12,'liste action'!$C$12,IF(AC19='liste action'!$D$13,'liste action'!$C$13,IF(AC19='liste action'!$D$14,'liste action'!$C$14,IF(AC19='liste action'!$D$15,'liste action'!$C$15,IF(AC19='liste action'!$D$16,'liste action'!$C$16,IF(AC19='liste action'!$D$17,'liste action'!$C$17,IF(AC19='liste action'!$D$18,'liste action'!$C$18,IF(AC19='liste action'!$D$19,'liste action'!$C$19,IF(AC19='liste action'!$D$20,'liste action'!$C$20,IF(AC19='liste action'!$D$21,'liste action'!$C$21,IF(AC19='liste action'!$D$22,'liste action'!$C$22,IF(AC19='liste action'!$D$23,'liste action'!$C$23,IF(AC19='liste action'!$D$24,'liste action'!$C$24,IF(AC19='liste action'!$D$25,'liste action'!$C$25,IF(AC19='liste action'!$D$26,'liste action'!$C$26,IF(AC19='liste action'!$D$27,'liste action'!$C$27,IF(AC19='liste action'!$D$28,'liste action'!$C$28,IF(AC19='liste action'!$D$29,'liste action'!$C$29,IF(AC19='liste action'!$D$30,'liste action'!$C$30,IF(AC19='liste action'!$D$31,'liste action'!$C$31,IF(AC19='liste action'!$D$32,'liste action'!$C$32,IF(AC19='liste action'!$D$33,'liste action'!$C$33,IF(AC19='liste action'!$D$34,'liste action'!$C$34,IF(AC19='liste action'!$D$35,'liste action'!$C$35,IF(AC19='liste action'!$D$36,'liste action'!$C$36,IF(AC19='liste action'!$D$37,'liste action'!$C$37,IF(AC19='liste action'!$D$38,'liste action'!$C$38,IF(AC19='liste action'!$D$39,'liste action'!$C$39,IF(AC19='liste action'!$D$40,'liste action'!$C$40,IF(AC19='liste action'!$D$41,'liste action'!$C$41,IF(AC19='liste action'!$D$42,'liste action'!$C$42,IF(AC19='liste action'!$D$43,'liste action'!$C$43,IF(AC19='liste action'!$D$44,'liste action'!$C$44,IF(AC19='liste action'!$D$45,'liste action'!$C$45,IF(AC19='liste action'!$D$46,'liste action'!$C$46,IF(AC19='liste action'!$D$47,'liste action'!$C$47,IF(AC19='liste action'!$D$48,'liste action'!$C$48,IF(AC19='liste action'!$D$49,'liste action'!$C$49,IF(AC19='liste action'!$D$50,'liste action'!$C$50,IF(AC19='liste action'!$D$51,'liste action'!$C$51,IF(AC19='liste action'!$D$52,'liste action'!$C$52,IF(AC19='liste action'!$D$53,'liste action'!$C$53,IF(AC19='liste action'!$D$54,'liste action'!$C$54,IF(AC19='liste action'!$D$55,'liste action'!$C$55,IF(AC19='liste action'!$D$56,'liste action'!$C$56,IF(AC19='liste action'!$D$57,'liste action'!$C$57,IF(AC19='liste action'!$D$58,'liste action'!$C$58,IF(AC19='liste action'!$D$59,'liste action'!$C$59,IF(AC19='liste action'!$D$60,'liste action'!$C$60,IF(AC19='liste action'!$D$61,'liste action'!$C$61,IF(AC19='liste action'!$D$62,'liste action'!$C$62,IF(AC19='liste action'!$D$63,'liste action'!$C$63,IF(AC19='liste action'!$D$64,'liste action'!$C$64,"")))))))))))))))))))))))))))))))))))))))))))))))))))))))))))))))</f>
        <v/>
      </c>
      <c r="AC19" s="132" t="str">
        <f>IF(D19='liste action'!$E$2,'liste action'!$D$2,IF(D19='liste action'!$E$3,'liste action'!$D$3,IF(D19='liste action'!$E$4,'liste action'!$D$4,IF(D19='liste action'!$E$5,'liste action'!$D$5,IF(D19='liste action'!$E$6,'liste action'!$D$6,IF(D19='liste action'!$E$7,'liste action'!$D$7,IF(D19='liste action'!$E$8,'liste action'!$D$8,IF(D19='liste action'!$E$9,'liste action'!$D$9,IF(D19='liste action'!$E$10,'liste action'!$D$10,IF(D19='liste action'!$E$11,'liste action'!$D$11,IF(D19='liste action'!$E$12,'liste action'!$D$12,IF(D19='liste action'!$E$13,'liste action'!$D$13,IF(D19='liste action'!$E$14,'liste action'!$D$14,IF(D19='liste action'!$E$15,'liste action'!$D$15,IF(D19='liste action'!$E$16,'liste action'!$D$16,IF(D19='liste action'!$E$17,'liste action'!$D$17,IF(D19='liste action'!$E$18,'liste action'!$D$18,IF(D19='liste action'!$E$19,'liste action'!$D$19,IF(D19='liste action'!$E$20,'liste action'!$D$20,IF(D19='liste action'!$E$21,'liste action'!$D$21,IF(D19='liste action'!$E$22,'liste action'!$D$22,IF(D19='liste action'!$E$23,'liste action'!$D$23,IF(D19='liste action'!$E$24,'liste action'!$D$24,IF(D19='liste action'!$E$25,'liste action'!$D$25,IF(D19='liste action'!$E$26,'liste action'!$D$26,IF(D19='liste action'!$E$27,'liste action'!$D$27,IF(D19='liste action'!$E$28,'liste action'!$D$28,IF(D19='liste action'!$E$29,'liste action'!$D$29,IF(D19='liste action'!$E$30,'liste action'!$D$30,IF(D19='liste action'!$E$31,'liste action'!$D$31,IF(D19='liste action'!$E$32,'liste action'!$D$32,IF(D19='liste action'!$E$33,'liste action'!$D$33,IF(D19='liste action'!$E$34,'liste action'!$D$34,IF(D19='liste action'!$E$35,'liste action'!$D$35,IF(D19='liste action'!$E$36,'liste action'!$D$36,IF(D19='liste action'!$E$37,'liste action'!$D$37,IF(D19='liste action'!$E$38,'liste action'!$D$38,IF(D19='liste action'!$E$39,'liste action'!$D$39,IF(D19='liste action'!$E$40,'liste action'!$D$40,IF(D19='liste action'!$E$41,'liste action'!$D$41,IF(D19='liste action'!$E$42,'liste action'!$D$42,IF(D19='liste action'!$E$43,'liste action'!$D$43,IF(D19='liste action'!$E$44,'liste action'!$D$44,IF(D19='liste action'!$E$45,'liste action'!$D$45,IF(D19='liste action'!$E$46,'liste action'!$D$46,IF(D19='liste action'!$E$47,'liste action'!$D$47,IF(D19='liste action'!$E$48,'liste action'!$D$48,IF(D19='liste action'!$E$49,'liste action'!$D$49,IF(D19='liste action'!$E$50,'liste action'!$D$50,IF(D19='liste action'!$E$51,'liste action'!$D$51,IF(D19='liste action'!$E$52,'liste action'!$D$52,IF(D19='liste action'!$E$53,'liste action'!$D$53,IF(D19='liste action'!$E$54,'liste action'!$D$54,IF(D19='liste action'!$E$55,'liste action'!$D$55,IF(D19='liste action'!$E$56,'liste action'!$D$56,IF(D19='liste action'!$E$57,'liste action'!$D$57,IF(D19='liste action'!$E$58,'liste action'!$D$58,IF(D19='liste action'!$E$59,'liste action'!$D$59,IF(D19='liste action'!$E$60,'liste action'!$D$60,IF(D19='liste action'!$E$61,'liste action'!$D$61,IF(D19='liste action'!$E$62,'liste action'!$D$62,IF(D19='liste action'!$E$63,'liste action'!$D$63,IF(D19='liste action'!$E$64,'liste action'!$D$64,"")))))))))))))))))))))))))))))))))))))))))))))))))))))))))))))))</f>
        <v/>
      </c>
      <c r="AD19" s="132" t="str">
        <f t="shared" si="7"/>
        <v>IDN</v>
      </c>
      <c r="AE19" s="253" t="str">
        <f>IF(I19="",LEFT($F$2,3),I19)</f>
        <v>IDN</v>
      </c>
      <c r="AF19" s="132" t="str">
        <f>IF(AG19='liste action'!$D$2,'liste action'!$C$2,IF(AG19='liste action'!$D$3,'liste action'!$C$3,IF(AG19='liste action'!$D$4,'liste action'!$C$4,IF(AG19='liste action'!$D$5,'liste action'!$C$5,IF(AG19='liste action'!$D$6,'liste action'!$C$6,IF(AG19='liste action'!$D$7,'liste action'!$C$7,IF(AG19='liste action'!$D$8,'liste action'!$C$8,IF(AG19='liste action'!$D$9,'liste action'!$C$9,IF(AG19='liste action'!$D$10,'liste action'!$C$10,IF(AG19='liste action'!$D$11,'liste action'!$C$11,IF(AG19='liste action'!$D$12,'liste action'!$C$12,IF(AG19='liste action'!$D$13,'liste action'!$C$13,IF(AG19='liste action'!$D$14,'liste action'!$C$14,IF(AG19='liste action'!$D$15,'liste action'!$C$15,IF(AG19='liste action'!$D$16,'liste action'!$C$16,IF(AG19='liste action'!$D$17,'liste action'!$C$17,IF(AG19='liste action'!$D$18,'liste action'!$C$18,IF(AG19='liste action'!$D$19,'liste action'!$C$19,IF(AG19='liste action'!$D$20,'liste action'!$C$20,IF(AG19='liste action'!$D$21,'liste action'!$C$21,IF(AG19='liste action'!$D$22,'liste action'!$C$22,IF(AG19='liste action'!$D$23,'liste action'!$C$23,IF(AG19='liste action'!$D$24,'liste action'!$C$24,IF(AG19='liste action'!$D$25,'liste action'!$C$25,IF(AG19='liste action'!$D$26,'liste action'!$C$26,IF(AG19='liste action'!$D$27,'liste action'!$C$27,IF(AG19='liste action'!$D$28,'liste action'!$C$28,IF(AG19='liste action'!$D$29,'liste action'!$C$29,IF(AG19='liste action'!$D$30,'liste action'!$C$30,IF(AG19='liste action'!$D$31,'liste action'!$C$31,IF(AG19='liste action'!$D$32,'liste action'!$C$32,IF(AG19='liste action'!$D$33,'liste action'!$C$33,IF(AG19='liste action'!$D$34,'liste action'!$C$34,IF(AG19='liste action'!$D$35,'liste action'!$C$35,IF(AG19='liste action'!$D$36,'liste action'!$C$36,IF(AG19='liste action'!$D$37,'liste action'!$C$37,IF(AG19='liste action'!$D$38,'liste action'!$C$38,IF(AG19='liste action'!$D$39,'liste action'!$C$39,IF(AG19='liste action'!$D$40,'liste action'!$C$40,IF(AG19='liste action'!$D$41,'liste action'!$C$41,IF(AG19='liste action'!$D$42,'liste action'!$C$42,IF(AG19='liste action'!$D$43,'liste action'!$C$43,IF(AG19='liste action'!$D$44,'liste action'!$C$44,IF(AG19='liste action'!$D$45,'liste action'!$C$45,IF(AG19='liste action'!$D$46,'liste action'!$C$46,IF(AG19='liste action'!$D$47,'liste action'!$C$47,IF(AG19='liste action'!$D$48,'liste action'!$C$48,IF(AG19='liste action'!$D$49,'liste action'!$C$49,IF(AG19='liste action'!$D$50,'liste action'!$C$50,IF(AG19='liste action'!$D$51,'liste action'!$C$51,IF(AG19='liste action'!$D$52,'liste action'!$C$52,IF(AG19='liste action'!$D$53,'liste action'!$C$53,IF(AG19='liste action'!$D$54,'liste action'!$C$54,IF(AG19='liste action'!$D$55,'liste action'!$C$55,IF(AG19='liste action'!$D$56,'liste action'!$C$56,IF(AG19='liste action'!$D$57,'liste action'!$C$57,IF(AG19='liste action'!$D$58,'liste action'!$C$58,IF(AG19='liste action'!$D$59,'liste action'!$C$59,IF(AG19='liste action'!$D$60,'liste action'!$C$60,IF(AG19='liste action'!$D$61,'liste action'!$C$61,IF(AG19='liste action'!$D$62,'liste action'!$C$62,IF(AG19='liste action'!$D$63,'liste action'!$C$63,IF(AG19='liste action'!$D$64,'liste action'!$C$64,"")))))))))))))))))))))))))))))))))))))))))))))))))))))))))))))))</f>
        <v/>
      </c>
      <c r="AG19" s="132" t="str">
        <f>IF(E19='liste action'!$E$2,'liste action'!$D$2,IF(E19='liste action'!$E$3,'liste action'!$D$3,IF(E19='liste action'!$E$4,'liste action'!$D$4,IF(E19='liste action'!$E$5,'liste action'!$D$5,IF(E19='liste action'!$E$6,'liste action'!$D$6,IF(E19='liste action'!$E$7,'liste action'!$D$7,IF(E19='liste action'!$E$8,'liste action'!$D$8,IF(E19='liste action'!$E$9,'liste action'!$D$9,IF(E19='liste action'!$E$10,'liste action'!$D$10,IF(E19='liste action'!$E$11,'liste action'!$D$11,IF(E19='liste action'!$E$12,'liste action'!$D$12,IF(E19='liste action'!$E$13,'liste action'!$D$13,IF(E19='liste action'!$E$14,'liste action'!$D$14,IF(E19='liste action'!$E$15,'liste action'!$D$15,IF(E19='liste action'!$E$16,'liste action'!$D$16,IF(E19='liste action'!$E$17,'liste action'!$D$17,IF(E19='liste action'!$E$18,'liste action'!$D$18,IF(E19='liste action'!$E$19,'liste action'!$D$19,IF(E19='liste action'!$E$20,'liste action'!$D$20,IF(E19='liste action'!$E$21,'liste action'!$D$21,IF(E19='liste action'!$E$22,'liste action'!$D$22,IF(E19='liste action'!$E$23,'liste action'!$D$23,IF(E19='liste action'!$E$24,'liste action'!$D$24,IF(E19='liste action'!$E$25,'liste action'!$D$25,IF(E19='liste action'!$E$26,'liste action'!$D$26,IF(E19='liste action'!$E$27,'liste action'!$D$27,IF(E19='liste action'!$E$28,'liste action'!$D$28,IF(E19='liste action'!$E$29,'liste action'!$D$29,IF(E19='liste action'!$E$30,'liste action'!$D$30,IF(E19='liste action'!$E$31,'liste action'!$D$31,IF(E19='liste action'!$E$32,'liste action'!$D$32,IF(E19='liste action'!$E$33,'liste action'!$D$33,IF(E19='liste action'!$E$34,'liste action'!$D$34,IF(E19='liste action'!$E$35,'liste action'!$D$35,IF(E19='liste action'!$E$36,'liste action'!$D$36,IF(E19='liste action'!$E$37,'liste action'!$D$37,IF(E19='liste action'!$E$38,'liste action'!$D$38,IF(E19='liste action'!$E$39,'liste action'!$D$39,IF(E19='liste action'!$E$40,'liste action'!$D$40,IF(E19='liste action'!$E$41,'liste action'!$D$41,IF(E19='liste action'!$E$42,'liste action'!$D$42,IF(E19='liste action'!$E$43,'liste action'!$D$43,IF(E19='liste action'!$E$44,'liste action'!$D$44,IF(E19='liste action'!$E$45,'liste action'!$D$45,IF(E19='liste action'!$E$46,'liste action'!$D$46,IF(E19='liste action'!$E$47,'liste action'!$D$47,IF(E19='liste action'!$E$48,'liste action'!$D$48,IF(E19='liste action'!$E$49,'liste action'!$D$49,IF(E19='liste action'!$E$50,'liste action'!$D$50,IF(E19='liste action'!$E$51,'liste action'!$D$51,IF(E19='liste action'!$E$52,'liste action'!$D$52,IF(E19='liste action'!$E$53,'liste action'!$D$53,IF(E19='liste action'!$E$54,'liste action'!$D$54,IF(E19='liste action'!$E$55,'liste action'!$D$55,IF(E19='liste action'!$E$56,'liste action'!$D$56,IF(E19='liste action'!$E$57,'liste action'!$D$57,IF(E19='liste action'!$E$58,'liste action'!$D$58,IF(E19='liste action'!$E$59,'liste action'!$D$59,IF(E19='liste action'!$E$60,'liste action'!$D$60,IF(E19='liste action'!$E$61,'liste action'!$D$61,IF(E19='liste action'!$E$62,'liste action'!$D$62,IF(E19='liste action'!$E$63,'liste action'!$D$63,IF(E19='liste action'!$E$64,'liste action'!$D$64,"")))))))))))))))))))))))))))))))))))))))))))))))))))))))))))))))</f>
        <v/>
      </c>
      <c r="AH19" s="132" t="str">
        <f t="shared" si="8"/>
        <v>IDN</v>
      </c>
      <c r="AI19" s="254">
        <f>K19</f>
        <v>0</v>
      </c>
      <c r="AJ19" s="329">
        <f>N19</f>
        <v>0</v>
      </c>
      <c r="AK19" s="134">
        <f>L19</f>
        <v>0</v>
      </c>
      <c r="AL19" s="134">
        <f>O19</f>
        <v>0</v>
      </c>
      <c r="AM19" s="134">
        <f>M19</f>
        <v>0</v>
      </c>
      <c r="AN19" s="134">
        <f>P19</f>
        <v>0</v>
      </c>
      <c r="AO19" s="357">
        <f t="shared" si="9"/>
        <v>0</v>
      </c>
      <c r="AP19" s="54" t="str">
        <f>IF(D19="T",2,IF(D19="CP",0,IF(D19="TF",2,IF(D19="TM",0,IF(D19="JF",0,IF(D19="RTT",0,IF(D19="JNT",0,"0")))))))</f>
        <v>0</v>
      </c>
      <c r="AQ19" s="54" t="str">
        <f>IF(E19="T",3,IF(E19="CP",0,IF(E19="TF",3,IF(E19="TM",0,IF(E19="JF",0,IF(E19="RTT",0,IF(E19="JNT",0,"0")))))))</f>
        <v>0</v>
      </c>
      <c r="AR19" s="1">
        <f t="shared" si="10"/>
        <v>0</v>
      </c>
      <c r="AS19" s="55" t="e">
        <f>IF(AR19=5,$AS$7,IF(AR19=2,$AS$8,IF(AR19=3,$AS$9,IF(AR19=0,#REF!))))</f>
        <v>#REF!</v>
      </c>
      <c r="AT19" s="54">
        <f>IF(AND(D19="CP",E19="CP"),1,IF(AND(D19="CP",E19&lt;&gt;"CP"),0.5,IF(AND(D19&lt;&gt;"CP",E19="CP"),0.5,0)))</f>
        <v>0</v>
      </c>
      <c r="AU19" s="54">
        <f>IF(D19="RTT",0.5,0)</f>
        <v>0</v>
      </c>
      <c r="AV19" s="54">
        <f>IF(E19="RTT",0.5,0)</f>
        <v>0</v>
      </c>
      <c r="AW19" s="54">
        <f t="shared" si="11"/>
        <v>0</v>
      </c>
      <c r="AX19" s="54">
        <f>IF(D19="TM",0.5,0)</f>
        <v>0</v>
      </c>
      <c r="AY19" s="54">
        <f>IF(E19="TM",0.5,0)</f>
        <v>0</v>
      </c>
      <c r="AZ19" s="54">
        <f t="shared" si="12"/>
        <v>0</v>
      </c>
      <c r="BA19" s="54">
        <f t="shared" si="13"/>
        <v>0</v>
      </c>
    </row>
    <row r="20" spans="1:53" ht="31.5" customHeight="1" x14ac:dyDescent="0.3">
      <c r="A20" s="288">
        <v>2</v>
      </c>
      <c r="B20" s="150" t="s">
        <v>11</v>
      </c>
      <c r="C20" s="149">
        <f t="shared" ref="C20:C44" si="15">IF(OR(C19="",C19=DATE(y,1,31)),"",C19+1)</f>
        <v>43472</v>
      </c>
      <c r="D20" s="196" t="s">
        <v>149</v>
      </c>
      <c r="E20" s="197" t="s">
        <v>149</v>
      </c>
      <c r="F20" s="197"/>
      <c r="G20" s="326"/>
      <c r="H20" s="326"/>
      <c r="I20" s="326"/>
      <c r="J20" s="198"/>
      <c r="K20" s="199"/>
      <c r="L20" s="200">
        <v>0.4</v>
      </c>
      <c r="M20" s="201"/>
      <c r="N20" s="202">
        <v>2</v>
      </c>
      <c r="O20" s="200">
        <v>4</v>
      </c>
      <c r="P20" s="201">
        <v>1</v>
      </c>
      <c r="Q20" s="203">
        <f t="shared" si="14"/>
        <v>7.4</v>
      </c>
      <c r="R20" s="204"/>
      <c r="S20" s="194">
        <f t="shared" si="3"/>
        <v>0</v>
      </c>
      <c r="T20" s="205">
        <f t="shared" si="4"/>
        <v>0</v>
      </c>
      <c r="V20" s="251"/>
      <c r="W20" s="333"/>
      <c r="X20" s="167"/>
      <c r="Y20" s="167"/>
      <c r="Z20" s="166">
        <f t="shared" si="5"/>
        <v>0</v>
      </c>
      <c r="AA20" s="132" t="str">
        <f t="shared" si="6"/>
        <v>IDN</v>
      </c>
      <c r="AB20" s="132" t="str">
        <f>IF(AC20='liste action'!$D$2,'liste action'!$C$2,IF(AC20='liste action'!$D$3,'liste action'!$C$3,IF(AC20='liste action'!$D$4,'liste action'!$C$4,IF(AC20='liste action'!$D$5,'liste action'!$C$5,IF(AC20='liste action'!$D$6,'liste action'!$C$6,IF(AC20='liste action'!$D$7,'liste action'!$C$7,IF(AC20='liste action'!$D$8,'liste action'!$C$8,IF(AC20='liste action'!$D$9,'liste action'!$C$9,IF(AC20='liste action'!$D$10,'liste action'!$C$10,IF(AC20='liste action'!$D$11,'liste action'!$C$11,IF(AC20='liste action'!$D$12,'liste action'!$C$12,IF(AC20='liste action'!$D$13,'liste action'!$C$13,IF(AC20='liste action'!$D$14,'liste action'!$C$14,IF(AC20='liste action'!$D$15,'liste action'!$C$15,IF(AC20='liste action'!$D$16,'liste action'!$C$16,IF(AC20='liste action'!$D$17,'liste action'!$C$17,IF(AC20='liste action'!$D$18,'liste action'!$C$18,IF(AC20='liste action'!$D$19,'liste action'!$C$19,IF(AC20='liste action'!$D$20,'liste action'!$C$20,IF(AC20='liste action'!$D$21,'liste action'!$C$21,IF(AC20='liste action'!$D$22,'liste action'!$C$22,IF(AC20='liste action'!$D$23,'liste action'!$C$23,IF(AC20='liste action'!$D$24,'liste action'!$C$24,IF(AC20='liste action'!$D$25,'liste action'!$C$25,IF(AC20='liste action'!$D$26,'liste action'!$C$26,IF(AC20='liste action'!$D$27,'liste action'!$C$27,IF(AC20='liste action'!$D$28,'liste action'!$C$28,IF(AC20='liste action'!$D$29,'liste action'!$C$29,IF(AC20='liste action'!$D$30,'liste action'!$C$30,IF(AC20='liste action'!$D$31,'liste action'!$C$31,IF(AC20='liste action'!$D$32,'liste action'!$C$32,IF(AC20='liste action'!$D$33,'liste action'!$C$33,IF(AC20='liste action'!$D$34,'liste action'!$C$34,IF(AC20='liste action'!$D$35,'liste action'!$C$35,IF(AC20='liste action'!$D$36,'liste action'!$C$36,IF(AC20='liste action'!$D$37,'liste action'!$C$37,IF(AC20='liste action'!$D$38,'liste action'!$C$38,IF(AC20='liste action'!$D$39,'liste action'!$C$39,IF(AC20='liste action'!$D$40,'liste action'!$C$40,IF(AC20='liste action'!$D$41,'liste action'!$C$41,IF(AC20='liste action'!$D$42,'liste action'!$C$42,IF(AC20='liste action'!$D$43,'liste action'!$C$43,IF(AC20='liste action'!$D$44,'liste action'!$C$44,IF(AC20='liste action'!$D$45,'liste action'!$C$45,IF(AC20='liste action'!$D$46,'liste action'!$C$46,IF(AC20='liste action'!$D$47,'liste action'!$C$47,IF(AC20='liste action'!$D$48,'liste action'!$C$48,IF(AC20='liste action'!$D$49,'liste action'!$C$49,IF(AC20='liste action'!$D$50,'liste action'!$C$50,IF(AC20='liste action'!$D$51,'liste action'!$C$51,IF(AC20='liste action'!$D$52,'liste action'!$C$52,IF(AC20='liste action'!$D$53,'liste action'!$C$53,IF(AC20='liste action'!$D$54,'liste action'!$C$54,IF(AC20='liste action'!$D$55,'liste action'!$C$55,IF(AC20='liste action'!$D$56,'liste action'!$C$56,IF(AC20='liste action'!$D$57,'liste action'!$C$57,IF(AC20='liste action'!$D$58,'liste action'!$C$58,IF(AC20='liste action'!$D$59,'liste action'!$C$59,IF(AC20='liste action'!$D$60,'liste action'!$C$60,IF(AC20='liste action'!$D$61,'liste action'!$C$61,IF(AC20='liste action'!$D$62,'liste action'!$C$62,IF(AC20='liste action'!$D$63,'liste action'!$C$63,IF(AC20='liste action'!$D$64,'liste action'!$C$64,"")))))))))))))))))))))))))))))))))))))))))))))))))))))))))))))))</f>
        <v>CG14</v>
      </c>
      <c r="AC20" s="132" t="str">
        <f>IF(D20='liste action'!$E$2,'liste action'!$D$2,IF(D20='liste action'!$E$3,'liste action'!$D$3,IF(D20='liste action'!$E$4,'liste action'!$D$4,IF(D20='liste action'!$E$5,'liste action'!$D$5,IF(D20='liste action'!$E$6,'liste action'!$D$6,IF(D20='liste action'!$E$7,'liste action'!$D$7,IF(D20='liste action'!$E$8,'liste action'!$D$8,IF(D20='liste action'!$E$9,'liste action'!$D$9,IF(D20='liste action'!$E$10,'liste action'!$D$10,IF(D20='liste action'!$E$11,'liste action'!$D$11,IF(D20='liste action'!$E$12,'liste action'!$D$12,IF(D20='liste action'!$E$13,'liste action'!$D$13,IF(D20='liste action'!$E$14,'liste action'!$D$14,IF(D20='liste action'!$E$15,'liste action'!$D$15,IF(D20='liste action'!$E$16,'liste action'!$D$16,IF(D20='liste action'!$E$17,'liste action'!$D$17,IF(D20='liste action'!$E$18,'liste action'!$D$18,IF(D20='liste action'!$E$19,'liste action'!$D$19,IF(D20='liste action'!$E$20,'liste action'!$D$20,IF(D20='liste action'!$E$21,'liste action'!$D$21,IF(D20='liste action'!$E$22,'liste action'!$D$22,IF(D20='liste action'!$E$23,'liste action'!$D$23,IF(D20='liste action'!$E$24,'liste action'!$D$24,IF(D20='liste action'!$E$25,'liste action'!$D$25,IF(D20='liste action'!$E$26,'liste action'!$D$26,IF(D20='liste action'!$E$27,'liste action'!$D$27,IF(D20='liste action'!$E$28,'liste action'!$D$28,IF(D20='liste action'!$E$29,'liste action'!$D$29,IF(D20='liste action'!$E$30,'liste action'!$D$30,IF(D20='liste action'!$E$31,'liste action'!$D$31,IF(D20='liste action'!$E$32,'liste action'!$D$32,IF(D20='liste action'!$E$33,'liste action'!$D$33,IF(D20='liste action'!$E$34,'liste action'!$D$34,IF(D20='liste action'!$E$35,'liste action'!$D$35,IF(D20='liste action'!$E$36,'liste action'!$D$36,IF(D20='liste action'!$E$37,'liste action'!$D$37,IF(D20='liste action'!$E$38,'liste action'!$D$38,IF(D20='liste action'!$E$39,'liste action'!$D$39,IF(D20='liste action'!$E$40,'liste action'!$D$40,IF(D20='liste action'!$E$41,'liste action'!$D$41,IF(D20='liste action'!$E$42,'liste action'!$D$42,IF(D20='liste action'!$E$43,'liste action'!$D$43,IF(D20='liste action'!$E$44,'liste action'!$D$44,IF(D20='liste action'!$E$45,'liste action'!$D$45,IF(D20='liste action'!$E$46,'liste action'!$D$46,IF(D20='liste action'!$E$47,'liste action'!$D$47,IF(D20='liste action'!$E$48,'liste action'!$D$48,IF(D20='liste action'!$E$49,'liste action'!$D$49,IF(D20='liste action'!$E$50,'liste action'!$D$50,IF(D20='liste action'!$E$51,'liste action'!$D$51,IF(D20='liste action'!$E$52,'liste action'!$D$52,IF(D20='liste action'!$E$53,'liste action'!$D$53,IF(D20='liste action'!$E$54,'liste action'!$D$54,IF(D20='liste action'!$E$55,'liste action'!$D$55,IF(D20='liste action'!$E$56,'liste action'!$D$56,IF(D20='liste action'!$E$57,'liste action'!$D$57,IF(D20='liste action'!$E$58,'liste action'!$D$58,IF(D20='liste action'!$E$59,'liste action'!$D$59,IF(D20='liste action'!$E$60,'liste action'!$D$60,IF(D20='liste action'!$E$61,'liste action'!$D$61,IF(D20='liste action'!$E$62,'liste action'!$D$62,IF(D20='liste action'!$E$63,'liste action'!$D$63,IF(D20='liste action'!$E$64,'liste action'!$D$64,"")))))))))))))))))))))))))))))))))))))))))))))))))))))))))))))))</f>
        <v>A61</v>
      </c>
      <c r="AD20" s="132" t="str">
        <f t="shared" si="7"/>
        <v>IDNCG14A61</v>
      </c>
      <c r="AE20" s="253" t="str">
        <f>IF(I20="",LEFT($F$2,3),I20)</f>
        <v>IDN</v>
      </c>
      <c r="AF20" s="132" t="str">
        <f>IF(AG20='liste action'!$D$2,'liste action'!$C$2,IF(AG20='liste action'!$D$3,'liste action'!$C$3,IF(AG20='liste action'!$D$4,'liste action'!$C$4,IF(AG20='liste action'!$D$5,'liste action'!$C$5,IF(AG20='liste action'!$D$6,'liste action'!$C$6,IF(AG20='liste action'!$D$7,'liste action'!$C$7,IF(AG20='liste action'!$D$8,'liste action'!$C$8,IF(AG20='liste action'!$D$9,'liste action'!$C$9,IF(AG20='liste action'!$D$10,'liste action'!$C$10,IF(AG20='liste action'!$D$11,'liste action'!$C$11,IF(AG20='liste action'!$D$12,'liste action'!$C$12,IF(AG20='liste action'!$D$13,'liste action'!$C$13,IF(AG20='liste action'!$D$14,'liste action'!$C$14,IF(AG20='liste action'!$D$15,'liste action'!$C$15,IF(AG20='liste action'!$D$16,'liste action'!$C$16,IF(AG20='liste action'!$D$17,'liste action'!$C$17,IF(AG20='liste action'!$D$18,'liste action'!$C$18,IF(AG20='liste action'!$D$19,'liste action'!$C$19,IF(AG20='liste action'!$D$20,'liste action'!$C$20,IF(AG20='liste action'!$D$21,'liste action'!$C$21,IF(AG20='liste action'!$D$22,'liste action'!$C$22,IF(AG20='liste action'!$D$23,'liste action'!$C$23,IF(AG20='liste action'!$D$24,'liste action'!$C$24,IF(AG20='liste action'!$D$25,'liste action'!$C$25,IF(AG20='liste action'!$D$26,'liste action'!$C$26,IF(AG20='liste action'!$D$27,'liste action'!$C$27,IF(AG20='liste action'!$D$28,'liste action'!$C$28,IF(AG20='liste action'!$D$29,'liste action'!$C$29,IF(AG20='liste action'!$D$30,'liste action'!$C$30,IF(AG20='liste action'!$D$31,'liste action'!$C$31,IF(AG20='liste action'!$D$32,'liste action'!$C$32,IF(AG20='liste action'!$D$33,'liste action'!$C$33,IF(AG20='liste action'!$D$34,'liste action'!$C$34,IF(AG20='liste action'!$D$35,'liste action'!$C$35,IF(AG20='liste action'!$D$36,'liste action'!$C$36,IF(AG20='liste action'!$D$37,'liste action'!$C$37,IF(AG20='liste action'!$D$38,'liste action'!$C$38,IF(AG20='liste action'!$D$39,'liste action'!$C$39,IF(AG20='liste action'!$D$40,'liste action'!$C$40,IF(AG20='liste action'!$D$41,'liste action'!$C$41,IF(AG20='liste action'!$D$42,'liste action'!$C$42,IF(AG20='liste action'!$D$43,'liste action'!$C$43,IF(AG20='liste action'!$D$44,'liste action'!$C$44,IF(AG20='liste action'!$D$45,'liste action'!$C$45,IF(AG20='liste action'!$D$46,'liste action'!$C$46,IF(AG20='liste action'!$D$47,'liste action'!$C$47,IF(AG20='liste action'!$D$48,'liste action'!$C$48,IF(AG20='liste action'!$D$49,'liste action'!$C$49,IF(AG20='liste action'!$D$50,'liste action'!$C$50,IF(AG20='liste action'!$D$51,'liste action'!$C$51,IF(AG20='liste action'!$D$52,'liste action'!$C$52,IF(AG20='liste action'!$D$53,'liste action'!$C$53,IF(AG20='liste action'!$D$54,'liste action'!$C$54,IF(AG20='liste action'!$D$55,'liste action'!$C$55,IF(AG20='liste action'!$D$56,'liste action'!$C$56,IF(AG20='liste action'!$D$57,'liste action'!$C$57,IF(AG20='liste action'!$D$58,'liste action'!$C$58,IF(AG20='liste action'!$D$59,'liste action'!$C$59,IF(AG20='liste action'!$D$60,'liste action'!$C$60,IF(AG20='liste action'!$D$61,'liste action'!$C$61,IF(AG20='liste action'!$D$62,'liste action'!$C$62,IF(AG20='liste action'!$D$63,'liste action'!$C$63,IF(AG20='liste action'!$D$64,'liste action'!$C$64,"")))))))))))))))))))))))))))))))))))))))))))))))))))))))))))))))</f>
        <v>CG14</v>
      </c>
      <c r="AG20" s="132" t="str">
        <f>IF(E20='liste action'!$E$2,'liste action'!$D$2,IF(E20='liste action'!$E$3,'liste action'!$D$3,IF(E20='liste action'!$E$4,'liste action'!$D$4,IF(E20='liste action'!$E$5,'liste action'!$D$5,IF(E20='liste action'!$E$6,'liste action'!$D$6,IF(E20='liste action'!$E$7,'liste action'!$D$7,IF(E20='liste action'!$E$8,'liste action'!$D$8,IF(E20='liste action'!$E$9,'liste action'!$D$9,IF(E20='liste action'!$E$10,'liste action'!$D$10,IF(E20='liste action'!$E$11,'liste action'!$D$11,IF(E20='liste action'!$E$12,'liste action'!$D$12,IF(E20='liste action'!$E$13,'liste action'!$D$13,IF(E20='liste action'!$E$14,'liste action'!$D$14,IF(E20='liste action'!$E$15,'liste action'!$D$15,IF(E20='liste action'!$E$16,'liste action'!$D$16,IF(E20='liste action'!$E$17,'liste action'!$D$17,IF(E20='liste action'!$E$18,'liste action'!$D$18,IF(E20='liste action'!$E$19,'liste action'!$D$19,IF(E20='liste action'!$E$20,'liste action'!$D$20,IF(E20='liste action'!$E$21,'liste action'!$D$21,IF(E20='liste action'!$E$22,'liste action'!$D$22,IF(E20='liste action'!$E$23,'liste action'!$D$23,IF(E20='liste action'!$E$24,'liste action'!$D$24,IF(E20='liste action'!$E$25,'liste action'!$D$25,IF(E20='liste action'!$E$26,'liste action'!$D$26,IF(E20='liste action'!$E$27,'liste action'!$D$27,IF(E20='liste action'!$E$28,'liste action'!$D$28,IF(E20='liste action'!$E$29,'liste action'!$D$29,IF(E20='liste action'!$E$30,'liste action'!$D$30,IF(E20='liste action'!$E$31,'liste action'!$D$31,IF(E20='liste action'!$E$32,'liste action'!$D$32,IF(E20='liste action'!$E$33,'liste action'!$D$33,IF(E20='liste action'!$E$34,'liste action'!$D$34,IF(E20='liste action'!$E$35,'liste action'!$D$35,IF(E20='liste action'!$E$36,'liste action'!$D$36,IF(E20='liste action'!$E$37,'liste action'!$D$37,IF(E20='liste action'!$E$38,'liste action'!$D$38,IF(E20='liste action'!$E$39,'liste action'!$D$39,IF(E20='liste action'!$E$40,'liste action'!$D$40,IF(E20='liste action'!$E$41,'liste action'!$D$41,IF(E20='liste action'!$E$42,'liste action'!$D$42,IF(E20='liste action'!$E$43,'liste action'!$D$43,IF(E20='liste action'!$E$44,'liste action'!$D$44,IF(E20='liste action'!$E$45,'liste action'!$D$45,IF(E20='liste action'!$E$46,'liste action'!$D$46,IF(E20='liste action'!$E$47,'liste action'!$D$47,IF(E20='liste action'!$E$48,'liste action'!$D$48,IF(E20='liste action'!$E$49,'liste action'!$D$49,IF(E20='liste action'!$E$50,'liste action'!$D$50,IF(E20='liste action'!$E$51,'liste action'!$D$51,IF(E20='liste action'!$E$52,'liste action'!$D$52,IF(E20='liste action'!$E$53,'liste action'!$D$53,IF(E20='liste action'!$E$54,'liste action'!$D$54,IF(E20='liste action'!$E$55,'liste action'!$D$55,IF(E20='liste action'!$E$56,'liste action'!$D$56,IF(E20='liste action'!$E$57,'liste action'!$D$57,IF(E20='liste action'!$E$58,'liste action'!$D$58,IF(E20='liste action'!$E$59,'liste action'!$D$59,IF(E20='liste action'!$E$60,'liste action'!$D$60,IF(E20='liste action'!$E$61,'liste action'!$D$61,IF(E20='liste action'!$E$62,'liste action'!$D$62,IF(E20='liste action'!$E$63,'liste action'!$D$63,IF(E20='liste action'!$E$64,'liste action'!$D$64,"")))))))))))))))))))))))))))))))))))))))))))))))))))))))))))))))</f>
        <v>A61</v>
      </c>
      <c r="AH20" s="132" t="str">
        <f t="shared" si="8"/>
        <v>IDNCG14A61</v>
      </c>
      <c r="AI20" s="254">
        <f>K20</f>
        <v>0</v>
      </c>
      <c r="AJ20" s="329">
        <f>N20</f>
        <v>2</v>
      </c>
      <c r="AK20" s="134">
        <f>L20</f>
        <v>0.4</v>
      </c>
      <c r="AL20" s="134">
        <f>O20</f>
        <v>4</v>
      </c>
      <c r="AM20" s="134">
        <f>M20</f>
        <v>0</v>
      </c>
      <c r="AN20" s="134">
        <f>P20</f>
        <v>1</v>
      </c>
      <c r="AO20" s="357">
        <f t="shared" si="9"/>
        <v>7.4</v>
      </c>
      <c r="AP20" s="54" t="str">
        <f>IF(D20="T",2,IF(D20="CP",0,IF(D20="TF",2,IF(D20="TM",0,IF(D20="JF",0,IF(D20="RTT",0,IF(D20="JNT",0,"0")))))))</f>
        <v>0</v>
      </c>
      <c r="AQ20" s="54" t="str">
        <f>IF(E20="T",3,IF(E20="CP",0,IF(E20="TF",3,IF(E20="TM",0,IF(E20="JF",0,IF(E20="RTT",0,IF(E20="JNT",0,"0")))))))</f>
        <v>0</v>
      </c>
      <c r="AR20" s="1">
        <f t="shared" si="10"/>
        <v>0</v>
      </c>
      <c r="AS20" s="55" t="e">
        <f>IF(AR20=5,$AS$7,IF(AR20=2,$AS$8,IF(AR20=3,$AS$9,IF(AR20=0,#REF!))))</f>
        <v>#REF!</v>
      </c>
      <c r="AT20" s="54">
        <f>IF(AND(D20="CP",E20="CP"),1,IF(AND(D20="CP",E20&lt;&gt;"CP"),0.5,IF(AND(D20&lt;&gt;"CP",E20="CP"),0.5,0)))</f>
        <v>0</v>
      </c>
      <c r="AU20" s="54">
        <f>IF(D20="RTT",0.5,0)</f>
        <v>0</v>
      </c>
      <c r="AV20" s="54">
        <f>IF(E20="RTT",0.5,0)</f>
        <v>0</v>
      </c>
      <c r="AW20" s="54">
        <f t="shared" si="11"/>
        <v>0</v>
      </c>
      <c r="AX20" s="54">
        <f>IF(D20="TM",0.5,0)</f>
        <v>0</v>
      </c>
      <c r="AY20" s="54">
        <f>IF(E20="TM",0.5,0)</f>
        <v>0</v>
      </c>
      <c r="AZ20" s="54">
        <f t="shared" si="12"/>
        <v>0</v>
      </c>
      <c r="BA20" s="54">
        <f t="shared" si="13"/>
        <v>0</v>
      </c>
    </row>
    <row r="21" spans="1:53" ht="31.5" customHeight="1" x14ac:dyDescent="0.3">
      <c r="A21" s="287"/>
      <c r="B21" s="150" t="s">
        <v>12</v>
      </c>
      <c r="C21" s="151">
        <f t="shared" si="15"/>
        <v>43473</v>
      </c>
      <c r="D21" s="196" t="s">
        <v>135</v>
      </c>
      <c r="E21" s="197" t="s">
        <v>168</v>
      </c>
      <c r="F21" s="197"/>
      <c r="G21" s="326"/>
      <c r="H21" s="326"/>
      <c r="I21" s="326"/>
      <c r="J21" s="198"/>
      <c r="K21" s="199">
        <v>3</v>
      </c>
      <c r="L21" s="200"/>
      <c r="M21" s="201">
        <v>1</v>
      </c>
      <c r="N21" s="202">
        <v>2</v>
      </c>
      <c r="O21" s="200">
        <v>0.4</v>
      </c>
      <c r="P21" s="201">
        <v>1</v>
      </c>
      <c r="Q21" s="203">
        <f t="shared" si="14"/>
        <v>7.4</v>
      </c>
      <c r="R21" s="204"/>
      <c r="S21" s="199">
        <f t="shared" si="3"/>
        <v>0</v>
      </c>
      <c r="T21" s="205">
        <f t="shared" si="4"/>
        <v>0</v>
      </c>
      <c r="V21" s="251"/>
      <c r="W21" s="167"/>
      <c r="X21" s="167"/>
      <c r="Y21" s="167"/>
      <c r="Z21" s="166">
        <f t="shared" si="5"/>
        <v>0</v>
      </c>
      <c r="AA21" s="132" t="str">
        <f t="shared" si="6"/>
        <v>IDN</v>
      </c>
      <c r="AB21" s="132" t="str">
        <f>IF(AC21='liste action'!$D$2,'liste action'!$C$2,IF(AC21='liste action'!$D$3,'liste action'!$C$3,IF(AC21='liste action'!$D$4,'liste action'!$C$4,IF(AC21='liste action'!$D$5,'liste action'!$C$5,IF(AC21='liste action'!$D$6,'liste action'!$C$6,IF(AC21='liste action'!$D$7,'liste action'!$C$7,IF(AC21='liste action'!$D$8,'liste action'!$C$8,IF(AC21='liste action'!$D$9,'liste action'!$C$9,IF(AC21='liste action'!$D$10,'liste action'!$C$10,IF(AC21='liste action'!$D$11,'liste action'!$C$11,IF(AC21='liste action'!$D$12,'liste action'!$C$12,IF(AC21='liste action'!$D$13,'liste action'!$C$13,IF(AC21='liste action'!$D$14,'liste action'!$C$14,IF(AC21='liste action'!$D$15,'liste action'!$C$15,IF(AC21='liste action'!$D$16,'liste action'!$C$16,IF(AC21='liste action'!$D$17,'liste action'!$C$17,IF(AC21='liste action'!$D$18,'liste action'!$C$18,IF(AC21='liste action'!$D$19,'liste action'!$C$19,IF(AC21='liste action'!$D$20,'liste action'!$C$20,IF(AC21='liste action'!$D$21,'liste action'!$C$21,IF(AC21='liste action'!$D$22,'liste action'!$C$22,IF(AC21='liste action'!$D$23,'liste action'!$C$23,IF(AC21='liste action'!$D$24,'liste action'!$C$24,IF(AC21='liste action'!$D$25,'liste action'!$C$25,IF(AC21='liste action'!$D$26,'liste action'!$C$26,IF(AC21='liste action'!$D$27,'liste action'!$C$27,IF(AC21='liste action'!$D$28,'liste action'!$C$28,IF(AC21='liste action'!$D$29,'liste action'!$C$29,IF(AC21='liste action'!$D$30,'liste action'!$C$30,IF(AC21='liste action'!$D$31,'liste action'!$C$31,IF(AC21='liste action'!$D$32,'liste action'!$C$32,IF(AC21='liste action'!$D$33,'liste action'!$C$33,IF(AC21='liste action'!$D$34,'liste action'!$C$34,IF(AC21='liste action'!$D$35,'liste action'!$C$35,IF(AC21='liste action'!$D$36,'liste action'!$C$36,IF(AC21='liste action'!$D$37,'liste action'!$C$37,IF(AC21='liste action'!$D$38,'liste action'!$C$38,IF(AC21='liste action'!$D$39,'liste action'!$C$39,IF(AC21='liste action'!$D$40,'liste action'!$C$40,IF(AC21='liste action'!$D$41,'liste action'!$C$41,IF(AC21='liste action'!$D$42,'liste action'!$C$42,IF(AC21='liste action'!$D$43,'liste action'!$C$43,IF(AC21='liste action'!$D$44,'liste action'!$C$44,IF(AC21='liste action'!$D$45,'liste action'!$C$45,IF(AC21='liste action'!$D$46,'liste action'!$C$46,IF(AC21='liste action'!$D$47,'liste action'!$C$47,IF(AC21='liste action'!$D$48,'liste action'!$C$48,IF(AC21='liste action'!$D$49,'liste action'!$C$49,IF(AC21='liste action'!$D$50,'liste action'!$C$50,IF(AC21='liste action'!$D$51,'liste action'!$C$51,IF(AC21='liste action'!$D$52,'liste action'!$C$52,IF(AC21='liste action'!$D$53,'liste action'!$C$53,IF(AC21='liste action'!$D$54,'liste action'!$C$54,IF(AC21='liste action'!$D$55,'liste action'!$C$55,IF(AC21='liste action'!$D$56,'liste action'!$C$56,IF(AC21='liste action'!$D$57,'liste action'!$C$57,IF(AC21='liste action'!$D$58,'liste action'!$C$58,IF(AC21='liste action'!$D$59,'liste action'!$C$59,IF(AC21='liste action'!$D$60,'liste action'!$C$60,IF(AC21='liste action'!$D$61,'liste action'!$C$61,IF(AC21='liste action'!$D$62,'liste action'!$C$62,IF(AC21='liste action'!$D$63,'liste action'!$C$63,IF(AC21='liste action'!$D$64,'liste action'!$C$64,"")))))))))))))))))))))))))))))))))))))))))))))))))))))))))))))))</f>
        <v>CR01</v>
      </c>
      <c r="AC21" s="132" t="str">
        <f>IF(D21='liste action'!$E$2,'liste action'!$D$2,IF(D21='liste action'!$E$3,'liste action'!$D$3,IF(D21='liste action'!$E$4,'liste action'!$D$4,IF(D21='liste action'!$E$5,'liste action'!$D$5,IF(D21='liste action'!$E$6,'liste action'!$D$6,IF(D21='liste action'!$E$7,'liste action'!$D$7,IF(D21='liste action'!$E$8,'liste action'!$D$8,IF(D21='liste action'!$E$9,'liste action'!$D$9,IF(D21='liste action'!$E$10,'liste action'!$D$10,IF(D21='liste action'!$E$11,'liste action'!$D$11,IF(D21='liste action'!$E$12,'liste action'!$D$12,IF(D21='liste action'!$E$13,'liste action'!$D$13,IF(D21='liste action'!$E$14,'liste action'!$D$14,IF(D21='liste action'!$E$15,'liste action'!$D$15,IF(D21='liste action'!$E$16,'liste action'!$D$16,IF(D21='liste action'!$E$17,'liste action'!$D$17,IF(D21='liste action'!$E$18,'liste action'!$D$18,IF(D21='liste action'!$E$19,'liste action'!$D$19,IF(D21='liste action'!$E$20,'liste action'!$D$20,IF(D21='liste action'!$E$21,'liste action'!$D$21,IF(D21='liste action'!$E$22,'liste action'!$D$22,IF(D21='liste action'!$E$23,'liste action'!$D$23,IF(D21='liste action'!$E$24,'liste action'!$D$24,IF(D21='liste action'!$E$25,'liste action'!$D$25,IF(D21='liste action'!$E$26,'liste action'!$D$26,IF(D21='liste action'!$E$27,'liste action'!$D$27,IF(D21='liste action'!$E$28,'liste action'!$D$28,IF(D21='liste action'!$E$29,'liste action'!$D$29,IF(D21='liste action'!$E$30,'liste action'!$D$30,IF(D21='liste action'!$E$31,'liste action'!$D$31,IF(D21='liste action'!$E$32,'liste action'!$D$32,IF(D21='liste action'!$E$33,'liste action'!$D$33,IF(D21='liste action'!$E$34,'liste action'!$D$34,IF(D21='liste action'!$E$35,'liste action'!$D$35,IF(D21='liste action'!$E$36,'liste action'!$D$36,IF(D21='liste action'!$E$37,'liste action'!$D$37,IF(D21='liste action'!$E$38,'liste action'!$D$38,IF(D21='liste action'!$E$39,'liste action'!$D$39,IF(D21='liste action'!$E$40,'liste action'!$D$40,IF(D21='liste action'!$E$41,'liste action'!$D$41,IF(D21='liste action'!$E$42,'liste action'!$D$42,IF(D21='liste action'!$E$43,'liste action'!$D$43,IF(D21='liste action'!$E$44,'liste action'!$D$44,IF(D21='liste action'!$E$45,'liste action'!$D$45,IF(D21='liste action'!$E$46,'liste action'!$D$46,IF(D21='liste action'!$E$47,'liste action'!$D$47,IF(D21='liste action'!$E$48,'liste action'!$D$48,IF(D21='liste action'!$E$49,'liste action'!$D$49,IF(D21='liste action'!$E$50,'liste action'!$D$50,IF(D21='liste action'!$E$51,'liste action'!$D$51,IF(D21='liste action'!$E$52,'liste action'!$D$52,IF(D21='liste action'!$E$53,'liste action'!$D$53,IF(D21='liste action'!$E$54,'liste action'!$D$54,IF(D21='liste action'!$E$55,'liste action'!$D$55,IF(D21='liste action'!$E$56,'liste action'!$D$56,IF(D21='liste action'!$E$57,'liste action'!$D$57,IF(D21='liste action'!$E$58,'liste action'!$D$58,IF(D21='liste action'!$E$59,'liste action'!$D$59,IF(D21='liste action'!$E$60,'liste action'!$D$60,IF(D21='liste action'!$E$61,'liste action'!$D$61,IF(D21='liste action'!$E$62,'liste action'!$D$62,IF(D21='liste action'!$E$63,'liste action'!$D$63,IF(D21='liste action'!$E$64,'liste action'!$D$64,"")))))))))))))))))))))))))))))))))))))))))))))))))))))))))))))))</f>
        <v>E41</v>
      </c>
      <c r="AD21" s="132" t="str">
        <f t="shared" si="7"/>
        <v>IDNCR01E41</v>
      </c>
      <c r="AE21" s="253" t="str">
        <f>IF(I21="",LEFT($F$2,3),I21)</f>
        <v>IDN</v>
      </c>
      <c r="AF21" s="132" t="str">
        <f>IF(AG21='liste action'!$D$2,'liste action'!$C$2,IF(AG21='liste action'!$D$3,'liste action'!$C$3,IF(AG21='liste action'!$D$4,'liste action'!$C$4,IF(AG21='liste action'!$D$5,'liste action'!$C$5,IF(AG21='liste action'!$D$6,'liste action'!$C$6,IF(AG21='liste action'!$D$7,'liste action'!$C$7,IF(AG21='liste action'!$D$8,'liste action'!$C$8,IF(AG21='liste action'!$D$9,'liste action'!$C$9,IF(AG21='liste action'!$D$10,'liste action'!$C$10,IF(AG21='liste action'!$D$11,'liste action'!$C$11,IF(AG21='liste action'!$D$12,'liste action'!$C$12,IF(AG21='liste action'!$D$13,'liste action'!$C$13,IF(AG21='liste action'!$D$14,'liste action'!$C$14,IF(AG21='liste action'!$D$15,'liste action'!$C$15,IF(AG21='liste action'!$D$16,'liste action'!$C$16,IF(AG21='liste action'!$D$17,'liste action'!$C$17,IF(AG21='liste action'!$D$18,'liste action'!$C$18,IF(AG21='liste action'!$D$19,'liste action'!$C$19,IF(AG21='liste action'!$D$20,'liste action'!$C$20,IF(AG21='liste action'!$D$21,'liste action'!$C$21,IF(AG21='liste action'!$D$22,'liste action'!$C$22,IF(AG21='liste action'!$D$23,'liste action'!$C$23,IF(AG21='liste action'!$D$24,'liste action'!$C$24,IF(AG21='liste action'!$D$25,'liste action'!$C$25,IF(AG21='liste action'!$D$26,'liste action'!$C$26,IF(AG21='liste action'!$D$27,'liste action'!$C$27,IF(AG21='liste action'!$D$28,'liste action'!$C$28,IF(AG21='liste action'!$D$29,'liste action'!$C$29,IF(AG21='liste action'!$D$30,'liste action'!$C$30,IF(AG21='liste action'!$D$31,'liste action'!$C$31,IF(AG21='liste action'!$D$32,'liste action'!$C$32,IF(AG21='liste action'!$D$33,'liste action'!$C$33,IF(AG21='liste action'!$D$34,'liste action'!$C$34,IF(AG21='liste action'!$D$35,'liste action'!$C$35,IF(AG21='liste action'!$D$36,'liste action'!$C$36,IF(AG21='liste action'!$D$37,'liste action'!$C$37,IF(AG21='liste action'!$D$38,'liste action'!$C$38,IF(AG21='liste action'!$D$39,'liste action'!$C$39,IF(AG21='liste action'!$D$40,'liste action'!$C$40,IF(AG21='liste action'!$D$41,'liste action'!$C$41,IF(AG21='liste action'!$D$42,'liste action'!$C$42,IF(AG21='liste action'!$D$43,'liste action'!$C$43,IF(AG21='liste action'!$D$44,'liste action'!$C$44,IF(AG21='liste action'!$D$45,'liste action'!$C$45,IF(AG21='liste action'!$D$46,'liste action'!$C$46,IF(AG21='liste action'!$D$47,'liste action'!$C$47,IF(AG21='liste action'!$D$48,'liste action'!$C$48,IF(AG21='liste action'!$D$49,'liste action'!$C$49,IF(AG21='liste action'!$D$50,'liste action'!$C$50,IF(AG21='liste action'!$D$51,'liste action'!$C$51,IF(AG21='liste action'!$D$52,'liste action'!$C$52,IF(AG21='liste action'!$D$53,'liste action'!$C$53,IF(AG21='liste action'!$D$54,'liste action'!$C$54,IF(AG21='liste action'!$D$55,'liste action'!$C$55,IF(AG21='liste action'!$D$56,'liste action'!$C$56,IF(AG21='liste action'!$D$57,'liste action'!$C$57,IF(AG21='liste action'!$D$58,'liste action'!$C$58,IF(AG21='liste action'!$D$59,'liste action'!$C$59,IF(AG21='liste action'!$D$60,'liste action'!$C$60,IF(AG21='liste action'!$D$61,'liste action'!$C$61,IF(AG21='liste action'!$D$62,'liste action'!$C$62,IF(AG21='liste action'!$D$63,'liste action'!$C$63,IF(AG21='liste action'!$D$64,'liste action'!$C$64,"")))))))))))))))))))))))))))))))))))))))))))))))))))))))))))))))</f>
        <v>FM91</v>
      </c>
      <c r="AG21" s="132" t="str">
        <f>IF(E21='liste action'!$E$2,'liste action'!$D$2,IF(E21='liste action'!$E$3,'liste action'!$D$3,IF(E21='liste action'!$E$4,'liste action'!$D$4,IF(E21='liste action'!$E$5,'liste action'!$D$5,IF(E21='liste action'!$E$6,'liste action'!$D$6,IF(E21='liste action'!$E$7,'liste action'!$D$7,IF(E21='liste action'!$E$8,'liste action'!$D$8,IF(E21='liste action'!$E$9,'liste action'!$D$9,IF(E21='liste action'!$E$10,'liste action'!$D$10,IF(E21='liste action'!$E$11,'liste action'!$D$11,IF(E21='liste action'!$E$12,'liste action'!$D$12,IF(E21='liste action'!$E$13,'liste action'!$D$13,IF(E21='liste action'!$E$14,'liste action'!$D$14,IF(E21='liste action'!$E$15,'liste action'!$D$15,IF(E21='liste action'!$E$16,'liste action'!$D$16,IF(E21='liste action'!$E$17,'liste action'!$D$17,IF(E21='liste action'!$E$18,'liste action'!$D$18,IF(E21='liste action'!$E$19,'liste action'!$D$19,IF(E21='liste action'!$E$20,'liste action'!$D$20,IF(E21='liste action'!$E$21,'liste action'!$D$21,IF(E21='liste action'!$E$22,'liste action'!$D$22,IF(E21='liste action'!$E$23,'liste action'!$D$23,IF(E21='liste action'!$E$24,'liste action'!$D$24,IF(E21='liste action'!$E$25,'liste action'!$D$25,IF(E21='liste action'!$E$26,'liste action'!$D$26,IF(E21='liste action'!$E$27,'liste action'!$D$27,IF(E21='liste action'!$E$28,'liste action'!$D$28,IF(E21='liste action'!$E$29,'liste action'!$D$29,IF(E21='liste action'!$E$30,'liste action'!$D$30,IF(E21='liste action'!$E$31,'liste action'!$D$31,IF(E21='liste action'!$E$32,'liste action'!$D$32,IF(E21='liste action'!$E$33,'liste action'!$D$33,IF(E21='liste action'!$E$34,'liste action'!$D$34,IF(E21='liste action'!$E$35,'liste action'!$D$35,IF(E21='liste action'!$E$36,'liste action'!$D$36,IF(E21='liste action'!$E$37,'liste action'!$D$37,IF(E21='liste action'!$E$38,'liste action'!$D$38,IF(E21='liste action'!$E$39,'liste action'!$D$39,IF(E21='liste action'!$E$40,'liste action'!$D$40,IF(E21='liste action'!$E$41,'liste action'!$D$41,IF(E21='liste action'!$E$42,'liste action'!$D$42,IF(E21='liste action'!$E$43,'liste action'!$D$43,IF(E21='liste action'!$E$44,'liste action'!$D$44,IF(E21='liste action'!$E$45,'liste action'!$D$45,IF(E21='liste action'!$E$46,'liste action'!$D$46,IF(E21='liste action'!$E$47,'liste action'!$D$47,IF(E21='liste action'!$E$48,'liste action'!$D$48,IF(E21='liste action'!$E$49,'liste action'!$D$49,IF(E21='liste action'!$E$50,'liste action'!$D$50,IF(E21='liste action'!$E$51,'liste action'!$D$51,IF(E21='liste action'!$E$52,'liste action'!$D$52,IF(E21='liste action'!$E$53,'liste action'!$D$53,IF(E21='liste action'!$E$54,'liste action'!$D$54,IF(E21='liste action'!$E$55,'liste action'!$D$55,IF(E21='liste action'!$E$56,'liste action'!$D$56,IF(E21='liste action'!$E$57,'liste action'!$D$57,IF(E21='liste action'!$E$58,'liste action'!$D$58,IF(E21='liste action'!$E$59,'liste action'!$D$59,IF(E21='liste action'!$E$60,'liste action'!$D$60,IF(E21='liste action'!$E$61,'liste action'!$D$61,IF(E21='liste action'!$E$62,'liste action'!$D$62,IF(E21='liste action'!$E$63,'liste action'!$D$63,IF(E21='liste action'!$E$64,'liste action'!$D$64,"")))))))))))))))))))))))))))))))))))))))))))))))))))))))))))))))</f>
        <v>EDE</v>
      </c>
      <c r="AH21" s="132" t="str">
        <f t="shared" si="8"/>
        <v>IDNFM91EDE</v>
      </c>
      <c r="AI21" s="254">
        <f>K21</f>
        <v>3</v>
      </c>
      <c r="AJ21" s="329">
        <f>N21</f>
        <v>2</v>
      </c>
      <c r="AK21" s="134">
        <f>L21</f>
        <v>0</v>
      </c>
      <c r="AL21" s="134">
        <f>O21</f>
        <v>0.4</v>
      </c>
      <c r="AM21" s="134">
        <f>M21</f>
        <v>1</v>
      </c>
      <c r="AN21" s="134">
        <f>P21</f>
        <v>1</v>
      </c>
      <c r="AO21" s="357">
        <f t="shared" si="9"/>
        <v>7.4</v>
      </c>
      <c r="AP21" s="54" t="str">
        <f>IF(D21="T",2,IF(D21="CP",0,IF(D21="TF",2,IF(D21="TM",0,IF(D21="JF",0,IF(D21="RTT",0,IF(D21="JNT",0,"0")))))))</f>
        <v>0</v>
      </c>
      <c r="AQ21" s="54" t="str">
        <f>IF(E21="T",3,IF(E21="CP",0,IF(E21="TF",3,IF(E21="TM",0,IF(E21="JF",0,IF(E21="RTT",0,IF(E21="JNT",0,"0")))))))</f>
        <v>0</v>
      </c>
      <c r="AR21" s="1">
        <f t="shared" si="10"/>
        <v>0</v>
      </c>
      <c r="AS21" s="55" t="e">
        <f>IF(AR21=5,$AS$7,IF(AR21=2,$AS$8,IF(AR21=3,$AS$9,IF(AR21=0,#REF!))))</f>
        <v>#REF!</v>
      </c>
      <c r="AT21" s="54">
        <f>IF(AND(D21="CP",E21="CP"),1,IF(AND(D21="CP",E21&lt;&gt;"CP"),0.5,IF(AND(D21&lt;&gt;"CP",E21="CP"),0.5,0)))</f>
        <v>0</v>
      </c>
      <c r="AU21" s="54">
        <f>IF(D21="RTT",0.5,0)</f>
        <v>0</v>
      </c>
      <c r="AV21" s="54">
        <f>IF(E21="RTT",0.5,0)</f>
        <v>0</v>
      </c>
      <c r="AW21" s="54">
        <f t="shared" si="11"/>
        <v>0</v>
      </c>
      <c r="AX21" s="54">
        <f>IF(D21="TM",0.5,0)</f>
        <v>0</v>
      </c>
      <c r="AY21" s="54">
        <f>IF(E21="TM",0.5,0)</f>
        <v>0</v>
      </c>
      <c r="AZ21" s="54">
        <f t="shared" si="12"/>
        <v>0</v>
      </c>
      <c r="BA21" s="54">
        <f t="shared" si="13"/>
        <v>0</v>
      </c>
    </row>
    <row r="22" spans="1:53" ht="31.5" customHeight="1" x14ac:dyDescent="0.3">
      <c r="A22" s="287"/>
      <c r="B22" s="150" t="s">
        <v>13</v>
      </c>
      <c r="C22" s="151">
        <f t="shared" si="15"/>
        <v>43474</v>
      </c>
      <c r="D22" s="196" t="s">
        <v>179</v>
      </c>
      <c r="E22" s="197" t="s">
        <v>179</v>
      </c>
      <c r="F22" s="197" t="s">
        <v>581</v>
      </c>
      <c r="G22" s="326" t="s">
        <v>582</v>
      </c>
      <c r="H22" s="326" t="s">
        <v>221</v>
      </c>
      <c r="I22" s="326"/>
      <c r="J22" s="198"/>
      <c r="K22" s="199">
        <v>3</v>
      </c>
      <c r="L22" s="200"/>
      <c r="M22" s="201">
        <v>0.4</v>
      </c>
      <c r="N22" s="202">
        <v>3</v>
      </c>
      <c r="O22" s="200">
        <v>1</v>
      </c>
      <c r="P22" s="201"/>
      <c r="Q22" s="203">
        <f t="shared" si="14"/>
        <v>7.4</v>
      </c>
      <c r="R22" s="204"/>
      <c r="S22" s="199">
        <f t="shared" si="3"/>
        <v>0</v>
      </c>
      <c r="T22" s="205">
        <f t="shared" si="4"/>
        <v>0</v>
      </c>
      <c r="V22" s="251"/>
      <c r="W22" s="167"/>
      <c r="X22" s="167"/>
      <c r="Y22" s="167"/>
      <c r="Z22" s="166">
        <f t="shared" si="5"/>
        <v>0</v>
      </c>
      <c r="AA22" s="132" t="str">
        <f t="shared" si="6"/>
        <v>IVC</v>
      </c>
      <c r="AB22" s="132" t="str">
        <f>IF(AC22='liste action'!$D$2,'liste action'!$C$2,IF(AC22='liste action'!$D$3,'liste action'!$C$3,IF(AC22='liste action'!$D$4,'liste action'!$C$4,IF(AC22='liste action'!$D$5,'liste action'!$C$5,IF(AC22='liste action'!$D$6,'liste action'!$C$6,IF(AC22='liste action'!$D$7,'liste action'!$C$7,IF(AC22='liste action'!$D$8,'liste action'!$C$8,IF(AC22='liste action'!$D$9,'liste action'!$C$9,IF(AC22='liste action'!$D$10,'liste action'!$C$10,IF(AC22='liste action'!$D$11,'liste action'!$C$11,IF(AC22='liste action'!$D$12,'liste action'!$C$12,IF(AC22='liste action'!$D$13,'liste action'!$C$13,IF(AC22='liste action'!$D$14,'liste action'!$C$14,IF(AC22='liste action'!$D$15,'liste action'!$C$15,IF(AC22='liste action'!$D$16,'liste action'!$C$16,IF(AC22='liste action'!$D$17,'liste action'!$C$17,IF(AC22='liste action'!$D$18,'liste action'!$C$18,IF(AC22='liste action'!$D$19,'liste action'!$C$19,IF(AC22='liste action'!$D$20,'liste action'!$C$20,IF(AC22='liste action'!$D$21,'liste action'!$C$21,IF(AC22='liste action'!$D$22,'liste action'!$C$22,IF(AC22='liste action'!$D$23,'liste action'!$C$23,IF(AC22='liste action'!$D$24,'liste action'!$C$24,IF(AC22='liste action'!$D$25,'liste action'!$C$25,IF(AC22='liste action'!$D$26,'liste action'!$C$26,IF(AC22='liste action'!$D$27,'liste action'!$C$27,IF(AC22='liste action'!$D$28,'liste action'!$C$28,IF(AC22='liste action'!$D$29,'liste action'!$C$29,IF(AC22='liste action'!$D$30,'liste action'!$C$30,IF(AC22='liste action'!$D$31,'liste action'!$C$31,IF(AC22='liste action'!$D$32,'liste action'!$C$32,IF(AC22='liste action'!$D$33,'liste action'!$C$33,IF(AC22='liste action'!$D$34,'liste action'!$C$34,IF(AC22='liste action'!$D$35,'liste action'!$C$35,IF(AC22='liste action'!$D$36,'liste action'!$C$36,IF(AC22='liste action'!$D$37,'liste action'!$C$37,IF(AC22='liste action'!$D$38,'liste action'!$C$38,IF(AC22='liste action'!$D$39,'liste action'!$C$39,IF(AC22='liste action'!$D$40,'liste action'!$C$40,IF(AC22='liste action'!$D$41,'liste action'!$C$41,IF(AC22='liste action'!$D$42,'liste action'!$C$42,IF(AC22='liste action'!$D$43,'liste action'!$C$43,IF(AC22='liste action'!$D$44,'liste action'!$C$44,IF(AC22='liste action'!$D$45,'liste action'!$C$45,IF(AC22='liste action'!$D$46,'liste action'!$C$46,IF(AC22='liste action'!$D$47,'liste action'!$C$47,IF(AC22='liste action'!$D$48,'liste action'!$C$48,IF(AC22='liste action'!$D$49,'liste action'!$C$49,IF(AC22='liste action'!$D$50,'liste action'!$C$50,IF(AC22='liste action'!$D$51,'liste action'!$C$51,IF(AC22='liste action'!$D$52,'liste action'!$C$52,IF(AC22='liste action'!$D$53,'liste action'!$C$53,IF(AC22='liste action'!$D$54,'liste action'!$C$54,IF(AC22='liste action'!$D$55,'liste action'!$C$55,IF(AC22='liste action'!$D$56,'liste action'!$C$56,IF(AC22='liste action'!$D$57,'liste action'!$C$57,IF(AC22='liste action'!$D$58,'liste action'!$C$58,IF(AC22='liste action'!$D$59,'liste action'!$C$59,IF(AC22='liste action'!$D$60,'liste action'!$C$60,IF(AC22='liste action'!$D$61,'liste action'!$C$61,IF(AC22='liste action'!$D$62,'liste action'!$C$62,IF(AC22='liste action'!$D$63,'liste action'!$C$63,IF(AC22='liste action'!$D$64,'liste action'!$C$64,"")))))))))))))))))))))))))))))))))))))))))))))))))))))))))))))))</f>
        <v>CG14</v>
      </c>
      <c r="AC22" s="132" t="str">
        <f>IF(D22='liste action'!$E$2,'liste action'!$D$2,IF(D22='liste action'!$E$3,'liste action'!$D$3,IF(D22='liste action'!$E$4,'liste action'!$D$4,IF(D22='liste action'!$E$5,'liste action'!$D$5,IF(D22='liste action'!$E$6,'liste action'!$D$6,IF(D22='liste action'!$E$7,'liste action'!$D$7,IF(D22='liste action'!$E$8,'liste action'!$D$8,IF(D22='liste action'!$E$9,'liste action'!$D$9,IF(D22='liste action'!$E$10,'liste action'!$D$10,IF(D22='liste action'!$E$11,'liste action'!$D$11,IF(D22='liste action'!$E$12,'liste action'!$D$12,IF(D22='liste action'!$E$13,'liste action'!$D$13,IF(D22='liste action'!$E$14,'liste action'!$D$14,IF(D22='liste action'!$E$15,'liste action'!$D$15,IF(D22='liste action'!$E$16,'liste action'!$D$16,IF(D22='liste action'!$E$17,'liste action'!$D$17,IF(D22='liste action'!$E$18,'liste action'!$D$18,IF(D22='liste action'!$E$19,'liste action'!$D$19,IF(D22='liste action'!$E$20,'liste action'!$D$20,IF(D22='liste action'!$E$21,'liste action'!$D$21,IF(D22='liste action'!$E$22,'liste action'!$D$22,IF(D22='liste action'!$E$23,'liste action'!$D$23,IF(D22='liste action'!$E$24,'liste action'!$D$24,IF(D22='liste action'!$E$25,'liste action'!$D$25,IF(D22='liste action'!$E$26,'liste action'!$D$26,IF(D22='liste action'!$E$27,'liste action'!$D$27,IF(D22='liste action'!$E$28,'liste action'!$D$28,IF(D22='liste action'!$E$29,'liste action'!$D$29,IF(D22='liste action'!$E$30,'liste action'!$D$30,IF(D22='liste action'!$E$31,'liste action'!$D$31,IF(D22='liste action'!$E$32,'liste action'!$D$32,IF(D22='liste action'!$E$33,'liste action'!$D$33,IF(D22='liste action'!$E$34,'liste action'!$D$34,IF(D22='liste action'!$E$35,'liste action'!$D$35,IF(D22='liste action'!$E$36,'liste action'!$D$36,IF(D22='liste action'!$E$37,'liste action'!$D$37,IF(D22='liste action'!$E$38,'liste action'!$D$38,IF(D22='liste action'!$E$39,'liste action'!$D$39,IF(D22='liste action'!$E$40,'liste action'!$D$40,IF(D22='liste action'!$E$41,'liste action'!$D$41,IF(D22='liste action'!$E$42,'liste action'!$D$42,IF(D22='liste action'!$E$43,'liste action'!$D$43,IF(D22='liste action'!$E$44,'liste action'!$D$44,IF(D22='liste action'!$E$45,'liste action'!$D$45,IF(D22='liste action'!$E$46,'liste action'!$D$46,IF(D22='liste action'!$E$47,'liste action'!$D$47,IF(D22='liste action'!$E$48,'liste action'!$D$48,IF(D22='liste action'!$E$49,'liste action'!$D$49,IF(D22='liste action'!$E$50,'liste action'!$D$50,IF(D22='liste action'!$E$51,'liste action'!$D$51,IF(D22='liste action'!$E$52,'liste action'!$D$52,IF(D22='liste action'!$E$53,'liste action'!$D$53,IF(D22='liste action'!$E$54,'liste action'!$D$54,IF(D22='liste action'!$E$55,'liste action'!$D$55,IF(D22='liste action'!$E$56,'liste action'!$D$56,IF(D22='liste action'!$E$57,'liste action'!$D$57,IF(D22='liste action'!$E$58,'liste action'!$D$58,IF(D22='liste action'!$E$59,'liste action'!$D$59,IF(D22='liste action'!$E$60,'liste action'!$D$60,IF(D22='liste action'!$E$61,'liste action'!$D$61,IF(D22='liste action'!$E$62,'liste action'!$D$62,IF(D22='liste action'!$E$63,'liste action'!$D$63,IF(D22='liste action'!$E$64,'liste action'!$D$64,"")))))))))))))))))))))))))))))))))))))))))))))))))))))))))))))))</f>
        <v>A42</v>
      </c>
      <c r="AD22" s="132" t="str">
        <f t="shared" si="7"/>
        <v>IVCCG14A42</v>
      </c>
      <c r="AE22" s="253" t="str">
        <f>IF(I22="",LEFT($F$2,3),I22)</f>
        <v>IDN</v>
      </c>
      <c r="AF22" s="132" t="str">
        <f>IF(AG22='liste action'!$D$2,'liste action'!$C$2,IF(AG22='liste action'!$D$3,'liste action'!$C$3,IF(AG22='liste action'!$D$4,'liste action'!$C$4,IF(AG22='liste action'!$D$5,'liste action'!$C$5,IF(AG22='liste action'!$D$6,'liste action'!$C$6,IF(AG22='liste action'!$D$7,'liste action'!$C$7,IF(AG22='liste action'!$D$8,'liste action'!$C$8,IF(AG22='liste action'!$D$9,'liste action'!$C$9,IF(AG22='liste action'!$D$10,'liste action'!$C$10,IF(AG22='liste action'!$D$11,'liste action'!$C$11,IF(AG22='liste action'!$D$12,'liste action'!$C$12,IF(AG22='liste action'!$D$13,'liste action'!$C$13,IF(AG22='liste action'!$D$14,'liste action'!$C$14,IF(AG22='liste action'!$D$15,'liste action'!$C$15,IF(AG22='liste action'!$D$16,'liste action'!$C$16,IF(AG22='liste action'!$D$17,'liste action'!$C$17,IF(AG22='liste action'!$D$18,'liste action'!$C$18,IF(AG22='liste action'!$D$19,'liste action'!$C$19,IF(AG22='liste action'!$D$20,'liste action'!$C$20,IF(AG22='liste action'!$D$21,'liste action'!$C$21,IF(AG22='liste action'!$D$22,'liste action'!$C$22,IF(AG22='liste action'!$D$23,'liste action'!$C$23,IF(AG22='liste action'!$D$24,'liste action'!$C$24,IF(AG22='liste action'!$D$25,'liste action'!$C$25,IF(AG22='liste action'!$D$26,'liste action'!$C$26,IF(AG22='liste action'!$D$27,'liste action'!$C$27,IF(AG22='liste action'!$D$28,'liste action'!$C$28,IF(AG22='liste action'!$D$29,'liste action'!$C$29,IF(AG22='liste action'!$D$30,'liste action'!$C$30,IF(AG22='liste action'!$D$31,'liste action'!$C$31,IF(AG22='liste action'!$D$32,'liste action'!$C$32,IF(AG22='liste action'!$D$33,'liste action'!$C$33,IF(AG22='liste action'!$D$34,'liste action'!$C$34,IF(AG22='liste action'!$D$35,'liste action'!$C$35,IF(AG22='liste action'!$D$36,'liste action'!$C$36,IF(AG22='liste action'!$D$37,'liste action'!$C$37,IF(AG22='liste action'!$D$38,'liste action'!$C$38,IF(AG22='liste action'!$D$39,'liste action'!$C$39,IF(AG22='liste action'!$D$40,'liste action'!$C$40,IF(AG22='liste action'!$D$41,'liste action'!$C$41,IF(AG22='liste action'!$D$42,'liste action'!$C$42,IF(AG22='liste action'!$D$43,'liste action'!$C$43,IF(AG22='liste action'!$D$44,'liste action'!$C$44,IF(AG22='liste action'!$D$45,'liste action'!$C$45,IF(AG22='liste action'!$D$46,'liste action'!$C$46,IF(AG22='liste action'!$D$47,'liste action'!$C$47,IF(AG22='liste action'!$D$48,'liste action'!$C$48,IF(AG22='liste action'!$D$49,'liste action'!$C$49,IF(AG22='liste action'!$D$50,'liste action'!$C$50,IF(AG22='liste action'!$D$51,'liste action'!$C$51,IF(AG22='liste action'!$D$52,'liste action'!$C$52,IF(AG22='liste action'!$D$53,'liste action'!$C$53,IF(AG22='liste action'!$D$54,'liste action'!$C$54,IF(AG22='liste action'!$D$55,'liste action'!$C$55,IF(AG22='liste action'!$D$56,'liste action'!$C$56,IF(AG22='liste action'!$D$57,'liste action'!$C$57,IF(AG22='liste action'!$D$58,'liste action'!$C$58,IF(AG22='liste action'!$D$59,'liste action'!$C$59,IF(AG22='liste action'!$D$60,'liste action'!$C$60,IF(AG22='liste action'!$D$61,'liste action'!$C$61,IF(AG22='liste action'!$D$62,'liste action'!$C$62,IF(AG22='liste action'!$D$63,'liste action'!$C$63,IF(AG22='liste action'!$D$64,'liste action'!$C$64,"")))))))))))))))))))))))))))))))))))))))))))))))))))))))))))))))</f>
        <v>CG14</v>
      </c>
      <c r="AG22" s="132" t="str">
        <f>IF(E22='liste action'!$E$2,'liste action'!$D$2,IF(E22='liste action'!$E$3,'liste action'!$D$3,IF(E22='liste action'!$E$4,'liste action'!$D$4,IF(E22='liste action'!$E$5,'liste action'!$D$5,IF(E22='liste action'!$E$6,'liste action'!$D$6,IF(E22='liste action'!$E$7,'liste action'!$D$7,IF(E22='liste action'!$E$8,'liste action'!$D$8,IF(E22='liste action'!$E$9,'liste action'!$D$9,IF(E22='liste action'!$E$10,'liste action'!$D$10,IF(E22='liste action'!$E$11,'liste action'!$D$11,IF(E22='liste action'!$E$12,'liste action'!$D$12,IF(E22='liste action'!$E$13,'liste action'!$D$13,IF(E22='liste action'!$E$14,'liste action'!$D$14,IF(E22='liste action'!$E$15,'liste action'!$D$15,IF(E22='liste action'!$E$16,'liste action'!$D$16,IF(E22='liste action'!$E$17,'liste action'!$D$17,IF(E22='liste action'!$E$18,'liste action'!$D$18,IF(E22='liste action'!$E$19,'liste action'!$D$19,IF(E22='liste action'!$E$20,'liste action'!$D$20,IF(E22='liste action'!$E$21,'liste action'!$D$21,IF(E22='liste action'!$E$22,'liste action'!$D$22,IF(E22='liste action'!$E$23,'liste action'!$D$23,IF(E22='liste action'!$E$24,'liste action'!$D$24,IF(E22='liste action'!$E$25,'liste action'!$D$25,IF(E22='liste action'!$E$26,'liste action'!$D$26,IF(E22='liste action'!$E$27,'liste action'!$D$27,IF(E22='liste action'!$E$28,'liste action'!$D$28,IF(E22='liste action'!$E$29,'liste action'!$D$29,IF(E22='liste action'!$E$30,'liste action'!$D$30,IF(E22='liste action'!$E$31,'liste action'!$D$31,IF(E22='liste action'!$E$32,'liste action'!$D$32,IF(E22='liste action'!$E$33,'liste action'!$D$33,IF(E22='liste action'!$E$34,'liste action'!$D$34,IF(E22='liste action'!$E$35,'liste action'!$D$35,IF(E22='liste action'!$E$36,'liste action'!$D$36,IF(E22='liste action'!$E$37,'liste action'!$D$37,IF(E22='liste action'!$E$38,'liste action'!$D$38,IF(E22='liste action'!$E$39,'liste action'!$D$39,IF(E22='liste action'!$E$40,'liste action'!$D$40,IF(E22='liste action'!$E$41,'liste action'!$D$41,IF(E22='liste action'!$E$42,'liste action'!$D$42,IF(E22='liste action'!$E$43,'liste action'!$D$43,IF(E22='liste action'!$E$44,'liste action'!$D$44,IF(E22='liste action'!$E$45,'liste action'!$D$45,IF(E22='liste action'!$E$46,'liste action'!$D$46,IF(E22='liste action'!$E$47,'liste action'!$D$47,IF(E22='liste action'!$E$48,'liste action'!$D$48,IF(E22='liste action'!$E$49,'liste action'!$D$49,IF(E22='liste action'!$E$50,'liste action'!$D$50,IF(E22='liste action'!$E$51,'liste action'!$D$51,IF(E22='liste action'!$E$52,'liste action'!$D$52,IF(E22='liste action'!$E$53,'liste action'!$D$53,IF(E22='liste action'!$E$54,'liste action'!$D$54,IF(E22='liste action'!$E$55,'liste action'!$D$55,IF(E22='liste action'!$E$56,'liste action'!$D$56,IF(E22='liste action'!$E$57,'liste action'!$D$57,IF(E22='liste action'!$E$58,'liste action'!$D$58,IF(E22='liste action'!$E$59,'liste action'!$D$59,IF(E22='liste action'!$E$60,'liste action'!$D$60,IF(E22='liste action'!$E$61,'liste action'!$D$61,IF(E22='liste action'!$E$62,'liste action'!$D$62,IF(E22='liste action'!$E$63,'liste action'!$D$63,IF(E22='liste action'!$E$64,'liste action'!$D$64,"")))))))))))))))))))))))))))))))))))))))))))))))))))))))))))))))</f>
        <v>A42</v>
      </c>
      <c r="AH22" s="132" t="str">
        <f t="shared" si="8"/>
        <v>IDNCG14A42</v>
      </c>
      <c r="AI22" s="254">
        <f>K22</f>
        <v>3</v>
      </c>
      <c r="AJ22" s="329">
        <f>N22</f>
        <v>3</v>
      </c>
      <c r="AK22" s="134">
        <f>L22</f>
        <v>0</v>
      </c>
      <c r="AL22" s="134">
        <f>O22</f>
        <v>1</v>
      </c>
      <c r="AM22" s="134">
        <f>M22</f>
        <v>0.4</v>
      </c>
      <c r="AN22" s="134">
        <f>P22</f>
        <v>0</v>
      </c>
      <c r="AO22" s="357">
        <f t="shared" si="9"/>
        <v>7.4</v>
      </c>
      <c r="AP22" s="54" t="str">
        <f>IF(D22="T",2,IF(D22="CP",0,IF(D22="TF",2,IF(D22="TM",0,IF(D22="JF",0,IF(D22="RTT",0,IF(D22="JNT",0,"0")))))))</f>
        <v>0</v>
      </c>
      <c r="AQ22" s="54" t="str">
        <f>IF(E22="T",3,IF(E22="CP",0,IF(E22="TF",3,IF(E22="TM",0,IF(E22="JF",0,IF(E22="RTT",0,IF(E22="JNT",0,"0")))))))</f>
        <v>0</v>
      </c>
      <c r="AR22" s="1">
        <f t="shared" si="10"/>
        <v>0</v>
      </c>
      <c r="AS22" s="55" t="e">
        <f>IF(AR22=5,$AS$7,IF(AR22=2,$AS$8,IF(AR22=3,$AS$9,IF(AR22=0,#REF!))))</f>
        <v>#REF!</v>
      </c>
      <c r="AT22" s="54">
        <f>IF(AND(D22="CP",E22="CP"),1,IF(AND(D22="CP",E22&lt;&gt;"CP"),0.5,IF(AND(D22&lt;&gt;"CP",E22="CP"),0.5,0)))</f>
        <v>0</v>
      </c>
      <c r="AU22" s="54">
        <f>IF(D22="RTT",0.5,0)</f>
        <v>0</v>
      </c>
      <c r="AV22" s="54">
        <f>IF(E22="RTT",0.5,0)</f>
        <v>0</v>
      </c>
      <c r="AW22" s="54">
        <f t="shared" si="11"/>
        <v>0</v>
      </c>
      <c r="AX22" s="54">
        <f>IF(D22="TM",0.5,0)</f>
        <v>0</v>
      </c>
      <c r="AY22" s="54">
        <f>IF(E22="TM",0.5,0)</f>
        <v>0</v>
      </c>
      <c r="AZ22" s="54">
        <f t="shared" si="12"/>
        <v>0</v>
      </c>
      <c r="BA22" s="54">
        <f t="shared" si="13"/>
        <v>0</v>
      </c>
    </row>
    <row r="23" spans="1:53" ht="31.5" customHeight="1" x14ac:dyDescent="0.3">
      <c r="A23" s="287"/>
      <c r="B23" s="150" t="s">
        <v>14</v>
      </c>
      <c r="C23" s="151">
        <f t="shared" si="15"/>
        <v>43475</v>
      </c>
      <c r="D23" s="196" t="s">
        <v>29</v>
      </c>
      <c r="E23" s="197" t="s">
        <v>76</v>
      </c>
      <c r="F23" s="197"/>
      <c r="G23" s="326"/>
      <c r="H23" s="326"/>
      <c r="I23" s="326"/>
      <c r="J23" s="198"/>
      <c r="K23" s="199"/>
      <c r="L23" s="200"/>
      <c r="M23" s="201"/>
      <c r="N23" s="202"/>
      <c r="O23" s="200"/>
      <c r="P23" s="201"/>
      <c r="Q23" s="203">
        <f t="shared" si="14"/>
        <v>0</v>
      </c>
      <c r="R23" s="204"/>
      <c r="S23" s="199">
        <f t="shared" si="3"/>
        <v>0.5</v>
      </c>
      <c r="T23" s="205">
        <f t="shared" si="4"/>
        <v>0.5</v>
      </c>
      <c r="V23" s="251"/>
      <c r="W23" s="167"/>
      <c r="X23" s="167"/>
      <c r="Y23" s="167"/>
      <c r="Z23" s="166">
        <f t="shared" si="5"/>
        <v>0</v>
      </c>
      <c r="AA23" s="132" t="str">
        <f t="shared" si="6"/>
        <v>IDN</v>
      </c>
      <c r="AB23" s="132" t="str">
        <f>IF(AC23='liste action'!$D$2,'liste action'!$C$2,IF(AC23='liste action'!$D$3,'liste action'!$C$3,IF(AC23='liste action'!$D$4,'liste action'!$C$4,IF(AC23='liste action'!$D$5,'liste action'!$C$5,IF(AC23='liste action'!$D$6,'liste action'!$C$6,IF(AC23='liste action'!$D$7,'liste action'!$C$7,IF(AC23='liste action'!$D$8,'liste action'!$C$8,IF(AC23='liste action'!$D$9,'liste action'!$C$9,IF(AC23='liste action'!$D$10,'liste action'!$C$10,IF(AC23='liste action'!$D$11,'liste action'!$C$11,IF(AC23='liste action'!$D$12,'liste action'!$C$12,IF(AC23='liste action'!$D$13,'liste action'!$C$13,IF(AC23='liste action'!$D$14,'liste action'!$C$14,IF(AC23='liste action'!$D$15,'liste action'!$C$15,IF(AC23='liste action'!$D$16,'liste action'!$C$16,IF(AC23='liste action'!$D$17,'liste action'!$C$17,IF(AC23='liste action'!$D$18,'liste action'!$C$18,IF(AC23='liste action'!$D$19,'liste action'!$C$19,IF(AC23='liste action'!$D$20,'liste action'!$C$20,IF(AC23='liste action'!$D$21,'liste action'!$C$21,IF(AC23='liste action'!$D$22,'liste action'!$C$22,IF(AC23='liste action'!$D$23,'liste action'!$C$23,IF(AC23='liste action'!$D$24,'liste action'!$C$24,IF(AC23='liste action'!$D$25,'liste action'!$C$25,IF(AC23='liste action'!$D$26,'liste action'!$C$26,IF(AC23='liste action'!$D$27,'liste action'!$C$27,IF(AC23='liste action'!$D$28,'liste action'!$C$28,IF(AC23='liste action'!$D$29,'liste action'!$C$29,IF(AC23='liste action'!$D$30,'liste action'!$C$30,IF(AC23='liste action'!$D$31,'liste action'!$C$31,IF(AC23='liste action'!$D$32,'liste action'!$C$32,IF(AC23='liste action'!$D$33,'liste action'!$C$33,IF(AC23='liste action'!$D$34,'liste action'!$C$34,IF(AC23='liste action'!$D$35,'liste action'!$C$35,IF(AC23='liste action'!$D$36,'liste action'!$C$36,IF(AC23='liste action'!$D$37,'liste action'!$C$37,IF(AC23='liste action'!$D$38,'liste action'!$C$38,IF(AC23='liste action'!$D$39,'liste action'!$C$39,IF(AC23='liste action'!$D$40,'liste action'!$C$40,IF(AC23='liste action'!$D$41,'liste action'!$C$41,IF(AC23='liste action'!$D$42,'liste action'!$C$42,IF(AC23='liste action'!$D$43,'liste action'!$C$43,IF(AC23='liste action'!$D$44,'liste action'!$C$44,IF(AC23='liste action'!$D$45,'liste action'!$C$45,IF(AC23='liste action'!$D$46,'liste action'!$C$46,IF(AC23='liste action'!$D$47,'liste action'!$C$47,IF(AC23='liste action'!$D$48,'liste action'!$C$48,IF(AC23='liste action'!$D$49,'liste action'!$C$49,IF(AC23='liste action'!$D$50,'liste action'!$C$50,IF(AC23='liste action'!$D$51,'liste action'!$C$51,IF(AC23='liste action'!$D$52,'liste action'!$C$52,IF(AC23='liste action'!$D$53,'liste action'!$C$53,IF(AC23='liste action'!$D$54,'liste action'!$C$54,IF(AC23='liste action'!$D$55,'liste action'!$C$55,IF(AC23='liste action'!$D$56,'liste action'!$C$56,IF(AC23='liste action'!$D$57,'liste action'!$C$57,IF(AC23='liste action'!$D$58,'liste action'!$C$58,IF(AC23='liste action'!$D$59,'liste action'!$C$59,IF(AC23='liste action'!$D$60,'liste action'!$C$60,IF(AC23='liste action'!$D$61,'liste action'!$C$61,IF(AC23='liste action'!$D$62,'liste action'!$C$62,IF(AC23='liste action'!$D$63,'liste action'!$C$63,IF(AC23='liste action'!$D$64,'liste action'!$C$64,"")))))))))))))))))))))))))))))))))))))))))))))))))))))))))))))))</f>
        <v>ZZ80</v>
      </c>
      <c r="AC23" s="132" t="str">
        <f>IF(D23='liste action'!$E$2,'liste action'!$D$2,IF(D23='liste action'!$E$3,'liste action'!$D$3,IF(D23='liste action'!$E$4,'liste action'!$D$4,IF(D23='liste action'!$E$5,'liste action'!$D$5,IF(D23='liste action'!$E$6,'liste action'!$D$6,IF(D23='liste action'!$E$7,'liste action'!$D$7,IF(D23='liste action'!$E$8,'liste action'!$D$8,IF(D23='liste action'!$E$9,'liste action'!$D$9,IF(D23='liste action'!$E$10,'liste action'!$D$10,IF(D23='liste action'!$E$11,'liste action'!$D$11,IF(D23='liste action'!$E$12,'liste action'!$D$12,IF(D23='liste action'!$E$13,'liste action'!$D$13,IF(D23='liste action'!$E$14,'liste action'!$D$14,IF(D23='liste action'!$E$15,'liste action'!$D$15,IF(D23='liste action'!$E$16,'liste action'!$D$16,IF(D23='liste action'!$E$17,'liste action'!$D$17,IF(D23='liste action'!$E$18,'liste action'!$D$18,IF(D23='liste action'!$E$19,'liste action'!$D$19,IF(D23='liste action'!$E$20,'liste action'!$D$20,IF(D23='liste action'!$E$21,'liste action'!$D$21,IF(D23='liste action'!$E$22,'liste action'!$D$22,IF(D23='liste action'!$E$23,'liste action'!$D$23,IF(D23='liste action'!$E$24,'liste action'!$D$24,IF(D23='liste action'!$E$25,'liste action'!$D$25,IF(D23='liste action'!$E$26,'liste action'!$D$26,IF(D23='liste action'!$E$27,'liste action'!$D$27,IF(D23='liste action'!$E$28,'liste action'!$D$28,IF(D23='liste action'!$E$29,'liste action'!$D$29,IF(D23='liste action'!$E$30,'liste action'!$D$30,IF(D23='liste action'!$E$31,'liste action'!$D$31,IF(D23='liste action'!$E$32,'liste action'!$D$32,IF(D23='liste action'!$E$33,'liste action'!$D$33,IF(D23='liste action'!$E$34,'liste action'!$D$34,IF(D23='liste action'!$E$35,'liste action'!$D$35,IF(D23='liste action'!$E$36,'liste action'!$D$36,IF(D23='liste action'!$E$37,'liste action'!$D$37,IF(D23='liste action'!$E$38,'liste action'!$D$38,IF(D23='liste action'!$E$39,'liste action'!$D$39,IF(D23='liste action'!$E$40,'liste action'!$D$40,IF(D23='liste action'!$E$41,'liste action'!$D$41,IF(D23='liste action'!$E$42,'liste action'!$D$42,IF(D23='liste action'!$E$43,'liste action'!$D$43,IF(D23='liste action'!$E$44,'liste action'!$D$44,IF(D23='liste action'!$E$45,'liste action'!$D$45,IF(D23='liste action'!$E$46,'liste action'!$D$46,IF(D23='liste action'!$E$47,'liste action'!$D$47,IF(D23='liste action'!$E$48,'liste action'!$D$48,IF(D23='liste action'!$E$49,'liste action'!$D$49,IF(D23='liste action'!$E$50,'liste action'!$D$50,IF(D23='liste action'!$E$51,'liste action'!$D$51,IF(D23='liste action'!$E$52,'liste action'!$D$52,IF(D23='liste action'!$E$53,'liste action'!$D$53,IF(D23='liste action'!$E$54,'liste action'!$D$54,IF(D23='liste action'!$E$55,'liste action'!$D$55,IF(D23='liste action'!$E$56,'liste action'!$D$56,IF(D23='liste action'!$E$57,'liste action'!$D$57,IF(D23='liste action'!$E$58,'liste action'!$D$58,IF(D23='liste action'!$E$59,'liste action'!$D$59,IF(D23='liste action'!$E$60,'liste action'!$D$60,IF(D23='liste action'!$E$61,'liste action'!$D$61,IF(D23='liste action'!$E$62,'liste action'!$D$62,IF(D23='liste action'!$E$63,'liste action'!$D$63,IF(D23='liste action'!$E$64,'liste action'!$D$64,"")))))))))))))))))))))))))))))))))))))))))))))))))))))))))))))))</f>
        <v>SGE</v>
      </c>
      <c r="AD23" s="132" t="str">
        <f t="shared" si="7"/>
        <v>IDNZZ80SGE</v>
      </c>
      <c r="AE23" s="253" t="str">
        <f>IF(I23="",LEFT($F$2,3),I23)</f>
        <v>IDN</v>
      </c>
      <c r="AF23" s="132" t="str">
        <f>IF(AG23='liste action'!$D$2,'liste action'!$C$2,IF(AG23='liste action'!$D$3,'liste action'!$C$3,IF(AG23='liste action'!$D$4,'liste action'!$C$4,IF(AG23='liste action'!$D$5,'liste action'!$C$5,IF(AG23='liste action'!$D$6,'liste action'!$C$6,IF(AG23='liste action'!$D$7,'liste action'!$C$7,IF(AG23='liste action'!$D$8,'liste action'!$C$8,IF(AG23='liste action'!$D$9,'liste action'!$C$9,IF(AG23='liste action'!$D$10,'liste action'!$C$10,IF(AG23='liste action'!$D$11,'liste action'!$C$11,IF(AG23='liste action'!$D$12,'liste action'!$C$12,IF(AG23='liste action'!$D$13,'liste action'!$C$13,IF(AG23='liste action'!$D$14,'liste action'!$C$14,IF(AG23='liste action'!$D$15,'liste action'!$C$15,IF(AG23='liste action'!$D$16,'liste action'!$C$16,IF(AG23='liste action'!$D$17,'liste action'!$C$17,IF(AG23='liste action'!$D$18,'liste action'!$C$18,IF(AG23='liste action'!$D$19,'liste action'!$C$19,IF(AG23='liste action'!$D$20,'liste action'!$C$20,IF(AG23='liste action'!$D$21,'liste action'!$C$21,IF(AG23='liste action'!$D$22,'liste action'!$C$22,IF(AG23='liste action'!$D$23,'liste action'!$C$23,IF(AG23='liste action'!$D$24,'liste action'!$C$24,IF(AG23='liste action'!$D$25,'liste action'!$C$25,IF(AG23='liste action'!$D$26,'liste action'!$C$26,IF(AG23='liste action'!$D$27,'liste action'!$C$27,IF(AG23='liste action'!$D$28,'liste action'!$C$28,IF(AG23='liste action'!$D$29,'liste action'!$C$29,IF(AG23='liste action'!$D$30,'liste action'!$C$30,IF(AG23='liste action'!$D$31,'liste action'!$C$31,IF(AG23='liste action'!$D$32,'liste action'!$C$32,IF(AG23='liste action'!$D$33,'liste action'!$C$33,IF(AG23='liste action'!$D$34,'liste action'!$C$34,IF(AG23='liste action'!$D$35,'liste action'!$C$35,IF(AG23='liste action'!$D$36,'liste action'!$C$36,IF(AG23='liste action'!$D$37,'liste action'!$C$37,IF(AG23='liste action'!$D$38,'liste action'!$C$38,IF(AG23='liste action'!$D$39,'liste action'!$C$39,IF(AG23='liste action'!$D$40,'liste action'!$C$40,IF(AG23='liste action'!$D$41,'liste action'!$C$41,IF(AG23='liste action'!$D$42,'liste action'!$C$42,IF(AG23='liste action'!$D$43,'liste action'!$C$43,IF(AG23='liste action'!$D$44,'liste action'!$C$44,IF(AG23='liste action'!$D$45,'liste action'!$C$45,IF(AG23='liste action'!$D$46,'liste action'!$C$46,IF(AG23='liste action'!$D$47,'liste action'!$C$47,IF(AG23='liste action'!$D$48,'liste action'!$C$48,IF(AG23='liste action'!$D$49,'liste action'!$C$49,IF(AG23='liste action'!$D$50,'liste action'!$C$50,IF(AG23='liste action'!$D$51,'liste action'!$C$51,IF(AG23='liste action'!$D$52,'liste action'!$C$52,IF(AG23='liste action'!$D$53,'liste action'!$C$53,IF(AG23='liste action'!$D$54,'liste action'!$C$54,IF(AG23='liste action'!$D$55,'liste action'!$C$55,IF(AG23='liste action'!$D$56,'liste action'!$C$56,IF(AG23='liste action'!$D$57,'liste action'!$C$57,IF(AG23='liste action'!$D$58,'liste action'!$C$58,IF(AG23='liste action'!$D$59,'liste action'!$C$59,IF(AG23='liste action'!$D$60,'liste action'!$C$60,IF(AG23='liste action'!$D$61,'liste action'!$C$61,IF(AG23='liste action'!$D$62,'liste action'!$C$62,IF(AG23='liste action'!$D$63,'liste action'!$C$63,IF(AG23='liste action'!$D$64,'liste action'!$C$64,"")))))))))))))))))))))))))))))))))))))))))))))))))))))))))))))))</f>
        <v>ZZ80</v>
      </c>
      <c r="AG23" s="132" t="str">
        <f>IF(E23='liste action'!$E$2,'liste action'!$D$2,IF(E23='liste action'!$E$3,'liste action'!$D$3,IF(E23='liste action'!$E$4,'liste action'!$D$4,IF(E23='liste action'!$E$5,'liste action'!$D$5,IF(E23='liste action'!$E$6,'liste action'!$D$6,IF(E23='liste action'!$E$7,'liste action'!$D$7,IF(E23='liste action'!$E$8,'liste action'!$D$8,IF(E23='liste action'!$E$9,'liste action'!$D$9,IF(E23='liste action'!$E$10,'liste action'!$D$10,IF(E23='liste action'!$E$11,'liste action'!$D$11,IF(E23='liste action'!$E$12,'liste action'!$D$12,IF(E23='liste action'!$E$13,'liste action'!$D$13,IF(E23='liste action'!$E$14,'liste action'!$D$14,IF(E23='liste action'!$E$15,'liste action'!$D$15,IF(E23='liste action'!$E$16,'liste action'!$D$16,IF(E23='liste action'!$E$17,'liste action'!$D$17,IF(E23='liste action'!$E$18,'liste action'!$D$18,IF(E23='liste action'!$E$19,'liste action'!$D$19,IF(E23='liste action'!$E$20,'liste action'!$D$20,IF(E23='liste action'!$E$21,'liste action'!$D$21,IF(E23='liste action'!$E$22,'liste action'!$D$22,IF(E23='liste action'!$E$23,'liste action'!$D$23,IF(E23='liste action'!$E$24,'liste action'!$D$24,IF(E23='liste action'!$E$25,'liste action'!$D$25,IF(E23='liste action'!$E$26,'liste action'!$D$26,IF(E23='liste action'!$E$27,'liste action'!$D$27,IF(E23='liste action'!$E$28,'liste action'!$D$28,IF(E23='liste action'!$E$29,'liste action'!$D$29,IF(E23='liste action'!$E$30,'liste action'!$D$30,IF(E23='liste action'!$E$31,'liste action'!$D$31,IF(E23='liste action'!$E$32,'liste action'!$D$32,IF(E23='liste action'!$E$33,'liste action'!$D$33,IF(E23='liste action'!$E$34,'liste action'!$D$34,IF(E23='liste action'!$E$35,'liste action'!$D$35,IF(E23='liste action'!$E$36,'liste action'!$D$36,IF(E23='liste action'!$E$37,'liste action'!$D$37,IF(E23='liste action'!$E$38,'liste action'!$D$38,IF(E23='liste action'!$E$39,'liste action'!$D$39,IF(E23='liste action'!$E$40,'liste action'!$D$40,IF(E23='liste action'!$E$41,'liste action'!$D$41,IF(E23='liste action'!$E$42,'liste action'!$D$42,IF(E23='liste action'!$E$43,'liste action'!$D$43,IF(E23='liste action'!$E$44,'liste action'!$D$44,IF(E23='liste action'!$E$45,'liste action'!$D$45,IF(E23='liste action'!$E$46,'liste action'!$D$46,IF(E23='liste action'!$E$47,'liste action'!$D$47,IF(E23='liste action'!$E$48,'liste action'!$D$48,IF(E23='liste action'!$E$49,'liste action'!$D$49,IF(E23='liste action'!$E$50,'liste action'!$D$50,IF(E23='liste action'!$E$51,'liste action'!$D$51,IF(E23='liste action'!$E$52,'liste action'!$D$52,IF(E23='liste action'!$E$53,'liste action'!$D$53,IF(E23='liste action'!$E$54,'liste action'!$D$54,IF(E23='liste action'!$E$55,'liste action'!$D$55,IF(E23='liste action'!$E$56,'liste action'!$D$56,IF(E23='liste action'!$E$57,'liste action'!$D$57,IF(E23='liste action'!$E$58,'liste action'!$D$58,IF(E23='liste action'!$E$59,'liste action'!$D$59,IF(E23='liste action'!$E$60,'liste action'!$D$60,IF(E23='liste action'!$E$61,'liste action'!$D$61,IF(E23='liste action'!$E$62,'liste action'!$D$62,IF(E23='liste action'!$E$63,'liste action'!$D$63,IF(E23='liste action'!$E$64,'liste action'!$D$64,"")))))))))))))))))))))))))))))))))))))))))))))))))))))))))))))))</f>
        <v>SGE</v>
      </c>
      <c r="AH23" s="132" t="str">
        <f t="shared" si="8"/>
        <v>IDNZZ80SGE</v>
      </c>
      <c r="AI23" s="254">
        <f>K23</f>
        <v>0</v>
      </c>
      <c r="AJ23" s="329">
        <f>N23</f>
        <v>0</v>
      </c>
      <c r="AK23" s="134">
        <f>L23</f>
        <v>0</v>
      </c>
      <c r="AL23" s="134">
        <f>O23</f>
        <v>0</v>
      </c>
      <c r="AM23" s="134">
        <f>M23</f>
        <v>0</v>
      </c>
      <c r="AN23" s="134">
        <f>P23</f>
        <v>0</v>
      </c>
      <c r="AO23" s="357">
        <f t="shared" si="9"/>
        <v>0</v>
      </c>
      <c r="AP23" s="54">
        <f>IF(D23="T",2,IF(D23="CP",0,IF(D23="TF",2,IF(D23="TM",0,IF(D23="JF",0,IF(D23="RTT",0,IF(D23="JNT",0,"0")))))))</f>
        <v>0</v>
      </c>
      <c r="AQ23" s="54">
        <f>IF(E23="T",3,IF(E23="CP",0,IF(E23="TF",3,IF(E23="TM",0,IF(E23="JF",0,IF(E23="RTT",0,IF(E23="JNT",0,"0")))))))</f>
        <v>0</v>
      </c>
      <c r="AR23" s="1">
        <f t="shared" si="10"/>
        <v>0</v>
      </c>
      <c r="AS23" s="55" t="e">
        <f>IF(AR23=5,$AS$7,IF(AR23=2,$AS$8,IF(AR23=3,$AS$9,IF(AR23=0,#REF!))))</f>
        <v>#REF!</v>
      </c>
      <c r="AT23" s="54">
        <f>IF(AND(D23="CP",E23="CP"),1,IF(AND(D23="CP",E23&lt;&gt;"CP"),0.5,IF(AND(D23&lt;&gt;"CP",E23="CP"),0.5,0)))</f>
        <v>0.5</v>
      </c>
      <c r="AU23" s="54">
        <f>IF(D23="RTT",0.5,0)</f>
        <v>0</v>
      </c>
      <c r="AV23" s="54">
        <f>IF(E23="RTT",0.5,0)</f>
        <v>0.5</v>
      </c>
      <c r="AW23" s="54">
        <f t="shared" si="11"/>
        <v>0.5</v>
      </c>
      <c r="AX23" s="54">
        <f>IF(D23="TM",0.5,0)</f>
        <v>0</v>
      </c>
      <c r="AY23" s="54">
        <f>IF(E23="TM",0.5,0)</f>
        <v>0</v>
      </c>
      <c r="AZ23" s="54">
        <f t="shared" si="12"/>
        <v>0</v>
      </c>
      <c r="BA23" s="54">
        <f t="shared" si="13"/>
        <v>0</v>
      </c>
    </row>
    <row r="24" spans="1:53" ht="31.5" customHeight="1" x14ac:dyDescent="0.3">
      <c r="A24" s="287"/>
      <c r="B24" s="150" t="s">
        <v>15</v>
      </c>
      <c r="C24" s="151">
        <f t="shared" si="15"/>
        <v>43476</v>
      </c>
      <c r="D24" s="196" t="s">
        <v>201</v>
      </c>
      <c r="E24" s="197" t="s">
        <v>201</v>
      </c>
      <c r="F24" s="197"/>
      <c r="G24" s="326"/>
      <c r="H24" s="326"/>
      <c r="I24" s="326"/>
      <c r="J24" s="198"/>
      <c r="K24" s="199"/>
      <c r="L24" s="200"/>
      <c r="M24" s="201"/>
      <c r="N24" s="202"/>
      <c r="O24" s="200"/>
      <c r="P24" s="201"/>
      <c r="Q24" s="203">
        <f t="shared" si="14"/>
        <v>0</v>
      </c>
      <c r="R24" s="204"/>
      <c r="S24" s="199">
        <f t="shared" si="3"/>
        <v>0</v>
      </c>
      <c r="T24" s="205">
        <f t="shared" si="4"/>
        <v>0</v>
      </c>
      <c r="V24" s="251"/>
      <c r="W24" s="167"/>
      <c r="X24" s="167"/>
      <c r="Y24" s="167"/>
      <c r="Z24" s="166">
        <f t="shared" si="5"/>
        <v>0</v>
      </c>
      <c r="AA24" s="132" t="str">
        <f t="shared" si="6"/>
        <v>IDN</v>
      </c>
      <c r="AB24" s="132" t="str">
        <f>IF(AC24='liste action'!$D$2,'liste action'!$C$2,IF(AC24='liste action'!$D$3,'liste action'!$C$3,IF(AC24='liste action'!$D$4,'liste action'!$C$4,IF(AC24='liste action'!$D$5,'liste action'!$C$5,IF(AC24='liste action'!$D$6,'liste action'!$C$6,IF(AC24='liste action'!$D$7,'liste action'!$C$7,IF(AC24='liste action'!$D$8,'liste action'!$C$8,IF(AC24='liste action'!$D$9,'liste action'!$C$9,IF(AC24='liste action'!$D$10,'liste action'!$C$10,IF(AC24='liste action'!$D$11,'liste action'!$C$11,IF(AC24='liste action'!$D$12,'liste action'!$C$12,IF(AC24='liste action'!$D$13,'liste action'!$C$13,IF(AC24='liste action'!$D$14,'liste action'!$C$14,IF(AC24='liste action'!$D$15,'liste action'!$C$15,IF(AC24='liste action'!$D$16,'liste action'!$C$16,IF(AC24='liste action'!$D$17,'liste action'!$C$17,IF(AC24='liste action'!$D$18,'liste action'!$C$18,IF(AC24='liste action'!$D$19,'liste action'!$C$19,IF(AC24='liste action'!$D$20,'liste action'!$C$20,IF(AC24='liste action'!$D$21,'liste action'!$C$21,IF(AC24='liste action'!$D$22,'liste action'!$C$22,IF(AC24='liste action'!$D$23,'liste action'!$C$23,IF(AC24='liste action'!$D$24,'liste action'!$C$24,IF(AC24='liste action'!$D$25,'liste action'!$C$25,IF(AC24='liste action'!$D$26,'liste action'!$C$26,IF(AC24='liste action'!$D$27,'liste action'!$C$27,IF(AC24='liste action'!$D$28,'liste action'!$C$28,IF(AC24='liste action'!$D$29,'liste action'!$C$29,IF(AC24='liste action'!$D$30,'liste action'!$C$30,IF(AC24='liste action'!$D$31,'liste action'!$C$31,IF(AC24='liste action'!$D$32,'liste action'!$C$32,IF(AC24='liste action'!$D$33,'liste action'!$C$33,IF(AC24='liste action'!$D$34,'liste action'!$C$34,IF(AC24='liste action'!$D$35,'liste action'!$C$35,IF(AC24='liste action'!$D$36,'liste action'!$C$36,IF(AC24='liste action'!$D$37,'liste action'!$C$37,IF(AC24='liste action'!$D$38,'liste action'!$C$38,IF(AC24='liste action'!$D$39,'liste action'!$C$39,IF(AC24='liste action'!$D$40,'liste action'!$C$40,IF(AC24='liste action'!$D$41,'liste action'!$C$41,IF(AC24='liste action'!$D$42,'liste action'!$C$42,IF(AC24='liste action'!$D$43,'liste action'!$C$43,IF(AC24='liste action'!$D$44,'liste action'!$C$44,IF(AC24='liste action'!$D$45,'liste action'!$C$45,IF(AC24='liste action'!$D$46,'liste action'!$C$46,IF(AC24='liste action'!$D$47,'liste action'!$C$47,IF(AC24='liste action'!$D$48,'liste action'!$C$48,IF(AC24='liste action'!$D$49,'liste action'!$C$49,IF(AC24='liste action'!$D$50,'liste action'!$C$50,IF(AC24='liste action'!$D$51,'liste action'!$C$51,IF(AC24='liste action'!$D$52,'liste action'!$C$52,IF(AC24='liste action'!$D$53,'liste action'!$C$53,IF(AC24='liste action'!$D$54,'liste action'!$C$54,IF(AC24='liste action'!$D$55,'liste action'!$C$55,IF(AC24='liste action'!$D$56,'liste action'!$C$56,IF(AC24='liste action'!$D$57,'liste action'!$C$57,IF(AC24='liste action'!$D$58,'liste action'!$C$58,IF(AC24='liste action'!$D$59,'liste action'!$C$59,IF(AC24='liste action'!$D$60,'liste action'!$C$60,IF(AC24='liste action'!$D$61,'liste action'!$C$61,IF(AC24='liste action'!$D$62,'liste action'!$C$62,IF(AC24='liste action'!$D$63,'liste action'!$C$63,IF(AC24='liste action'!$D$64,'liste action'!$C$64,"")))))))))))))))))))))))))))))))))))))))))))))))))))))))))))))))</f>
        <v>ZZ80</v>
      </c>
      <c r="AC24" s="132" t="str">
        <f>IF(D24='liste action'!$E$2,'liste action'!$D$2,IF(D24='liste action'!$E$3,'liste action'!$D$3,IF(D24='liste action'!$E$4,'liste action'!$D$4,IF(D24='liste action'!$E$5,'liste action'!$D$5,IF(D24='liste action'!$E$6,'liste action'!$D$6,IF(D24='liste action'!$E$7,'liste action'!$D$7,IF(D24='liste action'!$E$8,'liste action'!$D$8,IF(D24='liste action'!$E$9,'liste action'!$D$9,IF(D24='liste action'!$E$10,'liste action'!$D$10,IF(D24='liste action'!$E$11,'liste action'!$D$11,IF(D24='liste action'!$E$12,'liste action'!$D$12,IF(D24='liste action'!$E$13,'liste action'!$D$13,IF(D24='liste action'!$E$14,'liste action'!$D$14,IF(D24='liste action'!$E$15,'liste action'!$D$15,IF(D24='liste action'!$E$16,'liste action'!$D$16,IF(D24='liste action'!$E$17,'liste action'!$D$17,IF(D24='liste action'!$E$18,'liste action'!$D$18,IF(D24='liste action'!$E$19,'liste action'!$D$19,IF(D24='liste action'!$E$20,'liste action'!$D$20,IF(D24='liste action'!$E$21,'liste action'!$D$21,IF(D24='liste action'!$E$22,'liste action'!$D$22,IF(D24='liste action'!$E$23,'liste action'!$D$23,IF(D24='liste action'!$E$24,'liste action'!$D$24,IF(D24='liste action'!$E$25,'liste action'!$D$25,IF(D24='liste action'!$E$26,'liste action'!$D$26,IF(D24='liste action'!$E$27,'liste action'!$D$27,IF(D24='liste action'!$E$28,'liste action'!$D$28,IF(D24='liste action'!$E$29,'liste action'!$D$29,IF(D24='liste action'!$E$30,'liste action'!$D$30,IF(D24='liste action'!$E$31,'liste action'!$D$31,IF(D24='liste action'!$E$32,'liste action'!$D$32,IF(D24='liste action'!$E$33,'liste action'!$D$33,IF(D24='liste action'!$E$34,'liste action'!$D$34,IF(D24='liste action'!$E$35,'liste action'!$D$35,IF(D24='liste action'!$E$36,'liste action'!$D$36,IF(D24='liste action'!$E$37,'liste action'!$D$37,IF(D24='liste action'!$E$38,'liste action'!$D$38,IF(D24='liste action'!$E$39,'liste action'!$D$39,IF(D24='liste action'!$E$40,'liste action'!$D$40,IF(D24='liste action'!$E$41,'liste action'!$D$41,IF(D24='liste action'!$E$42,'liste action'!$D$42,IF(D24='liste action'!$E$43,'liste action'!$D$43,IF(D24='liste action'!$E$44,'liste action'!$D$44,IF(D24='liste action'!$E$45,'liste action'!$D$45,IF(D24='liste action'!$E$46,'liste action'!$D$46,IF(D24='liste action'!$E$47,'liste action'!$D$47,IF(D24='liste action'!$E$48,'liste action'!$D$48,IF(D24='liste action'!$E$49,'liste action'!$D$49,IF(D24='liste action'!$E$50,'liste action'!$D$50,IF(D24='liste action'!$E$51,'liste action'!$D$51,IF(D24='liste action'!$E$52,'liste action'!$D$52,IF(D24='liste action'!$E$53,'liste action'!$D$53,IF(D24='liste action'!$E$54,'liste action'!$D$54,IF(D24='liste action'!$E$55,'liste action'!$D$55,IF(D24='liste action'!$E$56,'liste action'!$D$56,IF(D24='liste action'!$E$57,'liste action'!$D$57,IF(D24='liste action'!$E$58,'liste action'!$D$58,IF(D24='liste action'!$E$59,'liste action'!$D$59,IF(D24='liste action'!$E$60,'liste action'!$D$60,IF(D24='liste action'!$E$61,'liste action'!$D$61,IF(D24='liste action'!$E$62,'liste action'!$D$62,IF(D24='liste action'!$E$63,'liste action'!$D$63,IF(D24='liste action'!$E$64,'liste action'!$D$64,"")))))))))))))))))))))))))))))))))))))))))))))))))))))))))))))))</f>
        <v>SGE</v>
      </c>
      <c r="AD24" s="132" t="str">
        <f t="shared" si="7"/>
        <v>IDNZZ80SGE</v>
      </c>
      <c r="AE24" s="253" t="str">
        <f>IF(I24="",LEFT($F$2,3),I24)</f>
        <v>IDN</v>
      </c>
      <c r="AF24" s="132" t="str">
        <f>IF(AG24='liste action'!$D$2,'liste action'!$C$2,IF(AG24='liste action'!$D$3,'liste action'!$C$3,IF(AG24='liste action'!$D$4,'liste action'!$C$4,IF(AG24='liste action'!$D$5,'liste action'!$C$5,IF(AG24='liste action'!$D$6,'liste action'!$C$6,IF(AG24='liste action'!$D$7,'liste action'!$C$7,IF(AG24='liste action'!$D$8,'liste action'!$C$8,IF(AG24='liste action'!$D$9,'liste action'!$C$9,IF(AG24='liste action'!$D$10,'liste action'!$C$10,IF(AG24='liste action'!$D$11,'liste action'!$C$11,IF(AG24='liste action'!$D$12,'liste action'!$C$12,IF(AG24='liste action'!$D$13,'liste action'!$C$13,IF(AG24='liste action'!$D$14,'liste action'!$C$14,IF(AG24='liste action'!$D$15,'liste action'!$C$15,IF(AG24='liste action'!$D$16,'liste action'!$C$16,IF(AG24='liste action'!$D$17,'liste action'!$C$17,IF(AG24='liste action'!$D$18,'liste action'!$C$18,IF(AG24='liste action'!$D$19,'liste action'!$C$19,IF(AG24='liste action'!$D$20,'liste action'!$C$20,IF(AG24='liste action'!$D$21,'liste action'!$C$21,IF(AG24='liste action'!$D$22,'liste action'!$C$22,IF(AG24='liste action'!$D$23,'liste action'!$C$23,IF(AG24='liste action'!$D$24,'liste action'!$C$24,IF(AG24='liste action'!$D$25,'liste action'!$C$25,IF(AG24='liste action'!$D$26,'liste action'!$C$26,IF(AG24='liste action'!$D$27,'liste action'!$C$27,IF(AG24='liste action'!$D$28,'liste action'!$C$28,IF(AG24='liste action'!$D$29,'liste action'!$C$29,IF(AG24='liste action'!$D$30,'liste action'!$C$30,IF(AG24='liste action'!$D$31,'liste action'!$C$31,IF(AG24='liste action'!$D$32,'liste action'!$C$32,IF(AG24='liste action'!$D$33,'liste action'!$C$33,IF(AG24='liste action'!$D$34,'liste action'!$C$34,IF(AG24='liste action'!$D$35,'liste action'!$C$35,IF(AG24='liste action'!$D$36,'liste action'!$C$36,IF(AG24='liste action'!$D$37,'liste action'!$C$37,IF(AG24='liste action'!$D$38,'liste action'!$C$38,IF(AG24='liste action'!$D$39,'liste action'!$C$39,IF(AG24='liste action'!$D$40,'liste action'!$C$40,IF(AG24='liste action'!$D$41,'liste action'!$C$41,IF(AG24='liste action'!$D$42,'liste action'!$C$42,IF(AG24='liste action'!$D$43,'liste action'!$C$43,IF(AG24='liste action'!$D$44,'liste action'!$C$44,IF(AG24='liste action'!$D$45,'liste action'!$C$45,IF(AG24='liste action'!$D$46,'liste action'!$C$46,IF(AG24='liste action'!$D$47,'liste action'!$C$47,IF(AG24='liste action'!$D$48,'liste action'!$C$48,IF(AG24='liste action'!$D$49,'liste action'!$C$49,IF(AG24='liste action'!$D$50,'liste action'!$C$50,IF(AG24='liste action'!$D$51,'liste action'!$C$51,IF(AG24='liste action'!$D$52,'liste action'!$C$52,IF(AG24='liste action'!$D$53,'liste action'!$C$53,IF(AG24='liste action'!$D$54,'liste action'!$C$54,IF(AG24='liste action'!$D$55,'liste action'!$C$55,IF(AG24='liste action'!$D$56,'liste action'!$C$56,IF(AG24='liste action'!$D$57,'liste action'!$C$57,IF(AG24='liste action'!$D$58,'liste action'!$C$58,IF(AG24='liste action'!$D$59,'liste action'!$C$59,IF(AG24='liste action'!$D$60,'liste action'!$C$60,IF(AG24='liste action'!$D$61,'liste action'!$C$61,IF(AG24='liste action'!$D$62,'liste action'!$C$62,IF(AG24='liste action'!$D$63,'liste action'!$C$63,IF(AG24='liste action'!$D$64,'liste action'!$C$64,"")))))))))))))))))))))))))))))))))))))))))))))))))))))))))))))))</f>
        <v>ZZ80</v>
      </c>
      <c r="AG24" s="132" t="str">
        <f>IF(E24='liste action'!$E$2,'liste action'!$D$2,IF(E24='liste action'!$E$3,'liste action'!$D$3,IF(E24='liste action'!$E$4,'liste action'!$D$4,IF(E24='liste action'!$E$5,'liste action'!$D$5,IF(E24='liste action'!$E$6,'liste action'!$D$6,IF(E24='liste action'!$E$7,'liste action'!$D$7,IF(E24='liste action'!$E$8,'liste action'!$D$8,IF(E24='liste action'!$E$9,'liste action'!$D$9,IF(E24='liste action'!$E$10,'liste action'!$D$10,IF(E24='liste action'!$E$11,'liste action'!$D$11,IF(E24='liste action'!$E$12,'liste action'!$D$12,IF(E24='liste action'!$E$13,'liste action'!$D$13,IF(E24='liste action'!$E$14,'liste action'!$D$14,IF(E24='liste action'!$E$15,'liste action'!$D$15,IF(E24='liste action'!$E$16,'liste action'!$D$16,IF(E24='liste action'!$E$17,'liste action'!$D$17,IF(E24='liste action'!$E$18,'liste action'!$D$18,IF(E24='liste action'!$E$19,'liste action'!$D$19,IF(E24='liste action'!$E$20,'liste action'!$D$20,IF(E24='liste action'!$E$21,'liste action'!$D$21,IF(E24='liste action'!$E$22,'liste action'!$D$22,IF(E24='liste action'!$E$23,'liste action'!$D$23,IF(E24='liste action'!$E$24,'liste action'!$D$24,IF(E24='liste action'!$E$25,'liste action'!$D$25,IF(E24='liste action'!$E$26,'liste action'!$D$26,IF(E24='liste action'!$E$27,'liste action'!$D$27,IF(E24='liste action'!$E$28,'liste action'!$D$28,IF(E24='liste action'!$E$29,'liste action'!$D$29,IF(E24='liste action'!$E$30,'liste action'!$D$30,IF(E24='liste action'!$E$31,'liste action'!$D$31,IF(E24='liste action'!$E$32,'liste action'!$D$32,IF(E24='liste action'!$E$33,'liste action'!$D$33,IF(E24='liste action'!$E$34,'liste action'!$D$34,IF(E24='liste action'!$E$35,'liste action'!$D$35,IF(E24='liste action'!$E$36,'liste action'!$D$36,IF(E24='liste action'!$E$37,'liste action'!$D$37,IF(E24='liste action'!$E$38,'liste action'!$D$38,IF(E24='liste action'!$E$39,'liste action'!$D$39,IF(E24='liste action'!$E$40,'liste action'!$D$40,IF(E24='liste action'!$E$41,'liste action'!$D$41,IF(E24='liste action'!$E$42,'liste action'!$D$42,IF(E24='liste action'!$E$43,'liste action'!$D$43,IF(E24='liste action'!$E$44,'liste action'!$D$44,IF(E24='liste action'!$E$45,'liste action'!$D$45,IF(E24='liste action'!$E$46,'liste action'!$D$46,IF(E24='liste action'!$E$47,'liste action'!$D$47,IF(E24='liste action'!$E$48,'liste action'!$D$48,IF(E24='liste action'!$E$49,'liste action'!$D$49,IF(E24='liste action'!$E$50,'liste action'!$D$50,IF(E24='liste action'!$E$51,'liste action'!$D$51,IF(E24='liste action'!$E$52,'liste action'!$D$52,IF(E24='liste action'!$E$53,'liste action'!$D$53,IF(E24='liste action'!$E$54,'liste action'!$D$54,IF(E24='liste action'!$E$55,'liste action'!$D$55,IF(E24='liste action'!$E$56,'liste action'!$D$56,IF(E24='liste action'!$E$57,'liste action'!$D$57,IF(E24='liste action'!$E$58,'liste action'!$D$58,IF(E24='liste action'!$E$59,'liste action'!$D$59,IF(E24='liste action'!$E$60,'liste action'!$D$60,IF(E24='liste action'!$E$61,'liste action'!$D$61,IF(E24='liste action'!$E$62,'liste action'!$D$62,IF(E24='liste action'!$E$63,'liste action'!$D$63,IF(E24='liste action'!$E$64,'liste action'!$D$64,"")))))))))))))))))))))))))))))))))))))))))))))))))))))))))))))))</f>
        <v>SGE</v>
      </c>
      <c r="AH24" s="132" t="str">
        <f t="shared" si="8"/>
        <v>IDNZZ80SGE</v>
      </c>
      <c r="AI24" s="254">
        <f>K24</f>
        <v>0</v>
      </c>
      <c r="AJ24" s="329">
        <f>N24</f>
        <v>0</v>
      </c>
      <c r="AK24" s="134">
        <f>L24</f>
        <v>0</v>
      </c>
      <c r="AL24" s="134">
        <f>O24</f>
        <v>0</v>
      </c>
      <c r="AM24" s="134">
        <f>M24</f>
        <v>0</v>
      </c>
      <c r="AN24" s="134">
        <f>P24</f>
        <v>0</v>
      </c>
      <c r="AO24" s="357">
        <f t="shared" si="9"/>
        <v>0</v>
      </c>
      <c r="AP24" s="54" t="str">
        <f>IF(D24="T",2,IF(D24="CP",0,IF(D24="TF",2,IF(D24="TM",0,IF(D24="JF",0,IF(D24="RTT",0,IF(D24="JNT",0,"0")))))))</f>
        <v>0</v>
      </c>
      <c r="AQ24" s="54" t="str">
        <f>IF(E24="T",3,IF(E24="CP",0,IF(E24="TF",3,IF(E24="TM",0,IF(E24="JF",0,IF(E24="RTT",0,IF(E24="JNT",0,"0")))))))</f>
        <v>0</v>
      </c>
      <c r="AR24" s="1">
        <f t="shared" si="10"/>
        <v>0</v>
      </c>
      <c r="AS24" s="55" t="e">
        <f>IF(AR24=5,$AS$7,IF(AR24=2,$AS$8,IF(AR24=3,$AS$9,IF(AR24=0,#REF!))))</f>
        <v>#REF!</v>
      </c>
      <c r="AT24" s="54">
        <f>IF(AND(D24="CP",E24="CP"),1,IF(AND(D24="CP",E24&lt;&gt;"CP"),0.5,IF(AND(D24&lt;&gt;"CP",E24="CP"),0.5,0)))</f>
        <v>0</v>
      </c>
      <c r="AU24" s="54">
        <f>IF(D24="RTT",0.5,0)</f>
        <v>0</v>
      </c>
      <c r="AV24" s="54">
        <f>IF(E24="RTT",0.5,0)</f>
        <v>0</v>
      </c>
      <c r="AW24" s="54">
        <f t="shared" si="11"/>
        <v>0</v>
      </c>
      <c r="AX24" s="54">
        <f>IF(D24="TM",0.5,0)</f>
        <v>0</v>
      </c>
      <c r="AY24" s="54">
        <f>IF(E24="TM",0.5,0)</f>
        <v>0</v>
      </c>
      <c r="AZ24" s="54">
        <f t="shared" si="12"/>
        <v>0</v>
      </c>
      <c r="BA24" s="54">
        <f t="shared" si="13"/>
        <v>0</v>
      </c>
    </row>
    <row r="25" spans="1:53" ht="31.5" customHeight="1" x14ac:dyDescent="0.3">
      <c r="A25" s="287"/>
      <c r="B25" s="152" t="s">
        <v>16</v>
      </c>
      <c r="C25" s="156">
        <f t="shared" si="15"/>
        <v>43477</v>
      </c>
      <c r="D25" s="209"/>
      <c r="E25" s="210"/>
      <c r="F25" s="210"/>
      <c r="G25" s="212"/>
      <c r="H25" s="212"/>
      <c r="I25" s="212"/>
      <c r="J25" s="211"/>
      <c r="K25" s="209"/>
      <c r="L25" s="210"/>
      <c r="M25" s="212"/>
      <c r="N25" s="213"/>
      <c r="O25" s="210"/>
      <c r="P25" s="212"/>
      <c r="Q25" s="214"/>
      <c r="R25" s="204"/>
      <c r="S25" s="209" t="str">
        <f t="shared" si="3"/>
        <v/>
      </c>
      <c r="T25" s="211" t="str">
        <f t="shared" si="4"/>
        <v/>
      </c>
      <c r="V25" s="251"/>
      <c r="W25" s="167"/>
      <c r="X25" s="167"/>
      <c r="Y25" s="167"/>
      <c r="Z25" s="166">
        <f t="shared" si="5"/>
        <v>0</v>
      </c>
      <c r="AA25" s="132" t="str">
        <f t="shared" si="6"/>
        <v>IDN</v>
      </c>
      <c r="AB25" s="132" t="str">
        <f>IF(AC25='liste action'!$D$2,'liste action'!$C$2,IF(AC25='liste action'!$D$3,'liste action'!$C$3,IF(AC25='liste action'!$D$4,'liste action'!$C$4,IF(AC25='liste action'!$D$5,'liste action'!$C$5,IF(AC25='liste action'!$D$6,'liste action'!$C$6,IF(AC25='liste action'!$D$7,'liste action'!$C$7,IF(AC25='liste action'!$D$8,'liste action'!$C$8,IF(AC25='liste action'!$D$9,'liste action'!$C$9,IF(AC25='liste action'!$D$10,'liste action'!$C$10,IF(AC25='liste action'!$D$11,'liste action'!$C$11,IF(AC25='liste action'!$D$12,'liste action'!$C$12,IF(AC25='liste action'!$D$13,'liste action'!$C$13,IF(AC25='liste action'!$D$14,'liste action'!$C$14,IF(AC25='liste action'!$D$15,'liste action'!$C$15,IF(AC25='liste action'!$D$16,'liste action'!$C$16,IF(AC25='liste action'!$D$17,'liste action'!$C$17,IF(AC25='liste action'!$D$18,'liste action'!$C$18,IF(AC25='liste action'!$D$19,'liste action'!$C$19,IF(AC25='liste action'!$D$20,'liste action'!$C$20,IF(AC25='liste action'!$D$21,'liste action'!$C$21,IF(AC25='liste action'!$D$22,'liste action'!$C$22,IF(AC25='liste action'!$D$23,'liste action'!$C$23,IF(AC25='liste action'!$D$24,'liste action'!$C$24,IF(AC25='liste action'!$D$25,'liste action'!$C$25,IF(AC25='liste action'!$D$26,'liste action'!$C$26,IF(AC25='liste action'!$D$27,'liste action'!$C$27,IF(AC25='liste action'!$D$28,'liste action'!$C$28,IF(AC25='liste action'!$D$29,'liste action'!$C$29,IF(AC25='liste action'!$D$30,'liste action'!$C$30,IF(AC25='liste action'!$D$31,'liste action'!$C$31,IF(AC25='liste action'!$D$32,'liste action'!$C$32,IF(AC25='liste action'!$D$33,'liste action'!$C$33,IF(AC25='liste action'!$D$34,'liste action'!$C$34,IF(AC25='liste action'!$D$35,'liste action'!$C$35,IF(AC25='liste action'!$D$36,'liste action'!$C$36,IF(AC25='liste action'!$D$37,'liste action'!$C$37,IF(AC25='liste action'!$D$38,'liste action'!$C$38,IF(AC25='liste action'!$D$39,'liste action'!$C$39,IF(AC25='liste action'!$D$40,'liste action'!$C$40,IF(AC25='liste action'!$D$41,'liste action'!$C$41,IF(AC25='liste action'!$D$42,'liste action'!$C$42,IF(AC25='liste action'!$D$43,'liste action'!$C$43,IF(AC25='liste action'!$D$44,'liste action'!$C$44,IF(AC25='liste action'!$D$45,'liste action'!$C$45,IF(AC25='liste action'!$D$46,'liste action'!$C$46,IF(AC25='liste action'!$D$47,'liste action'!$C$47,IF(AC25='liste action'!$D$48,'liste action'!$C$48,IF(AC25='liste action'!$D$49,'liste action'!$C$49,IF(AC25='liste action'!$D$50,'liste action'!$C$50,IF(AC25='liste action'!$D$51,'liste action'!$C$51,IF(AC25='liste action'!$D$52,'liste action'!$C$52,IF(AC25='liste action'!$D$53,'liste action'!$C$53,IF(AC25='liste action'!$D$54,'liste action'!$C$54,IF(AC25='liste action'!$D$55,'liste action'!$C$55,IF(AC25='liste action'!$D$56,'liste action'!$C$56,IF(AC25='liste action'!$D$57,'liste action'!$C$57,IF(AC25='liste action'!$D$58,'liste action'!$C$58,IF(AC25='liste action'!$D$59,'liste action'!$C$59,IF(AC25='liste action'!$D$60,'liste action'!$C$60,IF(AC25='liste action'!$D$61,'liste action'!$C$61,IF(AC25='liste action'!$D$62,'liste action'!$C$62,IF(AC25='liste action'!$D$63,'liste action'!$C$63,IF(AC25='liste action'!$D$64,'liste action'!$C$64,"")))))))))))))))))))))))))))))))))))))))))))))))))))))))))))))))</f>
        <v/>
      </c>
      <c r="AC25" s="132" t="str">
        <f>IF(D25='liste action'!$E$2,'liste action'!$D$2,IF(D25='liste action'!$E$3,'liste action'!$D$3,IF(D25='liste action'!$E$4,'liste action'!$D$4,IF(D25='liste action'!$E$5,'liste action'!$D$5,IF(D25='liste action'!$E$6,'liste action'!$D$6,IF(D25='liste action'!$E$7,'liste action'!$D$7,IF(D25='liste action'!$E$8,'liste action'!$D$8,IF(D25='liste action'!$E$9,'liste action'!$D$9,IF(D25='liste action'!$E$10,'liste action'!$D$10,IF(D25='liste action'!$E$11,'liste action'!$D$11,IF(D25='liste action'!$E$12,'liste action'!$D$12,IF(D25='liste action'!$E$13,'liste action'!$D$13,IF(D25='liste action'!$E$14,'liste action'!$D$14,IF(D25='liste action'!$E$15,'liste action'!$D$15,IF(D25='liste action'!$E$16,'liste action'!$D$16,IF(D25='liste action'!$E$17,'liste action'!$D$17,IF(D25='liste action'!$E$18,'liste action'!$D$18,IF(D25='liste action'!$E$19,'liste action'!$D$19,IF(D25='liste action'!$E$20,'liste action'!$D$20,IF(D25='liste action'!$E$21,'liste action'!$D$21,IF(D25='liste action'!$E$22,'liste action'!$D$22,IF(D25='liste action'!$E$23,'liste action'!$D$23,IF(D25='liste action'!$E$24,'liste action'!$D$24,IF(D25='liste action'!$E$25,'liste action'!$D$25,IF(D25='liste action'!$E$26,'liste action'!$D$26,IF(D25='liste action'!$E$27,'liste action'!$D$27,IF(D25='liste action'!$E$28,'liste action'!$D$28,IF(D25='liste action'!$E$29,'liste action'!$D$29,IF(D25='liste action'!$E$30,'liste action'!$D$30,IF(D25='liste action'!$E$31,'liste action'!$D$31,IF(D25='liste action'!$E$32,'liste action'!$D$32,IF(D25='liste action'!$E$33,'liste action'!$D$33,IF(D25='liste action'!$E$34,'liste action'!$D$34,IF(D25='liste action'!$E$35,'liste action'!$D$35,IF(D25='liste action'!$E$36,'liste action'!$D$36,IF(D25='liste action'!$E$37,'liste action'!$D$37,IF(D25='liste action'!$E$38,'liste action'!$D$38,IF(D25='liste action'!$E$39,'liste action'!$D$39,IF(D25='liste action'!$E$40,'liste action'!$D$40,IF(D25='liste action'!$E$41,'liste action'!$D$41,IF(D25='liste action'!$E$42,'liste action'!$D$42,IF(D25='liste action'!$E$43,'liste action'!$D$43,IF(D25='liste action'!$E$44,'liste action'!$D$44,IF(D25='liste action'!$E$45,'liste action'!$D$45,IF(D25='liste action'!$E$46,'liste action'!$D$46,IF(D25='liste action'!$E$47,'liste action'!$D$47,IF(D25='liste action'!$E$48,'liste action'!$D$48,IF(D25='liste action'!$E$49,'liste action'!$D$49,IF(D25='liste action'!$E$50,'liste action'!$D$50,IF(D25='liste action'!$E$51,'liste action'!$D$51,IF(D25='liste action'!$E$52,'liste action'!$D$52,IF(D25='liste action'!$E$53,'liste action'!$D$53,IF(D25='liste action'!$E$54,'liste action'!$D$54,IF(D25='liste action'!$E$55,'liste action'!$D$55,IF(D25='liste action'!$E$56,'liste action'!$D$56,IF(D25='liste action'!$E$57,'liste action'!$D$57,IF(D25='liste action'!$E$58,'liste action'!$D$58,IF(D25='liste action'!$E$59,'liste action'!$D$59,IF(D25='liste action'!$E$60,'liste action'!$D$60,IF(D25='liste action'!$E$61,'liste action'!$D$61,IF(D25='liste action'!$E$62,'liste action'!$D$62,IF(D25='liste action'!$E$63,'liste action'!$D$63,IF(D25='liste action'!$E$64,'liste action'!$D$64,"")))))))))))))))))))))))))))))))))))))))))))))))))))))))))))))))</f>
        <v/>
      </c>
      <c r="AD25" s="132" t="str">
        <f t="shared" si="7"/>
        <v>IDN</v>
      </c>
      <c r="AE25" s="253" t="str">
        <f>IF(I25="",LEFT($F$2,3),I25)</f>
        <v>IDN</v>
      </c>
      <c r="AF25" s="132" t="str">
        <f>IF(AG25='liste action'!$D$2,'liste action'!$C$2,IF(AG25='liste action'!$D$3,'liste action'!$C$3,IF(AG25='liste action'!$D$4,'liste action'!$C$4,IF(AG25='liste action'!$D$5,'liste action'!$C$5,IF(AG25='liste action'!$D$6,'liste action'!$C$6,IF(AG25='liste action'!$D$7,'liste action'!$C$7,IF(AG25='liste action'!$D$8,'liste action'!$C$8,IF(AG25='liste action'!$D$9,'liste action'!$C$9,IF(AG25='liste action'!$D$10,'liste action'!$C$10,IF(AG25='liste action'!$D$11,'liste action'!$C$11,IF(AG25='liste action'!$D$12,'liste action'!$C$12,IF(AG25='liste action'!$D$13,'liste action'!$C$13,IF(AG25='liste action'!$D$14,'liste action'!$C$14,IF(AG25='liste action'!$D$15,'liste action'!$C$15,IF(AG25='liste action'!$D$16,'liste action'!$C$16,IF(AG25='liste action'!$D$17,'liste action'!$C$17,IF(AG25='liste action'!$D$18,'liste action'!$C$18,IF(AG25='liste action'!$D$19,'liste action'!$C$19,IF(AG25='liste action'!$D$20,'liste action'!$C$20,IF(AG25='liste action'!$D$21,'liste action'!$C$21,IF(AG25='liste action'!$D$22,'liste action'!$C$22,IF(AG25='liste action'!$D$23,'liste action'!$C$23,IF(AG25='liste action'!$D$24,'liste action'!$C$24,IF(AG25='liste action'!$D$25,'liste action'!$C$25,IF(AG25='liste action'!$D$26,'liste action'!$C$26,IF(AG25='liste action'!$D$27,'liste action'!$C$27,IF(AG25='liste action'!$D$28,'liste action'!$C$28,IF(AG25='liste action'!$D$29,'liste action'!$C$29,IF(AG25='liste action'!$D$30,'liste action'!$C$30,IF(AG25='liste action'!$D$31,'liste action'!$C$31,IF(AG25='liste action'!$D$32,'liste action'!$C$32,IF(AG25='liste action'!$D$33,'liste action'!$C$33,IF(AG25='liste action'!$D$34,'liste action'!$C$34,IF(AG25='liste action'!$D$35,'liste action'!$C$35,IF(AG25='liste action'!$D$36,'liste action'!$C$36,IF(AG25='liste action'!$D$37,'liste action'!$C$37,IF(AG25='liste action'!$D$38,'liste action'!$C$38,IF(AG25='liste action'!$D$39,'liste action'!$C$39,IF(AG25='liste action'!$D$40,'liste action'!$C$40,IF(AG25='liste action'!$D$41,'liste action'!$C$41,IF(AG25='liste action'!$D$42,'liste action'!$C$42,IF(AG25='liste action'!$D$43,'liste action'!$C$43,IF(AG25='liste action'!$D$44,'liste action'!$C$44,IF(AG25='liste action'!$D$45,'liste action'!$C$45,IF(AG25='liste action'!$D$46,'liste action'!$C$46,IF(AG25='liste action'!$D$47,'liste action'!$C$47,IF(AG25='liste action'!$D$48,'liste action'!$C$48,IF(AG25='liste action'!$D$49,'liste action'!$C$49,IF(AG25='liste action'!$D$50,'liste action'!$C$50,IF(AG25='liste action'!$D$51,'liste action'!$C$51,IF(AG25='liste action'!$D$52,'liste action'!$C$52,IF(AG25='liste action'!$D$53,'liste action'!$C$53,IF(AG25='liste action'!$D$54,'liste action'!$C$54,IF(AG25='liste action'!$D$55,'liste action'!$C$55,IF(AG25='liste action'!$D$56,'liste action'!$C$56,IF(AG25='liste action'!$D$57,'liste action'!$C$57,IF(AG25='liste action'!$D$58,'liste action'!$C$58,IF(AG25='liste action'!$D$59,'liste action'!$C$59,IF(AG25='liste action'!$D$60,'liste action'!$C$60,IF(AG25='liste action'!$D$61,'liste action'!$C$61,IF(AG25='liste action'!$D$62,'liste action'!$C$62,IF(AG25='liste action'!$D$63,'liste action'!$C$63,IF(AG25='liste action'!$D$64,'liste action'!$C$64,"")))))))))))))))))))))))))))))))))))))))))))))))))))))))))))))))</f>
        <v/>
      </c>
      <c r="AG25" s="132" t="str">
        <f>IF(E25='liste action'!$E$2,'liste action'!$D$2,IF(E25='liste action'!$E$3,'liste action'!$D$3,IF(E25='liste action'!$E$4,'liste action'!$D$4,IF(E25='liste action'!$E$5,'liste action'!$D$5,IF(E25='liste action'!$E$6,'liste action'!$D$6,IF(E25='liste action'!$E$7,'liste action'!$D$7,IF(E25='liste action'!$E$8,'liste action'!$D$8,IF(E25='liste action'!$E$9,'liste action'!$D$9,IF(E25='liste action'!$E$10,'liste action'!$D$10,IF(E25='liste action'!$E$11,'liste action'!$D$11,IF(E25='liste action'!$E$12,'liste action'!$D$12,IF(E25='liste action'!$E$13,'liste action'!$D$13,IF(E25='liste action'!$E$14,'liste action'!$D$14,IF(E25='liste action'!$E$15,'liste action'!$D$15,IF(E25='liste action'!$E$16,'liste action'!$D$16,IF(E25='liste action'!$E$17,'liste action'!$D$17,IF(E25='liste action'!$E$18,'liste action'!$D$18,IF(E25='liste action'!$E$19,'liste action'!$D$19,IF(E25='liste action'!$E$20,'liste action'!$D$20,IF(E25='liste action'!$E$21,'liste action'!$D$21,IF(E25='liste action'!$E$22,'liste action'!$D$22,IF(E25='liste action'!$E$23,'liste action'!$D$23,IF(E25='liste action'!$E$24,'liste action'!$D$24,IF(E25='liste action'!$E$25,'liste action'!$D$25,IF(E25='liste action'!$E$26,'liste action'!$D$26,IF(E25='liste action'!$E$27,'liste action'!$D$27,IF(E25='liste action'!$E$28,'liste action'!$D$28,IF(E25='liste action'!$E$29,'liste action'!$D$29,IF(E25='liste action'!$E$30,'liste action'!$D$30,IF(E25='liste action'!$E$31,'liste action'!$D$31,IF(E25='liste action'!$E$32,'liste action'!$D$32,IF(E25='liste action'!$E$33,'liste action'!$D$33,IF(E25='liste action'!$E$34,'liste action'!$D$34,IF(E25='liste action'!$E$35,'liste action'!$D$35,IF(E25='liste action'!$E$36,'liste action'!$D$36,IF(E25='liste action'!$E$37,'liste action'!$D$37,IF(E25='liste action'!$E$38,'liste action'!$D$38,IF(E25='liste action'!$E$39,'liste action'!$D$39,IF(E25='liste action'!$E$40,'liste action'!$D$40,IF(E25='liste action'!$E$41,'liste action'!$D$41,IF(E25='liste action'!$E$42,'liste action'!$D$42,IF(E25='liste action'!$E$43,'liste action'!$D$43,IF(E25='liste action'!$E$44,'liste action'!$D$44,IF(E25='liste action'!$E$45,'liste action'!$D$45,IF(E25='liste action'!$E$46,'liste action'!$D$46,IF(E25='liste action'!$E$47,'liste action'!$D$47,IF(E25='liste action'!$E$48,'liste action'!$D$48,IF(E25='liste action'!$E$49,'liste action'!$D$49,IF(E25='liste action'!$E$50,'liste action'!$D$50,IF(E25='liste action'!$E$51,'liste action'!$D$51,IF(E25='liste action'!$E$52,'liste action'!$D$52,IF(E25='liste action'!$E$53,'liste action'!$D$53,IF(E25='liste action'!$E$54,'liste action'!$D$54,IF(E25='liste action'!$E$55,'liste action'!$D$55,IF(E25='liste action'!$E$56,'liste action'!$D$56,IF(E25='liste action'!$E$57,'liste action'!$D$57,IF(E25='liste action'!$E$58,'liste action'!$D$58,IF(E25='liste action'!$E$59,'liste action'!$D$59,IF(E25='liste action'!$E$60,'liste action'!$D$60,IF(E25='liste action'!$E$61,'liste action'!$D$61,IF(E25='liste action'!$E$62,'liste action'!$D$62,IF(E25='liste action'!$E$63,'liste action'!$D$63,IF(E25='liste action'!$E$64,'liste action'!$D$64,"")))))))))))))))))))))))))))))))))))))))))))))))))))))))))))))))</f>
        <v/>
      </c>
      <c r="AH25" s="132" t="str">
        <f t="shared" si="8"/>
        <v>IDN</v>
      </c>
      <c r="AI25" s="254">
        <f>K25</f>
        <v>0</v>
      </c>
      <c r="AJ25" s="329">
        <f>N25</f>
        <v>0</v>
      </c>
      <c r="AK25" s="134">
        <f>L25</f>
        <v>0</v>
      </c>
      <c r="AL25" s="134">
        <f>O25</f>
        <v>0</v>
      </c>
      <c r="AM25" s="134">
        <f>M25</f>
        <v>0</v>
      </c>
      <c r="AN25" s="134">
        <f>P25</f>
        <v>0</v>
      </c>
      <c r="AO25" s="357">
        <f t="shared" si="9"/>
        <v>0</v>
      </c>
      <c r="AP25" s="54" t="str">
        <f>IF(D25="T",2,IF(D25="CP",0,IF(D25="TF",2,IF(D25="TM",0,IF(D25="JF",0,IF(D25="RTT",0,IF(D25="JNT",0,"0")))))))</f>
        <v>0</v>
      </c>
      <c r="AQ25" s="54" t="str">
        <f>IF(E25="T",3,IF(E25="CP",0,IF(E25="TF",3,IF(E25="TM",0,IF(E25="JF",0,IF(E25="RTT",0,IF(E25="JNT",0,"0")))))))</f>
        <v>0</v>
      </c>
      <c r="AR25" s="1">
        <f t="shared" si="10"/>
        <v>0</v>
      </c>
      <c r="AS25" s="55" t="e">
        <f>IF(AR25=5,$AS$7,IF(AR25=2,$AS$8,IF(AR25=3,$AS$9,IF(AR25=0,#REF!))))</f>
        <v>#REF!</v>
      </c>
      <c r="AT25" s="54">
        <f>IF(AND(D25="CP",E25="CP"),1,IF(AND(D25="CP",E25&lt;&gt;"CP"),0.5,IF(AND(D25&lt;&gt;"CP",E25="CP"),0.5,0)))</f>
        <v>0</v>
      </c>
      <c r="AU25" s="54">
        <f>IF(D25="RTT",0.5,0)</f>
        <v>0</v>
      </c>
      <c r="AV25" s="54">
        <f>IF(E25="RTT",0.5,0)</f>
        <v>0</v>
      </c>
      <c r="AW25" s="54">
        <f t="shared" si="11"/>
        <v>0</v>
      </c>
      <c r="AX25" s="54">
        <f>IF(D25="TM",0.5,0)</f>
        <v>0</v>
      </c>
      <c r="AY25" s="54">
        <f>IF(E25="TM",0.5,0)</f>
        <v>0</v>
      </c>
      <c r="AZ25" s="54">
        <f t="shared" si="12"/>
        <v>0</v>
      </c>
      <c r="BA25" s="54">
        <f t="shared" si="13"/>
        <v>0</v>
      </c>
    </row>
    <row r="26" spans="1:53" ht="31.5" customHeight="1" thickBot="1" x14ac:dyDescent="0.35">
      <c r="A26" s="289"/>
      <c r="B26" s="154" t="s">
        <v>17</v>
      </c>
      <c r="C26" s="157">
        <f t="shared" si="15"/>
        <v>43478</v>
      </c>
      <c r="D26" s="215"/>
      <c r="E26" s="216"/>
      <c r="F26" s="216"/>
      <c r="G26" s="218"/>
      <c r="H26" s="218"/>
      <c r="I26" s="218"/>
      <c r="J26" s="217"/>
      <c r="K26" s="215"/>
      <c r="L26" s="216"/>
      <c r="M26" s="218"/>
      <c r="N26" s="219"/>
      <c r="O26" s="216"/>
      <c r="P26" s="218"/>
      <c r="Q26" s="220"/>
      <c r="R26" s="204"/>
      <c r="S26" s="215" t="str">
        <f t="shared" si="3"/>
        <v/>
      </c>
      <c r="T26" s="217" t="str">
        <f t="shared" si="4"/>
        <v/>
      </c>
      <c r="V26" s="251"/>
      <c r="W26" s="167"/>
      <c r="X26" s="167"/>
      <c r="Y26" s="167"/>
      <c r="Z26" s="166">
        <f t="shared" si="5"/>
        <v>0</v>
      </c>
      <c r="AA26" s="132" t="str">
        <f t="shared" si="6"/>
        <v>IDN</v>
      </c>
      <c r="AB26" s="132" t="str">
        <f>IF(AC26='liste action'!$D$2,'liste action'!$C$2,IF(AC26='liste action'!$D$3,'liste action'!$C$3,IF(AC26='liste action'!$D$4,'liste action'!$C$4,IF(AC26='liste action'!$D$5,'liste action'!$C$5,IF(AC26='liste action'!$D$6,'liste action'!$C$6,IF(AC26='liste action'!$D$7,'liste action'!$C$7,IF(AC26='liste action'!$D$8,'liste action'!$C$8,IF(AC26='liste action'!$D$9,'liste action'!$C$9,IF(AC26='liste action'!$D$10,'liste action'!$C$10,IF(AC26='liste action'!$D$11,'liste action'!$C$11,IF(AC26='liste action'!$D$12,'liste action'!$C$12,IF(AC26='liste action'!$D$13,'liste action'!$C$13,IF(AC26='liste action'!$D$14,'liste action'!$C$14,IF(AC26='liste action'!$D$15,'liste action'!$C$15,IF(AC26='liste action'!$D$16,'liste action'!$C$16,IF(AC26='liste action'!$D$17,'liste action'!$C$17,IF(AC26='liste action'!$D$18,'liste action'!$C$18,IF(AC26='liste action'!$D$19,'liste action'!$C$19,IF(AC26='liste action'!$D$20,'liste action'!$C$20,IF(AC26='liste action'!$D$21,'liste action'!$C$21,IF(AC26='liste action'!$D$22,'liste action'!$C$22,IF(AC26='liste action'!$D$23,'liste action'!$C$23,IF(AC26='liste action'!$D$24,'liste action'!$C$24,IF(AC26='liste action'!$D$25,'liste action'!$C$25,IF(AC26='liste action'!$D$26,'liste action'!$C$26,IF(AC26='liste action'!$D$27,'liste action'!$C$27,IF(AC26='liste action'!$D$28,'liste action'!$C$28,IF(AC26='liste action'!$D$29,'liste action'!$C$29,IF(AC26='liste action'!$D$30,'liste action'!$C$30,IF(AC26='liste action'!$D$31,'liste action'!$C$31,IF(AC26='liste action'!$D$32,'liste action'!$C$32,IF(AC26='liste action'!$D$33,'liste action'!$C$33,IF(AC26='liste action'!$D$34,'liste action'!$C$34,IF(AC26='liste action'!$D$35,'liste action'!$C$35,IF(AC26='liste action'!$D$36,'liste action'!$C$36,IF(AC26='liste action'!$D$37,'liste action'!$C$37,IF(AC26='liste action'!$D$38,'liste action'!$C$38,IF(AC26='liste action'!$D$39,'liste action'!$C$39,IF(AC26='liste action'!$D$40,'liste action'!$C$40,IF(AC26='liste action'!$D$41,'liste action'!$C$41,IF(AC26='liste action'!$D$42,'liste action'!$C$42,IF(AC26='liste action'!$D$43,'liste action'!$C$43,IF(AC26='liste action'!$D$44,'liste action'!$C$44,IF(AC26='liste action'!$D$45,'liste action'!$C$45,IF(AC26='liste action'!$D$46,'liste action'!$C$46,IF(AC26='liste action'!$D$47,'liste action'!$C$47,IF(AC26='liste action'!$D$48,'liste action'!$C$48,IF(AC26='liste action'!$D$49,'liste action'!$C$49,IF(AC26='liste action'!$D$50,'liste action'!$C$50,IF(AC26='liste action'!$D$51,'liste action'!$C$51,IF(AC26='liste action'!$D$52,'liste action'!$C$52,IF(AC26='liste action'!$D$53,'liste action'!$C$53,IF(AC26='liste action'!$D$54,'liste action'!$C$54,IF(AC26='liste action'!$D$55,'liste action'!$C$55,IF(AC26='liste action'!$D$56,'liste action'!$C$56,IF(AC26='liste action'!$D$57,'liste action'!$C$57,IF(AC26='liste action'!$D$58,'liste action'!$C$58,IF(AC26='liste action'!$D$59,'liste action'!$C$59,IF(AC26='liste action'!$D$60,'liste action'!$C$60,IF(AC26='liste action'!$D$61,'liste action'!$C$61,IF(AC26='liste action'!$D$62,'liste action'!$C$62,IF(AC26='liste action'!$D$63,'liste action'!$C$63,IF(AC26='liste action'!$D$64,'liste action'!$C$64,"")))))))))))))))))))))))))))))))))))))))))))))))))))))))))))))))</f>
        <v/>
      </c>
      <c r="AC26" s="132" t="str">
        <f>IF(D26='liste action'!$E$2,'liste action'!$D$2,IF(D26='liste action'!$E$3,'liste action'!$D$3,IF(D26='liste action'!$E$4,'liste action'!$D$4,IF(D26='liste action'!$E$5,'liste action'!$D$5,IF(D26='liste action'!$E$6,'liste action'!$D$6,IF(D26='liste action'!$E$7,'liste action'!$D$7,IF(D26='liste action'!$E$8,'liste action'!$D$8,IF(D26='liste action'!$E$9,'liste action'!$D$9,IF(D26='liste action'!$E$10,'liste action'!$D$10,IF(D26='liste action'!$E$11,'liste action'!$D$11,IF(D26='liste action'!$E$12,'liste action'!$D$12,IF(D26='liste action'!$E$13,'liste action'!$D$13,IF(D26='liste action'!$E$14,'liste action'!$D$14,IF(D26='liste action'!$E$15,'liste action'!$D$15,IF(D26='liste action'!$E$16,'liste action'!$D$16,IF(D26='liste action'!$E$17,'liste action'!$D$17,IF(D26='liste action'!$E$18,'liste action'!$D$18,IF(D26='liste action'!$E$19,'liste action'!$D$19,IF(D26='liste action'!$E$20,'liste action'!$D$20,IF(D26='liste action'!$E$21,'liste action'!$D$21,IF(D26='liste action'!$E$22,'liste action'!$D$22,IF(D26='liste action'!$E$23,'liste action'!$D$23,IF(D26='liste action'!$E$24,'liste action'!$D$24,IF(D26='liste action'!$E$25,'liste action'!$D$25,IF(D26='liste action'!$E$26,'liste action'!$D$26,IF(D26='liste action'!$E$27,'liste action'!$D$27,IF(D26='liste action'!$E$28,'liste action'!$D$28,IF(D26='liste action'!$E$29,'liste action'!$D$29,IF(D26='liste action'!$E$30,'liste action'!$D$30,IF(D26='liste action'!$E$31,'liste action'!$D$31,IF(D26='liste action'!$E$32,'liste action'!$D$32,IF(D26='liste action'!$E$33,'liste action'!$D$33,IF(D26='liste action'!$E$34,'liste action'!$D$34,IF(D26='liste action'!$E$35,'liste action'!$D$35,IF(D26='liste action'!$E$36,'liste action'!$D$36,IF(D26='liste action'!$E$37,'liste action'!$D$37,IF(D26='liste action'!$E$38,'liste action'!$D$38,IF(D26='liste action'!$E$39,'liste action'!$D$39,IF(D26='liste action'!$E$40,'liste action'!$D$40,IF(D26='liste action'!$E$41,'liste action'!$D$41,IF(D26='liste action'!$E$42,'liste action'!$D$42,IF(D26='liste action'!$E$43,'liste action'!$D$43,IF(D26='liste action'!$E$44,'liste action'!$D$44,IF(D26='liste action'!$E$45,'liste action'!$D$45,IF(D26='liste action'!$E$46,'liste action'!$D$46,IF(D26='liste action'!$E$47,'liste action'!$D$47,IF(D26='liste action'!$E$48,'liste action'!$D$48,IF(D26='liste action'!$E$49,'liste action'!$D$49,IF(D26='liste action'!$E$50,'liste action'!$D$50,IF(D26='liste action'!$E$51,'liste action'!$D$51,IF(D26='liste action'!$E$52,'liste action'!$D$52,IF(D26='liste action'!$E$53,'liste action'!$D$53,IF(D26='liste action'!$E$54,'liste action'!$D$54,IF(D26='liste action'!$E$55,'liste action'!$D$55,IF(D26='liste action'!$E$56,'liste action'!$D$56,IF(D26='liste action'!$E$57,'liste action'!$D$57,IF(D26='liste action'!$E$58,'liste action'!$D$58,IF(D26='liste action'!$E$59,'liste action'!$D$59,IF(D26='liste action'!$E$60,'liste action'!$D$60,IF(D26='liste action'!$E$61,'liste action'!$D$61,IF(D26='liste action'!$E$62,'liste action'!$D$62,IF(D26='liste action'!$E$63,'liste action'!$D$63,IF(D26='liste action'!$E$64,'liste action'!$D$64,"")))))))))))))))))))))))))))))))))))))))))))))))))))))))))))))))</f>
        <v/>
      </c>
      <c r="AD26" s="132" t="str">
        <f t="shared" si="7"/>
        <v>IDN</v>
      </c>
      <c r="AE26" s="253" t="str">
        <f>IF(I26="",LEFT($F$2,3),I26)</f>
        <v>IDN</v>
      </c>
      <c r="AF26" s="132" t="str">
        <f>IF(AG26='liste action'!$D$2,'liste action'!$C$2,IF(AG26='liste action'!$D$3,'liste action'!$C$3,IF(AG26='liste action'!$D$4,'liste action'!$C$4,IF(AG26='liste action'!$D$5,'liste action'!$C$5,IF(AG26='liste action'!$D$6,'liste action'!$C$6,IF(AG26='liste action'!$D$7,'liste action'!$C$7,IF(AG26='liste action'!$D$8,'liste action'!$C$8,IF(AG26='liste action'!$D$9,'liste action'!$C$9,IF(AG26='liste action'!$D$10,'liste action'!$C$10,IF(AG26='liste action'!$D$11,'liste action'!$C$11,IF(AG26='liste action'!$D$12,'liste action'!$C$12,IF(AG26='liste action'!$D$13,'liste action'!$C$13,IF(AG26='liste action'!$D$14,'liste action'!$C$14,IF(AG26='liste action'!$D$15,'liste action'!$C$15,IF(AG26='liste action'!$D$16,'liste action'!$C$16,IF(AG26='liste action'!$D$17,'liste action'!$C$17,IF(AG26='liste action'!$D$18,'liste action'!$C$18,IF(AG26='liste action'!$D$19,'liste action'!$C$19,IF(AG26='liste action'!$D$20,'liste action'!$C$20,IF(AG26='liste action'!$D$21,'liste action'!$C$21,IF(AG26='liste action'!$D$22,'liste action'!$C$22,IF(AG26='liste action'!$D$23,'liste action'!$C$23,IF(AG26='liste action'!$D$24,'liste action'!$C$24,IF(AG26='liste action'!$D$25,'liste action'!$C$25,IF(AG26='liste action'!$D$26,'liste action'!$C$26,IF(AG26='liste action'!$D$27,'liste action'!$C$27,IF(AG26='liste action'!$D$28,'liste action'!$C$28,IF(AG26='liste action'!$D$29,'liste action'!$C$29,IF(AG26='liste action'!$D$30,'liste action'!$C$30,IF(AG26='liste action'!$D$31,'liste action'!$C$31,IF(AG26='liste action'!$D$32,'liste action'!$C$32,IF(AG26='liste action'!$D$33,'liste action'!$C$33,IF(AG26='liste action'!$D$34,'liste action'!$C$34,IF(AG26='liste action'!$D$35,'liste action'!$C$35,IF(AG26='liste action'!$D$36,'liste action'!$C$36,IF(AG26='liste action'!$D$37,'liste action'!$C$37,IF(AG26='liste action'!$D$38,'liste action'!$C$38,IF(AG26='liste action'!$D$39,'liste action'!$C$39,IF(AG26='liste action'!$D$40,'liste action'!$C$40,IF(AG26='liste action'!$D$41,'liste action'!$C$41,IF(AG26='liste action'!$D$42,'liste action'!$C$42,IF(AG26='liste action'!$D$43,'liste action'!$C$43,IF(AG26='liste action'!$D$44,'liste action'!$C$44,IF(AG26='liste action'!$D$45,'liste action'!$C$45,IF(AG26='liste action'!$D$46,'liste action'!$C$46,IF(AG26='liste action'!$D$47,'liste action'!$C$47,IF(AG26='liste action'!$D$48,'liste action'!$C$48,IF(AG26='liste action'!$D$49,'liste action'!$C$49,IF(AG26='liste action'!$D$50,'liste action'!$C$50,IF(AG26='liste action'!$D$51,'liste action'!$C$51,IF(AG26='liste action'!$D$52,'liste action'!$C$52,IF(AG26='liste action'!$D$53,'liste action'!$C$53,IF(AG26='liste action'!$D$54,'liste action'!$C$54,IF(AG26='liste action'!$D$55,'liste action'!$C$55,IF(AG26='liste action'!$D$56,'liste action'!$C$56,IF(AG26='liste action'!$D$57,'liste action'!$C$57,IF(AG26='liste action'!$D$58,'liste action'!$C$58,IF(AG26='liste action'!$D$59,'liste action'!$C$59,IF(AG26='liste action'!$D$60,'liste action'!$C$60,IF(AG26='liste action'!$D$61,'liste action'!$C$61,IF(AG26='liste action'!$D$62,'liste action'!$C$62,IF(AG26='liste action'!$D$63,'liste action'!$C$63,IF(AG26='liste action'!$D$64,'liste action'!$C$64,"")))))))))))))))))))))))))))))))))))))))))))))))))))))))))))))))</f>
        <v/>
      </c>
      <c r="AG26" s="132" t="str">
        <f>IF(E26='liste action'!$E$2,'liste action'!$D$2,IF(E26='liste action'!$E$3,'liste action'!$D$3,IF(E26='liste action'!$E$4,'liste action'!$D$4,IF(E26='liste action'!$E$5,'liste action'!$D$5,IF(E26='liste action'!$E$6,'liste action'!$D$6,IF(E26='liste action'!$E$7,'liste action'!$D$7,IF(E26='liste action'!$E$8,'liste action'!$D$8,IF(E26='liste action'!$E$9,'liste action'!$D$9,IF(E26='liste action'!$E$10,'liste action'!$D$10,IF(E26='liste action'!$E$11,'liste action'!$D$11,IF(E26='liste action'!$E$12,'liste action'!$D$12,IF(E26='liste action'!$E$13,'liste action'!$D$13,IF(E26='liste action'!$E$14,'liste action'!$D$14,IF(E26='liste action'!$E$15,'liste action'!$D$15,IF(E26='liste action'!$E$16,'liste action'!$D$16,IF(E26='liste action'!$E$17,'liste action'!$D$17,IF(E26='liste action'!$E$18,'liste action'!$D$18,IF(E26='liste action'!$E$19,'liste action'!$D$19,IF(E26='liste action'!$E$20,'liste action'!$D$20,IF(E26='liste action'!$E$21,'liste action'!$D$21,IF(E26='liste action'!$E$22,'liste action'!$D$22,IF(E26='liste action'!$E$23,'liste action'!$D$23,IF(E26='liste action'!$E$24,'liste action'!$D$24,IF(E26='liste action'!$E$25,'liste action'!$D$25,IF(E26='liste action'!$E$26,'liste action'!$D$26,IF(E26='liste action'!$E$27,'liste action'!$D$27,IF(E26='liste action'!$E$28,'liste action'!$D$28,IF(E26='liste action'!$E$29,'liste action'!$D$29,IF(E26='liste action'!$E$30,'liste action'!$D$30,IF(E26='liste action'!$E$31,'liste action'!$D$31,IF(E26='liste action'!$E$32,'liste action'!$D$32,IF(E26='liste action'!$E$33,'liste action'!$D$33,IF(E26='liste action'!$E$34,'liste action'!$D$34,IF(E26='liste action'!$E$35,'liste action'!$D$35,IF(E26='liste action'!$E$36,'liste action'!$D$36,IF(E26='liste action'!$E$37,'liste action'!$D$37,IF(E26='liste action'!$E$38,'liste action'!$D$38,IF(E26='liste action'!$E$39,'liste action'!$D$39,IF(E26='liste action'!$E$40,'liste action'!$D$40,IF(E26='liste action'!$E$41,'liste action'!$D$41,IF(E26='liste action'!$E$42,'liste action'!$D$42,IF(E26='liste action'!$E$43,'liste action'!$D$43,IF(E26='liste action'!$E$44,'liste action'!$D$44,IF(E26='liste action'!$E$45,'liste action'!$D$45,IF(E26='liste action'!$E$46,'liste action'!$D$46,IF(E26='liste action'!$E$47,'liste action'!$D$47,IF(E26='liste action'!$E$48,'liste action'!$D$48,IF(E26='liste action'!$E$49,'liste action'!$D$49,IF(E26='liste action'!$E$50,'liste action'!$D$50,IF(E26='liste action'!$E$51,'liste action'!$D$51,IF(E26='liste action'!$E$52,'liste action'!$D$52,IF(E26='liste action'!$E$53,'liste action'!$D$53,IF(E26='liste action'!$E$54,'liste action'!$D$54,IF(E26='liste action'!$E$55,'liste action'!$D$55,IF(E26='liste action'!$E$56,'liste action'!$D$56,IF(E26='liste action'!$E$57,'liste action'!$D$57,IF(E26='liste action'!$E$58,'liste action'!$D$58,IF(E26='liste action'!$E$59,'liste action'!$D$59,IF(E26='liste action'!$E$60,'liste action'!$D$60,IF(E26='liste action'!$E$61,'liste action'!$D$61,IF(E26='liste action'!$E$62,'liste action'!$D$62,IF(E26='liste action'!$E$63,'liste action'!$D$63,IF(E26='liste action'!$E$64,'liste action'!$D$64,"")))))))))))))))))))))))))))))))))))))))))))))))))))))))))))))))</f>
        <v/>
      </c>
      <c r="AH26" s="132" t="str">
        <f t="shared" si="8"/>
        <v>IDN</v>
      </c>
      <c r="AI26" s="254">
        <f>K26</f>
        <v>0</v>
      </c>
      <c r="AJ26" s="329">
        <f>N26</f>
        <v>0</v>
      </c>
      <c r="AK26" s="134">
        <f>L26</f>
        <v>0</v>
      </c>
      <c r="AL26" s="134">
        <f>O26</f>
        <v>0</v>
      </c>
      <c r="AM26" s="134">
        <f>M26</f>
        <v>0</v>
      </c>
      <c r="AN26" s="134">
        <f>P26</f>
        <v>0</v>
      </c>
      <c r="AO26" s="357">
        <f t="shared" si="9"/>
        <v>0</v>
      </c>
      <c r="AP26" s="54" t="str">
        <f>IF(D26="T",2,IF(D26="CP",0,IF(D26="TF",2,IF(D26="TM",0,IF(D26="JF",0,IF(D26="RTT",0,IF(D26="JNT",0,"0")))))))</f>
        <v>0</v>
      </c>
      <c r="AQ26" s="54" t="str">
        <f>IF(E26="T",3,IF(E26="CP",0,IF(E26="TF",3,IF(E26="TM",0,IF(E26="JF",0,IF(E26="RTT",0,IF(E26="JNT",0,"0")))))))</f>
        <v>0</v>
      </c>
      <c r="AR26" s="1">
        <f t="shared" si="10"/>
        <v>0</v>
      </c>
      <c r="AS26" s="55" t="e">
        <f>IF(AR26=5,$AS$7,IF(AR26=2,$AS$8,IF(AR26=3,$AS$9,IF(AR26=0,#REF!))))</f>
        <v>#REF!</v>
      </c>
      <c r="AT26" s="54">
        <f>IF(AND(D26="CP",E26="CP"),1,IF(AND(D26="CP",E26&lt;&gt;"CP"),0.5,IF(AND(D26&lt;&gt;"CP",E26="CP"),0.5,0)))</f>
        <v>0</v>
      </c>
      <c r="AU26" s="54">
        <f>IF(D26="RTT",0.5,0)</f>
        <v>0</v>
      </c>
      <c r="AV26" s="54">
        <f>IF(E26="RTT",0.5,0)</f>
        <v>0</v>
      </c>
      <c r="AW26" s="54">
        <f t="shared" si="11"/>
        <v>0</v>
      </c>
      <c r="AX26" s="54">
        <f>IF(D26="TM",0.5,0)</f>
        <v>0</v>
      </c>
      <c r="AY26" s="54">
        <f>IF(E26="TM",0.5,0)</f>
        <v>0</v>
      </c>
      <c r="AZ26" s="54">
        <f t="shared" si="12"/>
        <v>0</v>
      </c>
      <c r="BA26" s="54">
        <f t="shared" si="13"/>
        <v>0</v>
      </c>
    </row>
    <row r="27" spans="1:53" ht="31.5" customHeight="1" x14ac:dyDescent="0.3">
      <c r="A27" s="288">
        <v>3</v>
      </c>
      <c r="B27" s="158" t="s">
        <v>11</v>
      </c>
      <c r="C27" s="149">
        <f t="shared" si="15"/>
        <v>43479</v>
      </c>
      <c r="D27" s="196"/>
      <c r="E27" s="197"/>
      <c r="F27" s="197"/>
      <c r="G27" s="326"/>
      <c r="H27" s="326"/>
      <c r="I27" s="326"/>
      <c r="J27" s="198"/>
      <c r="K27" s="199"/>
      <c r="L27" s="200"/>
      <c r="M27" s="201"/>
      <c r="N27" s="202"/>
      <c r="O27" s="200"/>
      <c r="P27" s="201"/>
      <c r="Q27" s="203">
        <f t="shared" si="14"/>
        <v>0</v>
      </c>
      <c r="R27" s="204"/>
      <c r="S27" s="194" t="str">
        <f t="shared" si="3"/>
        <v/>
      </c>
      <c r="T27" s="205" t="str">
        <f t="shared" si="4"/>
        <v/>
      </c>
      <c r="V27" s="251"/>
      <c r="W27" s="167"/>
      <c r="X27" s="167"/>
      <c r="Y27" s="167"/>
      <c r="Z27" s="166">
        <f t="shared" si="5"/>
        <v>0</v>
      </c>
      <c r="AA27" s="132" t="str">
        <f t="shared" si="6"/>
        <v>IDN</v>
      </c>
      <c r="AB27" s="132" t="str">
        <f>IF(AC27='liste action'!$D$2,'liste action'!$C$2,IF(AC27='liste action'!$D$3,'liste action'!$C$3,IF(AC27='liste action'!$D$4,'liste action'!$C$4,IF(AC27='liste action'!$D$5,'liste action'!$C$5,IF(AC27='liste action'!$D$6,'liste action'!$C$6,IF(AC27='liste action'!$D$7,'liste action'!$C$7,IF(AC27='liste action'!$D$8,'liste action'!$C$8,IF(AC27='liste action'!$D$9,'liste action'!$C$9,IF(AC27='liste action'!$D$10,'liste action'!$C$10,IF(AC27='liste action'!$D$11,'liste action'!$C$11,IF(AC27='liste action'!$D$12,'liste action'!$C$12,IF(AC27='liste action'!$D$13,'liste action'!$C$13,IF(AC27='liste action'!$D$14,'liste action'!$C$14,IF(AC27='liste action'!$D$15,'liste action'!$C$15,IF(AC27='liste action'!$D$16,'liste action'!$C$16,IF(AC27='liste action'!$D$17,'liste action'!$C$17,IF(AC27='liste action'!$D$18,'liste action'!$C$18,IF(AC27='liste action'!$D$19,'liste action'!$C$19,IF(AC27='liste action'!$D$20,'liste action'!$C$20,IF(AC27='liste action'!$D$21,'liste action'!$C$21,IF(AC27='liste action'!$D$22,'liste action'!$C$22,IF(AC27='liste action'!$D$23,'liste action'!$C$23,IF(AC27='liste action'!$D$24,'liste action'!$C$24,IF(AC27='liste action'!$D$25,'liste action'!$C$25,IF(AC27='liste action'!$D$26,'liste action'!$C$26,IF(AC27='liste action'!$D$27,'liste action'!$C$27,IF(AC27='liste action'!$D$28,'liste action'!$C$28,IF(AC27='liste action'!$D$29,'liste action'!$C$29,IF(AC27='liste action'!$D$30,'liste action'!$C$30,IF(AC27='liste action'!$D$31,'liste action'!$C$31,IF(AC27='liste action'!$D$32,'liste action'!$C$32,IF(AC27='liste action'!$D$33,'liste action'!$C$33,IF(AC27='liste action'!$D$34,'liste action'!$C$34,IF(AC27='liste action'!$D$35,'liste action'!$C$35,IF(AC27='liste action'!$D$36,'liste action'!$C$36,IF(AC27='liste action'!$D$37,'liste action'!$C$37,IF(AC27='liste action'!$D$38,'liste action'!$C$38,IF(AC27='liste action'!$D$39,'liste action'!$C$39,IF(AC27='liste action'!$D$40,'liste action'!$C$40,IF(AC27='liste action'!$D$41,'liste action'!$C$41,IF(AC27='liste action'!$D$42,'liste action'!$C$42,IF(AC27='liste action'!$D$43,'liste action'!$C$43,IF(AC27='liste action'!$D$44,'liste action'!$C$44,IF(AC27='liste action'!$D$45,'liste action'!$C$45,IF(AC27='liste action'!$D$46,'liste action'!$C$46,IF(AC27='liste action'!$D$47,'liste action'!$C$47,IF(AC27='liste action'!$D$48,'liste action'!$C$48,IF(AC27='liste action'!$D$49,'liste action'!$C$49,IF(AC27='liste action'!$D$50,'liste action'!$C$50,IF(AC27='liste action'!$D$51,'liste action'!$C$51,IF(AC27='liste action'!$D$52,'liste action'!$C$52,IF(AC27='liste action'!$D$53,'liste action'!$C$53,IF(AC27='liste action'!$D$54,'liste action'!$C$54,IF(AC27='liste action'!$D$55,'liste action'!$C$55,IF(AC27='liste action'!$D$56,'liste action'!$C$56,IF(AC27='liste action'!$D$57,'liste action'!$C$57,IF(AC27='liste action'!$D$58,'liste action'!$C$58,IF(AC27='liste action'!$D$59,'liste action'!$C$59,IF(AC27='liste action'!$D$60,'liste action'!$C$60,IF(AC27='liste action'!$D$61,'liste action'!$C$61,IF(AC27='liste action'!$D$62,'liste action'!$C$62,IF(AC27='liste action'!$D$63,'liste action'!$C$63,IF(AC27='liste action'!$D$64,'liste action'!$C$64,"")))))))))))))))))))))))))))))))))))))))))))))))))))))))))))))))</f>
        <v/>
      </c>
      <c r="AC27" s="132" t="str">
        <f>IF(D27='liste action'!$E$2,'liste action'!$D$2,IF(D27='liste action'!$E$3,'liste action'!$D$3,IF(D27='liste action'!$E$4,'liste action'!$D$4,IF(D27='liste action'!$E$5,'liste action'!$D$5,IF(D27='liste action'!$E$6,'liste action'!$D$6,IF(D27='liste action'!$E$7,'liste action'!$D$7,IF(D27='liste action'!$E$8,'liste action'!$D$8,IF(D27='liste action'!$E$9,'liste action'!$D$9,IF(D27='liste action'!$E$10,'liste action'!$D$10,IF(D27='liste action'!$E$11,'liste action'!$D$11,IF(D27='liste action'!$E$12,'liste action'!$D$12,IF(D27='liste action'!$E$13,'liste action'!$D$13,IF(D27='liste action'!$E$14,'liste action'!$D$14,IF(D27='liste action'!$E$15,'liste action'!$D$15,IF(D27='liste action'!$E$16,'liste action'!$D$16,IF(D27='liste action'!$E$17,'liste action'!$D$17,IF(D27='liste action'!$E$18,'liste action'!$D$18,IF(D27='liste action'!$E$19,'liste action'!$D$19,IF(D27='liste action'!$E$20,'liste action'!$D$20,IF(D27='liste action'!$E$21,'liste action'!$D$21,IF(D27='liste action'!$E$22,'liste action'!$D$22,IF(D27='liste action'!$E$23,'liste action'!$D$23,IF(D27='liste action'!$E$24,'liste action'!$D$24,IF(D27='liste action'!$E$25,'liste action'!$D$25,IF(D27='liste action'!$E$26,'liste action'!$D$26,IF(D27='liste action'!$E$27,'liste action'!$D$27,IF(D27='liste action'!$E$28,'liste action'!$D$28,IF(D27='liste action'!$E$29,'liste action'!$D$29,IF(D27='liste action'!$E$30,'liste action'!$D$30,IF(D27='liste action'!$E$31,'liste action'!$D$31,IF(D27='liste action'!$E$32,'liste action'!$D$32,IF(D27='liste action'!$E$33,'liste action'!$D$33,IF(D27='liste action'!$E$34,'liste action'!$D$34,IF(D27='liste action'!$E$35,'liste action'!$D$35,IF(D27='liste action'!$E$36,'liste action'!$D$36,IF(D27='liste action'!$E$37,'liste action'!$D$37,IF(D27='liste action'!$E$38,'liste action'!$D$38,IF(D27='liste action'!$E$39,'liste action'!$D$39,IF(D27='liste action'!$E$40,'liste action'!$D$40,IF(D27='liste action'!$E$41,'liste action'!$D$41,IF(D27='liste action'!$E$42,'liste action'!$D$42,IF(D27='liste action'!$E$43,'liste action'!$D$43,IF(D27='liste action'!$E$44,'liste action'!$D$44,IF(D27='liste action'!$E$45,'liste action'!$D$45,IF(D27='liste action'!$E$46,'liste action'!$D$46,IF(D27='liste action'!$E$47,'liste action'!$D$47,IF(D27='liste action'!$E$48,'liste action'!$D$48,IF(D27='liste action'!$E$49,'liste action'!$D$49,IF(D27='liste action'!$E$50,'liste action'!$D$50,IF(D27='liste action'!$E$51,'liste action'!$D$51,IF(D27='liste action'!$E$52,'liste action'!$D$52,IF(D27='liste action'!$E$53,'liste action'!$D$53,IF(D27='liste action'!$E$54,'liste action'!$D$54,IF(D27='liste action'!$E$55,'liste action'!$D$55,IF(D27='liste action'!$E$56,'liste action'!$D$56,IF(D27='liste action'!$E$57,'liste action'!$D$57,IF(D27='liste action'!$E$58,'liste action'!$D$58,IF(D27='liste action'!$E$59,'liste action'!$D$59,IF(D27='liste action'!$E$60,'liste action'!$D$60,IF(D27='liste action'!$E$61,'liste action'!$D$61,IF(D27='liste action'!$E$62,'liste action'!$D$62,IF(D27='liste action'!$E$63,'liste action'!$D$63,IF(D27='liste action'!$E$64,'liste action'!$D$64,"")))))))))))))))))))))))))))))))))))))))))))))))))))))))))))))))</f>
        <v/>
      </c>
      <c r="AD27" s="132" t="str">
        <f t="shared" si="7"/>
        <v>IDN</v>
      </c>
      <c r="AE27" s="253" t="str">
        <f>IF(I27="",LEFT($F$2,3),I27)</f>
        <v>IDN</v>
      </c>
      <c r="AF27" s="132" t="str">
        <f>IF(AG27='liste action'!$D$2,'liste action'!$C$2,IF(AG27='liste action'!$D$3,'liste action'!$C$3,IF(AG27='liste action'!$D$4,'liste action'!$C$4,IF(AG27='liste action'!$D$5,'liste action'!$C$5,IF(AG27='liste action'!$D$6,'liste action'!$C$6,IF(AG27='liste action'!$D$7,'liste action'!$C$7,IF(AG27='liste action'!$D$8,'liste action'!$C$8,IF(AG27='liste action'!$D$9,'liste action'!$C$9,IF(AG27='liste action'!$D$10,'liste action'!$C$10,IF(AG27='liste action'!$D$11,'liste action'!$C$11,IF(AG27='liste action'!$D$12,'liste action'!$C$12,IF(AG27='liste action'!$D$13,'liste action'!$C$13,IF(AG27='liste action'!$D$14,'liste action'!$C$14,IF(AG27='liste action'!$D$15,'liste action'!$C$15,IF(AG27='liste action'!$D$16,'liste action'!$C$16,IF(AG27='liste action'!$D$17,'liste action'!$C$17,IF(AG27='liste action'!$D$18,'liste action'!$C$18,IF(AG27='liste action'!$D$19,'liste action'!$C$19,IF(AG27='liste action'!$D$20,'liste action'!$C$20,IF(AG27='liste action'!$D$21,'liste action'!$C$21,IF(AG27='liste action'!$D$22,'liste action'!$C$22,IF(AG27='liste action'!$D$23,'liste action'!$C$23,IF(AG27='liste action'!$D$24,'liste action'!$C$24,IF(AG27='liste action'!$D$25,'liste action'!$C$25,IF(AG27='liste action'!$D$26,'liste action'!$C$26,IF(AG27='liste action'!$D$27,'liste action'!$C$27,IF(AG27='liste action'!$D$28,'liste action'!$C$28,IF(AG27='liste action'!$D$29,'liste action'!$C$29,IF(AG27='liste action'!$D$30,'liste action'!$C$30,IF(AG27='liste action'!$D$31,'liste action'!$C$31,IF(AG27='liste action'!$D$32,'liste action'!$C$32,IF(AG27='liste action'!$D$33,'liste action'!$C$33,IF(AG27='liste action'!$D$34,'liste action'!$C$34,IF(AG27='liste action'!$D$35,'liste action'!$C$35,IF(AG27='liste action'!$D$36,'liste action'!$C$36,IF(AG27='liste action'!$D$37,'liste action'!$C$37,IF(AG27='liste action'!$D$38,'liste action'!$C$38,IF(AG27='liste action'!$D$39,'liste action'!$C$39,IF(AG27='liste action'!$D$40,'liste action'!$C$40,IF(AG27='liste action'!$D$41,'liste action'!$C$41,IF(AG27='liste action'!$D$42,'liste action'!$C$42,IF(AG27='liste action'!$D$43,'liste action'!$C$43,IF(AG27='liste action'!$D$44,'liste action'!$C$44,IF(AG27='liste action'!$D$45,'liste action'!$C$45,IF(AG27='liste action'!$D$46,'liste action'!$C$46,IF(AG27='liste action'!$D$47,'liste action'!$C$47,IF(AG27='liste action'!$D$48,'liste action'!$C$48,IF(AG27='liste action'!$D$49,'liste action'!$C$49,IF(AG27='liste action'!$D$50,'liste action'!$C$50,IF(AG27='liste action'!$D$51,'liste action'!$C$51,IF(AG27='liste action'!$D$52,'liste action'!$C$52,IF(AG27='liste action'!$D$53,'liste action'!$C$53,IF(AG27='liste action'!$D$54,'liste action'!$C$54,IF(AG27='liste action'!$D$55,'liste action'!$C$55,IF(AG27='liste action'!$D$56,'liste action'!$C$56,IF(AG27='liste action'!$D$57,'liste action'!$C$57,IF(AG27='liste action'!$D$58,'liste action'!$C$58,IF(AG27='liste action'!$D$59,'liste action'!$C$59,IF(AG27='liste action'!$D$60,'liste action'!$C$60,IF(AG27='liste action'!$D$61,'liste action'!$C$61,IF(AG27='liste action'!$D$62,'liste action'!$C$62,IF(AG27='liste action'!$D$63,'liste action'!$C$63,IF(AG27='liste action'!$D$64,'liste action'!$C$64,"")))))))))))))))))))))))))))))))))))))))))))))))))))))))))))))))</f>
        <v/>
      </c>
      <c r="AG27" s="132" t="str">
        <f>IF(E27='liste action'!$E$2,'liste action'!$D$2,IF(E27='liste action'!$E$3,'liste action'!$D$3,IF(E27='liste action'!$E$4,'liste action'!$D$4,IF(E27='liste action'!$E$5,'liste action'!$D$5,IF(E27='liste action'!$E$6,'liste action'!$D$6,IF(E27='liste action'!$E$7,'liste action'!$D$7,IF(E27='liste action'!$E$8,'liste action'!$D$8,IF(E27='liste action'!$E$9,'liste action'!$D$9,IF(E27='liste action'!$E$10,'liste action'!$D$10,IF(E27='liste action'!$E$11,'liste action'!$D$11,IF(E27='liste action'!$E$12,'liste action'!$D$12,IF(E27='liste action'!$E$13,'liste action'!$D$13,IF(E27='liste action'!$E$14,'liste action'!$D$14,IF(E27='liste action'!$E$15,'liste action'!$D$15,IF(E27='liste action'!$E$16,'liste action'!$D$16,IF(E27='liste action'!$E$17,'liste action'!$D$17,IF(E27='liste action'!$E$18,'liste action'!$D$18,IF(E27='liste action'!$E$19,'liste action'!$D$19,IF(E27='liste action'!$E$20,'liste action'!$D$20,IF(E27='liste action'!$E$21,'liste action'!$D$21,IF(E27='liste action'!$E$22,'liste action'!$D$22,IF(E27='liste action'!$E$23,'liste action'!$D$23,IF(E27='liste action'!$E$24,'liste action'!$D$24,IF(E27='liste action'!$E$25,'liste action'!$D$25,IF(E27='liste action'!$E$26,'liste action'!$D$26,IF(E27='liste action'!$E$27,'liste action'!$D$27,IF(E27='liste action'!$E$28,'liste action'!$D$28,IF(E27='liste action'!$E$29,'liste action'!$D$29,IF(E27='liste action'!$E$30,'liste action'!$D$30,IF(E27='liste action'!$E$31,'liste action'!$D$31,IF(E27='liste action'!$E$32,'liste action'!$D$32,IF(E27='liste action'!$E$33,'liste action'!$D$33,IF(E27='liste action'!$E$34,'liste action'!$D$34,IF(E27='liste action'!$E$35,'liste action'!$D$35,IF(E27='liste action'!$E$36,'liste action'!$D$36,IF(E27='liste action'!$E$37,'liste action'!$D$37,IF(E27='liste action'!$E$38,'liste action'!$D$38,IF(E27='liste action'!$E$39,'liste action'!$D$39,IF(E27='liste action'!$E$40,'liste action'!$D$40,IF(E27='liste action'!$E$41,'liste action'!$D$41,IF(E27='liste action'!$E$42,'liste action'!$D$42,IF(E27='liste action'!$E$43,'liste action'!$D$43,IF(E27='liste action'!$E$44,'liste action'!$D$44,IF(E27='liste action'!$E$45,'liste action'!$D$45,IF(E27='liste action'!$E$46,'liste action'!$D$46,IF(E27='liste action'!$E$47,'liste action'!$D$47,IF(E27='liste action'!$E$48,'liste action'!$D$48,IF(E27='liste action'!$E$49,'liste action'!$D$49,IF(E27='liste action'!$E$50,'liste action'!$D$50,IF(E27='liste action'!$E$51,'liste action'!$D$51,IF(E27='liste action'!$E$52,'liste action'!$D$52,IF(E27='liste action'!$E$53,'liste action'!$D$53,IF(E27='liste action'!$E$54,'liste action'!$D$54,IF(E27='liste action'!$E$55,'liste action'!$D$55,IF(E27='liste action'!$E$56,'liste action'!$D$56,IF(E27='liste action'!$E$57,'liste action'!$D$57,IF(E27='liste action'!$E$58,'liste action'!$D$58,IF(E27='liste action'!$E$59,'liste action'!$D$59,IF(E27='liste action'!$E$60,'liste action'!$D$60,IF(E27='liste action'!$E$61,'liste action'!$D$61,IF(E27='liste action'!$E$62,'liste action'!$D$62,IF(E27='liste action'!$E$63,'liste action'!$D$63,IF(E27='liste action'!$E$64,'liste action'!$D$64,"")))))))))))))))))))))))))))))))))))))))))))))))))))))))))))))))</f>
        <v/>
      </c>
      <c r="AH27" s="132" t="str">
        <f t="shared" si="8"/>
        <v>IDN</v>
      </c>
      <c r="AI27" s="254">
        <f>K27</f>
        <v>0</v>
      </c>
      <c r="AJ27" s="329">
        <f>N27</f>
        <v>0</v>
      </c>
      <c r="AK27" s="134">
        <f>L27</f>
        <v>0</v>
      </c>
      <c r="AL27" s="134">
        <f>O27</f>
        <v>0</v>
      </c>
      <c r="AM27" s="134">
        <f>M27</f>
        <v>0</v>
      </c>
      <c r="AN27" s="134">
        <f>P27</f>
        <v>0</v>
      </c>
      <c r="AO27" s="357">
        <f t="shared" si="9"/>
        <v>0</v>
      </c>
      <c r="AP27" s="54" t="str">
        <f>IF(D27="T",2,IF(D27="CP",0,IF(D27="TF",2,IF(D27="TM",0,IF(D27="JF",0,IF(D27="RTT",0,IF(D27="JNT",0,"0")))))))</f>
        <v>0</v>
      </c>
      <c r="AQ27" s="54" t="str">
        <f>IF(E27="T",3,IF(E27="CP",0,IF(E27="TF",3,IF(E27="TM",0,IF(E27="JF",0,IF(E27="RTT",0,IF(E27="JNT",0,"0")))))))</f>
        <v>0</v>
      </c>
      <c r="AR27" s="1">
        <f t="shared" si="10"/>
        <v>0</v>
      </c>
      <c r="AS27" s="55" t="e">
        <f>IF(AR27=5,$AS$7,IF(AR27=2,$AS$8,IF(AR27=3,$AS$9,IF(AR27=0,#REF!))))</f>
        <v>#REF!</v>
      </c>
      <c r="AT27" s="54">
        <f>IF(AND(D27="CP",E27="CP"),1,IF(AND(D27="CP",E27&lt;&gt;"CP"),0.5,IF(AND(D27&lt;&gt;"CP",E27="CP"),0.5,0)))</f>
        <v>0</v>
      </c>
      <c r="AU27" s="54">
        <f>IF(D27="RTT",0.5,0)</f>
        <v>0</v>
      </c>
      <c r="AV27" s="54">
        <f>IF(E27="RTT",0.5,0)</f>
        <v>0</v>
      </c>
      <c r="AW27" s="54">
        <f t="shared" si="11"/>
        <v>0</v>
      </c>
      <c r="AX27" s="54">
        <f>IF(D27="TM",0.5,0)</f>
        <v>0</v>
      </c>
      <c r="AY27" s="54">
        <f>IF(E27="TM",0.5,0)</f>
        <v>0</v>
      </c>
      <c r="AZ27" s="54">
        <f t="shared" si="12"/>
        <v>0</v>
      </c>
      <c r="BA27" s="54">
        <f t="shared" si="13"/>
        <v>0</v>
      </c>
    </row>
    <row r="28" spans="1:53" ht="31.5" customHeight="1" x14ac:dyDescent="0.3">
      <c r="A28" s="287"/>
      <c r="B28" s="150" t="s">
        <v>12</v>
      </c>
      <c r="C28" s="151">
        <f t="shared" si="15"/>
        <v>43480</v>
      </c>
      <c r="D28" s="196"/>
      <c r="E28" s="197"/>
      <c r="F28" s="197"/>
      <c r="G28" s="326"/>
      <c r="H28" s="326"/>
      <c r="I28" s="326"/>
      <c r="J28" s="198"/>
      <c r="K28" s="199"/>
      <c r="L28" s="200"/>
      <c r="M28" s="201"/>
      <c r="N28" s="202"/>
      <c r="O28" s="200"/>
      <c r="P28" s="201"/>
      <c r="Q28" s="203">
        <f t="shared" si="14"/>
        <v>0</v>
      </c>
      <c r="R28" s="204"/>
      <c r="S28" s="199" t="str">
        <f t="shared" si="3"/>
        <v/>
      </c>
      <c r="T28" s="205" t="str">
        <f t="shared" si="4"/>
        <v/>
      </c>
      <c r="V28" s="251"/>
      <c r="W28" s="167"/>
      <c r="X28" s="167"/>
      <c r="Y28" s="167"/>
      <c r="Z28" s="166">
        <f t="shared" si="5"/>
        <v>0</v>
      </c>
      <c r="AA28" s="132" t="str">
        <f t="shared" si="6"/>
        <v>IDN</v>
      </c>
      <c r="AB28" s="132" t="str">
        <f>IF(AC28='liste action'!$D$2,'liste action'!$C$2,IF(AC28='liste action'!$D$3,'liste action'!$C$3,IF(AC28='liste action'!$D$4,'liste action'!$C$4,IF(AC28='liste action'!$D$5,'liste action'!$C$5,IF(AC28='liste action'!$D$6,'liste action'!$C$6,IF(AC28='liste action'!$D$7,'liste action'!$C$7,IF(AC28='liste action'!$D$8,'liste action'!$C$8,IF(AC28='liste action'!$D$9,'liste action'!$C$9,IF(AC28='liste action'!$D$10,'liste action'!$C$10,IF(AC28='liste action'!$D$11,'liste action'!$C$11,IF(AC28='liste action'!$D$12,'liste action'!$C$12,IF(AC28='liste action'!$D$13,'liste action'!$C$13,IF(AC28='liste action'!$D$14,'liste action'!$C$14,IF(AC28='liste action'!$D$15,'liste action'!$C$15,IF(AC28='liste action'!$D$16,'liste action'!$C$16,IF(AC28='liste action'!$D$17,'liste action'!$C$17,IF(AC28='liste action'!$D$18,'liste action'!$C$18,IF(AC28='liste action'!$D$19,'liste action'!$C$19,IF(AC28='liste action'!$D$20,'liste action'!$C$20,IF(AC28='liste action'!$D$21,'liste action'!$C$21,IF(AC28='liste action'!$D$22,'liste action'!$C$22,IF(AC28='liste action'!$D$23,'liste action'!$C$23,IF(AC28='liste action'!$D$24,'liste action'!$C$24,IF(AC28='liste action'!$D$25,'liste action'!$C$25,IF(AC28='liste action'!$D$26,'liste action'!$C$26,IF(AC28='liste action'!$D$27,'liste action'!$C$27,IF(AC28='liste action'!$D$28,'liste action'!$C$28,IF(AC28='liste action'!$D$29,'liste action'!$C$29,IF(AC28='liste action'!$D$30,'liste action'!$C$30,IF(AC28='liste action'!$D$31,'liste action'!$C$31,IF(AC28='liste action'!$D$32,'liste action'!$C$32,IF(AC28='liste action'!$D$33,'liste action'!$C$33,IF(AC28='liste action'!$D$34,'liste action'!$C$34,IF(AC28='liste action'!$D$35,'liste action'!$C$35,IF(AC28='liste action'!$D$36,'liste action'!$C$36,IF(AC28='liste action'!$D$37,'liste action'!$C$37,IF(AC28='liste action'!$D$38,'liste action'!$C$38,IF(AC28='liste action'!$D$39,'liste action'!$C$39,IF(AC28='liste action'!$D$40,'liste action'!$C$40,IF(AC28='liste action'!$D$41,'liste action'!$C$41,IF(AC28='liste action'!$D$42,'liste action'!$C$42,IF(AC28='liste action'!$D$43,'liste action'!$C$43,IF(AC28='liste action'!$D$44,'liste action'!$C$44,IF(AC28='liste action'!$D$45,'liste action'!$C$45,IF(AC28='liste action'!$D$46,'liste action'!$C$46,IF(AC28='liste action'!$D$47,'liste action'!$C$47,IF(AC28='liste action'!$D$48,'liste action'!$C$48,IF(AC28='liste action'!$D$49,'liste action'!$C$49,IF(AC28='liste action'!$D$50,'liste action'!$C$50,IF(AC28='liste action'!$D$51,'liste action'!$C$51,IF(AC28='liste action'!$D$52,'liste action'!$C$52,IF(AC28='liste action'!$D$53,'liste action'!$C$53,IF(AC28='liste action'!$D$54,'liste action'!$C$54,IF(AC28='liste action'!$D$55,'liste action'!$C$55,IF(AC28='liste action'!$D$56,'liste action'!$C$56,IF(AC28='liste action'!$D$57,'liste action'!$C$57,IF(AC28='liste action'!$D$58,'liste action'!$C$58,IF(AC28='liste action'!$D$59,'liste action'!$C$59,IF(AC28='liste action'!$D$60,'liste action'!$C$60,IF(AC28='liste action'!$D$61,'liste action'!$C$61,IF(AC28='liste action'!$D$62,'liste action'!$C$62,IF(AC28='liste action'!$D$63,'liste action'!$C$63,IF(AC28='liste action'!$D$64,'liste action'!$C$64,"")))))))))))))))))))))))))))))))))))))))))))))))))))))))))))))))</f>
        <v/>
      </c>
      <c r="AC28" s="132" t="str">
        <f>IF(D28='liste action'!$E$2,'liste action'!$D$2,IF(D28='liste action'!$E$3,'liste action'!$D$3,IF(D28='liste action'!$E$4,'liste action'!$D$4,IF(D28='liste action'!$E$5,'liste action'!$D$5,IF(D28='liste action'!$E$6,'liste action'!$D$6,IF(D28='liste action'!$E$7,'liste action'!$D$7,IF(D28='liste action'!$E$8,'liste action'!$D$8,IF(D28='liste action'!$E$9,'liste action'!$D$9,IF(D28='liste action'!$E$10,'liste action'!$D$10,IF(D28='liste action'!$E$11,'liste action'!$D$11,IF(D28='liste action'!$E$12,'liste action'!$D$12,IF(D28='liste action'!$E$13,'liste action'!$D$13,IF(D28='liste action'!$E$14,'liste action'!$D$14,IF(D28='liste action'!$E$15,'liste action'!$D$15,IF(D28='liste action'!$E$16,'liste action'!$D$16,IF(D28='liste action'!$E$17,'liste action'!$D$17,IF(D28='liste action'!$E$18,'liste action'!$D$18,IF(D28='liste action'!$E$19,'liste action'!$D$19,IF(D28='liste action'!$E$20,'liste action'!$D$20,IF(D28='liste action'!$E$21,'liste action'!$D$21,IF(D28='liste action'!$E$22,'liste action'!$D$22,IF(D28='liste action'!$E$23,'liste action'!$D$23,IF(D28='liste action'!$E$24,'liste action'!$D$24,IF(D28='liste action'!$E$25,'liste action'!$D$25,IF(D28='liste action'!$E$26,'liste action'!$D$26,IF(D28='liste action'!$E$27,'liste action'!$D$27,IF(D28='liste action'!$E$28,'liste action'!$D$28,IF(D28='liste action'!$E$29,'liste action'!$D$29,IF(D28='liste action'!$E$30,'liste action'!$D$30,IF(D28='liste action'!$E$31,'liste action'!$D$31,IF(D28='liste action'!$E$32,'liste action'!$D$32,IF(D28='liste action'!$E$33,'liste action'!$D$33,IF(D28='liste action'!$E$34,'liste action'!$D$34,IF(D28='liste action'!$E$35,'liste action'!$D$35,IF(D28='liste action'!$E$36,'liste action'!$D$36,IF(D28='liste action'!$E$37,'liste action'!$D$37,IF(D28='liste action'!$E$38,'liste action'!$D$38,IF(D28='liste action'!$E$39,'liste action'!$D$39,IF(D28='liste action'!$E$40,'liste action'!$D$40,IF(D28='liste action'!$E$41,'liste action'!$D$41,IF(D28='liste action'!$E$42,'liste action'!$D$42,IF(D28='liste action'!$E$43,'liste action'!$D$43,IF(D28='liste action'!$E$44,'liste action'!$D$44,IF(D28='liste action'!$E$45,'liste action'!$D$45,IF(D28='liste action'!$E$46,'liste action'!$D$46,IF(D28='liste action'!$E$47,'liste action'!$D$47,IF(D28='liste action'!$E$48,'liste action'!$D$48,IF(D28='liste action'!$E$49,'liste action'!$D$49,IF(D28='liste action'!$E$50,'liste action'!$D$50,IF(D28='liste action'!$E$51,'liste action'!$D$51,IF(D28='liste action'!$E$52,'liste action'!$D$52,IF(D28='liste action'!$E$53,'liste action'!$D$53,IF(D28='liste action'!$E$54,'liste action'!$D$54,IF(D28='liste action'!$E$55,'liste action'!$D$55,IF(D28='liste action'!$E$56,'liste action'!$D$56,IF(D28='liste action'!$E$57,'liste action'!$D$57,IF(D28='liste action'!$E$58,'liste action'!$D$58,IF(D28='liste action'!$E$59,'liste action'!$D$59,IF(D28='liste action'!$E$60,'liste action'!$D$60,IF(D28='liste action'!$E$61,'liste action'!$D$61,IF(D28='liste action'!$E$62,'liste action'!$D$62,IF(D28='liste action'!$E$63,'liste action'!$D$63,IF(D28='liste action'!$E$64,'liste action'!$D$64,"")))))))))))))))))))))))))))))))))))))))))))))))))))))))))))))))</f>
        <v/>
      </c>
      <c r="AD28" s="132" t="str">
        <f t="shared" si="7"/>
        <v>IDN</v>
      </c>
      <c r="AE28" s="253" t="str">
        <f>IF(I28="",LEFT($F$2,3),I28)</f>
        <v>IDN</v>
      </c>
      <c r="AF28" s="132" t="str">
        <f>IF(AG28='liste action'!$D$2,'liste action'!$C$2,IF(AG28='liste action'!$D$3,'liste action'!$C$3,IF(AG28='liste action'!$D$4,'liste action'!$C$4,IF(AG28='liste action'!$D$5,'liste action'!$C$5,IF(AG28='liste action'!$D$6,'liste action'!$C$6,IF(AG28='liste action'!$D$7,'liste action'!$C$7,IF(AG28='liste action'!$D$8,'liste action'!$C$8,IF(AG28='liste action'!$D$9,'liste action'!$C$9,IF(AG28='liste action'!$D$10,'liste action'!$C$10,IF(AG28='liste action'!$D$11,'liste action'!$C$11,IF(AG28='liste action'!$D$12,'liste action'!$C$12,IF(AG28='liste action'!$D$13,'liste action'!$C$13,IF(AG28='liste action'!$D$14,'liste action'!$C$14,IF(AG28='liste action'!$D$15,'liste action'!$C$15,IF(AG28='liste action'!$D$16,'liste action'!$C$16,IF(AG28='liste action'!$D$17,'liste action'!$C$17,IF(AG28='liste action'!$D$18,'liste action'!$C$18,IF(AG28='liste action'!$D$19,'liste action'!$C$19,IF(AG28='liste action'!$D$20,'liste action'!$C$20,IF(AG28='liste action'!$D$21,'liste action'!$C$21,IF(AG28='liste action'!$D$22,'liste action'!$C$22,IF(AG28='liste action'!$D$23,'liste action'!$C$23,IF(AG28='liste action'!$D$24,'liste action'!$C$24,IF(AG28='liste action'!$D$25,'liste action'!$C$25,IF(AG28='liste action'!$D$26,'liste action'!$C$26,IF(AG28='liste action'!$D$27,'liste action'!$C$27,IF(AG28='liste action'!$D$28,'liste action'!$C$28,IF(AG28='liste action'!$D$29,'liste action'!$C$29,IF(AG28='liste action'!$D$30,'liste action'!$C$30,IF(AG28='liste action'!$D$31,'liste action'!$C$31,IF(AG28='liste action'!$D$32,'liste action'!$C$32,IF(AG28='liste action'!$D$33,'liste action'!$C$33,IF(AG28='liste action'!$D$34,'liste action'!$C$34,IF(AG28='liste action'!$D$35,'liste action'!$C$35,IF(AG28='liste action'!$D$36,'liste action'!$C$36,IF(AG28='liste action'!$D$37,'liste action'!$C$37,IF(AG28='liste action'!$D$38,'liste action'!$C$38,IF(AG28='liste action'!$D$39,'liste action'!$C$39,IF(AG28='liste action'!$D$40,'liste action'!$C$40,IF(AG28='liste action'!$D$41,'liste action'!$C$41,IF(AG28='liste action'!$D$42,'liste action'!$C$42,IF(AG28='liste action'!$D$43,'liste action'!$C$43,IF(AG28='liste action'!$D$44,'liste action'!$C$44,IF(AG28='liste action'!$D$45,'liste action'!$C$45,IF(AG28='liste action'!$D$46,'liste action'!$C$46,IF(AG28='liste action'!$D$47,'liste action'!$C$47,IF(AG28='liste action'!$D$48,'liste action'!$C$48,IF(AG28='liste action'!$D$49,'liste action'!$C$49,IF(AG28='liste action'!$D$50,'liste action'!$C$50,IF(AG28='liste action'!$D$51,'liste action'!$C$51,IF(AG28='liste action'!$D$52,'liste action'!$C$52,IF(AG28='liste action'!$D$53,'liste action'!$C$53,IF(AG28='liste action'!$D$54,'liste action'!$C$54,IF(AG28='liste action'!$D$55,'liste action'!$C$55,IF(AG28='liste action'!$D$56,'liste action'!$C$56,IF(AG28='liste action'!$D$57,'liste action'!$C$57,IF(AG28='liste action'!$D$58,'liste action'!$C$58,IF(AG28='liste action'!$D$59,'liste action'!$C$59,IF(AG28='liste action'!$D$60,'liste action'!$C$60,IF(AG28='liste action'!$D$61,'liste action'!$C$61,IF(AG28='liste action'!$D$62,'liste action'!$C$62,IF(AG28='liste action'!$D$63,'liste action'!$C$63,IF(AG28='liste action'!$D$64,'liste action'!$C$64,"")))))))))))))))))))))))))))))))))))))))))))))))))))))))))))))))</f>
        <v/>
      </c>
      <c r="AG28" s="132" t="str">
        <f>IF(E28='liste action'!$E$2,'liste action'!$D$2,IF(E28='liste action'!$E$3,'liste action'!$D$3,IF(E28='liste action'!$E$4,'liste action'!$D$4,IF(E28='liste action'!$E$5,'liste action'!$D$5,IF(E28='liste action'!$E$6,'liste action'!$D$6,IF(E28='liste action'!$E$7,'liste action'!$D$7,IF(E28='liste action'!$E$8,'liste action'!$D$8,IF(E28='liste action'!$E$9,'liste action'!$D$9,IF(E28='liste action'!$E$10,'liste action'!$D$10,IF(E28='liste action'!$E$11,'liste action'!$D$11,IF(E28='liste action'!$E$12,'liste action'!$D$12,IF(E28='liste action'!$E$13,'liste action'!$D$13,IF(E28='liste action'!$E$14,'liste action'!$D$14,IF(E28='liste action'!$E$15,'liste action'!$D$15,IF(E28='liste action'!$E$16,'liste action'!$D$16,IF(E28='liste action'!$E$17,'liste action'!$D$17,IF(E28='liste action'!$E$18,'liste action'!$D$18,IF(E28='liste action'!$E$19,'liste action'!$D$19,IF(E28='liste action'!$E$20,'liste action'!$D$20,IF(E28='liste action'!$E$21,'liste action'!$D$21,IF(E28='liste action'!$E$22,'liste action'!$D$22,IF(E28='liste action'!$E$23,'liste action'!$D$23,IF(E28='liste action'!$E$24,'liste action'!$D$24,IF(E28='liste action'!$E$25,'liste action'!$D$25,IF(E28='liste action'!$E$26,'liste action'!$D$26,IF(E28='liste action'!$E$27,'liste action'!$D$27,IF(E28='liste action'!$E$28,'liste action'!$D$28,IF(E28='liste action'!$E$29,'liste action'!$D$29,IF(E28='liste action'!$E$30,'liste action'!$D$30,IF(E28='liste action'!$E$31,'liste action'!$D$31,IF(E28='liste action'!$E$32,'liste action'!$D$32,IF(E28='liste action'!$E$33,'liste action'!$D$33,IF(E28='liste action'!$E$34,'liste action'!$D$34,IF(E28='liste action'!$E$35,'liste action'!$D$35,IF(E28='liste action'!$E$36,'liste action'!$D$36,IF(E28='liste action'!$E$37,'liste action'!$D$37,IF(E28='liste action'!$E$38,'liste action'!$D$38,IF(E28='liste action'!$E$39,'liste action'!$D$39,IF(E28='liste action'!$E$40,'liste action'!$D$40,IF(E28='liste action'!$E$41,'liste action'!$D$41,IF(E28='liste action'!$E$42,'liste action'!$D$42,IF(E28='liste action'!$E$43,'liste action'!$D$43,IF(E28='liste action'!$E$44,'liste action'!$D$44,IF(E28='liste action'!$E$45,'liste action'!$D$45,IF(E28='liste action'!$E$46,'liste action'!$D$46,IF(E28='liste action'!$E$47,'liste action'!$D$47,IF(E28='liste action'!$E$48,'liste action'!$D$48,IF(E28='liste action'!$E$49,'liste action'!$D$49,IF(E28='liste action'!$E$50,'liste action'!$D$50,IF(E28='liste action'!$E$51,'liste action'!$D$51,IF(E28='liste action'!$E$52,'liste action'!$D$52,IF(E28='liste action'!$E$53,'liste action'!$D$53,IF(E28='liste action'!$E$54,'liste action'!$D$54,IF(E28='liste action'!$E$55,'liste action'!$D$55,IF(E28='liste action'!$E$56,'liste action'!$D$56,IF(E28='liste action'!$E$57,'liste action'!$D$57,IF(E28='liste action'!$E$58,'liste action'!$D$58,IF(E28='liste action'!$E$59,'liste action'!$D$59,IF(E28='liste action'!$E$60,'liste action'!$D$60,IF(E28='liste action'!$E$61,'liste action'!$D$61,IF(E28='liste action'!$E$62,'liste action'!$D$62,IF(E28='liste action'!$E$63,'liste action'!$D$63,IF(E28='liste action'!$E$64,'liste action'!$D$64,"")))))))))))))))))))))))))))))))))))))))))))))))))))))))))))))))</f>
        <v/>
      </c>
      <c r="AH28" s="132" t="str">
        <f t="shared" si="8"/>
        <v>IDN</v>
      </c>
      <c r="AI28" s="254">
        <f>K28</f>
        <v>0</v>
      </c>
      <c r="AJ28" s="329">
        <f>N28</f>
        <v>0</v>
      </c>
      <c r="AK28" s="134">
        <f>L28</f>
        <v>0</v>
      </c>
      <c r="AL28" s="134">
        <f>O28</f>
        <v>0</v>
      </c>
      <c r="AM28" s="134">
        <f>M28</f>
        <v>0</v>
      </c>
      <c r="AN28" s="134">
        <f>P28</f>
        <v>0</v>
      </c>
      <c r="AO28" s="357">
        <f t="shared" si="9"/>
        <v>0</v>
      </c>
      <c r="AP28" s="54" t="str">
        <f>IF(D28="T",2,IF(D28="CP",0,IF(D28="TF",2,IF(D28="TM",0,IF(D28="JF",0,IF(D28="RTT",0,IF(D28="JNT",0,"0")))))))</f>
        <v>0</v>
      </c>
      <c r="AQ28" s="54" t="str">
        <f>IF(E28="T",3,IF(E28="CP",0,IF(E28="TF",3,IF(E28="TM",0,IF(E28="JF",0,IF(E28="RTT",0,IF(E28="JNT",0,"0")))))))</f>
        <v>0</v>
      </c>
      <c r="AR28" s="1">
        <f t="shared" si="10"/>
        <v>0</v>
      </c>
      <c r="AS28" s="55" t="e">
        <f>IF(AR28=5,$AS$7,IF(AR28=2,$AS$8,IF(AR28=3,$AS$9,IF(AR28=0,#REF!))))</f>
        <v>#REF!</v>
      </c>
      <c r="AT28" s="54">
        <f>IF(AND(D28="CP",E28="CP"),1,IF(AND(D28="CP",E28&lt;&gt;"CP"),0.5,IF(AND(D28&lt;&gt;"CP",E28="CP"),0.5,0)))</f>
        <v>0</v>
      </c>
      <c r="AU28" s="54">
        <f>IF(D28="RTT",0.5,0)</f>
        <v>0</v>
      </c>
      <c r="AV28" s="54">
        <f>IF(E28="RTT",0.5,0)</f>
        <v>0</v>
      </c>
      <c r="AW28" s="54">
        <f t="shared" si="11"/>
        <v>0</v>
      </c>
      <c r="AX28" s="54">
        <f>IF(D28="TM",0.5,0)</f>
        <v>0</v>
      </c>
      <c r="AY28" s="54">
        <f>IF(E28="TM",0.5,0)</f>
        <v>0</v>
      </c>
      <c r="AZ28" s="54">
        <f t="shared" si="12"/>
        <v>0</v>
      </c>
      <c r="BA28" s="54">
        <f t="shared" si="13"/>
        <v>0</v>
      </c>
    </row>
    <row r="29" spans="1:53" ht="31.5" customHeight="1" x14ac:dyDescent="0.3">
      <c r="A29" s="287"/>
      <c r="B29" s="150" t="s">
        <v>13</v>
      </c>
      <c r="C29" s="151">
        <f t="shared" si="15"/>
        <v>43481</v>
      </c>
      <c r="D29" s="196"/>
      <c r="E29" s="197"/>
      <c r="F29" s="197"/>
      <c r="G29" s="326"/>
      <c r="H29" s="326"/>
      <c r="I29" s="326"/>
      <c r="J29" s="198"/>
      <c r="K29" s="199"/>
      <c r="L29" s="200"/>
      <c r="M29" s="201"/>
      <c r="N29" s="202"/>
      <c r="O29" s="200"/>
      <c r="P29" s="201"/>
      <c r="Q29" s="203">
        <f t="shared" si="14"/>
        <v>0</v>
      </c>
      <c r="R29" s="204"/>
      <c r="S29" s="199" t="str">
        <f t="shared" si="3"/>
        <v/>
      </c>
      <c r="T29" s="205" t="str">
        <f t="shared" si="4"/>
        <v/>
      </c>
      <c r="V29" s="251"/>
      <c r="W29" s="167"/>
      <c r="X29" s="167"/>
      <c r="Y29" s="167"/>
      <c r="Z29" s="166">
        <f t="shared" si="5"/>
        <v>0</v>
      </c>
      <c r="AA29" s="132" t="str">
        <f t="shared" si="6"/>
        <v>IDN</v>
      </c>
      <c r="AB29" s="132" t="str">
        <f>IF(AC29='liste action'!$D$2,'liste action'!$C$2,IF(AC29='liste action'!$D$3,'liste action'!$C$3,IF(AC29='liste action'!$D$4,'liste action'!$C$4,IF(AC29='liste action'!$D$5,'liste action'!$C$5,IF(AC29='liste action'!$D$6,'liste action'!$C$6,IF(AC29='liste action'!$D$7,'liste action'!$C$7,IF(AC29='liste action'!$D$8,'liste action'!$C$8,IF(AC29='liste action'!$D$9,'liste action'!$C$9,IF(AC29='liste action'!$D$10,'liste action'!$C$10,IF(AC29='liste action'!$D$11,'liste action'!$C$11,IF(AC29='liste action'!$D$12,'liste action'!$C$12,IF(AC29='liste action'!$D$13,'liste action'!$C$13,IF(AC29='liste action'!$D$14,'liste action'!$C$14,IF(AC29='liste action'!$D$15,'liste action'!$C$15,IF(AC29='liste action'!$D$16,'liste action'!$C$16,IF(AC29='liste action'!$D$17,'liste action'!$C$17,IF(AC29='liste action'!$D$18,'liste action'!$C$18,IF(AC29='liste action'!$D$19,'liste action'!$C$19,IF(AC29='liste action'!$D$20,'liste action'!$C$20,IF(AC29='liste action'!$D$21,'liste action'!$C$21,IF(AC29='liste action'!$D$22,'liste action'!$C$22,IF(AC29='liste action'!$D$23,'liste action'!$C$23,IF(AC29='liste action'!$D$24,'liste action'!$C$24,IF(AC29='liste action'!$D$25,'liste action'!$C$25,IF(AC29='liste action'!$D$26,'liste action'!$C$26,IF(AC29='liste action'!$D$27,'liste action'!$C$27,IF(AC29='liste action'!$D$28,'liste action'!$C$28,IF(AC29='liste action'!$D$29,'liste action'!$C$29,IF(AC29='liste action'!$D$30,'liste action'!$C$30,IF(AC29='liste action'!$D$31,'liste action'!$C$31,IF(AC29='liste action'!$D$32,'liste action'!$C$32,IF(AC29='liste action'!$D$33,'liste action'!$C$33,IF(AC29='liste action'!$D$34,'liste action'!$C$34,IF(AC29='liste action'!$D$35,'liste action'!$C$35,IF(AC29='liste action'!$D$36,'liste action'!$C$36,IF(AC29='liste action'!$D$37,'liste action'!$C$37,IF(AC29='liste action'!$D$38,'liste action'!$C$38,IF(AC29='liste action'!$D$39,'liste action'!$C$39,IF(AC29='liste action'!$D$40,'liste action'!$C$40,IF(AC29='liste action'!$D$41,'liste action'!$C$41,IF(AC29='liste action'!$D$42,'liste action'!$C$42,IF(AC29='liste action'!$D$43,'liste action'!$C$43,IF(AC29='liste action'!$D$44,'liste action'!$C$44,IF(AC29='liste action'!$D$45,'liste action'!$C$45,IF(AC29='liste action'!$D$46,'liste action'!$C$46,IF(AC29='liste action'!$D$47,'liste action'!$C$47,IF(AC29='liste action'!$D$48,'liste action'!$C$48,IF(AC29='liste action'!$D$49,'liste action'!$C$49,IF(AC29='liste action'!$D$50,'liste action'!$C$50,IF(AC29='liste action'!$D$51,'liste action'!$C$51,IF(AC29='liste action'!$D$52,'liste action'!$C$52,IF(AC29='liste action'!$D$53,'liste action'!$C$53,IF(AC29='liste action'!$D$54,'liste action'!$C$54,IF(AC29='liste action'!$D$55,'liste action'!$C$55,IF(AC29='liste action'!$D$56,'liste action'!$C$56,IF(AC29='liste action'!$D$57,'liste action'!$C$57,IF(AC29='liste action'!$D$58,'liste action'!$C$58,IF(AC29='liste action'!$D$59,'liste action'!$C$59,IF(AC29='liste action'!$D$60,'liste action'!$C$60,IF(AC29='liste action'!$D$61,'liste action'!$C$61,IF(AC29='liste action'!$D$62,'liste action'!$C$62,IF(AC29='liste action'!$D$63,'liste action'!$C$63,IF(AC29='liste action'!$D$64,'liste action'!$C$64,"")))))))))))))))))))))))))))))))))))))))))))))))))))))))))))))))</f>
        <v/>
      </c>
      <c r="AC29" s="132" t="str">
        <f>IF(D29='liste action'!$E$2,'liste action'!$D$2,IF(D29='liste action'!$E$3,'liste action'!$D$3,IF(D29='liste action'!$E$4,'liste action'!$D$4,IF(D29='liste action'!$E$5,'liste action'!$D$5,IF(D29='liste action'!$E$6,'liste action'!$D$6,IF(D29='liste action'!$E$7,'liste action'!$D$7,IF(D29='liste action'!$E$8,'liste action'!$D$8,IF(D29='liste action'!$E$9,'liste action'!$D$9,IF(D29='liste action'!$E$10,'liste action'!$D$10,IF(D29='liste action'!$E$11,'liste action'!$D$11,IF(D29='liste action'!$E$12,'liste action'!$D$12,IF(D29='liste action'!$E$13,'liste action'!$D$13,IF(D29='liste action'!$E$14,'liste action'!$D$14,IF(D29='liste action'!$E$15,'liste action'!$D$15,IF(D29='liste action'!$E$16,'liste action'!$D$16,IF(D29='liste action'!$E$17,'liste action'!$D$17,IF(D29='liste action'!$E$18,'liste action'!$D$18,IF(D29='liste action'!$E$19,'liste action'!$D$19,IF(D29='liste action'!$E$20,'liste action'!$D$20,IF(D29='liste action'!$E$21,'liste action'!$D$21,IF(D29='liste action'!$E$22,'liste action'!$D$22,IF(D29='liste action'!$E$23,'liste action'!$D$23,IF(D29='liste action'!$E$24,'liste action'!$D$24,IF(D29='liste action'!$E$25,'liste action'!$D$25,IF(D29='liste action'!$E$26,'liste action'!$D$26,IF(D29='liste action'!$E$27,'liste action'!$D$27,IF(D29='liste action'!$E$28,'liste action'!$D$28,IF(D29='liste action'!$E$29,'liste action'!$D$29,IF(D29='liste action'!$E$30,'liste action'!$D$30,IF(D29='liste action'!$E$31,'liste action'!$D$31,IF(D29='liste action'!$E$32,'liste action'!$D$32,IF(D29='liste action'!$E$33,'liste action'!$D$33,IF(D29='liste action'!$E$34,'liste action'!$D$34,IF(D29='liste action'!$E$35,'liste action'!$D$35,IF(D29='liste action'!$E$36,'liste action'!$D$36,IF(D29='liste action'!$E$37,'liste action'!$D$37,IF(D29='liste action'!$E$38,'liste action'!$D$38,IF(D29='liste action'!$E$39,'liste action'!$D$39,IF(D29='liste action'!$E$40,'liste action'!$D$40,IF(D29='liste action'!$E$41,'liste action'!$D$41,IF(D29='liste action'!$E$42,'liste action'!$D$42,IF(D29='liste action'!$E$43,'liste action'!$D$43,IF(D29='liste action'!$E$44,'liste action'!$D$44,IF(D29='liste action'!$E$45,'liste action'!$D$45,IF(D29='liste action'!$E$46,'liste action'!$D$46,IF(D29='liste action'!$E$47,'liste action'!$D$47,IF(D29='liste action'!$E$48,'liste action'!$D$48,IF(D29='liste action'!$E$49,'liste action'!$D$49,IF(D29='liste action'!$E$50,'liste action'!$D$50,IF(D29='liste action'!$E$51,'liste action'!$D$51,IF(D29='liste action'!$E$52,'liste action'!$D$52,IF(D29='liste action'!$E$53,'liste action'!$D$53,IF(D29='liste action'!$E$54,'liste action'!$D$54,IF(D29='liste action'!$E$55,'liste action'!$D$55,IF(D29='liste action'!$E$56,'liste action'!$D$56,IF(D29='liste action'!$E$57,'liste action'!$D$57,IF(D29='liste action'!$E$58,'liste action'!$D$58,IF(D29='liste action'!$E$59,'liste action'!$D$59,IF(D29='liste action'!$E$60,'liste action'!$D$60,IF(D29='liste action'!$E$61,'liste action'!$D$61,IF(D29='liste action'!$E$62,'liste action'!$D$62,IF(D29='liste action'!$E$63,'liste action'!$D$63,IF(D29='liste action'!$E$64,'liste action'!$D$64,"")))))))))))))))))))))))))))))))))))))))))))))))))))))))))))))))</f>
        <v/>
      </c>
      <c r="AD29" s="132" t="str">
        <f t="shared" si="7"/>
        <v>IDN</v>
      </c>
      <c r="AE29" s="253" t="str">
        <f>IF(I29="",LEFT($F$2,3),I29)</f>
        <v>IDN</v>
      </c>
      <c r="AF29" s="132" t="str">
        <f>IF(AG29='liste action'!$D$2,'liste action'!$C$2,IF(AG29='liste action'!$D$3,'liste action'!$C$3,IF(AG29='liste action'!$D$4,'liste action'!$C$4,IF(AG29='liste action'!$D$5,'liste action'!$C$5,IF(AG29='liste action'!$D$6,'liste action'!$C$6,IF(AG29='liste action'!$D$7,'liste action'!$C$7,IF(AG29='liste action'!$D$8,'liste action'!$C$8,IF(AG29='liste action'!$D$9,'liste action'!$C$9,IF(AG29='liste action'!$D$10,'liste action'!$C$10,IF(AG29='liste action'!$D$11,'liste action'!$C$11,IF(AG29='liste action'!$D$12,'liste action'!$C$12,IF(AG29='liste action'!$D$13,'liste action'!$C$13,IF(AG29='liste action'!$D$14,'liste action'!$C$14,IF(AG29='liste action'!$D$15,'liste action'!$C$15,IF(AG29='liste action'!$D$16,'liste action'!$C$16,IF(AG29='liste action'!$D$17,'liste action'!$C$17,IF(AG29='liste action'!$D$18,'liste action'!$C$18,IF(AG29='liste action'!$D$19,'liste action'!$C$19,IF(AG29='liste action'!$D$20,'liste action'!$C$20,IF(AG29='liste action'!$D$21,'liste action'!$C$21,IF(AG29='liste action'!$D$22,'liste action'!$C$22,IF(AG29='liste action'!$D$23,'liste action'!$C$23,IF(AG29='liste action'!$D$24,'liste action'!$C$24,IF(AG29='liste action'!$D$25,'liste action'!$C$25,IF(AG29='liste action'!$D$26,'liste action'!$C$26,IF(AG29='liste action'!$D$27,'liste action'!$C$27,IF(AG29='liste action'!$D$28,'liste action'!$C$28,IF(AG29='liste action'!$D$29,'liste action'!$C$29,IF(AG29='liste action'!$D$30,'liste action'!$C$30,IF(AG29='liste action'!$D$31,'liste action'!$C$31,IF(AG29='liste action'!$D$32,'liste action'!$C$32,IF(AG29='liste action'!$D$33,'liste action'!$C$33,IF(AG29='liste action'!$D$34,'liste action'!$C$34,IF(AG29='liste action'!$D$35,'liste action'!$C$35,IF(AG29='liste action'!$D$36,'liste action'!$C$36,IF(AG29='liste action'!$D$37,'liste action'!$C$37,IF(AG29='liste action'!$D$38,'liste action'!$C$38,IF(AG29='liste action'!$D$39,'liste action'!$C$39,IF(AG29='liste action'!$D$40,'liste action'!$C$40,IF(AG29='liste action'!$D$41,'liste action'!$C$41,IF(AG29='liste action'!$D$42,'liste action'!$C$42,IF(AG29='liste action'!$D$43,'liste action'!$C$43,IF(AG29='liste action'!$D$44,'liste action'!$C$44,IF(AG29='liste action'!$D$45,'liste action'!$C$45,IF(AG29='liste action'!$D$46,'liste action'!$C$46,IF(AG29='liste action'!$D$47,'liste action'!$C$47,IF(AG29='liste action'!$D$48,'liste action'!$C$48,IF(AG29='liste action'!$D$49,'liste action'!$C$49,IF(AG29='liste action'!$D$50,'liste action'!$C$50,IF(AG29='liste action'!$D$51,'liste action'!$C$51,IF(AG29='liste action'!$D$52,'liste action'!$C$52,IF(AG29='liste action'!$D$53,'liste action'!$C$53,IF(AG29='liste action'!$D$54,'liste action'!$C$54,IF(AG29='liste action'!$D$55,'liste action'!$C$55,IF(AG29='liste action'!$D$56,'liste action'!$C$56,IF(AG29='liste action'!$D$57,'liste action'!$C$57,IF(AG29='liste action'!$D$58,'liste action'!$C$58,IF(AG29='liste action'!$D$59,'liste action'!$C$59,IF(AG29='liste action'!$D$60,'liste action'!$C$60,IF(AG29='liste action'!$D$61,'liste action'!$C$61,IF(AG29='liste action'!$D$62,'liste action'!$C$62,IF(AG29='liste action'!$D$63,'liste action'!$C$63,IF(AG29='liste action'!$D$64,'liste action'!$C$64,"")))))))))))))))))))))))))))))))))))))))))))))))))))))))))))))))</f>
        <v/>
      </c>
      <c r="AG29" s="132" t="str">
        <f>IF(E29='liste action'!$E$2,'liste action'!$D$2,IF(E29='liste action'!$E$3,'liste action'!$D$3,IF(E29='liste action'!$E$4,'liste action'!$D$4,IF(E29='liste action'!$E$5,'liste action'!$D$5,IF(E29='liste action'!$E$6,'liste action'!$D$6,IF(E29='liste action'!$E$7,'liste action'!$D$7,IF(E29='liste action'!$E$8,'liste action'!$D$8,IF(E29='liste action'!$E$9,'liste action'!$D$9,IF(E29='liste action'!$E$10,'liste action'!$D$10,IF(E29='liste action'!$E$11,'liste action'!$D$11,IF(E29='liste action'!$E$12,'liste action'!$D$12,IF(E29='liste action'!$E$13,'liste action'!$D$13,IF(E29='liste action'!$E$14,'liste action'!$D$14,IF(E29='liste action'!$E$15,'liste action'!$D$15,IF(E29='liste action'!$E$16,'liste action'!$D$16,IF(E29='liste action'!$E$17,'liste action'!$D$17,IF(E29='liste action'!$E$18,'liste action'!$D$18,IF(E29='liste action'!$E$19,'liste action'!$D$19,IF(E29='liste action'!$E$20,'liste action'!$D$20,IF(E29='liste action'!$E$21,'liste action'!$D$21,IF(E29='liste action'!$E$22,'liste action'!$D$22,IF(E29='liste action'!$E$23,'liste action'!$D$23,IF(E29='liste action'!$E$24,'liste action'!$D$24,IF(E29='liste action'!$E$25,'liste action'!$D$25,IF(E29='liste action'!$E$26,'liste action'!$D$26,IF(E29='liste action'!$E$27,'liste action'!$D$27,IF(E29='liste action'!$E$28,'liste action'!$D$28,IF(E29='liste action'!$E$29,'liste action'!$D$29,IF(E29='liste action'!$E$30,'liste action'!$D$30,IF(E29='liste action'!$E$31,'liste action'!$D$31,IF(E29='liste action'!$E$32,'liste action'!$D$32,IF(E29='liste action'!$E$33,'liste action'!$D$33,IF(E29='liste action'!$E$34,'liste action'!$D$34,IF(E29='liste action'!$E$35,'liste action'!$D$35,IF(E29='liste action'!$E$36,'liste action'!$D$36,IF(E29='liste action'!$E$37,'liste action'!$D$37,IF(E29='liste action'!$E$38,'liste action'!$D$38,IF(E29='liste action'!$E$39,'liste action'!$D$39,IF(E29='liste action'!$E$40,'liste action'!$D$40,IF(E29='liste action'!$E$41,'liste action'!$D$41,IF(E29='liste action'!$E$42,'liste action'!$D$42,IF(E29='liste action'!$E$43,'liste action'!$D$43,IF(E29='liste action'!$E$44,'liste action'!$D$44,IF(E29='liste action'!$E$45,'liste action'!$D$45,IF(E29='liste action'!$E$46,'liste action'!$D$46,IF(E29='liste action'!$E$47,'liste action'!$D$47,IF(E29='liste action'!$E$48,'liste action'!$D$48,IF(E29='liste action'!$E$49,'liste action'!$D$49,IF(E29='liste action'!$E$50,'liste action'!$D$50,IF(E29='liste action'!$E$51,'liste action'!$D$51,IF(E29='liste action'!$E$52,'liste action'!$D$52,IF(E29='liste action'!$E$53,'liste action'!$D$53,IF(E29='liste action'!$E$54,'liste action'!$D$54,IF(E29='liste action'!$E$55,'liste action'!$D$55,IF(E29='liste action'!$E$56,'liste action'!$D$56,IF(E29='liste action'!$E$57,'liste action'!$D$57,IF(E29='liste action'!$E$58,'liste action'!$D$58,IF(E29='liste action'!$E$59,'liste action'!$D$59,IF(E29='liste action'!$E$60,'liste action'!$D$60,IF(E29='liste action'!$E$61,'liste action'!$D$61,IF(E29='liste action'!$E$62,'liste action'!$D$62,IF(E29='liste action'!$E$63,'liste action'!$D$63,IF(E29='liste action'!$E$64,'liste action'!$D$64,"")))))))))))))))))))))))))))))))))))))))))))))))))))))))))))))))</f>
        <v/>
      </c>
      <c r="AH29" s="132" t="str">
        <f t="shared" si="8"/>
        <v>IDN</v>
      </c>
      <c r="AI29" s="254">
        <f>K29</f>
        <v>0</v>
      </c>
      <c r="AJ29" s="329">
        <f>N29</f>
        <v>0</v>
      </c>
      <c r="AK29" s="134">
        <f>L29</f>
        <v>0</v>
      </c>
      <c r="AL29" s="134">
        <f>O29</f>
        <v>0</v>
      </c>
      <c r="AM29" s="134">
        <f>M29</f>
        <v>0</v>
      </c>
      <c r="AN29" s="134">
        <f>P29</f>
        <v>0</v>
      </c>
      <c r="AO29" s="357">
        <f t="shared" si="9"/>
        <v>0</v>
      </c>
      <c r="AP29" s="54" t="str">
        <f>IF(D29="T",2,IF(D29="CP",0,IF(D29="TF",2,IF(D29="TM",0,IF(D29="JF",0,IF(D29="RTT",0,IF(D29="JNT",0,"0")))))))</f>
        <v>0</v>
      </c>
      <c r="AQ29" s="54" t="str">
        <f>IF(E29="T",3,IF(E29="CP",0,IF(E29="TF",3,IF(E29="TM",0,IF(E29="JF",0,IF(E29="RTT",0,IF(E29="JNT",0,"0")))))))</f>
        <v>0</v>
      </c>
      <c r="AR29" s="1">
        <f t="shared" si="10"/>
        <v>0</v>
      </c>
      <c r="AS29" s="55" t="e">
        <f>IF(AR29=5,$AS$7,IF(AR29=2,$AS$8,IF(AR29=3,$AS$9,IF(AR29=0,#REF!))))</f>
        <v>#REF!</v>
      </c>
      <c r="AT29" s="54">
        <f>IF(AND(D29="CP",E29="CP"),1,IF(AND(D29="CP",E29&lt;&gt;"CP"),0.5,IF(AND(D29&lt;&gt;"CP",E29="CP"),0.5,0)))</f>
        <v>0</v>
      </c>
      <c r="AU29" s="54">
        <f>IF(D29="RTT",0.5,0)</f>
        <v>0</v>
      </c>
      <c r="AV29" s="54">
        <f>IF(E29="RTT",0.5,0)</f>
        <v>0</v>
      </c>
      <c r="AW29" s="54">
        <f t="shared" si="11"/>
        <v>0</v>
      </c>
      <c r="AX29" s="54">
        <f>IF(D29="TM",0.5,0)</f>
        <v>0</v>
      </c>
      <c r="AY29" s="54">
        <f>IF(E29="TM",0.5,0)</f>
        <v>0</v>
      </c>
      <c r="AZ29" s="54">
        <f t="shared" si="12"/>
        <v>0</v>
      </c>
      <c r="BA29" s="54">
        <f t="shared" si="13"/>
        <v>0</v>
      </c>
    </row>
    <row r="30" spans="1:53" ht="31.5" customHeight="1" x14ac:dyDescent="0.3">
      <c r="A30" s="287"/>
      <c r="B30" s="150" t="s">
        <v>14</v>
      </c>
      <c r="C30" s="151">
        <f t="shared" si="15"/>
        <v>43482</v>
      </c>
      <c r="D30" s="196"/>
      <c r="E30" s="197"/>
      <c r="F30" s="197"/>
      <c r="G30" s="326"/>
      <c r="H30" s="326"/>
      <c r="I30" s="326"/>
      <c r="J30" s="198"/>
      <c r="K30" s="199"/>
      <c r="L30" s="200"/>
      <c r="M30" s="201"/>
      <c r="N30" s="202"/>
      <c r="O30" s="200"/>
      <c r="P30" s="201"/>
      <c r="Q30" s="203">
        <f t="shared" si="14"/>
        <v>0</v>
      </c>
      <c r="R30" s="204"/>
      <c r="S30" s="199" t="str">
        <f t="shared" si="3"/>
        <v/>
      </c>
      <c r="T30" s="205" t="str">
        <f t="shared" si="4"/>
        <v/>
      </c>
      <c r="V30" s="251"/>
      <c r="W30" s="167"/>
      <c r="X30" s="167"/>
      <c r="Y30" s="167"/>
      <c r="Z30" s="166">
        <f t="shared" si="5"/>
        <v>0</v>
      </c>
      <c r="AA30" s="132" t="str">
        <f t="shared" si="6"/>
        <v>IDN</v>
      </c>
      <c r="AB30" s="132" t="str">
        <f>IF(AC30='liste action'!$D$2,'liste action'!$C$2,IF(AC30='liste action'!$D$3,'liste action'!$C$3,IF(AC30='liste action'!$D$4,'liste action'!$C$4,IF(AC30='liste action'!$D$5,'liste action'!$C$5,IF(AC30='liste action'!$D$6,'liste action'!$C$6,IF(AC30='liste action'!$D$7,'liste action'!$C$7,IF(AC30='liste action'!$D$8,'liste action'!$C$8,IF(AC30='liste action'!$D$9,'liste action'!$C$9,IF(AC30='liste action'!$D$10,'liste action'!$C$10,IF(AC30='liste action'!$D$11,'liste action'!$C$11,IF(AC30='liste action'!$D$12,'liste action'!$C$12,IF(AC30='liste action'!$D$13,'liste action'!$C$13,IF(AC30='liste action'!$D$14,'liste action'!$C$14,IF(AC30='liste action'!$D$15,'liste action'!$C$15,IF(AC30='liste action'!$D$16,'liste action'!$C$16,IF(AC30='liste action'!$D$17,'liste action'!$C$17,IF(AC30='liste action'!$D$18,'liste action'!$C$18,IF(AC30='liste action'!$D$19,'liste action'!$C$19,IF(AC30='liste action'!$D$20,'liste action'!$C$20,IF(AC30='liste action'!$D$21,'liste action'!$C$21,IF(AC30='liste action'!$D$22,'liste action'!$C$22,IF(AC30='liste action'!$D$23,'liste action'!$C$23,IF(AC30='liste action'!$D$24,'liste action'!$C$24,IF(AC30='liste action'!$D$25,'liste action'!$C$25,IF(AC30='liste action'!$D$26,'liste action'!$C$26,IF(AC30='liste action'!$D$27,'liste action'!$C$27,IF(AC30='liste action'!$D$28,'liste action'!$C$28,IF(AC30='liste action'!$D$29,'liste action'!$C$29,IF(AC30='liste action'!$D$30,'liste action'!$C$30,IF(AC30='liste action'!$D$31,'liste action'!$C$31,IF(AC30='liste action'!$D$32,'liste action'!$C$32,IF(AC30='liste action'!$D$33,'liste action'!$C$33,IF(AC30='liste action'!$D$34,'liste action'!$C$34,IF(AC30='liste action'!$D$35,'liste action'!$C$35,IF(AC30='liste action'!$D$36,'liste action'!$C$36,IF(AC30='liste action'!$D$37,'liste action'!$C$37,IF(AC30='liste action'!$D$38,'liste action'!$C$38,IF(AC30='liste action'!$D$39,'liste action'!$C$39,IF(AC30='liste action'!$D$40,'liste action'!$C$40,IF(AC30='liste action'!$D$41,'liste action'!$C$41,IF(AC30='liste action'!$D$42,'liste action'!$C$42,IF(AC30='liste action'!$D$43,'liste action'!$C$43,IF(AC30='liste action'!$D$44,'liste action'!$C$44,IF(AC30='liste action'!$D$45,'liste action'!$C$45,IF(AC30='liste action'!$D$46,'liste action'!$C$46,IF(AC30='liste action'!$D$47,'liste action'!$C$47,IF(AC30='liste action'!$D$48,'liste action'!$C$48,IF(AC30='liste action'!$D$49,'liste action'!$C$49,IF(AC30='liste action'!$D$50,'liste action'!$C$50,IF(AC30='liste action'!$D$51,'liste action'!$C$51,IF(AC30='liste action'!$D$52,'liste action'!$C$52,IF(AC30='liste action'!$D$53,'liste action'!$C$53,IF(AC30='liste action'!$D$54,'liste action'!$C$54,IF(AC30='liste action'!$D$55,'liste action'!$C$55,IF(AC30='liste action'!$D$56,'liste action'!$C$56,IF(AC30='liste action'!$D$57,'liste action'!$C$57,IF(AC30='liste action'!$D$58,'liste action'!$C$58,IF(AC30='liste action'!$D$59,'liste action'!$C$59,IF(AC30='liste action'!$D$60,'liste action'!$C$60,IF(AC30='liste action'!$D$61,'liste action'!$C$61,IF(AC30='liste action'!$D$62,'liste action'!$C$62,IF(AC30='liste action'!$D$63,'liste action'!$C$63,IF(AC30='liste action'!$D$64,'liste action'!$C$64,"")))))))))))))))))))))))))))))))))))))))))))))))))))))))))))))))</f>
        <v/>
      </c>
      <c r="AC30" s="132" t="str">
        <f>IF(D30='liste action'!$E$2,'liste action'!$D$2,IF(D30='liste action'!$E$3,'liste action'!$D$3,IF(D30='liste action'!$E$4,'liste action'!$D$4,IF(D30='liste action'!$E$5,'liste action'!$D$5,IF(D30='liste action'!$E$6,'liste action'!$D$6,IF(D30='liste action'!$E$7,'liste action'!$D$7,IF(D30='liste action'!$E$8,'liste action'!$D$8,IF(D30='liste action'!$E$9,'liste action'!$D$9,IF(D30='liste action'!$E$10,'liste action'!$D$10,IF(D30='liste action'!$E$11,'liste action'!$D$11,IF(D30='liste action'!$E$12,'liste action'!$D$12,IF(D30='liste action'!$E$13,'liste action'!$D$13,IF(D30='liste action'!$E$14,'liste action'!$D$14,IF(D30='liste action'!$E$15,'liste action'!$D$15,IF(D30='liste action'!$E$16,'liste action'!$D$16,IF(D30='liste action'!$E$17,'liste action'!$D$17,IF(D30='liste action'!$E$18,'liste action'!$D$18,IF(D30='liste action'!$E$19,'liste action'!$D$19,IF(D30='liste action'!$E$20,'liste action'!$D$20,IF(D30='liste action'!$E$21,'liste action'!$D$21,IF(D30='liste action'!$E$22,'liste action'!$D$22,IF(D30='liste action'!$E$23,'liste action'!$D$23,IF(D30='liste action'!$E$24,'liste action'!$D$24,IF(D30='liste action'!$E$25,'liste action'!$D$25,IF(D30='liste action'!$E$26,'liste action'!$D$26,IF(D30='liste action'!$E$27,'liste action'!$D$27,IF(D30='liste action'!$E$28,'liste action'!$D$28,IF(D30='liste action'!$E$29,'liste action'!$D$29,IF(D30='liste action'!$E$30,'liste action'!$D$30,IF(D30='liste action'!$E$31,'liste action'!$D$31,IF(D30='liste action'!$E$32,'liste action'!$D$32,IF(D30='liste action'!$E$33,'liste action'!$D$33,IF(D30='liste action'!$E$34,'liste action'!$D$34,IF(D30='liste action'!$E$35,'liste action'!$D$35,IF(D30='liste action'!$E$36,'liste action'!$D$36,IF(D30='liste action'!$E$37,'liste action'!$D$37,IF(D30='liste action'!$E$38,'liste action'!$D$38,IF(D30='liste action'!$E$39,'liste action'!$D$39,IF(D30='liste action'!$E$40,'liste action'!$D$40,IF(D30='liste action'!$E$41,'liste action'!$D$41,IF(D30='liste action'!$E$42,'liste action'!$D$42,IF(D30='liste action'!$E$43,'liste action'!$D$43,IF(D30='liste action'!$E$44,'liste action'!$D$44,IF(D30='liste action'!$E$45,'liste action'!$D$45,IF(D30='liste action'!$E$46,'liste action'!$D$46,IF(D30='liste action'!$E$47,'liste action'!$D$47,IF(D30='liste action'!$E$48,'liste action'!$D$48,IF(D30='liste action'!$E$49,'liste action'!$D$49,IF(D30='liste action'!$E$50,'liste action'!$D$50,IF(D30='liste action'!$E$51,'liste action'!$D$51,IF(D30='liste action'!$E$52,'liste action'!$D$52,IF(D30='liste action'!$E$53,'liste action'!$D$53,IF(D30='liste action'!$E$54,'liste action'!$D$54,IF(D30='liste action'!$E$55,'liste action'!$D$55,IF(D30='liste action'!$E$56,'liste action'!$D$56,IF(D30='liste action'!$E$57,'liste action'!$D$57,IF(D30='liste action'!$E$58,'liste action'!$D$58,IF(D30='liste action'!$E$59,'liste action'!$D$59,IF(D30='liste action'!$E$60,'liste action'!$D$60,IF(D30='liste action'!$E$61,'liste action'!$D$61,IF(D30='liste action'!$E$62,'liste action'!$D$62,IF(D30='liste action'!$E$63,'liste action'!$D$63,IF(D30='liste action'!$E$64,'liste action'!$D$64,"")))))))))))))))))))))))))))))))))))))))))))))))))))))))))))))))</f>
        <v/>
      </c>
      <c r="AD30" s="132" t="str">
        <f t="shared" si="7"/>
        <v>IDN</v>
      </c>
      <c r="AE30" s="253" t="str">
        <f>IF(I30="",LEFT($F$2,3),I30)</f>
        <v>IDN</v>
      </c>
      <c r="AF30" s="132" t="str">
        <f>IF(AG30='liste action'!$D$2,'liste action'!$C$2,IF(AG30='liste action'!$D$3,'liste action'!$C$3,IF(AG30='liste action'!$D$4,'liste action'!$C$4,IF(AG30='liste action'!$D$5,'liste action'!$C$5,IF(AG30='liste action'!$D$6,'liste action'!$C$6,IF(AG30='liste action'!$D$7,'liste action'!$C$7,IF(AG30='liste action'!$D$8,'liste action'!$C$8,IF(AG30='liste action'!$D$9,'liste action'!$C$9,IF(AG30='liste action'!$D$10,'liste action'!$C$10,IF(AG30='liste action'!$D$11,'liste action'!$C$11,IF(AG30='liste action'!$D$12,'liste action'!$C$12,IF(AG30='liste action'!$D$13,'liste action'!$C$13,IF(AG30='liste action'!$D$14,'liste action'!$C$14,IF(AG30='liste action'!$D$15,'liste action'!$C$15,IF(AG30='liste action'!$D$16,'liste action'!$C$16,IF(AG30='liste action'!$D$17,'liste action'!$C$17,IF(AG30='liste action'!$D$18,'liste action'!$C$18,IF(AG30='liste action'!$D$19,'liste action'!$C$19,IF(AG30='liste action'!$D$20,'liste action'!$C$20,IF(AG30='liste action'!$D$21,'liste action'!$C$21,IF(AG30='liste action'!$D$22,'liste action'!$C$22,IF(AG30='liste action'!$D$23,'liste action'!$C$23,IF(AG30='liste action'!$D$24,'liste action'!$C$24,IF(AG30='liste action'!$D$25,'liste action'!$C$25,IF(AG30='liste action'!$D$26,'liste action'!$C$26,IF(AG30='liste action'!$D$27,'liste action'!$C$27,IF(AG30='liste action'!$D$28,'liste action'!$C$28,IF(AG30='liste action'!$D$29,'liste action'!$C$29,IF(AG30='liste action'!$D$30,'liste action'!$C$30,IF(AG30='liste action'!$D$31,'liste action'!$C$31,IF(AG30='liste action'!$D$32,'liste action'!$C$32,IF(AG30='liste action'!$D$33,'liste action'!$C$33,IF(AG30='liste action'!$D$34,'liste action'!$C$34,IF(AG30='liste action'!$D$35,'liste action'!$C$35,IF(AG30='liste action'!$D$36,'liste action'!$C$36,IF(AG30='liste action'!$D$37,'liste action'!$C$37,IF(AG30='liste action'!$D$38,'liste action'!$C$38,IF(AG30='liste action'!$D$39,'liste action'!$C$39,IF(AG30='liste action'!$D$40,'liste action'!$C$40,IF(AG30='liste action'!$D$41,'liste action'!$C$41,IF(AG30='liste action'!$D$42,'liste action'!$C$42,IF(AG30='liste action'!$D$43,'liste action'!$C$43,IF(AG30='liste action'!$D$44,'liste action'!$C$44,IF(AG30='liste action'!$D$45,'liste action'!$C$45,IF(AG30='liste action'!$D$46,'liste action'!$C$46,IF(AG30='liste action'!$D$47,'liste action'!$C$47,IF(AG30='liste action'!$D$48,'liste action'!$C$48,IF(AG30='liste action'!$D$49,'liste action'!$C$49,IF(AG30='liste action'!$D$50,'liste action'!$C$50,IF(AG30='liste action'!$D$51,'liste action'!$C$51,IF(AG30='liste action'!$D$52,'liste action'!$C$52,IF(AG30='liste action'!$D$53,'liste action'!$C$53,IF(AG30='liste action'!$D$54,'liste action'!$C$54,IF(AG30='liste action'!$D$55,'liste action'!$C$55,IF(AG30='liste action'!$D$56,'liste action'!$C$56,IF(AG30='liste action'!$D$57,'liste action'!$C$57,IF(AG30='liste action'!$D$58,'liste action'!$C$58,IF(AG30='liste action'!$D$59,'liste action'!$C$59,IF(AG30='liste action'!$D$60,'liste action'!$C$60,IF(AG30='liste action'!$D$61,'liste action'!$C$61,IF(AG30='liste action'!$D$62,'liste action'!$C$62,IF(AG30='liste action'!$D$63,'liste action'!$C$63,IF(AG30='liste action'!$D$64,'liste action'!$C$64,"")))))))))))))))))))))))))))))))))))))))))))))))))))))))))))))))</f>
        <v/>
      </c>
      <c r="AG30" s="132" t="str">
        <f>IF(E30='liste action'!$E$2,'liste action'!$D$2,IF(E30='liste action'!$E$3,'liste action'!$D$3,IF(E30='liste action'!$E$4,'liste action'!$D$4,IF(E30='liste action'!$E$5,'liste action'!$D$5,IF(E30='liste action'!$E$6,'liste action'!$D$6,IF(E30='liste action'!$E$7,'liste action'!$D$7,IF(E30='liste action'!$E$8,'liste action'!$D$8,IF(E30='liste action'!$E$9,'liste action'!$D$9,IF(E30='liste action'!$E$10,'liste action'!$D$10,IF(E30='liste action'!$E$11,'liste action'!$D$11,IF(E30='liste action'!$E$12,'liste action'!$D$12,IF(E30='liste action'!$E$13,'liste action'!$D$13,IF(E30='liste action'!$E$14,'liste action'!$D$14,IF(E30='liste action'!$E$15,'liste action'!$D$15,IF(E30='liste action'!$E$16,'liste action'!$D$16,IF(E30='liste action'!$E$17,'liste action'!$D$17,IF(E30='liste action'!$E$18,'liste action'!$D$18,IF(E30='liste action'!$E$19,'liste action'!$D$19,IF(E30='liste action'!$E$20,'liste action'!$D$20,IF(E30='liste action'!$E$21,'liste action'!$D$21,IF(E30='liste action'!$E$22,'liste action'!$D$22,IF(E30='liste action'!$E$23,'liste action'!$D$23,IF(E30='liste action'!$E$24,'liste action'!$D$24,IF(E30='liste action'!$E$25,'liste action'!$D$25,IF(E30='liste action'!$E$26,'liste action'!$D$26,IF(E30='liste action'!$E$27,'liste action'!$D$27,IF(E30='liste action'!$E$28,'liste action'!$D$28,IF(E30='liste action'!$E$29,'liste action'!$D$29,IF(E30='liste action'!$E$30,'liste action'!$D$30,IF(E30='liste action'!$E$31,'liste action'!$D$31,IF(E30='liste action'!$E$32,'liste action'!$D$32,IF(E30='liste action'!$E$33,'liste action'!$D$33,IF(E30='liste action'!$E$34,'liste action'!$D$34,IF(E30='liste action'!$E$35,'liste action'!$D$35,IF(E30='liste action'!$E$36,'liste action'!$D$36,IF(E30='liste action'!$E$37,'liste action'!$D$37,IF(E30='liste action'!$E$38,'liste action'!$D$38,IF(E30='liste action'!$E$39,'liste action'!$D$39,IF(E30='liste action'!$E$40,'liste action'!$D$40,IF(E30='liste action'!$E$41,'liste action'!$D$41,IF(E30='liste action'!$E$42,'liste action'!$D$42,IF(E30='liste action'!$E$43,'liste action'!$D$43,IF(E30='liste action'!$E$44,'liste action'!$D$44,IF(E30='liste action'!$E$45,'liste action'!$D$45,IF(E30='liste action'!$E$46,'liste action'!$D$46,IF(E30='liste action'!$E$47,'liste action'!$D$47,IF(E30='liste action'!$E$48,'liste action'!$D$48,IF(E30='liste action'!$E$49,'liste action'!$D$49,IF(E30='liste action'!$E$50,'liste action'!$D$50,IF(E30='liste action'!$E$51,'liste action'!$D$51,IF(E30='liste action'!$E$52,'liste action'!$D$52,IF(E30='liste action'!$E$53,'liste action'!$D$53,IF(E30='liste action'!$E$54,'liste action'!$D$54,IF(E30='liste action'!$E$55,'liste action'!$D$55,IF(E30='liste action'!$E$56,'liste action'!$D$56,IF(E30='liste action'!$E$57,'liste action'!$D$57,IF(E30='liste action'!$E$58,'liste action'!$D$58,IF(E30='liste action'!$E$59,'liste action'!$D$59,IF(E30='liste action'!$E$60,'liste action'!$D$60,IF(E30='liste action'!$E$61,'liste action'!$D$61,IF(E30='liste action'!$E$62,'liste action'!$D$62,IF(E30='liste action'!$E$63,'liste action'!$D$63,IF(E30='liste action'!$E$64,'liste action'!$D$64,"")))))))))))))))))))))))))))))))))))))))))))))))))))))))))))))))</f>
        <v/>
      </c>
      <c r="AH30" s="132" t="str">
        <f t="shared" si="8"/>
        <v>IDN</v>
      </c>
      <c r="AI30" s="254">
        <f>K30</f>
        <v>0</v>
      </c>
      <c r="AJ30" s="329">
        <f>N30</f>
        <v>0</v>
      </c>
      <c r="AK30" s="134">
        <f>L30</f>
        <v>0</v>
      </c>
      <c r="AL30" s="134">
        <f>O30</f>
        <v>0</v>
      </c>
      <c r="AM30" s="134">
        <f>M30</f>
        <v>0</v>
      </c>
      <c r="AN30" s="134">
        <f>P30</f>
        <v>0</v>
      </c>
      <c r="AO30" s="357">
        <f t="shared" si="9"/>
        <v>0</v>
      </c>
      <c r="AP30" s="54" t="str">
        <f>IF(D30="T",2,IF(D30="CP",0,IF(D30="TF",2,IF(D30="TM",0,IF(D30="JF",0,IF(D30="RTT",0,IF(D30="JNT",0,"0")))))))</f>
        <v>0</v>
      </c>
      <c r="AQ30" s="54" t="str">
        <f>IF(E30="T",3,IF(E30="CP",0,IF(E30="TF",3,IF(E30="TM",0,IF(E30="JF",0,IF(E30="RTT",0,IF(E30="JNT",0,"0")))))))</f>
        <v>0</v>
      </c>
      <c r="AR30" s="1">
        <f t="shared" si="10"/>
        <v>0</v>
      </c>
      <c r="AS30" s="55" t="e">
        <f>IF(AR30=5,$AS$7,IF(AR30=2,$AS$8,IF(AR30=3,$AS$9,IF(AR30=0,#REF!))))</f>
        <v>#REF!</v>
      </c>
      <c r="AT30" s="54">
        <f>IF(AND(D30="CP",E30="CP"),1,IF(AND(D30="CP",E30&lt;&gt;"CP"),0.5,IF(AND(D30&lt;&gt;"CP",E30="CP"),0.5,0)))</f>
        <v>0</v>
      </c>
      <c r="AU30" s="54">
        <f>IF(D30="RTT",0.5,0)</f>
        <v>0</v>
      </c>
      <c r="AV30" s="54">
        <f>IF(E30="RTT",0.5,0)</f>
        <v>0</v>
      </c>
      <c r="AW30" s="54">
        <f t="shared" si="11"/>
        <v>0</v>
      </c>
      <c r="AX30" s="54">
        <f>IF(D30="TM",0.5,0)</f>
        <v>0</v>
      </c>
      <c r="AY30" s="54">
        <f>IF(E30="TM",0.5,0)</f>
        <v>0</v>
      </c>
      <c r="AZ30" s="54">
        <f t="shared" si="12"/>
        <v>0</v>
      </c>
      <c r="BA30" s="54">
        <f t="shared" si="13"/>
        <v>0</v>
      </c>
    </row>
    <row r="31" spans="1:53" ht="31.5" customHeight="1" x14ac:dyDescent="0.3">
      <c r="A31" s="287"/>
      <c r="B31" s="150" t="s">
        <v>15</v>
      </c>
      <c r="C31" s="151">
        <f t="shared" si="15"/>
        <v>43483</v>
      </c>
      <c r="D31" s="196"/>
      <c r="E31" s="197"/>
      <c r="F31" s="197"/>
      <c r="G31" s="326"/>
      <c r="H31" s="326"/>
      <c r="I31" s="326"/>
      <c r="J31" s="198"/>
      <c r="K31" s="199"/>
      <c r="L31" s="200"/>
      <c r="M31" s="201"/>
      <c r="N31" s="202"/>
      <c r="O31" s="200"/>
      <c r="P31" s="201"/>
      <c r="Q31" s="203">
        <f t="shared" si="14"/>
        <v>0</v>
      </c>
      <c r="R31" s="204"/>
      <c r="S31" s="199" t="str">
        <f t="shared" si="3"/>
        <v/>
      </c>
      <c r="T31" s="205" t="str">
        <f t="shared" si="4"/>
        <v/>
      </c>
      <c r="V31" s="251"/>
      <c r="W31" s="167"/>
      <c r="X31" s="167"/>
      <c r="Y31" s="167"/>
      <c r="Z31" s="166">
        <f t="shared" si="5"/>
        <v>0</v>
      </c>
      <c r="AA31" s="132" t="str">
        <f t="shared" si="6"/>
        <v>IDN</v>
      </c>
      <c r="AB31" s="132" t="str">
        <f>IF(AC31='liste action'!$D$2,'liste action'!$C$2,IF(AC31='liste action'!$D$3,'liste action'!$C$3,IF(AC31='liste action'!$D$4,'liste action'!$C$4,IF(AC31='liste action'!$D$5,'liste action'!$C$5,IF(AC31='liste action'!$D$6,'liste action'!$C$6,IF(AC31='liste action'!$D$7,'liste action'!$C$7,IF(AC31='liste action'!$D$8,'liste action'!$C$8,IF(AC31='liste action'!$D$9,'liste action'!$C$9,IF(AC31='liste action'!$D$10,'liste action'!$C$10,IF(AC31='liste action'!$D$11,'liste action'!$C$11,IF(AC31='liste action'!$D$12,'liste action'!$C$12,IF(AC31='liste action'!$D$13,'liste action'!$C$13,IF(AC31='liste action'!$D$14,'liste action'!$C$14,IF(AC31='liste action'!$D$15,'liste action'!$C$15,IF(AC31='liste action'!$D$16,'liste action'!$C$16,IF(AC31='liste action'!$D$17,'liste action'!$C$17,IF(AC31='liste action'!$D$18,'liste action'!$C$18,IF(AC31='liste action'!$D$19,'liste action'!$C$19,IF(AC31='liste action'!$D$20,'liste action'!$C$20,IF(AC31='liste action'!$D$21,'liste action'!$C$21,IF(AC31='liste action'!$D$22,'liste action'!$C$22,IF(AC31='liste action'!$D$23,'liste action'!$C$23,IF(AC31='liste action'!$D$24,'liste action'!$C$24,IF(AC31='liste action'!$D$25,'liste action'!$C$25,IF(AC31='liste action'!$D$26,'liste action'!$C$26,IF(AC31='liste action'!$D$27,'liste action'!$C$27,IF(AC31='liste action'!$D$28,'liste action'!$C$28,IF(AC31='liste action'!$D$29,'liste action'!$C$29,IF(AC31='liste action'!$D$30,'liste action'!$C$30,IF(AC31='liste action'!$D$31,'liste action'!$C$31,IF(AC31='liste action'!$D$32,'liste action'!$C$32,IF(AC31='liste action'!$D$33,'liste action'!$C$33,IF(AC31='liste action'!$D$34,'liste action'!$C$34,IF(AC31='liste action'!$D$35,'liste action'!$C$35,IF(AC31='liste action'!$D$36,'liste action'!$C$36,IF(AC31='liste action'!$D$37,'liste action'!$C$37,IF(AC31='liste action'!$D$38,'liste action'!$C$38,IF(AC31='liste action'!$D$39,'liste action'!$C$39,IF(AC31='liste action'!$D$40,'liste action'!$C$40,IF(AC31='liste action'!$D$41,'liste action'!$C$41,IF(AC31='liste action'!$D$42,'liste action'!$C$42,IF(AC31='liste action'!$D$43,'liste action'!$C$43,IF(AC31='liste action'!$D$44,'liste action'!$C$44,IF(AC31='liste action'!$D$45,'liste action'!$C$45,IF(AC31='liste action'!$D$46,'liste action'!$C$46,IF(AC31='liste action'!$D$47,'liste action'!$C$47,IF(AC31='liste action'!$D$48,'liste action'!$C$48,IF(AC31='liste action'!$D$49,'liste action'!$C$49,IF(AC31='liste action'!$D$50,'liste action'!$C$50,IF(AC31='liste action'!$D$51,'liste action'!$C$51,IF(AC31='liste action'!$D$52,'liste action'!$C$52,IF(AC31='liste action'!$D$53,'liste action'!$C$53,IF(AC31='liste action'!$D$54,'liste action'!$C$54,IF(AC31='liste action'!$D$55,'liste action'!$C$55,IF(AC31='liste action'!$D$56,'liste action'!$C$56,IF(AC31='liste action'!$D$57,'liste action'!$C$57,IF(AC31='liste action'!$D$58,'liste action'!$C$58,IF(AC31='liste action'!$D$59,'liste action'!$C$59,IF(AC31='liste action'!$D$60,'liste action'!$C$60,IF(AC31='liste action'!$D$61,'liste action'!$C$61,IF(AC31='liste action'!$D$62,'liste action'!$C$62,IF(AC31='liste action'!$D$63,'liste action'!$C$63,IF(AC31='liste action'!$D$64,'liste action'!$C$64,"")))))))))))))))))))))))))))))))))))))))))))))))))))))))))))))))</f>
        <v/>
      </c>
      <c r="AC31" s="132" t="str">
        <f>IF(D31='liste action'!$E$2,'liste action'!$D$2,IF(D31='liste action'!$E$3,'liste action'!$D$3,IF(D31='liste action'!$E$4,'liste action'!$D$4,IF(D31='liste action'!$E$5,'liste action'!$D$5,IF(D31='liste action'!$E$6,'liste action'!$D$6,IF(D31='liste action'!$E$7,'liste action'!$D$7,IF(D31='liste action'!$E$8,'liste action'!$D$8,IF(D31='liste action'!$E$9,'liste action'!$D$9,IF(D31='liste action'!$E$10,'liste action'!$D$10,IF(D31='liste action'!$E$11,'liste action'!$D$11,IF(D31='liste action'!$E$12,'liste action'!$D$12,IF(D31='liste action'!$E$13,'liste action'!$D$13,IF(D31='liste action'!$E$14,'liste action'!$D$14,IF(D31='liste action'!$E$15,'liste action'!$D$15,IF(D31='liste action'!$E$16,'liste action'!$D$16,IF(D31='liste action'!$E$17,'liste action'!$D$17,IF(D31='liste action'!$E$18,'liste action'!$D$18,IF(D31='liste action'!$E$19,'liste action'!$D$19,IF(D31='liste action'!$E$20,'liste action'!$D$20,IF(D31='liste action'!$E$21,'liste action'!$D$21,IF(D31='liste action'!$E$22,'liste action'!$D$22,IF(D31='liste action'!$E$23,'liste action'!$D$23,IF(D31='liste action'!$E$24,'liste action'!$D$24,IF(D31='liste action'!$E$25,'liste action'!$D$25,IF(D31='liste action'!$E$26,'liste action'!$D$26,IF(D31='liste action'!$E$27,'liste action'!$D$27,IF(D31='liste action'!$E$28,'liste action'!$D$28,IF(D31='liste action'!$E$29,'liste action'!$D$29,IF(D31='liste action'!$E$30,'liste action'!$D$30,IF(D31='liste action'!$E$31,'liste action'!$D$31,IF(D31='liste action'!$E$32,'liste action'!$D$32,IF(D31='liste action'!$E$33,'liste action'!$D$33,IF(D31='liste action'!$E$34,'liste action'!$D$34,IF(D31='liste action'!$E$35,'liste action'!$D$35,IF(D31='liste action'!$E$36,'liste action'!$D$36,IF(D31='liste action'!$E$37,'liste action'!$D$37,IF(D31='liste action'!$E$38,'liste action'!$D$38,IF(D31='liste action'!$E$39,'liste action'!$D$39,IF(D31='liste action'!$E$40,'liste action'!$D$40,IF(D31='liste action'!$E$41,'liste action'!$D$41,IF(D31='liste action'!$E$42,'liste action'!$D$42,IF(D31='liste action'!$E$43,'liste action'!$D$43,IF(D31='liste action'!$E$44,'liste action'!$D$44,IF(D31='liste action'!$E$45,'liste action'!$D$45,IF(D31='liste action'!$E$46,'liste action'!$D$46,IF(D31='liste action'!$E$47,'liste action'!$D$47,IF(D31='liste action'!$E$48,'liste action'!$D$48,IF(D31='liste action'!$E$49,'liste action'!$D$49,IF(D31='liste action'!$E$50,'liste action'!$D$50,IF(D31='liste action'!$E$51,'liste action'!$D$51,IF(D31='liste action'!$E$52,'liste action'!$D$52,IF(D31='liste action'!$E$53,'liste action'!$D$53,IF(D31='liste action'!$E$54,'liste action'!$D$54,IF(D31='liste action'!$E$55,'liste action'!$D$55,IF(D31='liste action'!$E$56,'liste action'!$D$56,IF(D31='liste action'!$E$57,'liste action'!$D$57,IF(D31='liste action'!$E$58,'liste action'!$D$58,IF(D31='liste action'!$E$59,'liste action'!$D$59,IF(D31='liste action'!$E$60,'liste action'!$D$60,IF(D31='liste action'!$E$61,'liste action'!$D$61,IF(D31='liste action'!$E$62,'liste action'!$D$62,IF(D31='liste action'!$E$63,'liste action'!$D$63,IF(D31='liste action'!$E$64,'liste action'!$D$64,"")))))))))))))))))))))))))))))))))))))))))))))))))))))))))))))))</f>
        <v/>
      </c>
      <c r="AD31" s="132" t="str">
        <f t="shared" si="7"/>
        <v>IDN</v>
      </c>
      <c r="AE31" s="253" t="str">
        <f>IF(I31="",LEFT($F$2,3),I31)</f>
        <v>IDN</v>
      </c>
      <c r="AF31" s="132" t="str">
        <f>IF(AG31='liste action'!$D$2,'liste action'!$C$2,IF(AG31='liste action'!$D$3,'liste action'!$C$3,IF(AG31='liste action'!$D$4,'liste action'!$C$4,IF(AG31='liste action'!$D$5,'liste action'!$C$5,IF(AG31='liste action'!$D$6,'liste action'!$C$6,IF(AG31='liste action'!$D$7,'liste action'!$C$7,IF(AG31='liste action'!$D$8,'liste action'!$C$8,IF(AG31='liste action'!$D$9,'liste action'!$C$9,IF(AG31='liste action'!$D$10,'liste action'!$C$10,IF(AG31='liste action'!$D$11,'liste action'!$C$11,IF(AG31='liste action'!$D$12,'liste action'!$C$12,IF(AG31='liste action'!$D$13,'liste action'!$C$13,IF(AG31='liste action'!$D$14,'liste action'!$C$14,IF(AG31='liste action'!$D$15,'liste action'!$C$15,IF(AG31='liste action'!$D$16,'liste action'!$C$16,IF(AG31='liste action'!$D$17,'liste action'!$C$17,IF(AG31='liste action'!$D$18,'liste action'!$C$18,IF(AG31='liste action'!$D$19,'liste action'!$C$19,IF(AG31='liste action'!$D$20,'liste action'!$C$20,IF(AG31='liste action'!$D$21,'liste action'!$C$21,IF(AG31='liste action'!$D$22,'liste action'!$C$22,IF(AG31='liste action'!$D$23,'liste action'!$C$23,IF(AG31='liste action'!$D$24,'liste action'!$C$24,IF(AG31='liste action'!$D$25,'liste action'!$C$25,IF(AG31='liste action'!$D$26,'liste action'!$C$26,IF(AG31='liste action'!$D$27,'liste action'!$C$27,IF(AG31='liste action'!$D$28,'liste action'!$C$28,IF(AG31='liste action'!$D$29,'liste action'!$C$29,IF(AG31='liste action'!$D$30,'liste action'!$C$30,IF(AG31='liste action'!$D$31,'liste action'!$C$31,IF(AG31='liste action'!$D$32,'liste action'!$C$32,IF(AG31='liste action'!$D$33,'liste action'!$C$33,IF(AG31='liste action'!$D$34,'liste action'!$C$34,IF(AG31='liste action'!$D$35,'liste action'!$C$35,IF(AG31='liste action'!$D$36,'liste action'!$C$36,IF(AG31='liste action'!$D$37,'liste action'!$C$37,IF(AG31='liste action'!$D$38,'liste action'!$C$38,IF(AG31='liste action'!$D$39,'liste action'!$C$39,IF(AG31='liste action'!$D$40,'liste action'!$C$40,IF(AG31='liste action'!$D$41,'liste action'!$C$41,IF(AG31='liste action'!$D$42,'liste action'!$C$42,IF(AG31='liste action'!$D$43,'liste action'!$C$43,IF(AG31='liste action'!$D$44,'liste action'!$C$44,IF(AG31='liste action'!$D$45,'liste action'!$C$45,IF(AG31='liste action'!$D$46,'liste action'!$C$46,IF(AG31='liste action'!$D$47,'liste action'!$C$47,IF(AG31='liste action'!$D$48,'liste action'!$C$48,IF(AG31='liste action'!$D$49,'liste action'!$C$49,IF(AG31='liste action'!$D$50,'liste action'!$C$50,IF(AG31='liste action'!$D$51,'liste action'!$C$51,IF(AG31='liste action'!$D$52,'liste action'!$C$52,IF(AG31='liste action'!$D$53,'liste action'!$C$53,IF(AG31='liste action'!$D$54,'liste action'!$C$54,IF(AG31='liste action'!$D$55,'liste action'!$C$55,IF(AG31='liste action'!$D$56,'liste action'!$C$56,IF(AG31='liste action'!$D$57,'liste action'!$C$57,IF(AG31='liste action'!$D$58,'liste action'!$C$58,IF(AG31='liste action'!$D$59,'liste action'!$C$59,IF(AG31='liste action'!$D$60,'liste action'!$C$60,IF(AG31='liste action'!$D$61,'liste action'!$C$61,IF(AG31='liste action'!$D$62,'liste action'!$C$62,IF(AG31='liste action'!$D$63,'liste action'!$C$63,IF(AG31='liste action'!$D$64,'liste action'!$C$64,"")))))))))))))))))))))))))))))))))))))))))))))))))))))))))))))))</f>
        <v/>
      </c>
      <c r="AG31" s="132" t="str">
        <f>IF(E31='liste action'!$E$2,'liste action'!$D$2,IF(E31='liste action'!$E$3,'liste action'!$D$3,IF(E31='liste action'!$E$4,'liste action'!$D$4,IF(E31='liste action'!$E$5,'liste action'!$D$5,IF(E31='liste action'!$E$6,'liste action'!$D$6,IF(E31='liste action'!$E$7,'liste action'!$D$7,IF(E31='liste action'!$E$8,'liste action'!$D$8,IF(E31='liste action'!$E$9,'liste action'!$D$9,IF(E31='liste action'!$E$10,'liste action'!$D$10,IF(E31='liste action'!$E$11,'liste action'!$D$11,IF(E31='liste action'!$E$12,'liste action'!$D$12,IF(E31='liste action'!$E$13,'liste action'!$D$13,IF(E31='liste action'!$E$14,'liste action'!$D$14,IF(E31='liste action'!$E$15,'liste action'!$D$15,IF(E31='liste action'!$E$16,'liste action'!$D$16,IF(E31='liste action'!$E$17,'liste action'!$D$17,IF(E31='liste action'!$E$18,'liste action'!$D$18,IF(E31='liste action'!$E$19,'liste action'!$D$19,IF(E31='liste action'!$E$20,'liste action'!$D$20,IF(E31='liste action'!$E$21,'liste action'!$D$21,IF(E31='liste action'!$E$22,'liste action'!$D$22,IF(E31='liste action'!$E$23,'liste action'!$D$23,IF(E31='liste action'!$E$24,'liste action'!$D$24,IF(E31='liste action'!$E$25,'liste action'!$D$25,IF(E31='liste action'!$E$26,'liste action'!$D$26,IF(E31='liste action'!$E$27,'liste action'!$D$27,IF(E31='liste action'!$E$28,'liste action'!$D$28,IF(E31='liste action'!$E$29,'liste action'!$D$29,IF(E31='liste action'!$E$30,'liste action'!$D$30,IF(E31='liste action'!$E$31,'liste action'!$D$31,IF(E31='liste action'!$E$32,'liste action'!$D$32,IF(E31='liste action'!$E$33,'liste action'!$D$33,IF(E31='liste action'!$E$34,'liste action'!$D$34,IF(E31='liste action'!$E$35,'liste action'!$D$35,IF(E31='liste action'!$E$36,'liste action'!$D$36,IF(E31='liste action'!$E$37,'liste action'!$D$37,IF(E31='liste action'!$E$38,'liste action'!$D$38,IF(E31='liste action'!$E$39,'liste action'!$D$39,IF(E31='liste action'!$E$40,'liste action'!$D$40,IF(E31='liste action'!$E$41,'liste action'!$D$41,IF(E31='liste action'!$E$42,'liste action'!$D$42,IF(E31='liste action'!$E$43,'liste action'!$D$43,IF(E31='liste action'!$E$44,'liste action'!$D$44,IF(E31='liste action'!$E$45,'liste action'!$D$45,IF(E31='liste action'!$E$46,'liste action'!$D$46,IF(E31='liste action'!$E$47,'liste action'!$D$47,IF(E31='liste action'!$E$48,'liste action'!$D$48,IF(E31='liste action'!$E$49,'liste action'!$D$49,IF(E31='liste action'!$E$50,'liste action'!$D$50,IF(E31='liste action'!$E$51,'liste action'!$D$51,IF(E31='liste action'!$E$52,'liste action'!$D$52,IF(E31='liste action'!$E$53,'liste action'!$D$53,IF(E31='liste action'!$E$54,'liste action'!$D$54,IF(E31='liste action'!$E$55,'liste action'!$D$55,IF(E31='liste action'!$E$56,'liste action'!$D$56,IF(E31='liste action'!$E$57,'liste action'!$D$57,IF(E31='liste action'!$E$58,'liste action'!$D$58,IF(E31='liste action'!$E$59,'liste action'!$D$59,IF(E31='liste action'!$E$60,'liste action'!$D$60,IF(E31='liste action'!$E$61,'liste action'!$D$61,IF(E31='liste action'!$E$62,'liste action'!$D$62,IF(E31='liste action'!$E$63,'liste action'!$D$63,IF(E31='liste action'!$E$64,'liste action'!$D$64,"")))))))))))))))))))))))))))))))))))))))))))))))))))))))))))))))</f>
        <v/>
      </c>
      <c r="AH31" s="132" t="str">
        <f t="shared" si="8"/>
        <v>IDN</v>
      </c>
      <c r="AI31" s="254">
        <f>K31</f>
        <v>0</v>
      </c>
      <c r="AJ31" s="329">
        <f>N31</f>
        <v>0</v>
      </c>
      <c r="AK31" s="134">
        <f>L31</f>
        <v>0</v>
      </c>
      <c r="AL31" s="134">
        <f>O31</f>
        <v>0</v>
      </c>
      <c r="AM31" s="134">
        <f>M31</f>
        <v>0</v>
      </c>
      <c r="AN31" s="134">
        <f>P31</f>
        <v>0</v>
      </c>
      <c r="AO31" s="357">
        <f t="shared" si="9"/>
        <v>0</v>
      </c>
      <c r="AP31" s="54" t="str">
        <f>IF(D31="T",2,IF(D31="CP",0,IF(D31="TF",2,IF(D31="TM",0,IF(D31="JF",0,IF(D31="RTT",0,IF(D31="JNT",0,"0")))))))</f>
        <v>0</v>
      </c>
      <c r="AQ31" s="54" t="str">
        <f>IF(E31="T",3,IF(E31="CP",0,IF(E31="TF",3,IF(E31="TM",0,IF(E31="JF",0,IF(E31="RTT",0,IF(E31="JNT",0,"0")))))))</f>
        <v>0</v>
      </c>
      <c r="AR31" s="1">
        <f t="shared" si="10"/>
        <v>0</v>
      </c>
      <c r="AS31" s="55" t="e">
        <f>IF(AR31=5,$AS$7,IF(AR31=2,$AS$8,IF(AR31=3,$AS$9,IF(AR31=0,#REF!))))</f>
        <v>#REF!</v>
      </c>
      <c r="AT31" s="54">
        <f>IF(AND(D31="CP",E31="CP"),1,IF(AND(D31="CP",E31&lt;&gt;"CP"),0.5,IF(AND(D31&lt;&gt;"CP",E31="CP"),0.5,0)))</f>
        <v>0</v>
      </c>
      <c r="AU31" s="54">
        <f>IF(D31="RTT",0.5,0)</f>
        <v>0</v>
      </c>
      <c r="AV31" s="54">
        <f>IF(E31="RTT",0.5,0)</f>
        <v>0</v>
      </c>
      <c r="AW31" s="54">
        <f t="shared" si="11"/>
        <v>0</v>
      </c>
      <c r="AX31" s="54">
        <f>IF(D31="TM",0.5,0)</f>
        <v>0</v>
      </c>
      <c r="AY31" s="54">
        <f>IF(E31="TM",0.5,0)</f>
        <v>0</v>
      </c>
      <c r="AZ31" s="54">
        <f t="shared" si="12"/>
        <v>0</v>
      </c>
      <c r="BA31" s="54">
        <f t="shared" si="13"/>
        <v>0</v>
      </c>
    </row>
    <row r="32" spans="1:53" ht="31.5" customHeight="1" x14ac:dyDescent="0.3">
      <c r="A32" s="287"/>
      <c r="B32" s="152" t="s">
        <v>16</v>
      </c>
      <c r="C32" s="156">
        <f t="shared" si="15"/>
        <v>43484</v>
      </c>
      <c r="D32" s="209"/>
      <c r="E32" s="210"/>
      <c r="F32" s="210"/>
      <c r="G32" s="212"/>
      <c r="H32" s="212"/>
      <c r="I32" s="212"/>
      <c r="J32" s="211"/>
      <c r="K32" s="209"/>
      <c r="L32" s="210"/>
      <c r="M32" s="212"/>
      <c r="N32" s="213"/>
      <c r="O32" s="210"/>
      <c r="P32" s="212"/>
      <c r="Q32" s="214"/>
      <c r="R32" s="204"/>
      <c r="S32" s="209" t="str">
        <f t="shared" si="3"/>
        <v/>
      </c>
      <c r="T32" s="211" t="str">
        <f t="shared" si="4"/>
        <v/>
      </c>
      <c r="V32" s="251"/>
      <c r="W32" s="167"/>
      <c r="X32" s="167"/>
      <c r="Y32" s="167"/>
      <c r="Z32" s="166">
        <f t="shared" si="5"/>
        <v>0</v>
      </c>
      <c r="AA32" s="132" t="str">
        <f t="shared" si="6"/>
        <v>IDN</v>
      </c>
      <c r="AB32" s="132" t="str">
        <f>IF(AC32='liste action'!$D$2,'liste action'!$C$2,IF(AC32='liste action'!$D$3,'liste action'!$C$3,IF(AC32='liste action'!$D$4,'liste action'!$C$4,IF(AC32='liste action'!$D$5,'liste action'!$C$5,IF(AC32='liste action'!$D$6,'liste action'!$C$6,IF(AC32='liste action'!$D$7,'liste action'!$C$7,IF(AC32='liste action'!$D$8,'liste action'!$C$8,IF(AC32='liste action'!$D$9,'liste action'!$C$9,IF(AC32='liste action'!$D$10,'liste action'!$C$10,IF(AC32='liste action'!$D$11,'liste action'!$C$11,IF(AC32='liste action'!$D$12,'liste action'!$C$12,IF(AC32='liste action'!$D$13,'liste action'!$C$13,IF(AC32='liste action'!$D$14,'liste action'!$C$14,IF(AC32='liste action'!$D$15,'liste action'!$C$15,IF(AC32='liste action'!$D$16,'liste action'!$C$16,IF(AC32='liste action'!$D$17,'liste action'!$C$17,IF(AC32='liste action'!$D$18,'liste action'!$C$18,IF(AC32='liste action'!$D$19,'liste action'!$C$19,IF(AC32='liste action'!$D$20,'liste action'!$C$20,IF(AC32='liste action'!$D$21,'liste action'!$C$21,IF(AC32='liste action'!$D$22,'liste action'!$C$22,IF(AC32='liste action'!$D$23,'liste action'!$C$23,IF(AC32='liste action'!$D$24,'liste action'!$C$24,IF(AC32='liste action'!$D$25,'liste action'!$C$25,IF(AC32='liste action'!$D$26,'liste action'!$C$26,IF(AC32='liste action'!$D$27,'liste action'!$C$27,IF(AC32='liste action'!$D$28,'liste action'!$C$28,IF(AC32='liste action'!$D$29,'liste action'!$C$29,IF(AC32='liste action'!$D$30,'liste action'!$C$30,IF(AC32='liste action'!$D$31,'liste action'!$C$31,IF(AC32='liste action'!$D$32,'liste action'!$C$32,IF(AC32='liste action'!$D$33,'liste action'!$C$33,IF(AC32='liste action'!$D$34,'liste action'!$C$34,IF(AC32='liste action'!$D$35,'liste action'!$C$35,IF(AC32='liste action'!$D$36,'liste action'!$C$36,IF(AC32='liste action'!$D$37,'liste action'!$C$37,IF(AC32='liste action'!$D$38,'liste action'!$C$38,IF(AC32='liste action'!$D$39,'liste action'!$C$39,IF(AC32='liste action'!$D$40,'liste action'!$C$40,IF(AC32='liste action'!$D$41,'liste action'!$C$41,IF(AC32='liste action'!$D$42,'liste action'!$C$42,IF(AC32='liste action'!$D$43,'liste action'!$C$43,IF(AC32='liste action'!$D$44,'liste action'!$C$44,IF(AC32='liste action'!$D$45,'liste action'!$C$45,IF(AC32='liste action'!$D$46,'liste action'!$C$46,IF(AC32='liste action'!$D$47,'liste action'!$C$47,IF(AC32='liste action'!$D$48,'liste action'!$C$48,IF(AC32='liste action'!$D$49,'liste action'!$C$49,IF(AC32='liste action'!$D$50,'liste action'!$C$50,IF(AC32='liste action'!$D$51,'liste action'!$C$51,IF(AC32='liste action'!$D$52,'liste action'!$C$52,IF(AC32='liste action'!$D$53,'liste action'!$C$53,IF(AC32='liste action'!$D$54,'liste action'!$C$54,IF(AC32='liste action'!$D$55,'liste action'!$C$55,IF(AC32='liste action'!$D$56,'liste action'!$C$56,IF(AC32='liste action'!$D$57,'liste action'!$C$57,IF(AC32='liste action'!$D$58,'liste action'!$C$58,IF(AC32='liste action'!$D$59,'liste action'!$C$59,IF(AC32='liste action'!$D$60,'liste action'!$C$60,IF(AC32='liste action'!$D$61,'liste action'!$C$61,IF(AC32='liste action'!$D$62,'liste action'!$C$62,IF(AC32='liste action'!$D$63,'liste action'!$C$63,IF(AC32='liste action'!$D$64,'liste action'!$C$64,"")))))))))))))))))))))))))))))))))))))))))))))))))))))))))))))))</f>
        <v/>
      </c>
      <c r="AC32" s="132" t="str">
        <f>IF(D32='liste action'!$E$2,'liste action'!$D$2,IF(D32='liste action'!$E$3,'liste action'!$D$3,IF(D32='liste action'!$E$4,'liste action'!$D$4,IF(D32='liste action'!$E$5,'liste action'!$D$5,IF(D32='liste action'!$E$6,'liste action'!$D$6,IF(D32='liste action'!$E$7,'liste action'!$D$7,IF(D32='liste action'!$E$8,'liste action'!$D$8,IF(D32='liste action'!$E$9,'liste action'!$D$9,IF(D32='liste action'!$E$10,'liste action'!$D$10,IF(D32='liste action'!$E$11,'liste action'!$D$11,IF(D32='liste action'!$E$12,'liste action'!$D$12,IF(D32='liste action'!$E$13,'liste action'!$D$13,IF(D32='liste action'!$E$14,'liste action'!$D$14,IF(D32='liste action'!$E$15,'liste action'!$D$15,IF(D32='liste action'!$E$16,'liste action'!$D$16,IF(D32='liste action'!$E$17,'liste action'!$D$17,IF(D32='liste action'!$E$18,'liste action'!$D$18,IF(D32='liste action'!$E$19,'liste action'!$D$19,IF(D32='liste action'!$E$20,'liste action'!$D$20,IF(D32='liste action'!$E$21,'liste action'!$D$21,IF(D32='liste action'!$E$22,'liste action'!$D$22,IF(D32='liste action'!$E$23,'liste action'!$D$23,IF(D32='liste action'!$E$24,'liste action'!$D$24,IF(D32='liste action'!$E$25,'liste action'!$D$25,IF(D32='liste action'!$E$26,'liste action'!$D$26,IF(D32='liste action'!$E$27,'liste action'!$D$27,IF(D32='liste action'!$E$28,'liste action'!$D$28,IF(D32='liste action'!$E$29,'liste action'!$D$29,IF(D32='liste action'!$E$30,'liste action'!$D$30,IF(D32='liste action'!$E$31,'liste action'!$D$31,IF(D32='liste action'!$E$32,'liste action'!$D$32,IF(D32='liste action'!$E$33,'liste action'!$D$33,IF(D32='liste action'!$E$34,'liste action'!$D$34,IF(D32='liste action'!$E$35,'liste action'!$D$35,IF(D32='liste action'!$E$36,'liste action'!$D$36,IF(D32='liste action'!$E$37,'liste action'!$D$37,IF(D32='liste action'!$E$38,'liste action'!$D$38,IF(D32='liste action'!$E$39,'liste action'!$D$39,IF(D32='liste action'!$E$40,'liste action'!$D$40,IF(D32='liste action'!$E$41,'liste action'!$D$41,IF(D32='liste action'!$E$42,'liste action'!$D$42,IF(D32='liste action'!$E$43,'liste action'!$D$43,IF(D32='liste action'!$E$44,'liste action'!$D$44,IF(D32='liste action'!$E$45,'liste action'!$D$45,IF(D32='liste action'!$E$46,'liste action'!$D$46,IF(D32='liste action'!$E$47,'liste action'!$D$47,IF(D32='liste action'!$E$48,'liste action'!$D$48,IF(D32='liste action'!$E$49,'liste action'!$D$49,IF(D32='liste action'!$E$50,'liste action'!$D$50,IF(D32='liste action'!$E$51,'liste action'!$D$51,IF(D32='liste action'!$E$52,'liste action'!$D$52,IF(D32='liste action'!$E$53,'liste action'!$D$53,IF(D32='liste action'!$E$54,'liste action'!$D$54,IF(D32='liste action'!$E$55,'liste action'!$D$55,IF(D32='liste action'!$E$56,'liste action'!$D$56,IF(D32='liste action'!$E$57,'liste action'!$D$57,IF(D32='liste action'!$E$58,'liste action'!$D$58,IF(D32='liste action'!$E$59,'liste action'!$D$59,IF(D32='liste action'!$E$60,'liste action'!$D$60,IF(D32='liste action'!$E$61,'liste action'!$D$61,IF(D32='liste action'!$E$62,'liste action'!$D$62,IF(D32='liste action'!$E$63,'liste action'!$D$63,IF(D32='liste action'!$E$64,'liste action'!$D$64,"")))))))))))))))))))))))))))))))))))))))))))))))))))))))))))))))</f>
        <v/>
      </c>
      <c r="AD32" s="132" t="str">
        <f t="shared" si="7"/>
        <v>IDN</v>
      </c>
      <c r="AE32" s="253" t="str">
        <f>IF(I32="",LEFT($F$2,3),I32)</f>
        <v>IDN</v>
      </c>
      <c r="AF32" s="132" t="str">
        <f>IF(AG32='liste action'!$D$2,'liste action'!$C$2,IF(AG32='liste action'!$D$3,'liste action'!$C$3,IF(AG32='liste action'!$D$4,'liste action'!$C$4,IF(AG32='liste action'!$D$5,'liste action'!$C$5,IF(AG32='liste action'!$D$6,'liste action'!$C$6,IF(AG32='liste action'!$D$7,'liste action'!$C$7,IF(AG32='liste action'!$D$8,'liste action'!$C$8,IF(AG32='liste action'!$D$9,'liste action'!$C$9,IF(AG32='liste action'!$D$10,'liste action'!$C$10,IF(AG32='liste action'!$D$11,'liste action'!$C$11,IF(AG32='liste action'!$D$12,'liste action'!$C$12,IF(AG32='liste action'!$D$13,'liste action'!$C$13,IF(AG32='liste action'!$D$14,'liste action'!$C$14,IF(AG32='liste action'!$D$15,'liste action'!$C$15,IF(AG32='liste action'!$D$16,'liste action'!$C$16,IF(AG32='liste action'!$D$17,'liste action'!$C$17,IF(AG32='liste action'!$D$18,'liste action'!$C$18,IF(AG32='liste action'!$D$19,'liste action'!$C$19,IF(AG32='liste action'!$D$20,'liste action'!$C$20,IF(AG32='liste action'!$D$21,'liste action'!$C$21,IF(AG32='liste action'!$D$22,'liste action'!$C$22,IF(AG32='liste action'!$D$23,'liste action'!$C$23,IF(AG32='liste action'!$D$24,'liste action'!$C$24,IF(AG32='liste action'!$D$25,'liste action'!$C$25,IF(AG32='liste action'!$D$26,'liste action'!$C$26,IF(AG32='liste action'!$D$27,'liste action'!$C$27,IF(AG32='liste action'!$D$28,'liste action'!$C$28,IF(AG32='liste action'!$D$29,'liste action'!$C$29,IF(AG32='liste action'!$D$30,'liste action'!$C$30,IF(AG32='liste action'!$D$31,'liste action'!$C$31,IF(AG32='liste action'!$D$32,'liste action'!$C$32,IF(AG32='liste action'!$D$33,'liste action'!$C$33,IF(AG32='liste action'!$D$34,'liste action'!$C$34,IF(AG32='liste action'!$D$35,'liste action'!$C$35,IF(AG32='liste action'!$D$36,'liste action'!$C$36,IF(AG32='liste action'!$D$37,'liste action'!$C$37,IF(AG32='liste action'!$D$38,'liste action'!$C$38,IF(AG32='liste action'!$D$39,'liste action'!$C$39,IF(AG32='liste action'!$D$40,'liste action'!$C$40,IF(AG32='liste action'!$D$41,'liste action'!$C$41,IF(AG32='liste action'!$D$42,'liste action'!$C$42,IF(AG32='liste action'!$D$43,'liste action'!$C$43,IF(AG32='liste action'!$D$44,'liste action'!$C$44,IF(AG32='liste action'!$D$45,'liste action'!$C$45,IF(AG32='liste action'!$D$46,'liste action'!$C$46,IF(AG32='liste action'!$D$47,'liste action'!$C$47,IF(AG32='liste action'!$D$48,'liste action'!$C$48,IF(AG32='liste action'!$D$49,'liste action'!$C$49,IF(AG32='liste action'!$D$50,'liste action'!$C$50,IF(AG32='liste action'!$D$51,'liste action'!$C$51,IF(AG32='liste action'!$D$52,'liste action'!$C$52,IF(AG32='liste action'!$D$53,'liste action'!$C$53,IF(AG32='liste action'!$D$54,'liste action'!$C$54,IF(AG32='liste action'!$D$55,'liste action'!$C$55,IF(AG32='liste action'!$D$56,'liste action'!$C$56,IF(AG32='liste action'!$D$57,'liste action'!$C$57,IF(AG32='liste action'!$D$58,'liste action'!$C$58,IF(AG32='liste action'!$D$59,'liste action'!$C$59,IF(AG32='liste action'!$D$60,'liste action'!$C$60,IF(AG32='liste action'!$D$61,'liste action'!$C$61,IF(AG32='liste action'!$D$62,'liste action'!$C$62,IF(AG32='liste action'!$D$63,'liste action'!$C$63,IF(AG32='liste action'!$D$64,'liste action'!$C$64,"")))))))))))))))))))))))))))))))))))))))))))))))))))))))))))))))</f>
        <v/>
      </c>
      <c r="AG32" s="132" t="str">
        <f>IF(E32='liste action'!$E$2,'liste action'!$D$2,IF(E32='liste action'!$E$3,'liste action'!$D$3,IF(E32='liste action'!$E$4,'liste action'!$D$4,IF(E32='liste action'!$E$5,'liste action'!$D$5,IF(E32='liste action'!$E$6,'liste action'!$D$6,IF(E32='liste action'!$E$7,'liste action'!$D$7,IF(E32='liste action'!$E$8,'liste action'!$D$8,IF(E32='liste action'!$E$9,'liste action'!$D$9,IF(E32='liste action'!$E$10,'liste action'!$D$10,IF(E32='liste action'!$E$11,'liste action'!$D$11,IF(E32='liste action'!$E$12,'liste action'!$D$12,IF(E32='liste action'!$E$13,'liste action'!$D$13,IF(E32='liste action'!$E$14,'liste action'!$D$14,IF(E32='liste action'!$E$15,'liste action'!$D$15,IF(E32='liste action'!$E$16,'liste action'!$D$16,IF(E32='liste action'!$E$17,'liste action'!$D$17,IF(E32='liste action'!$E$18,'liste action'!$D$18,IF(E32='liste action'!$E$19,'liste action'!$D$19,IF(E32='liste action'!$E$20,'liste action'!$D$20,IF(E32='liste action'!$E$21,'liste action'!$D$21,IF(E32='liste action'!$E$22,'liste action'!$D$22,IF(E32='liste action'!$E$23,'liste action'!$D$23,IF(E32='liste action'!$E$24,'liste action'!$D$24,IF(E32='liste action'!$E$25,'liste action'!$D$25,IF(E32='liste action'!$E$26,'liste action'!$D$26,IF(E32='liste action'!$E$27,'liste action'!$D$27,IF(E32='liste action'!$E$28,'liste action'!$D$28,IF(E32='liste action'!$E$29,'liste action'!$D$29,IF(E32='liste action'!$E$30,'liste action'!$D$30,IF(E32='liste action'!$E$31,'liste action'!$D$31,IF(E32='liste action'!$E$32,'liste action'!$D$32,IF(E32='liste action'!$E$33,'liste action'!$D$33,IF(E32='liste action'!$E$34,'liste action'!$D$34,IF(E32='liste action'!$E$35,'liste action'!$D$35,IF(E32='liste action'!$E$36,'liste action'!$D$36,IF(E32='liste action'!$E$37,'liste action'!$D$37,IF(E32='liste action'!$E$38,'liste action'!$D$38,IF(E32='liste action'!$E$39,'liste action'!$D$39,IF(E32='liste action'!$E$40,'liste action'!$D$40,IF(E32='liste action'!$E$41,'liste action'!$D$41,IF(E32='liste action'!$E$42,'liste action'!$D$42,IF(E32='liste action'!$E$43,'liste action'!$D$43,IF(E32='liste action'!$E$44,'liste action'!$D$44,IF(E32='liste action'!$E$45,'liste action'!$D$45,IF(E32='liste action'!$E$46,'liste action'!$D$46,IF(E32='liste action'!$E$47,'liste action'!$D$47,IF(E32='liste action'!$E$48,'liste action'!$D$48,IF(E32='liste action'!$E$49,'liste action'!$D$49,IF(E32='liste action'!$E$50,'liste action'!$D$50,IF(E32='liste action'!$E$51,'liste action'!$D$51,IF(E32='liste action'!$E$52,'liste action'!$D$52,IF(E32='liste action'!$E$53,'liste action'!$D$53,IF(E32='liste action'!$E$54,'liste action'!$D$54,IF(E32='liste action'!$E$55,'liste action'!$D$55,IF(E32='liste action'!$E$56,'liste action'!$D$56,IF(E32='liste action'!$E$57,'liste action'!$D$57,IF(E32='liste action'!$E$58,'liste action'!$D$58,IF(E32='liste action'!$E$59,'liste action'!$D$59,IF(E32='liste action'!$E$60,'liste action'!$D$60,IF(E32='liste action'!$E$61,'liste action'!$D$61,IF(E32='liste action'!$E$62,'liste action'!$D$62,IF(E32='liste action'!$E$63,'liste action'!$D$63,IF(E32='liste action'!$E$64,'liste action'!$D$64,"")))))))))))))))))))))))))))))))))))))))))))))))))))))))))))))))</f>
        <v/>
      </c>
      <c r="AH32" s="132" t="str">
        <f t="shared" si="8"/>
        <v>IDN</v>
      </c>
      <c r="AI32" s="254">
        <f>K32</f>
        <v>0</v>
      </c>
      <c r="AJ32" s="329">
        <f>N32</f>
        <v>0</v>
      </c>
      <c r="AK32" s="134">
        <f>L32</f>
        <v>0</v>
      </c>
      <c r="AL32" s="134">
        <f>O32</f>
        <v>0</v>
      </c>
      <c r="AM32" s="134">
        <f>M32</f>
        <v>0</v>
      </c>
      <c r="AN32" s="134">
        <f>P32</f>
        <v>0</v>
      </c>
      <c r="AO32" s="357">
        <f t="shared" si="9"/>
        <v>0</v>
      </c>
      <c r="AP32" s="54" t="str">
        <f>IF(D32="T",2,IF(D32="CP",0,IF(D32="TF",2,IF(D32="TM",0,IF(D32="JF",0,IF(D32="RTT",0,IF(D32="JNT",0,"0")))))))</f>
        <v>0</v>
      </c>
      <c r="AQ32" s="54" t="str">
        <f>IF(E32="T",3,IF(E32="CP",0,IF(E32="TF",3,IF(E32="TM",0,IF(E32="JF",0,IF(E32="RTT",0,IF(E32="JNT",0,"0")))))))</f>
        <v>0</v>
      </c>
      <c r="AR32" s="1">
        <f t="shared" si="10"/>
        <v>0</v>
      </c>
      <c r="AS32" s="55" t="e">
        <f>IF(AR32=5,$AS$7,IF(AR32=2,$AS$8,IF(AR32=3,$AS$9,IF(AR32=0,#REF!))))</f>
        <v>#REF!</v>
      </c>
      <c r="AT32" s="54">
        <f>IF(AND(D32="CP",E32="CP"),1,IF(AND(D32="CP",E32&lt;&gt;"CP"),0.5,IF(AND(D32&lt;&gt;"CP",E32="CP"),0.5,0)))</f>
        <v>0</v>
      </c>
      <c r="AU32" s="54">
        <f>IF(D32="RTT",0.5,0)</f>
        <v>0</v>
      </c>
      <c r="AV32" s="54">
        <f>IF(E32="RTT",0.5,0)</f>
        <v>0</v>
      </c>
      <c r="AW32" s="54">
        <f t="shared" si="11"/>
        <v>0</v>
      </c>
      <c r="AX32" s="54">
        <f>IF(D32="TM",0.5,0)</f>
        <v>0</v>
      </c>
      <c r="AY32" s="54">
        <f>IF(E32="TM",0.5,0)</f>
        <v>0</v>
      </c>
      <c r="AZ32" s="54">
        <f t="shared" si="12"/>
        <v>0</v>
      </c>
      <c r="BA32" s="54">
        <f t="shared" si="13"/>
        <v>0</v>
      </c>
    </row>
    <row r="33" spans="1:53" ht="31.5" customHeight="1" thickBot="1" x14ac:dyDescent="0.35">
      <c r="A33" s="289"/>
      <c r="B33" s="154" t="s">
        <v>17</v>
      </c>
      <c r="C33" s="157">
        <f t="shared" si="15"/>
        <v>43485</v>
      </c>
      <c r="D33" s="215"/>
      <c r="E33" s="216"/>
      <c r="F33" s="216"/>
      <c r="G33" s="218"/>
      <c r="H33" s="218"/>
      <c r="I33" s="218"/>
      <c r="J33" s="217"/>
      <c r="K33" s="215"/>
      <c r="L33" s="216"/>
      <c r="M33" s="218"/>
      <c r="N33" s="219"/>
      <c r="O33" s="216"/>
      <c r="P33" s="218"/>
      <c r="Q33" s="220"/>
      <c r="R33" s="204"/>
      <c r="S33" s="215" t="str">
        <f t="shared" si="3"/>
        <v/>
      </c>
      <c r="T33" s="217" t="str">
        <f t="shared" si="4"/>
        <v/>
      </c>
      <c r="V33" s="251"/>
      <c r="W33" s="168"/>
      <c r="X33" s="168"/>
      <c r="Y33" s="168"/>
      <c r="Z33" s="166">
        <f t="shared" si="5"/>
        <v>0</v>
      </c>
      <c r="AA33" s="132" t="str">
        <f t="shared" si="6"/>
        <v>IDN</v>
      </c>
      <c r="AB33" s="132" t="str">
        <f>IF(AC33='liste action'!$D$2,'liste action'!$C$2,IF(AC33='liste action'!$D$3,'liste action'!$C$3,IF(AC33='liste action'!$D$4,'liste action'!$C$4,IF(AC33='liste action'!$D$5,'liste action'!$C$5,IF(AC33='liste action'!$D$6,'liste action'!$C$6,IF(AC33='liste action'!$D$7,'liste action'!$C$7,IF(AC33='liste action'!$D$8,'liste action'!$C$8,IF(AC33='liste action'!$D$9,'liste action'!$C$9,IF(AC33='liste action'!$D$10,'liste action'!$C$10,IF(AC33='liste action'!$D$11,'liste action'!$C$11,IF(AC33='liste action'!$D$12,'liste action'!$C$12,IF(AC33='liste action'!$D$13,'liste action'!$C$13,IF(AC33='liste action'!$D$14,'liste action'!$C$14,IF(AC33='liste action'!$D$15,'liste action'!$C$15,IF(AC33='liste action'!$D$16,'liste action'!$C$16,IF(AC33='liste action'!$D$17,'liste action'!$C$17,IF(AC33='liste action'!$D$18,'liste action'!$C$18,IF(AC33='liste action'!$D$19,'liste action'!$C$19,IF(AC33='liste action'!$D$20,'liste action'!$C$20,IF(AC33='liste action'!$D$21,'liste action'!$C$21,IF(AC33='liste action'!$D$22,'liste action'!$C$22,IF(AC33='liste action'!$D$23,'liste action'!$C$23,IF(AC33='liste action'!$D$24,'liste action'!$C$24,IF(AC33='liste action'!$D$25,'liste action'!$C$25,IF(AC33='liste action'!$D$26,'liste action'!$C$26,IF(AC33='liste action'!$D$27,'liste action'!$C$27,IF(AC33='liste action'!$D$28,'liste action'!$C$28,IF(AC33='liste action'!$D$29,'liste action'!$C$29,IF(AC33='liste action'!$D$30,'liste action'!$C$30,IF(AC33='liste action'!$D$31,'liste action'!$C$31,IF(AC33='liste action'!$D$32,'liste action'!$C$32,IF(AC33='liste action'!$D$33,'liste action'!$C$33,IF(AC33='liste action'!$D$34,'liste action'!$C$34,IF(AC33='liste action'!$D$35,'liste action'!$C$35,IF(AC33='liste action'!$D$36,'liste action'!$C$36,IF(AC33='liste action'!$D$37,'liste action'!$C$37,IF(AC33='liste action'!$D$38,'liste action'!$C$38,IF(AC33='liste action'!$D$39,'liste action'!$C$39,IF(AC33='liste action'!$D$40,'liste action'!$C$40,IF(AC33='liste action'!$D$41,'liste action'!$C$41,IF(AC33='liste action'!$D$42,'liste action'!$C$42,IF(AC33='liste action'!$D$43,'liste action'!$C$43,IF(AC33='liste action'!$D$44,'liste action'!$C$44,IF(AC33='liste action'!$D$45,'liste action'!$C$45,IF(AC33='liste action'!$D$46,'liste action'!$C$46,IF(AC33='liste action'!$D$47,'liste action'!$C$47,IF(AC33='liste action'!$D$48,'liste action'!$C$48,IF(AC33='liste action'!$D$49,'liste action'!$C$49,IF(AC33='liste action'!$D$50,'liste action'!$C$50,IF(AC33='liste action'!$D$51,'liste action'!$C$51,IF(AC33='liste action'!$D$52,'liste action'!$C$52,IF(AC33='liste action'!$D$53,'liste action'!$C$53,IF(AC33='liste action'!$D$54,'liste action'!$C$54,IF(AC33='liste action'!$D$55,'liste action'!$C$55,IF(AC33='liste action'!$D$56,'liste action'!$C$56,IF(AC33='liste action'!$D$57,'liste action'!$C$57,IF(AC33='liste action'!$D$58,'liste action'!$C$58,IF(AC33='liste action'!$D$59,'liste action'!$C$59,IF(AC33='liste action'!$D$60,'liste action'!$C$60,IF(AC33='liste action'!$D$61,'liste action'!$C$61,IF(AC33='liste action'!$D$62,'liste action'!$C$62,IF(AC33='liste action'!$D$63,'liste action'!$C$63,IF(AC33='liste action'!$D$64,'liste action'!$C$64,"")))))))))))))))))))))))))))))))))))))))))))))))))))))))))))))))</f>
        <v/>
      </c>
      <c r="AC33" s="132" t="str">
        <f>IF(D33='liste action'!$E$2,'liste action'!$D$2,IF(D33='liste action'!$E$3,'liste action'!$D$3,IF(D33='liste action'!$E$4,'liste action'!$D$4,IF(D33='liste action'!$E$5,'liste action'!$D$5,IF(D33='liste action'!$E$6,'liste action'!$D$6,IF(D33='liste action'!$E$7,'liste action'!$D$7,IF(D33='liste action'!$E$8,'liste action'!$D$8,IF(D33='liste action'!$E$9,'liste action'!$D$9,IF(D33='liste action'!$E$10,'liste action'!$D$10,IF(D33='liste action'!$E$11,'liste action'!$D$11,IF(D33='liste action'!$E$12,'liste action'!$D$12,IF(D33='liste action'!$E$13,'liste action'!$D$13,IF(D33='liste action'!$E$14,'liste action'!$D$14,IF(D33='liste action'!$E$15,'liste action'!$D$15,IF(D33='liste action'!$E$16,'liste action'!$D$16,IF(D33='liste action'!$E$17,'liste action'!$D$17,IF(D33='liste action'!$E$18,'liste action'!$D$18,IF(D33='liste action'!$E$19,'liste action'!$D$19,IF(D33='liste action'!$E$20,'liste action'!$D$20,IF(D33='liste action'!$E$21,'liste action'!$D$21,IF(D33='liste action'!$E$22,'liste action'!$D$22,IF(D33='liste action'!$E$23,'liste action'!$D$23,IF(D33='liste action'!$E$24,'liste action'!$D$24,IF(D33='liste action'!$E$25,'liste action'!$D$25,IF(D33='liste action'!$E$26,'liste action'!$D$26,IF(D33='liste action'!$E$27,'liste action'!$D$27,IF(D33='liste action'!$E$28,'liste action'!$D$28,IF(D33='liste action'!$E$29,'liste action'!$D$29,IF(D33='liste action'!$E$30,'liste action'!$D$30,IF(D33='liste action'!$E$31,'liste action'!$D$31,IF(D33='liste action'!$E$32,'liste action'!$D$32,IF(D33='liste action'!$E$33,'liste action'!$D$33,IF(D33='liste action'!$E$34,'liste action'!$D$34,IF(D33='liste action'!$E$35,'liste action'!$D$35,IF(D33='liste action'!$E$36,'liste action'!$D$36,IF(D33='liste action'!$E$37,'liste action'!$D$37,IF(D33='liste action'!$E$38,'liste action'!$D$38,IF(D33='liste action'!$E$39,'liste action'!$D$39,IF(D33='liste action'!$E$40,'liste action'!$D$40,IF(D33='liste action'!$E$41,'liste action'!$D$41,IF(D33='liste action'!$E$42,'liste action'!$D$42,IF(D33='liste action'!$E$43,'liste action'!$D$43,IF(D33='liste action'!$E$44,'liste action'!$D$44,IF(D33='liste action'!$E$45,'liste action'!$D$45,IF(D33='liste action'!$E$46,'liste action'!$D$46,IF(D33='liste action'!$E$47,'liste action'!$D$47,IF(D33='liste action'!$E$48,'liste action'!$D$48,IF(D33='liste action'!$E$49,'liste action'!$D$49,IF(D33='liste action'!$E$50,'liste action'!$D$50,IF(D33='liste action'!$E$51,'liste action'!$D$51,IF(D33='liste action'!$E$52,'liste action'!$D$52,IF(D33='liste action'!$E$53,'liste action'!$D$53,IF(D33='liste action'!$E$54,'liste action'!$D$54,IF(D33='liste action'!$E$55,'liste action'!$D$55,IF(D33='liste action'!$E$56,'liste action'!$D$56,IF(D33='liste action'!$E$57,'liste action'!$D$57,IF(D33='liste action'!$E$58,'liste action'!$D$58,IF(D33='liste action'!$E$59,'liste action'!$D$59,IF(D33='liste action'!$E$60,'liste action'!$D$60,IF(D33='liste action'!$E$61,'liste action'!$D$61,IF(D33='liste action'!$E$62,'liste action'!$D$62,IF(D33='liste action'!$E$63,'liste action'!$D$63,IF(D33='liste action'!$E$64,'liste action'!$D$64,"")))))))))))))))))))))))))))))))))))))))))))))))))))))))))))))))</f>
        <v/>
      </c>
      <c r="AD33" s="132" t="str">
        <f t="shared" si="7"/>
        <v>IDN</v>
      </c>
      <c r="AE33" s="253" t="str">
        <f>IF(I33="",LEFT($F$2,3),I33)</f>
        <v>IDN</v>
      </c>
      <c r="AF33" s="132" t="str">
        <f>IF(AG33='liste action'!$D$2,'liste action'!$C$2,IF(AG33='liste action'!$D$3,'liste action'!$C$3,IF(AG33='liste action'!$D$4,'liste action'!$C$4,IF(AG33='liste action'!$D$5,'liste action'!$C$5,IF(AG33='liste action'!$D$6,'liste action'!$C$6,IF(AG33='liste action'!$D$7,'liste action'!$C$7,IF(AG33='liste action'!$D$8,'liste action'!$C$8,IF(AG33='liste action'!$D$9,'liste action'!$C$9,IF(AG33='liste action'!$D$10,'liste action'!$C$10,IF(AG33='liste action'!$D$11,'liste action'!$C$11,IF(AG33='liste action'!$D$12,'liste action'!$C$12,IF(AG33='liste action'!$D$13,'liste action'!$C$13,IF(AG33='liste action'!$D$14,'liste action'!$C$14,IF(AG33='liste action'!$D$15,'liste action'!$C$15,IF(AG33='liste action'!$D$16,'liste action'!$C$16,IF(AG33='liste action'!$D$17,'liste action'!$C$17,IF(AG33='liste action'!$D$18,'liste action'!$C$18,IF(AG33='liste action'!$D$19,'liste action'!$C$19,IF(AG33='liste action'!$D$20,'liste action'!$C$20,IF(AG33='liste action'!$D$21,'liste action'!$C$21,IF(AG33='liste action'!$D$22,'liste action'!$C$22,IF(AG33='liste action'!$D$23,'liste action'!$C$23,IF(AG33='liste action'!$D$24,'liste action'!$C$24,IF(AG33='liste action'!$D$25,'liste action'!$C$25,IF(AG33='liste action'!$D$26,'liste action'!$C$26,IF(AG33='liste action'!$D$27,'liste action'!$C$27,IF(AG33='liste action'!$D$28,'liste action'!$C$28,IF(AG33='liste action'!$D$29,'liste action'!$C$29,IF(AG33='liste action'!$D$30,'liste action'!$C$30,IF(AG33='liste action'!$D$31,'liste action'!$C$31,IF(AG33='liste action'!$D$32,'liste action'!$C$32,IF(AG33='liste action'!$D$33,'liste action'!$C$33,IF(AG33='liste action'!$D$34,'liste action'!$C$34,IF(AG33='liste action'!$D$35,'liste action'!$C$35,IF(AG33='liste action'!$D$36,'liste action'!$C$36,IF(AG33='liste action'!$D$37,'liste action'!$C$37,IF(AG33='liste action'!$D$38,'liste action'!$C$38,IF(AG33='liste action'!$D$39,'liste action'!$C$39,IF(AG33='liste action'!$D$40,'liste action'!$C$40,IF(AG33='liste action'!$D$41,'liste action'!$C$41,IF(AG33='liste action'!$D$42,'liste action'!$C$42,IF(AG33='liste action'!$D$43,'liste action'!$C$43,IF(AG33='liste action'!$D$44,'liste action'!$C$44,IF(AG33='liste action'!$D$45,'liste action'!$C$45,IF(AG33='liste action'!$D$46,'liste action'!$C$46,IF(AG33='liste action'!$D$47,'liste action'!$C$47,IF(AG33='liste action'!$D$48,'liste action'!$C$48,IF(AG33='liste action'!$D$49,'liste action'!$C$49,IF(AG33='liste action'!$D$50,'liste action'!$C$50,IF(AG33='liste action'!$D$51,'liste action'!$C$51,IF(AG33='liste action'!$D$52,'liste action'!$C$52,IF(AG33='liste action'!$D$53,'liste action'!$C$53,IF(AG33='liste action'!$D$54,'liste action'!$C$54,IF(AG33='liste action'!$D$55,'liste action'!$C$55,IF(AG33='liste action'!$D$56,'liste action'!$C$56,IF(AG33='liste action'!$D$57,'liste action'!$C$57,IF(AG33='liste action'!$D$58,'liste action'!$C$58,IF(AG33='liste action'!$D$59,'liste action'!$C$59,IF(AG33='liste action'!$D$60,'liste action'!$C$60,IF(AG33='liste action'!$D$61,'liste action'!$C$61,IF(AG33='liste action'!$D$62,'liste action'!$C$62,IF(AG33='liste action'!$D$63,'liste action'!$C$63,IF(AG33='liste action'!$D$64,'liste action'!$C$64,"")))))))))))))))))))))))))))))))))))))))))))))))))))))))))))))))</f>
        <v/>
      </c>
      <c r="AG33" s="132" t="str">
        <f>IF(E33='liste action'!$E$2,'liste action'!$D$2,IF(E33='liste action'!$E$3,'liste action'!$D$3,IF(E33='liste action'!$E$4,'liste action'!$D$4,IF(E33='liste action'!$E$5,'liste action'!$D$5,IF(E33='liste action'!$E$6,'liste action'!$D$6,IF(E33='liste action'!$E$7,'liste action'!$D$7,IF(E33='liste action'!$E$8,'liste action'!$D$8,IF(E33='liste action'!$E$9,'liste action'!$D$9,IF(E33='liste action'!$E$10,'liste action'!$D$10,IF(E33='liste action'!$E$11,'liste action'!$D$11,IF(E33='liste action'!$E$12,'liste action'!$D$12,IF(E33='liste action'!$E$13,'liste action'!$D$13,IF(E33='liste action'!$E$14,'liste action'!$D$14,IF(E33='liste action'!$E$15,'liste action'!$D$15,IF(E33='liste action'!$E$16,'liste action'!$D$16,IF(E33='liste action'!$E$17,'liste action'!$D$17,IF(E33='liste action'!$E$18,'liste action'!$D$18,IF(E33='liste action'!$E$19,'liste action'!$D$19,IF(E33='liste action'!$E$20,'liste action'!$D$20,IF(E33='liste action'!$E$21,'liste action'!$D$21,IF(E33='liste action'!$E$22,'liste action'!$D$22,IF(E33='liste action'!$E$23,'liste action'!$D$23,IF(E33='liste action'!$E$24,'liste action'!$D$24,IF(E33='liste action'!$E$25,'liste action'!$D$25,IF(E33='liste action'!$E$26,'liste action'!$D$26,IF(E33='liste action'!$E$27,'liste action'!$D$27,IF(E33='liste action'!$E$28,'liste action'!$D$28,IF(E33='liste action'!$E$29,'liste action'!$D$29,IF(E33='liste action'!$E$30,'liste action'!$D$30,IF(E33='liste action'!$E$31,'liste action'!$D$31,IF(E33='liste action'!$E$32,'liste action'!$D$32,IF(E33='liste action'!$E$33,'liste action'!$D$33,IF(E33='liste action'!$E$34,'liste action'!$D$34,IF(E33='liste action'!$E$35,'liste action'!$D$35,IF(E33='liste action'!$E$36,'liste action'!$D$36,IF(E33='liste action'!$E$37,'liste action'!$D$37,IF(E33='liste action'!$E$38,'liste action'!$D$38,IF(E33='liste action'!$E$39,'liste action'!$D$39,IF(E33='liste action'!$E$40,'liste action'!$D$40,IF(E33='liste action'!$E$41,'liste action'!$D$41,IF(E33='liste action'!$E$42,'liste action'!$D$42,IF(E33='liste action'!$E$43,'liste action'!$D$43,IF(E33='liste action'!$E$44,'liste action'!$D$44,IF(E33='liste action'!$E$45,'liste action'!$D$45,IF(E33='liste action'!$E$46,'liste action'!$D$46,IF(E33='liste action'!$E$47,'liste action'!$D$47,IF(E33='liste action'!$E$48,'liste action'!$D$48,IF(E33='liste action'!$E$49,'liste action'!$D$49,IF(E33='liste action'!$E$50,'liste action'!$D$50,IF(E33='liste action'!$E$51,'liste action'!$D$51,IF(E33='liste action'!$E$52,'liste action'!$D$52,IF(E33='liste action'!$E$53,'liste action'!$D$53,IF(E33='liste action'!$E$54,'liste action'!$D$54,IF(E33='liste action'!$E$55,'liste action'!$D$55,IF(E33='liste action'!$E$56,'liste action'!$D$56,IF(E33='liste action'!$E$57,'liste action'!$D$57,IF(E33='liste action'!$E$58,'liste action'!$D$58,IF(E33='liste action'!$E$59,'liste action'!$D$59,IF(E33='liste action'!$E$60,'liste action'!$D$60,IF(E33='liste action'!$E$61,'liste action'!$D$61,IF(E33='liste action'!$E$62,'liste action'!$D$62,IF(E33='liste action'!$E$63,'liste action'!$D$63,IF(E33='liste action'!$E$64,'liste action'!$D$64,"")))))))))))))))))))))))))))))))))))))))))))))))))))))))))))))))</f>
        <v/>
      </c>
      <c r="AH33" s="132" t="str">
        <f t="shared" si="8"/>
        <v>IDN</v>
      </c>
      <c r="AI33" s="254">
        <f>K33</f>
        <v>0</v>
      </c>
      <c r="AJ33" s="329">
        <f>N33</f>
        <v>0</v>
      </c>
      <c r="AK33" s="134">
        <f>L33</f>
        <v>0</v>
      </c>
      <c r="AL33" s="134">
        <f>O33</f>
        <v>0</v>
      </c>
      <c r="AM33" s="134">
        <f>M33</f>
        <v>0</v>
      </c>
      <c r="AN33" s="134">
        <f>P33</f>
        <v>0</v>
      </c>
      <c r="AO33" s="357">
        <f t="shared" si="9"/>
        <v>0</v>
      </c>
      <c r="AP33" s="54" t="str">
        <f>IF(D33="T",2,IF(D33="CP",0,IF(D33="TF",2,IF(D33="TM",0,IF(D33="JF",0,IF(D33="RTT",0,IF(D33="JNT",0,"0")))))))</f>
        <v>0</v>
      </c>
      <c r="AQ33" s="54" t="str">
        <f>IF(E33="T",3,IF(E33="CP",0,IF(E33="TF",3,IF(E33="TM",0,IF(E33="JF",0,IF(E33="RTT",0,IF(E33="JNT",0,"0")))))))</f>
        <v>0</v>
      </c>
      <c r="AR33" s="1">
        <f t="shared" si="10"/>
        <v>0</v>
      </c>
      <c r="AS33" s="55" t="e">
        <f>IF(AR33=5,$AS$7,IF(AR33=2,$AS$8,IF(AR33=3,$AS$9,IF(AR33=0,#REF!))))</f>
        <v>#REF!</v>
      </c>
      <c r="AT33" s="54">
        <f>IF(AND(D33="CP",E33="CP"),1,IF(AND(D33="CP",E33&lt;&gt;"CP"),0.5,IF(AND(D33&lt;&gt;"CP",E33="CP"),0.5,0)))</f>
        <v>0</v>
      </c>
      <c r="AU33" s="54">
        <f>IF(D33="RTT",0.5,0)</f>
        <v>0</v>
      </c>
      <c r="AV33" s="54">
        <f>IF(E33="RTT",0.5,0)</f>
        <v>0</v>
      </c>
      <c r="AW33" s="54">
        <f t="shared" si="11"/>
        <v>0</v>
      </c>
      <c r="AX33" s="54">
        <f>IF(D33="TM",0.5,0)</f>
        <v>0</v>
      </c>
      <c r="AY33" s="54">
        <f>IF(E33="TM",0.5,0)</f>
        <v>0</v>
      </c>
      <c r="AZ33" s="54">
        <f t="shared" si="12"/>
        <v>0</v>
      </c>
      <c r="BA33" s="54">
        <f t="shared" si="13"/>
        <v>0</v>
      </c>
    </row>
    <row r="34" spans="1:53" ht="31.5" customHeight="1" x14ac:dyDescent="0.3">
      <c r="A34" s="288">
        <v>4</v>
      </c>
      <c r="B34" s="158" t="s">
        <v>11</v>
      </c>
      <c r="C34" s="149">
        <f t="shared" si="15"/>
        <v>43486</v>
      </c>
      <c r="D34" s="196"/>
      <c r="E34" s="197"/>
      <c r="F34" s="197"/>
      <c r="G34" s="326"/>
      <c r="H34" s="326"/>
      <c r="I34" s="326"/>
      <c r="J34" s="198"/>
      <c r="K34" s="199"/>
      <c r="L34" s="200"/>
      <c r="M34" s="201"/>
      <c r="N34" s="202"/>
      <c r="O34" s="200"/>
      <c r="P34" s="201"/>
      <c r="Q34" s="203">
        <f t="shared" si="14"/>
        <v>0</v>
      </c>
      <c r="R34" s="204"/>
      <c r="S34" s="194" t="str">
        <f t="shared" si="3"/>
        <v/>
      </c>
      <c r="T34" s="205" t="str">
        <f t="shared" si="4"/>
        <v/>
      </c>
      <c r="V34" s="251"/>
      <c r="W34" s="168"/>
      <c r="X34" s="168"/>
      <c r="Y34" s="168"/>
      <c r="Z34" s="166">
        <f t="shared" si="5"/>
        <v>0</v>
      </c>
      <c r="AA34" s="132" t="str">
        <f t="shared" si="6"/>
        <v>IDN</v>
      </c>
      <c r="AB34" s="132" t="str">
        <f>IF(AC34='liste action'!$D$2,'liste action'!$C$2,IF(AC34='liste action'!$D$3,'liste action'!$C$3,IF(AC34='liste action'!$D$4,'liste action'!$C$4,IF(AC34='liste action'!$D$5,'liste action'!$C$5,IF(AC34='liste action'!$D$6,'liste action'!$C$6,IF(AC34='liste action'!$D$7,'liste action'!$C$7,IF(AC34='liste action'!$D$8,'liste action'!$C$8,IF(AC34='liste action'!$D$9,'liste action'!$C$9,IF(AC34='liste action'!$D$10,'liste action'!$C$10,IF(AC34='liste action'!$D$11,'liste action'!$C$11,IF(AC34='liste action'!$D$12,'liste action'!$C$12,IF(AC34='liste action'!$D$13,'liste action'!$C$13,IF(AC34='liste action'!$D$14,'liste action'!$C$14,IF(AC34='liste action'!$D$15,'liste action'!$C$15,IF(AC34='liste action'!$D$16,'liste action'!$C$16,IF(AC34='liste action'!$D$17,'liste action'!$C$17,IF(AC34='liste action'!$D$18,'liste action'!$C$18,IF(AC34='liste action'!$D$19,'liste action'!$C$19,IF(AC34='liste action'!$D$20,'liste action'!$C$20,IF(AC34='liste action'!$D$21,'liste action'!$C$21,IF(AC34='liste action'!$D$22,'liste action'!$C$22,IF(AC34='liste action'!$D$23,'liste action'!$C$23,IF(AC34='liste action'!$D$24,'liste action'!$C$24,IF(AC34='liste action'!$D$25,'liste action'!$C$25,IF(AC34='liste action'!$D$26,'liste action'!$C$26,IF(AC34='liste action'!$D$27,'liste action'!$C$27,IF(AC34='liste action'!$D$28,'liste action'!$C$28,IF(AC34='liste action'!$D$29,'liste action'!$C$29,IF(AC34='liste action'!$D$30,'liste action'!$C$30,IF(AC34='liste action'!$D$31,'liste action'!$C$31,IF(AC34='liste action'!$D$32,'liste action'!$C$32,IF(AC34='liste action'!$D$33,'liste action'!$C$33,IF(AC34='liste action'!$D$34,'liste action'!$C$34,IF(AC34='liste action'!$D$35,'liste action'!$C$35,IF(AC34='liste action'!$D$36,'liste action'!$C$36,IF(AC34='liste action'!$D$37,'liste action'!$C$37,IF(AC34='liste action'!$D$38,'liste action'!$C$38,IF(AC34='liste action'!$D$39,'liste action'!$C$39,IF(AC34='liste action'!$D$40,'liste action'!$C$40,IF(AC34='liste action'!$D$41,'liste action'!$C$41,IF(AC34='liste action'!$D$42,'liste action'!$C$42,IF(AC34='liste action'!$D$43,'liste action'!$C$43,IF(AC34='liste action'!$D$44,'liste action'!$C$44,IF(AC34='liste action'!$D$45,'liste action'!$C$45,IF(AC34='liste action'!$D$46,'liste action'!$C$46,IF(AC34='liste action'!$D$47,'liste action'!$C$47,IF(AC34='liste action'!$D$48,'liste action'!$C$48,IF(AC34='liste action'!$D$49,'liste action'!$C$49,IF(AC34='liste action'!$D$50,'liste action'!$C$50,IF(AC34='liste action'!$D$51,'liste action'!$C$51,IF(AC34='liste action'!$D$52,'liste action'!$C$52,IF(AC34='liste action'!$D$53,'liste action'!$C$53,IF(AC34='liste action'!$D$54,'liste action'!$C$54,IF(AC34='liste action'!$D$55,'liste action'!$C$55,IF(AC34='liste action'!$D$56,'liste action'!$C$56,IF(AC34='liste action'!$D$57,'liste action'!$C$57,IF(AC34='liste action'!$D$58,'liste action'!$C$58,IF(AC34='liste action'!$D$59,'liste action'!$C$59,IF(AC34='liste action'!$D$60,'liste action'!$C$60,IF(AC34='liste action'!$D$61,'liste action'!$C$61,IF(AC34='liste action'!$D$62,'liste action'!$C$62,IF(AC34='liste action'!$D$63,'liste action'!$C$63,IF(AC34='liste action'!$D$64,'liste action'!$C$64,"")))))))))))))))))))))))))))))))))))))))))))))))))))))))))))))))</f>
        <v/>
      </c>
      <c r="AC34" s="132" t="str">
        <f>IF(D34='liste action'!$E$2,'liste action'!$D$2,IF(D34='liste action'!$E$3,'liste action'!$D$3,IF(D34='liste action'!$E$4,'liste action'!$D$4,IF(D34='liste action'!$E$5,'liste action'!$D$5,IF(D34='liste action'!$E$6,'liste action'!$D$6,IF(D34='liste action'!$E$7,'liste action'!$D$7,IF(D34='liste action'!$E$8,'liste action'!$D$8,IF(D34='liste action'!$E$9,'liste action'!$D$9,IF(D34='liste action'!$E$10,'liste action'!$D$10,IF(D34='liste action'!$E$11,'liste action'!$D$11,IF(D34='liste action'!$E$12,'liste action'!$D$12,IF(D34='liste action'!$E$13,'liste action'!$D$13,IF(D34='liste action'!$E$14,'liste action'!$D$14,IF(D34='liste action'!$E$15,'liste action'!$D$15,IF(D34='liste action'!$E$16,'liste action'!$D$16,IF(D34='liste action'!$E$17,'liste action'!$D$17,IF(D34='liste action'!$E$18,'liste action'!$D$18,IF(D34='liste action'!$E$19,'liste action'!$D$19,IF(D34='liste action'!$E$20,'liste action'!$D$20,IF(D34='liste action'!$E$21,'liste action'!$D$21,IF(D34='liste action'!$E$22,'liste action'!$D$22,IF(D34='liste action'!$E$23,'liste action'!$D$23,IF(D34='liste action'!$E$24,'liste action'!$D$24,IF(D34='liste action'!$E$25,'liste action'!$D$25,IF(D34='liste action'!$E$26,'liste action'!$D$26,IF(D34='liste action'!$E$27,'liste action'!$D$27,IF(D34='liste action'!$E$28,'liste action'!$D$28,IF(D34='liste action'!$E$29,'liste action'!$D$29,IF(D34='liste action'!$E$30,'liste action'!$D$30,IF(D34='liste action'!$E$31,'liste action'!$D$31,IF(D34='liste action'!$E$32,'liste action'!$D$32,IF(D34='liste action'!$E$33,'liste action'!$D$33,IF(D34='liste action'!$E$34,'liste action'!$D$34,IF(D34='liste action'!$E$35,'liste action'!$D$35,IF(D34='liste action'!$E$36,'liste action'!$D$36,IF(D34='liste action'!$E$37,'liste action'!$D$37,IF(D34='liste action'!$E$38,'liste action'!$D$38,IF(D34='liste action'!$E$39,'liste action'!$D$39,IF(D34='liste action'!$E$40,'liste action'!$D$40,IF(D34='liste action'!$E$41,'liste action'!$D$41,IF(D34='liste action'!$E$42,'liste action'!$D$42,IF(D34='liste action'!$E$43,'liste action'!$D$43,IF(D34='liste action'!$E$44,'liste action'!$D$44,IF(D34='liste action'!$E$45,'liste action'!$D$45,IF(D34='liste action'!$E$46,'liste action'!$D$46,IF(D34='liste action'!$E$47,'liste action'!$D$47,IF(D34='liste action'!$E$48,'liste action'!$D$48,IF(D34='liste action'!$E$49,'liste action'!$D$49,IF(D34='liste action'!$E$50,'liste action'!$D$50,IF(D34='liste action'!$E$51,'liste action'!$D$51,IF(D34='liste action'!$E$52,'liste action'!$D$52,IF(D34='liste action'!$E$53,'liste action'!$D$53,IF(D34='liste action'!$E$54,'liste action'!$D$54,IF(D34='liste action'!$E$55,'liste action'!$D$55,IF(D34='liste action'!$E$56,'liste action'!$D$56,IF(D34='liste action'!$E$57,'liste action'!$D$57,IF(D34='liste action'!$E$58,'liste action'!$D$58,IF(D34='liste action'!$E$59,'liste action'!$D$59,IF(D34='liste action'!$E$60,'liste action'!$D$60,IF(D34='liste action'!$E$61,'liste action'!$D$61,IF(D34='liste action'!$E$62,'liste action'!$D$62,IF(D34='liste action'!$E$63,'liste action'!$D$63,IF(D34='liste action'!$E$64,'liste action'!$D$64,"")))))))))))))))))))))))))))))))))))))))))))))))))))))))))))))))</f>
        <v/>
      </c>
      <c r="AD34" s="132" t="str">
        <f t="shared" si="7"/>
        <v>IDN</v>
      </c>
      <c r="AE34" s="253" t="str">
        <f>IF(I34="",LEFT($F$2,3),I34)</f>
        <v>IDN</v>
      </c>
      <c r="AF34" s="132" t="str">
        <f>IF(AG34='liste action'!$D$2,'liste action'!$C$2,IF(AG34='liste action'!$D$3,'liste action'!$C$3,IF(AG34='liste action'!$D$4,'liste action'!$C$4,IF(AG34='liste action'!$D$5,'liste action'!$C$5,IF(AG34='liste action'!$D$6,'liste action'!$C$6,IF(AG34='liste action'!$D$7,'liste action'!$C$7,IF(AG34='liste action'!$D$8,'liste action'!$C$8,IF(AG34='liste action'!$D$9,'liste action'!$C$9,IF(AG34='liste action'!$D$10,'liste action'!$C$10,IF(AG34='liste action'!$D$11,'liste action'!$C$11,IF(AG34='liste action'!$D$12,'liste action'!$C$12,IF(AG34='liste action'!$D$13,'liste action'!$C$13,IF(AG34='liste action'!$D$14,'liste action'!$C$14,IF(AG34='liste action'!$D$15,'liste action'!$C$15,IF(AG34='liste action'!$D$16,'liste action'!$C$16,IF(AG34='liste action'!$D$17,'liste action'!$C$17,IF(AG34='liste action'!$D$18,'liste action'!$C$18,IF(AG34='liste action'!$D$19,'liste action'!$C$19,IF(AG34='liste action'!$D$20,'liste action'!$C$20,IF(AG34='liste action'!$D$21,'liste action'!$C$21,IF(AG34='liste action'!$D$22,'liste action'!$C$22,IF(AG34='liste action'!$D$23,'liste action'!$C$23,IF(AG34='liste action'!$D$24,'liste action'!$C$24,IF(AG34='liste action'!$D$25,'liste action'!$C$25,IF(AG34='liste action'!$D$26,'liste action'!$C$26,IF(AG34='liste action'!$D$27,'liste action'!$C$27,IF(AG34='liste action'!$D$28,'liste action'!$C$28,IF(AG34='liste action'!$D$29,'liste action'!$C$29,IF(AG34='liste action'!$D$30,'liste action'!$C$30,IF(AG34='liste action'!$D$31,'liste action'!$C$31,IF(AG34='liste action'!$D$32,'liste action'!$C$32,IF(AG34='liste action'!$D$33,'liste action'!$C$33,IF(AG34='liste action'!$D$34,'liste action'!$C$34,IF(AG34='liste action'!$D$35,'liste action'!$C$35,IF(AG34='liste action'!$D$36,'liste action'!$C$36,IF(AG34='liste action'!$D$37,'liste action'!$C$37,IF(AG34='liste action'!$D$38,'liste action'!$C$38,IF(AG34='liste action'!$D$39,'liste action'!$C$39,IF(AG34='liste action'!$D$40,'liste action'!$C$40,IF(AG34='liste action'!$D$41,'liste action'!$C$41,IF(AG34='liste action'!$D$42,'liste action'!$C$42,IF(AG34='liste action'!$D$43,'liste action'!$C$43,IF(AG34='liste action'!$D$44,'liste action'!$C$44,IF(AG34='liste action'!$D$45,'liste action'!$C$45,IF(AG34='liste action'!$D$46,'liste action'!$C$46,IF(AG34='liste action'!$D$47,'liste action'!$C$47,IF(AG34='liste action'!$D$48,'liste action'!$C$48,IF(AG34='liste action'!$D$49,'liste action'!$C$49,IF(AG34='liste action'!$D$50,'liste action'!$C$50,IF(AG34='liste action'!$D$51,'liste action'!$C$51,IF(AG34='liste action'!$D$52,'liste action'!$C$52,IF(AG34='liste action'!$D$53,'liste action'!$C$53,IF(AG34='liste action'!$D$54,'liste action'!$C$54,IF(AG34='liste action'!$D$55,'liste action'!$C$55,IF(AG34='liste action'!$D$56,'liste action'!$C$56,IF(AG34='liste action'!$D$57,'liste action'!$C$57,IF(AG34='liste action'!$D$58,'liste action'!$C$58,IF(AG34='liste action'!$D$59,'liste action'!$C$59,IF(AG34='liste action'!$D$60,'liste action'!$C$60,IF(AG34='liste action'!$D$61,'liste action'!$C$61,IF(AG34='liste action'!$D$62,'liste action'!$C$62,IF(AG34='liste action'!$D$63,'liste action'!$C$63,IF(AG34='liste action'!$D$64,'liste action'!$C$64,"")))))))))))))))))))))))))))))))))))))))))))))))))))))))))))))))</f>
        <v/>
      </c>
      <c r="AG34" s="132" t="str">
        <f>IF(E34='liste action'!$E$2,'liste action'!$D$2,IF(E34='liste action'!$E$3,'liste action'!$D$3,IF(E34='liste action'!$E$4,'liste action'!$D$4,IF(E34='liste action'!$E$5,'liste action'!$D$5,IF(E34='liste action'!$E$6,'liste action'!$D$6,IF(E34='liste action'!$E$7,'liste action'!$D$7,IF(E34='liste action'!$E$8,'liste action'!$D$8,IF(E34='liste action'!$E$9,'liste action'!$D$9,IF(E34='liste action'!$E$10,'liste action'!$D$10,IF(E34='liste action'!$E$11,'liste action'!$D$11,IF(E34='liste action'!$E$12,'liste action'!$D$12,IF(E34='liste action'!$E$13,'liste action'!$D$13,IF(E34='liste action'!$E$14,'liste action'!$D$14,IF(E34='liste action'!$E$15,'liste action'!$D$15,IF(E34='liste action'!$E$16,'liste action'!$D$16,IF(E34='liste action'!$E$17,'liste action'!$D$17,IF(E34='liste action'!$E$18,'liste action'!$D$18,IF(E34='liste action'!$E$19,'liste action'!$D$19,IF(E34='liste action'!$E$20,'liste action'!$D$20,IF(E34='liste action'!$E$21,'liste action'!$D$21,IF(E34='liste action'!$E$22,'liste action'!$D$22,IF(E34='liste action'!$E$23,'liste action'!$D$23,IF(E34='liste action'!$E$24,'liste action'!$D$24,IF(E34='liste action'!$E$25,'liste action'!$D$25,IF(E34='liste action'!$E$26,'liste action'!$D$26,IF(E34='liste action'!$E$27,'liste action'!$D$27,IF(E34='liste action'!$E$28,'liste action'!$D$28,IF(E34='liste action'!$E$29,'liste action'!$D$29,IF(E34='liste action'!$E$30,'liste action'!$D$30,IF(E34='liste action'!$E$31,'liste action'!$D$31,IF(E34='liste action'!$E$32,'liste action'!$D$32,IF(E34='liste action'!$E$33,'liste action'!$D$33,IF(E34='liste action'!$E$34,'liste action'!$D$34,IF(E34='liste action'!$E$35,'liste action'!$D$35,IF(E34='liste action'!$E$36,'liste action'!$D$36,IF(E34='liste action'!$E$37,'liste action'!$D$37,IF(E34='liste action'!$E$38,'liste action'!$D$38,IF(E34='liste action'!$E$39,'liste action'!$D$39,IF(E34='liste action'!$E$40,'liste action'!$D$40,IF(E34='liste action'!$E$41,'liste action'!$D$41,IF(E34='liste action'!$E$42,'liste action'!$D$42,IF(E34='liste action'!$E$43,'liste action'!$D$43,IF(E34='liste action'!$E$44,'liste action'!$D$44,IF(E34='liste action'!$E$45,'liste action'!$D$45,IF(E34='liste action'!$E$46,'liste action'!$D$46,IF(E34='liste action'!$E$47,'liste action'!$D$47,IF(E34='liste action'!$E$48,'liste action'!$D$48,IF(E34='liste action'!$E$49,'liste action'!$D$49,IF(E34='liste action'!$E$50,'liste action'!$D$50,IF(E34='liste action'!$E$51,'liste action'!$D$51,IF(E34='liste action'!$E$52,'liste action'!$D$52,IF(E34='liste action'!$E$53,'liste action'!$D$53,IF(E34='liste action'!$E$54,'liste action'!$D$54,IF(E34='liste action'!$E$55,'liste action'!$D$55,IF(E34='liste action'!$E$56,'liste action'!$D$56,IF(E34='liste action'!$E$57,'liste action'!$D$57,IF(E34='liste action'!$E$58,'liste action'!$D$58,IF(E34='liste action'!$E$59,'liste action'!$D$59,IF(E34='liste action'!$E$60,'liste action'!$D$60,IF(E34='liste action'!$E$61,'liste action'!$D$61,IF(E34='liste action'!$E$62,'liste action'!$D$62,IF(E34='liste action'!$E$63,'liste action'!$D$63,IF(E34='liste action'!$E$64,'liste action'!$D$64,"")))))))))))))))))))))))))))))))))))))))))))))))))))))))))))))))</f>
        <v/>
      </c>
      <c r="AH34" s="132" t="str">
        <f t="shared" si="8"/>
        <v>IDN</v>
      </c>
      <c r="AI34" s="254">
        <f>K34</f>
        <v>0</v>
      </c>
      <c r="AJ34" s="329">
        <f>N34</f>
        <v>0</v>
      </c>
      <c r="AK34" s="134">
        <f>L34</f>
        <v>0</v>
      </c>
      <c r="AL34" s="134">
        <f>O34</f>
        <v>0</v>
      </c>
      <c r="AM34" s="134">
        <f>M34</f>
        <v>0</v>
      </c>
      <c r="AN34" s="134">
        <f>P34</f>
        <v>0</v>
      </c>
      <c r="AO34" s="357">
        <f t="shared" si="9"/>
        <v>0</v>
      </c>
      <c r="AP34" s="54" t="str">
        <f>IF(D34="T",2,IF(D34="CP",0,IF(D34="TF",2,IF(D34="TM",0,IF(D34="JF",0,IF(D34="RTT",0,IF(D34="JNT",0,"0")))))))</f>
        <v>0</v>
      </c>
      <c r="AQ34" s="54" t="str">
        <f>IF(E34="T",3,IF(E34="CP",0,IF(E34="TF",3,IF(E34="TM",0,IF(E34="JF",0,IF(E34="RTT",0,IF(E34="JNT",0,"0")))))))</f>
        <v>0</v>
      </c>
      <c r="AR34" s="1">
        <f t="shared" si="10"/>
        <v>0</v>
      </c>
      <c r="AS34" s="55" t="e">
        <f>IF(AR34=5,$AS$7,IF(AR34=2,$AS$8,IF(AR34=3,$AS$9,IF(AR34=0,#REF!))))</f>
        <v>#REF!</v>
      </c>
      <c r="AT34" s="54">
        <f>IF(AND(D34="CP",E34="CP"),1,IF(AND(D34="CP",E34&lt;&gt;"CP"),0.5,IF(AND(D34&lt;&gt;"CP",E34="CP"),0.5,0)))</f>
        <v>0</v>
      </c>
      <c r="AU34" s="54">
        <f>IF(D34="RTT",0.5,0)</f>
        <v>0</v>
      </c>
      <c r="AV34" s="54">
        <f>IF(E34="RTT",0.5,0)</f>
        <v>0</v>
      </c>
      <c r="AW34" s="54">
        <f t="shared" si="11"/>
        <v>0</v>
      </c>
      <c r="AX34" s="54">
        <f>IF(D34="TM",0.5,0)</f>
        <v>0</v>
      </c>
      <c r="AY34" s="54">
        <f>IF(E34="TM",0.5,0)</f>
        <v>0</v>
      </c>
      <c r="AZ34" s="54">
        <f t="shared" si="12"/>
        <v>0</v>
      </c>
      <c r="BA34" s="54">
        <f t="shared" si="13"/>
        <v>0</v>
      </c>
    </row>
    <row r="35" spans="1:53" ht="31.5" customHeight="1" x14ac:dyDescent="0.3">
      <c r="A35" s="287"/>
      <c r="B35" s="150" t="s">
        <v>12</v>
      </c>
      <c r="C35" s="151">
        <f t="shared" si="15"/>
        <v>43487</v>
      </c>
      <c r="D35" s="196"/>
      <c r="E35" s="197"/>
      <c r="F35" s="197"/>
      <c r="G35" s="326"/>
      <c r="H35" s="326"/>
      <c r="I35" s="326"/>
      <c r="J35" s="198"/>
      <c r="K35" s="199"/>
      <c r="L35" s="200"/>
      <c r="M35" s="201"/>
      <c r="N35" s="202"/>
      <c r="O35" s="200"/>
      <c r="P35" s="201"/>
      <c r="Q35" s="203">
        <f t="shared" si="14"/>
        <v>0</v>
      </c>
      <c r="R35" s="204"/>
      <c r="S35" s="199" t="str">
        <f t="shared" si="3"/>
        <v/>
      </c>
      <c r="T35" s="205" t="str">
        <f t="shared" si="4"/>
        <v/>
      </c>
      <c r="V35" s="251"/>
      <c r="W35" s="168"/>
      <c r="X35" s="168"/>
      <c r="Y35" s="168"/>
      <c r="Z35" s="166">
        <f t="shared" si="5"/>
        <v>0</v>
      </c>
      <c r="AA35" s="132" t="str">
        <f t="shared" si="6"/>
        <v>IDN</v>
      </c>
      <c r="AB35" s="132" t="str">
        <f>IF(AC35='liste action'!$D$2,'liste action'!$C$2,IF(AC35='liste action'!$D$3,'liste action'!$C$3,IF(AC35='liste action'!$D$4,'liste action'!$C$4,IF(AC35='liste action'!$D$5,'liste action'!$C$5,IF(AC35='liste action'!$D$6,'liste action'!$C$6,IF(AC35='liste action'!$D$7,'liste action'!$C$7,IF(AC35='liste action'!$D$8,'liste action'!$C$8,IF(AC35='liste action'!$D$9,'liste action'!$C$9,IF(AC35='liste action'!$D$10,'liste action'!$C$10,IF(AC35='liste action'!$D$11,'liste action'!$C$11,IF(AC35='liste action'!$D$12,'liste action'!$C$12,IF(AC35='liste action'!$D$13,'liste action'!$C$13,IF(AC35='liste action'!$D$14,'liste action'!$C$14,IF(AC35='liste action'!$D$15,'liste action'!$C$15,IF(AC35='liste action'!$D$16,'liste action'!$C$16,IF(AC35='liste action'!$D$17,'liste action'!$C$17,IF(AC35='liste action'!$D$18,'liste action'!$C$18,IF(AC35='liste action'!$D$19,'liste action'!$C$19,IF(AC35='liste action'!$D$20,'liste action'!$C$20,IF(AC35='liste action'!$D$21,'liste action'!$C$21,IF(AC35='liste action'!$D$22,'liste action'!$C$22,IF(AC35='liste action'!$D$23,'liste action'!$C$23,IF(AC35='liste action'!$D$24,'liste action'!$C$24,IF(AC35='liste action'!$D$25,'liste action'!$C$25,IF(AC35='liste action'!$D$26,'liste action'!$C$26,IF(AC35='liste action'!$D$27,'liste action'!$C$27,IF(AC35='liste action'!$D$28,'liste action'!$C$28,IF(AC35='liste action'!$D$29,'liste action'!$C$29,IF(AC35='liste action'!$D$30,'liste action'!$C$30,IF(AC35='liste action'!$D$31,'liste action'!$C$31,IF(AC35='liste action'!$D$32,'liste action'!$C$32,IF(AC35='liste action'!$D$33,'liste action'!$C$33,IF(AC35='liste action'!$D$34,'liste action'!$C$34,IF(AC35='liste action'!$D$35,'liste action'!$C$35,IF(AC35='liste action'!$D$36,'liste action'!$C$36,IF(AC35='liste action'!$D$37,'liste action'!$C$37,IF(AC35='liste action'!$D$38,'liste action'!$C$38,IF(AC35='liste action'!$D$39,'liste action'!$C$39,IF(AC35='liste action'!$D$40,'liste action'!$C$40,IF(AC35='liste action'!$D$41,'liste action'!$C$41,IF(AC35='liste action'!$D$42,'liste action'!$C$42,IF(AC35='liste action'!$D$43,'liste action'!$C$43,IF(AC35='liste action'!$D$44,'liste action'!$C$44,IF(AC35='liste action'!$D$45,'liste action'!$C$45,IF(AC35='liste action'!$D$46,'liste action'!$C$46,IF(AC35='liste action'!$D$47,'liste action'!$C$47,IF(AC35='liste action'!$D$48,'liste action'!$C$48,IF(AC35='liste action'!$D$49,'liste action'!$C$49,IF(AC35='liste action'!$D$50,'liste action'!$C$50,IF(AC35='liste action'!$D$51,'liste action'!$C$51,IF(AC35='liste action'!$D$52,'liste action'!$C$52,IF(AC35='liste action'!$D$53,'liste action'!$C$53,IF(AC35='liste action'!$D$54,'liste action'!$C$54,IF(AC35='liste action'!$D$55,'liste action'!$C$55,IF(AC35='liste action'!$D$56,'liste action'!$C$56,IF(AC35='liste action'!$D$57,'liste action'!$C$57,IF(AC35='liste action'!$D$58,'liste action'!$C$58,IF(AC35='liste action'!$D$59,'liste action'!$C$59,IF(AC35='liste action'!$D$60,'liste action'!$C$60,IF(AC35='liste action'!$D$61,'liste action'!$C$61,IF(AC35='liste action'!$D$62,'liste action'!$C$62,IF(AC35='liste action'!$D$63,'liste action'!$C$63,IF(AC35='liste action'!$D$64,'liste action'!$C$64,"")))))))))))))))))))))))))))))))))))))))))))))))))))))))))))))))</f>
        <v/>
      </c>
      <c r="AC35" s="132" t="str">
        <f>IF(D35='liste action'!$E$2,'liste action'!$D$2,IF(D35='liste action'!$E$3,'liste action'!$D$3,IF(D35='liste action'!$E$4,'liste action'!$D$4,IF(D35='liste action'!$E$5,'liste action'!$D$5,IF(D35='liste action'!$E$6,'liste action'!$D$6,IF(D35='liste action'!$E$7,'liste action'!$D$7,IF(D35='liste action'!$E$8,'liste action'!$D$8,IF(D35='liste action'!$E$9,'liste action'!$D$9,IF(D35='liste action'!$E$10,'liste action'!$D$10,IF(D35='liste action'!$E$11,'liste action'!$D$11,IF(D35='liste action'!$E$12,'liste action'!$D$12,IF(D35='liste action'!$E$13,'liste action'!$D$13,IF(D35='liste action'!$E$14,'liste action'!$D$14,IF(D35='liste action'!$E$15,'liste action'!$D$15,IF(D35='liste action'!$E$16,'liste action'!$D$16,IF(D35='liste action'!$E$17,'liste action'!$D$17,IF(D35='liste action'!$E$18,'liste action'!$D$18,IF(D35='liste action'!$E$19,'liste action'!$D$19,IF(D35='liste action'!$E$20,'liste action'!$D$20,IF(D35='liste action'!$E$21,'liste action'!$D$21,IF(D35='liste action'!$E$22,'liste action'!$D$22,IF(D35='liste action'!$E$23,'liste action'!$D$23,IF(D35='liste action'!$E$24,'liste action'!$D$24,IF(D35='liste action'!$E$25,'liste action'!$D$25,IF(D35='liste action'!$E$26,'liste action'!$D$26,IF(D35='liste action'!$E$27,'liste action'!$D$27,IF(D35='liste action'!$E$28,'liste action'!$D$28,IF(D35='liste action'!$E$29,'liste action'!$D$29,IF(D35='liste action'!$E$30,'liste action'!$D$30,IF(D35='liste action'!$E$31,'liste action'!$D$31,IF(D35='liste action'!$E$32,'liste action'!$D$32,IF(D35='liste action'!$E$33,'liste action'!$D$33,IF(D35='liste action'!$E$34,'liste action'!$D$34,IF(D35='liste action'!$E$35,'liste action'!$D$35,IF(D35='liste action'!$E$36,'liste action'!$D$36,IF(D35='liste action'!$E$37,'liste action'!$D$37,IF(D35='liste action'!$E$38,'liste action'!$D$38,IF(D35='liste action'!$E$39,'liste action'!$D$39,IF(D35='liste action'!$E$40,'liste action'!$D$40,IF(D35='liste action'!$E$41,'liste action'!$D$41,IF(D35='liste action'!$E$42,'liste action'!$D$42,IF(D35='liste action'!$E$43,'liste action'!$D$43,IF(D35='liste action'!$E$44,'liste action'!$D$44,IF(D35='liste action'!$E$45,'liste action'!$D$45,IF(D35='liste action'!$E$46,'liste action'!$D$46,IF(D35='liste action'!$E$47,'liste action'!$D$47,IF(D35='liste action'!$E$48,'liste action'!$D$48,IF(D35='liste action'!$E$49,'liste action'!$D$49,IF(D35='liste action'!$E$50,'liste action'!$D$50,IF(D35='liste action'!$E$51,'liste action'!$D$51,IF(D35='liste action'!$E$52,'liste action'!$D$52,IF(D35='liste action'!$E$53,'liste action'!$D$53,IF(D35='liste action'!$E$54,'liste action'!$D$54,IF(D35='liste action'!$E$55,'liste action'!$D$55,IF(D35='liste action'!$E$56,'liste action'!$D$56,IF(D35='liste action'!$E$57,'liste action'!$D$57,IF(D35='liste action'!$E$58,'liste action'!$D$58,IF(D35='liste action'!$E$59,'liste action'!$D$59,IF(D35='liste action'!$E$60,'liste action'!$D$60,IF(D35='liste action'!$E$61,'liste action'!$D$61,IF(D35='liste action'!$E$62,'liste action'!$D$62,IF(D35='liste action'!$E$63,'liste action'!$D$63,IF(D35='liste action'!$E$64,'liste action'!$D$64,"")))))))))))))))))))))))))))))))))))))))))))))))))))))))))))))))</f>
        <v/>
      </c>
      <c r="AD35" s="132" t="str">
        <f t="shared" si="7"/>
        <v>IDN</v>
      </c>
      <c r="AE35" s="253" t="str">
        <f>IF(I35="",LEFT($F$2,3),I35)</f>
        <v>IDN</v>
      </c>
      <c r="AF35" s="132" t="str">
        <f>IF(AG35='liste action'!$D$2,'liste action'!$C$2,IF(AG35='liste action'!$D$3,'liste action'!$C$3,IF(AG35='liste action'!$D$4,'liste action'!$C$4,IF(AG35='liste action'!$D$5,'liste action'!$C$5,IF(AG35='liste action'!$D$6,'liste action'!$C$6,IF(AG35='liste action'!$D$7,'liste action'!$C$7,IF(AG35='liste action'!$D$8,'liste action'!$C$8,IF(AG35='liste action'!$D$9,'liste action'!$C$9,IF(AG35='liste action'!$D$10,'liste action'!$C$10,IF(AG35='liste action'!$D$11,'liste action'!$C$11,IF(AG35='liste action'!$D$12,'liste action'!$C$12,IF(AG35='liste action'!$D$13,'liste action'!$C$13,IF(AG35='liste action'!$D$14,'liste action'!$C$14,IF(AG35='liste action'!$D$15,'liste action'!$C$15,IF(AG35='liste action'!$D$16,'liste action'!$C$16,IF(AG35='liste action'!$D$17,'liste action'!$C$17,IF(AG35='liste action'!$D$18,'liste action'!$C$18,IF(AG35='liste action'!$D$19,'liste action'!$C$19,IF(AG35='liste action'!$D$20,'liste action'!$C$20,IF(AG35='liste action'!$D$21,'liste action'!$C$21,IF(AG35='liste action'!$D$22,'liste action'!$C$22,IF(AG35='liste action'!$D$23,'liste action'!$C$23,IF(AG35='liste action'!$D$24,'liste action'!$C$24,IF(AG35='liste action'!$D$25,'liste action'!$C$25,IF(AG35='liste action'!$D$26,'liste action'!$C$26,IF(AG35='liste action'!$D$27,'liste action'!$C$27,IF(AG35='liste action'!$D$28,'liste action'!$C$28,IF(AG35='liste action'!$D$29,'liste action'!$C$29,IF(AG35='liste action'!$D$30,'liste action'!$C$30,IF(AG35='liste action'!$D$31,'liste action'!$C$31,IF(AG35='liste action'!$D$32,'liste action'!$C$32,IF(AG35='liste action'!$D$33,'liste action'!$C$33,IF(AG35='liste action'!$D$34,'liste action'!$C$34,IF(AG35='liste action'!$D$35,'liste action'!$C$35,IF(AG35='liste action'!$D$36,'liste action'!$C$36,IF(AG35='liste action'!$D$37,'liste action'!$C$37,IF(AG35='liste action'!$D$38,'liste action'!$C$38,IF(AG35='liste action'!$D$39,'liste action'!$C$39,IF(AG35='liste action'!$D$40,'liste action'!$C$40,IF(AG35='liste action'!$D$41,'liste action'!$C$41,IF(AG35='liste action'!$D$42,'liste action'!$C$42,IF(AG35='liste action'!$D$43,'liste action'!$C$43,IF(AG35='liste action'!$D$44,'liste action'!$C$44,IF(AG35='liste action'!$D$45,'liste action'!$C$45,IF(AG35='liste action'!$D$46,'liste action'!$C$46,IF(AG35='liste action'!$D$47,'liste action'!$C$47,IF(AG35='liste action'!$D$48,'liste action'!$C$48,IF(AG35='liste action'!$D$49,'liste action'!$C$49,IF(AG35='liste action'!$D$50,'liste action'!$C$50,IF(AG35='liste action'!$D$51,'liste action'!$C$51,IF(AG35='liste action'!$D$52,'liste action'!$C$52,IF(AG35='liste action'!$D$53,'liste action'!$C$53,IF(AG35='liste action'!$D$54,'liste action'!$C$54,IF(AG35='liste action'!$D$55,'liste action'!$C$55,IF(AG35='liste action'!$D$56,'liste action'!$C$56,IF(AG35='liste action'!$D$57,'liste action'!$C$57,IF(AG35='liste action'!$D$58,'liste action'!$C$58,IF(AG35='liste action'!$D$59,'liste action'!$C$59,IF(AG35='liste action'!$D$60,'liste action'!$C$60,IF(AG35='liste action'!$D$61,'liste action'!$C$61,IF(AG35='liste action'!$D$62,'liste action'!$C$62,IF(AG35='liste action'!$D$63,'liste action'!$C$63,IF(AG35='liste action'!$D$64,'liste action'!$C$64,"")))))))))))))))))))))))))))))))))))))))))))))))))))))))))))))))</f>
        <v/>
      </c>
      <c r="AG35" s="132" t="str">
        <f>IF(E35='liste action'!$E$2,'liste action'!$D$2,IF(E35='liste action'!$E$3,'liste action'!$D$3,IF(E35='liste action'!$E$4,'liste action'!$D$4,IF(E35='liste action'!$E$5,'liste action'!$D$5,IF(E35='liste action'!$E$6,'liste action'!$D$6,IF(E35='liste action'!$E$7,'liste action'!$D$7,IF(E35='liste action'!$E$8,'liste action'!$D$8,IF(E35='liste action'!$E$9,'liste action'!$D$9,IF(E35='liste action'!$E$10,'liste action'!$D$10,IF(E35='liste action'!$E$11,'liste action'!$D$11,IF(E35='liste action'!$E$12,'liste action'!$D$12,IF(E35='liste action'!$E$13,'liste action'!$D$13,IF(E35='liste action'!$E$14,'liste action'!$D$14,IF(E35='liste action'!$E$15,'liste action'!$D$15,IF(E35='liste action'!$E$16,'liste action'!$D$16,IF(E35='liste action'!$E$17,'liste action'!$D$17,IF(E35='liste action'!$E$18,'liste action'!$D$18,IF(E35='liste action'!$E$19,'liste action'!$D$19,IF(E35='liste action'!$E$20,'liste action'!$D$20,IF(E35='liste action'!$E$21,'liste action'!$D$21,IF(E35='liste action'!$E$22,'liste action'!$D$22,IF(E35='liste action'!$E$23,'liste action'!$D$23,IF(E35='liste action'!$E$24,'liste action'!$D$24,IF(E35='liste action'!$E$25,'liste action'!$D$25,IF(E35='liste action'!$E$26,'liste action'!$D$26,IF(E35='liste action'!$E$27,'liste action'!$D$27,IF(E35='liste action'!$E$28,'liste action'!$D$28,IF(E35='liste action'!$E$29,'liste action'!$D$29,IF(E35='liste action'!$E$30,'liste action'!$D$30,IF(E35='liste action'!$E$31,'liste action'!$D$31,IF(E35='liste action'!$E$32,'liste action'!$D$32,IF(E35='liste action'!$E$33,'liste action'!$D$33,IF(E35='liste action'!$E$34,'liste action'!$D$34,IF(E35='liste action'!$E$35,'liste action'!$D$35,IF(E35='liste action'!$E$36,'liste action'!$D$36,IF(E35='liste action'!$E$37,'liste action'!$D$37,IF(E35='liste action'!$E$38,'liste action'!$D$38,IF(E35='liste action'!$E$39,'liste action'!$D$39,IF(E35='liste action'!$E$40,'liste action'!$D$40,IF(E35='liste action'!$E$41,'liste action'!$D$41,IF(E35='liste action'!$E$42,'liste action'!$D$42,IF(E35='liste action'!$E$43,'liste action'!$D$43,IF(E35='liste action'!$E$44,'liste action'!$D$44,IF(E35='liste action'!$E$45,'liste action'!$D$45,IF(E35='liste action'!$E$46,'liste action'!$D$46,IF(E35='liste action'!$E$47,'liste action'!$D$47,IF(E35='liste action'!$E$48,'liste action'!$D$48,IF(E35='liste action'!$E$49,'liste action'!$D$49,IF(E35='liste action'!$E$50,'liste action'!$D$50,IF(E35='liste action'!$E$51,'liste action'!$D$51,IF(E35='liste action'!$E$52,'liste action'!$D$52,IF(E35='liste action'!$E$53,'liste action'!$D$53,IF(E35='liste action'!$E$54,'liste action'!$D$54,IF(E35='liste action'!$E$55,'liste action'!$D$55,IF(E35='liste action'!$E$56,'liste action'!$D$56,IF(E35='liste action'!$E$57,'liste action'!$D$57,IF(E35='liste action'!$E$58,'liste action'!$D$58,IF(E35='liste action'!$E$59,'liste action'!$D$59,IF(E35='liste action'!$E$60,'liste action'!$D$60,IF(E35='liste action'!$E$61,'liste action'!$D$61,IF(E35='liste action'!$E$62,'liste action'!$D$62,IF(E35='liste action'!$E$63,'liste action'!$D$63,IF(E35='liste action'!$E$64,'liste action'!$D$64,"")))))))))))))))))))))))))))))))))))))))))))))))))))))))))))))))</f>
        <v/>
      </c>
      <c r="AH35" s="132" t="str">
        <f t="shared" si="8"/>
        <v>IDN</v>
      </c>
      <c r="AI35" s="254">
        <f>K35</f>
        <v>0</v>
      </c>
      <c r="AJ35" s="329">
        <f>N35</f>
        <v>0</v>
      </c>
      <c r="AK35" s="134">
        <f>L35</f>
        <v>0</v>
      </c>
      <c r="AL35" s="134">
        <f>O35</f>
        <v>0</v>
      </c>
      <c r="AM35" s="134">
        <f>M35</f>
        <v>0</v>
      </c>
      <c r="AN35" s="134">
        <f>P35</f>
        <v>0</v>
      </c>
      <c r="AO35" s="357">
        <f t="shared" si="9"/>
        <v>0</v>
      </c>
      <c r="AP35" s="54" t="str">
        <f>IF(D35="T",2,IF(D35="CP",0,IF(D35="TF",2,IF(D35="TM",0,IF(D35="JF",0,IF(D35="RTT",0,IF(D35="JNT",0,"0")))))))</f>
        <v>0</v>
      </c>
      <c r="AQ35" s="54" t="str">
        <f>IF(E35="T",3,IF(E35="CP",0,IF(E35="TF",3,IF(E35="TM",0,IF(E35="JF",0,IF(E35="RTT",0,IF(E35="JNT",0,"0")))))))</f>
        <v>0</v>
      </c>
      <c r="AR35" s="1">
        <f t="shared" si="10"/>
        <v>0</v>
      </c>
      <c r="AS35" s="55" t="e">
        <f>IF(AR35=5,$AS$7,IF(AR35=2,$AS$8,IF(AR35=3,$AS$9,IF(AR35=0,#REF!))))</f>
        <v>#REF!</v>
      </c>
      <c r="AT35" s="54">
        <f>IF(AND(D35="CP",E35="CP"),1,IF(AND(D35="CP",E35&lt;&gt;"CP"),0.5,IF(AND(D35&lt;&gt;"CP",E35="CP"),0.5,0)))</f>
        <v>0</v>
      </c>
      <c r="AU35" s="54">
        <f>IF(D35="RTT",0.5,0)</f>
        <v>0</v>
      </c>
      <c r="AV35" s="54">
        <f>IF(E35="RTT",0.5,0)</f>
        <v>0</v>
      </c>
      <c r="AW35" s="54">
        <f t="shared" si="11"/>
        <v>0</v>
      </c>
      <c r="AX35" s="54">
        <f>IF(D35="TM",0.5,0)</f>
        <v>0</v>
      </c>
      <c r="AY35" s="54">
        <f>IF(E35="TM",0.5,0)</f>
        <v>0</v>
      </c>
      <c r="AZ35" s="54">
        <f t="shared" si="12"/>
        <v>0</v>
      </c>
      <c r="BA35" s="54">
        <f t="shared" si="13"/>
        <v>0</v>
      </c>
    </row>
    <row r="36" spans="1:53" ht="31.5" customHeight="1" x14ac:dyDescent="0.3">
      <c r="A36" s="287"/>
      <c r="B36" s="150" t="s">
        <v>13</v>
      </c>
      <c r="C36" s="151">
        <f t="shared" si="15"/>
        <v>43488</v>
      </c>
      <c r="D36" s="196"/>
      <c r="E36" s="197"/>
      <c r="F36" s="197"/>
      <c r="G36" s="326"/>
      <c r="H36" s="326"/>
      <c r="I36" s="326"/>
      <c r="J36" s="198"/>
      <c r="K36" s="199"/>
      <c r="L36" s="200"/>
      <c r="M36" s="201"/>
      <c r="N36" s="202"/>
      <c r="O36" s="200"/>
      <c r="P36" s="201"/>
      <c r="Q36" s="203">
        <f t="shared" si="14"/>
        <v>0</v>
      </c>
      <c r="R36" s="204"/>
      <c r="S36" s="199" t="str">
        <f t="shared" si="3"/>
        <v/>
      </c>
      <c r="T36" s="205" t="str">
        <f t="shared" si="4"/>
        <v/>
      </c>
      <c r="V36" s="251"/>
      <c r="W36" s="168"/>
      <c r="X36" s="168"/>
      <c r="Y36" s="168"/>
      <c r="Z36" s="166">
        <f t="shared" si="5"/>
        <v>0</v>
      </c>
      <c r="AA36" s="132" t="str">
        <f t="shared" si="6"/>
        <v>IDN</v>
      </c>
      <c r="AB36" s="132" t="str">
        <f>IF(AC36='liste action'!$D$2,'liste action'!$C$2,IF(AC36='liste action'!$D$3,'liste action'!$C$3,IF(AC36='liste action'!$D$4,'liste action'!$C$4,IF(AC36='liste action'!$D$5,'liste action'!$C$5,IF(AC36='liste action'!$D$6,'liste action'!$C$6,IF(AC36='liste action'!$D$7,'liste action'!$C$7,IF(AC36='liste action'!$D$8,'liste action'!$C$8,IF(AC36='liste action'!$D$9,'liste action'!$C$9,IF(AC36='liste action'!$D$10,'liste action'!$C$10,IF(AC36='liste action'!$D$11,'liste action'!$C$11,IF(AC36='liste action'!$D$12,'liste action'!$C$12,IF(AC36='liste action'!$D$13,'liste action'!$C$13,IF(AC36='liste action'!$D$14,'liste action'!$C$14,IF(AC36='liste action'!$D$15,'liste action'!$C$15,IF(AC36='liste action'!$D$16,'liste action'!$C$16,IF(AC36='liste action'!$D$17,'liste action'!$C$17,IF(AC36='liste action'!$D$18,'liste action'!$C$18,IF(AC36='liste action'!$D$19,'liste action'!$C$19,IF(AC36='liste action'!$D$20,'liste action'!$C$20,IF(AC36='liste action'!$D$21,'liste action'!$C$21,IF(AC36='liste action'!$D$22,'liste action'!$C$22,IF(AC36='liste action'!$D$23,'liste action'!$C$23,IF(AC36='liste action'!$D$24,'liste action'!$C$24,IF(AC36='liste action'!$D$25,'liste action'!$C$25,IF(AC36='liste action'!$D$26,'liste action'!$C$26,IF(AC36='liste action'!$D$27,'liste action'!$C$27,IF(AC36='liste action'!$D$28,'liste action'!$C$28,IF(AC36='liste action'!$D$29,'liste action'!$C$29,IF(AC36='liste action'!$D$30,'liste action'!$C$30,IF(AC36='liste action'!$D$31,'liste action'!$C$31,IF(AC36='liste action'!$D$32,'liste action'!$C$32,IF(AC36='liste action'!$D$33,'liste action'!$C$33,IF(AC36='liste action'!$D$34,'liste action'!$C$34,IF(AC36='liste action'!$D$35,'liste action'!$C$35,IF(AC36='liste action'!$D$36,'liste action'!$C$36,IF(AC36='liste action'!$D$37,'liste action'!$C$37,IF(AC36='liste action'!$D$38,'liste action'!$C$38,IF(AC36='liste action'!$D$39,'liste action'!$C$39,IF(AC36='liste action'!$D$40,'liste action'!$C$40,IF(AC36='liste action'!$D$41,'liste action'!$C$41,IF(AC36='liste action'!$D$42,'liste action'!$C$42,IF(AC36='liste action'!$D$43,'liste action'!$C$43,IF(AC36='liste action'!$D$44,'liste action'!$C$44,IF(AC36='liste action'!$D$45,'liste action'!$C$45,IF(AC36='liste action'!$D$46,'liste action'!$C$46,IF(AC36='liste action'!$D$47,'liste action'!$C$47,IF(AC36='liste action'!$D$48,'liste action'!$C$48,IF(AC36='liste action'!$D$49,'liste action'!$C$49,IF(AC36='liste action'!$D$50,'liste action'!$C$50,IF(AC36='liste action'!$D$51,'liste action'!$C$51,IF(AC36='liste action'!$D$52,'liste action'!$C$52,IF(AC36='liste action'!$D$53,'liste action'!$C$53,IF(AC36='liste action'!$D$54,'liste action'!$C$54,IF(AC36='liste action'!$D$55,'liste action'!$C$55,IF(AC36='liste action'!$D$56,'liste action'!$C$56,IF(AC36='liste action'!$D$57,'liste action'!$C$57,IF(AC36='liste action'!$D$58,'liste action'!$C$58,IF(AC36='liste action'!$D$59,'liste action'!$C$59,IF(AC36='liste action'!$D$60,'liste action'!$C$60,IF(AC36='liste action'!$D$61,'liste action'!$C$61,IF(AC36='liste action'!$D$62,'liste action'!$C$62,IF(AC36='liste action'!$D$63,'liste action'!$C$63,IF(AC36='liste action'!$D$64,'liste action'!$C$64,"")))))))))))))))))))))))))))))))))))))))))))))))))))))))))))))))</f>
        <v/>
      </c>
      <c r="AC36" s="132" t="str">
        <f>IF(D36='liste action'!$E$2,'liste action'!$D$2,IF(D36='liste action'!$E$3,'liste action'!$D$3,IF(D36='liste action'!$E$4,'liste action'!$D$4,IF(D36='liste action'!$E$5,'liste action'!$D$5,IF(D36='liste action'!$E$6,'liste action'!$D$6,IF(D36='liste action'!$E$7,'liste action'!$D$7,IF(D36='liste action'!$E$8,'liste action'!$D$8,IF(D36='liste action'!$E$9,'liste action'!$D$9,IF(D36='liste action'!$E$10,'liste action'!$D$10,IF(D36='liste action'!$E$11,'liste action'!$D$11,IF(D36='liste action'!$E$12,'liste action'!$D$12,IF(D36='liste action'!$E$13,'liste action'!$D$13,IF(D36='liste action'!$E$14,'liste action'!$D$14,IF(D36='liste action'!$E$15,'liste action'!$D$15,IF(D36='liste action'!$E$16,'liste action'!$D$16,IF(D36='liste action'!$E$17,'liste action'!$D$17,IF(D36='liste action'!$E$18,'liste action'!$D$18,IF(D36='liste action'!$E$19,'liste action'!$D$19,IF(D36='liste action'!$E$20,'liste action'!$D$20,IF(D36='liste action'!$E$21,'liste action'!$D$21,IF(D36='liste action'!$E$22,'liste action'!$D$22,IF(D36='liste action'!$E$23,'liste action'!$D$23,IF(D36='liste action'!$E$24,'liste action'!$D$24,IF(D36='liste action'!$E$25,'liste action'!$D$25,IF(D36='liste action'!$E$26,'liste action'!$D$26,IF(D36='liste action'!$E$27,'liste action'!$D$27,IF(D36='liste action'!$E$28,'liste action'!$D$28,IF(D36='liste action'!$E$29,'liste action'!$D$29,IF(D36='liste action'!$E$30,'liste action'!$D$30,IF(D36='liste action'!$E$31,'liste action'!$D$31,IF(D36='liste action'!$E$32,'liste action'!$D$32,IF(D36='liste action'!$E$33,'liste action'!$D$33,IF(D36='liste action'!$E$34,'liste action'!$D$34,IF(D36='liste action'!$E$35,'liste action'!$D$35,IF(D36='liste action'!$E$36,'liste action'!$D$36,IF(D36='liste action'!$E$37,'liste action'!$D$37,IF(D36='liste action'!$E$38,'liste action'!$D$38,IF(D36='liste action'!$E$39,'liste action'!$D$39,IF(D36='liste action'!$E$40,'liste action'!$D$40,IF(D36='liste action'!$E$41,'liste action'!$D$41,IF(D36='liste action'!$E$42,'liste action'!$D$42,IF(D36='liste action'!$E$43,'liste action'!$D$43,IF(D36='liste action'!$E$44,'liste action'!$D$44,IF(D36='liste action'!$E$45,'liste action'!$D$45,IF(D36='liste action'!$E$46,'liste action'!$D$46,IF(D36='liste action'!$E$47,'liste action'!$D$47,IF(D36='liste action'!$E$48,'liste action'!$D$48,IF(D36='liste action'!$E$49,'liste action'!$D$49,IF(D36='liste action'!$E$50,'liste action'!$D$50,IF(D36='liste action'!$E$51,'liste action'!$D$51,IF(D36='liste action'!$E$52,'liste action'!$D$52,IF(D36='liste action'!$E$53,'liste action'!$D$53,IF(D36='liste action'!$E$54,'liste action'!$D$54,IF(D36='liste action'!$E$55,'liste action'!$D$55,IF(D36='liste action'!$E$56,'liste action'!$D$56,IF(D36='liste action'!$E$57,'liste action'!$D$57,IF(D36='liste action'!$E$58,'liste action'!$D$58,IF(D36='liste action'!$E$59,'liste action'!$D$59,IF(D36='liste action'!$E$60,'liste action'!$D$60,IF(D36='liste action'!$E$61,'liste action'!$D$61,IF(D36='liste action'!$E$62,'liste action'!$D$62,IF(D36='liste action'!$E$63,'liste action'!$D$63,IF(D36='liste action'!$E$64,'liste action'!$D$64,"")))))))))))))))))))))))))))))))))))))))))))))))))))))))))))))))</f>
        <v/>
      </c>
      <c r="AD36" s="132" t="str">
        <f t="shared" si="7"/>
        <v>IDN</v>
      </c>
      <c r="AE36" s="253" t="str">
        <f>IF(I36="",LEFT($F$2,3),I36)</f>
        <v>IDN</v>
      </c>
      <c r="AF36" s="132" t="str">
        <f>IF(AG36='liste action'!$D$2,'liste action'!$C$2,IF(AG36='liste action'!$D$3,'liste action'!$C$3,IF(AG36='liste action'!$D$4,'liste action'!$C$4,IF(AG36='liste action'!$D$5,'liste action'!$C$5,IF(AG36='liste action'!$D$6,'liste action'!$C$6,IF(AG36='liste action'!$D$7,'liste action'!$C$7,IF(AG36='liste action'!$D$8,'liste action'!$C$8,IF(AG36='liste action'!$D$9,'liste action'!$C$9,IF(AG36='liste action'!$D$10,'liste action'!$C$10,IF(AG36='liste action'!$D$11,'liste action'!$C$11,IF(AG36='liste action'!$D$12,'liste action'!$C$12,IF(AG36='liste action'!$D$13,'liste action'!$C$13,IF(AG36='liste action'!$D$14,'liste action'!$C$14,IF(AG36='liste action'!$D$15,'liste action'!$C$15,IF(AG36='liste action'!$D$16,'liste action'!$C$16,IF(AG36='liste action'!$D$17,'liste action'!$C$17,IF(AG36='liste action'!$D$18,'liste action'!$C$18,IF(AG36='liste action'!$D$19,'liste action'!$C$19,IF(AG36='liste action'!$D$20,'liste action'!$C$20,IF(AG36='liste action'!$D$21,'liste action'!$C$21,IF(AG36='liste action'!$D$22,'liste action'!$C$22,IF(AG36='liste action'!$D$23,'liste action'!$C$23,IF(AG36='liste action'!$D$24,'liste action'!$C$24,IF(AG36='liste action'!$D$25,'liste action'!$C$25,IF(AG36='liste action'!$D$26,'liste action'!$C$26,IF(AG36='liste action'!$D$27,'liste action'!$C$27,IF(AG36='liste action'!$D$28,'liste action'!$C$28,IF(AG36='liste action'!$D$29,'liste action'!$C$29,IF(AG36='liste action'!$D$30,'liste action'!$C$30,IF(AG36='liste action'!$D$31,'liste action'!$C$31,IF(AG36='liste action'!$D$32,'liste action'!$C$32,IF(AG36='liste action'!$D$33,'liste action'!$C$33,IF(AG36='liste action'!$D$34,'liste action'!$C$34,IF(AG36='liste action'!$D$35,'liste action'!$C$35,IF(AG36='liste action'!$D$36,'liste action'!$C$36,IF(AG36='liste action'!$D$37,'liste action'!$C$37,IF(AG36='liste action'!$D$38,'liste action'!$C$38,IF(AG36='liste action'!$D$39,'liste action'!$C$39,IF(AG36='liste action'!$D$40,'liste action'!$C$40,IF(AG36='liste action'!$D$41,'liste action'!$C$41,IF(AG36='liste action'!$D$42,'liste action'!$C$42,IF(AG36='liste action'!$D$43,'liste action'!$C$43,IF(AG36='liste action'!$D$44,'liste action'!$C$44,IF(AG36='liste action'!$D$45,'liste action'!$C$45,IF(AG36='liste action'!$D$46,'liste action'!$C$46,IF(AG36='liste action'!$D$47,'liste action'!$C$47,IF(AG36='liste action'!$D$48,'liste action'!$C$48,IF(AG36='liste action'!$D$49,'liste action'!$C$49,IF(AG36='liste action'!$D$50,'liste action'!$C$50,IF(AG36='liste action'!$D$51,'liste action'!$C$51,IF(AG36='liste action'!$D$52,'liste action'!$C$52,IF(AG36='liste action'!$D$53,'liste action'!$C$53,IF(AG36='liste action'!$D$54,'liste action'!$C$54,IF(AG36='liste action'!$D$55,'liste action'!$C$55,IF(AG36='liste action'!$D$56,'liste action'!$C$56,IF(AG36='liste action'!$D$57,'liste action'!$C$57,IF(AG36='liste action'!$D$58,'liste action'!$C$58,IF(AG36='liste action'!$D$59,'liste action'!$C$59,IF(AG36='liste action'!$D$60,'liste action'!$C$60,IF(AG36='liste action'!$D$61,'liste action'!$C$61,IF(AG36='liste action'!$D$62,'liste action'!$C$62,IF(AG36='liste action'!$D$63,'liste action'!$C$63,IF(AG36='liste action'!$D$64,'liste action'!$C$64,"")))))))))))))))))))))))))))))))))))))))))))))))))))))))))))))))</f>
        <v/>
      </c>
      <c r="AG36" s="132" t="str">
        <f>IF(E36='liste action'!$E$2,'liste action'!$D$2,IF(E36='liste action'!$E$3,'liste action'!$D$3,IF(E36='liste action'!$E$4,'liste action'!$D$4,IF(E36='liste action'!$E$5,'liste action'!$D$5,IF(E36='liste action'!$E$6,'liste action'!$D$6,IF(E36='liste action'!$E$7,'liste action'!$D$7,IF(E36='liste action'!$E$8,'liste action'!$D$8,IF(E36='liste action'!$E$9,'liste action'!$D$9,IF(E36='liste action'!$E$10,'liste action'!$D$10,IF(E36='liste action'!$E$11,'liste action'!$D$11,IF(E36='liste action'!$E$12,'liste action'!$D$12,IF(E36='liste action'!$E$13,'liste action'!$D$13,IF(E36='liste action'!$E$14,'liste action'!$D$14,IF(E36='liste action'!$E$15,'liste action'!$D$15,IF(E36='liste action'!$E$16,'liste action'!$D$16,IF(E36='liste action'!$E$17,'liste action'!$D$17,IF(E36='liste action'!$E$18,'liste action'!$D$18,IF(E36='liste action'!$E$19,'liste action'!$D$19,IF(E36='liste action'!$E$20,'liste action'!$D$20,IF(E36='liste action'!$E$21,'liste action'!$D$21,IF(E36='liste action'!$E$22,'liste action'!$D$22,IF(E36='liste action'!$E$23,'liste action'!$D$23,IF(E36='liste action'!$E$24,'liste action'!$D$24,IF(E36='liste action'!$E$25,'liste action'!$D$25,IF(E36='liste action'!$E$26,'liste action'!$D$26,IF(E36='liste action'!$E$27,'liste action'!$D$27,IF(E36='liste action'!$E$28,'liste action'!$D$28,IF(E36='liste action'!$E$29,'liste action'!$D$29,IF(E36='liste action'!$E$30,'liste action'!$D$30,IF(E36='liste action'!$E$31,'liste action'!$D$31,IF(E36='liste action'!$E$32,'liste action'!$D$32,IF(E36='liste action'!$E$33,'liste action'!$D$33,IF(E36='liste action'!$E$34,'liste action'!$D$34,IF(E36='liste action'!$E$35,'liste action'!$D$35,IF(E36='liste action'!$E$36,'liste action'!$D$36,IF(E36='liste action'!$E$37,'liste action'!$D$37,IF(E36='liste action'!$E$38,'liste action'!$D$38,IF(E36='liste action'!$E$39,'liste action'!$D$39,IF(E36='liste action'!$E$40,'liste action'!$D$40,IF(E36='liste action'!$E$41,'liste action'!$D$41,IF(E36='liste action'!$E$42,'liste action'!$D$42,IF(E36='liste action'!$E$43,'liste action'!$D$43,IF(E36='liste action'!$E$44,'liste action'!$D$44,IF(E36='liste action'!$E$45,'liste action'!$D$45,IF(E36='liste action'!$E$46,'liste action'!$D$46,IF(E36='liste action'!$E$47,'liste action'!$D$47,IF(E36='liste action'!$E$48,'liste action'!$D$48,IF(E36='liste action'!$E$49,'liste action'!$D$49,IF(E36='liste action'!$E$50,'liste action'!$D$50,IF(E36='liste action'!$E$51,'liste action'!$D$51,IF(E36='liste action'!$E$52,'liste action'!$D$52,IF(E36='liste action'!$E$53,'liste action'!$D$53,IF(E36='liste action'!$E$54,'liste action'!$D$54,IF(E36='liste action'!$E$55,'liste action'!$D$55,IF(E36='liste action'!$E$56,'liste action'!$D$56,IF(E36='liste action'!$E$57,'liste action'!$D$57,IF(E36='liste action'!$E$58,'liste action'!$D$58,IF(E36='liste action'!$E$59,'liste action'!$D$59,IF(E36='liste action'!$E$60,'liste action'!$D$60,IF(E36='liste action'!$E$61,'liste action'!$D$61,IF(E36='liste action'!$E$62,'liste action'!$D$62,IF(E36='liste action'!$E$63,'liste action'!$D$63,IF(E36='liste action'!$E$64,'liste action'!$D$64,"")))))))))))))))))))))))))))))))))))))))))))))))))))))))))))))))</f>
        <v/>
      </c>
      <c r="AH36" s="132" t="str">
        <f t="shared" si="8"/>
        <v>IDN</v>
      </c>
      <c r="AI36" s="254">
        <f>K36</f>
        <v>0</v>
      </c>
      <c r="AJ36" s="329">
        <f>N36</f>
        <v>0</v>
      </c>
      <c r="AK36" s="134">
        <f>L36</f>
        <v>0</v>
      </c>
      <c r="AL36" s="134">
        <f>O36</f>
        <v>0</v>
      </c>
      <c r="AM36" s="134">
        <f>M36</f>
        <v>0</v>
      </c>
      <c r="AN36" s="134">
        <f>P36</f>
        <v>0</v>
      </c>
      <c r="AO36" s="357">
        <f t="shared" si="9"/>
        <v>0</v>
      </c>
      <c r="AP36" s="54" t="str">
        <f>IF(D36="T",2,IF(D36="CP",0,IF(D36="TF",2,IF(D36="TM",0,IF(D36="JF",0,IF(D36="RTT",0,IF(D36="JNT",0,"0")))))))</f>
        <v>0</v>
      </c>
      <c r="AQ36" s="54" t="str">
        <f>IF(E36="T",3,IF(E36="CP",0,IF(E36="TF",3,IF(E36="TM",0,IF(E36="JF",0,IF(E36="RTT",0,IF(E36="JNT",0,"0")))))))</f>
        <v>0</v>
      </c>
      <c r="AR36" s="1">
        <f t="shared" si="10"/>
        <v>0</v>
      </c>
      <c r="AS36" s="55" t="e">
        <f>IF(AR36=5,$AS$7,IF(AR36=2,$AS$8,IF(AR36=3,$AS$9,IF(AR36=0,#REF!))))</f>
        <v>#REF!</v>
      </c>
      <c r="AT36" s="54">
        <f>IF(AND(D36="CP",E36="CP"),1,IF(AND(D36="CP",E36&lt;&gt;"CP"),0.5,IF(AND(D36&lt;&gt;"CP",E36="CP"),0.5,0)))</f>
        <v>0</v>
      </c>
      <c r="AU36" s="54">
        <f>IF(D36="RTT",0.5,0)</f>
        <v>0</v>
      </c>
      <c r="AV36" s="54">
        <f>IF(E36="RTT",0.5,0)</f>
        <v>0</v>
      </c>
      <c r="AW36" s="54">
        <f t="shared" si="11"/>
        <v>0</v>
      </c>
      <c r="AX36" s="54">
        <f>IF(D36="TM",0.5,0)</f>
        <v>0</v>
      </c>
      <c r="AY36" s="54">
        <f>IF(E36="TM",0.5,0)</f>
        <v>0</v>
      </c>
      <c r="AZ36" s="54">
        <f t="shared" si="12"/>
        <v>0</v>
      </c>
      <c r="BA36" s="54">
        <f t="shared" si="13"/>
        <v>0</v>
      </c>
    </row>
    <row r="37" spans="1:53" ht="31.5" customHeight="1" x14ac:dyDescent="0.3">
      <c r="A37" s="287"/>
      <c r="B37" s="150" t="s">
        <v>14</v>
      </c>
      <c r="C37" s="151">
        <f t="shared" si="15"/>
        <v>43489</v>
      </c>
      <c r="D37" s="196"/>
      <c r="E37" s="197"/>
      <c r="F37" s="197"/>
      <c r="G37" s="326"/>
      <c r="H37" s="326"/>
      <c r="I37" s="326"/>
      <c r="J37" s="198"/>
      <c r="K37" s="199"/>
      <c r="L37" s="200"/>
      <c r="M37" s="201"/>
      <c r="N37" s="202"/>
      <c r="O37" s="200"/>
      <c r="P37" s="201"/>
      <c r="Q37" s="203">
        <f t="shared" si="14"/>
        <v>0</v>
      </c>
      <c r="R37" s="204"/>
      <c r="S37" s="199" t="str">
        <f t="shared" si="3"/>
        <v/>
      </c>
      <c r="T37" s="205" t="str">
        <f t="shared" si="4"/>
        <v/>
      </c>
      <c r="V37" s="251"/>
      <c r="W37" s="168"/>
      <c r="X37" s="168"/>
      <c r="Y37" s="168"/>
      <c r="Z37" s="166">
        <f t="shared" si="5"/>
        <v>0</v>
      </c>
      <c r="AA37" s="132" t="str">
        <f t="shared" si="6"/>
        <v>IDN</v>
      </c>
      <c r="AB37" s="132" t="str">
        <f>IF(AC37='liste action'!$D$2,'liste action'!$C$2,IF(AC37='liste action'!$D$3,'liste action'!$C$3,IF(AC37='liste action'!$D$4,'liste action'!$C$4,IF(AC37='liste action'!$D$5,'liste action'!$C$5,IF(AC37='liste action'!$D$6,'liste action'!$C$6,IF(AC37='liste action'!$D$7,'liste action'!$C$7,IF(AC37='liste action'!$D$8,'liste action'!$C$8,IF(AC37='liste action'!$D$9,'liste action'!$C$9,IF(AC37='liste action'!$D$10,'liste action'!$C$10,IF(AC37='liste action'!$D$11,'liste action'!$C$11,IF(AC37='liste action'!$D$12,'liste action'!$C$12,IF(AC37='liste action'!$D$13,'liste action'!$C$13,IF(AC37='liste action'!$D$14,'liste action'!$C$14,IF(AC37='liste action'!$D$15,'liste action'!$C$15,IF(AC37='liste action'!$D$16,'liste action'!$C$16,IF(AC37='liste action'!$D$17,'liste action'!$C$17,IF(AC37='liste action'!$D$18,'liste action'!$C$18,IF(AC37='liste action'!$D$19,'liste action'!$C$19,IF(AC37='liste action'!$D$20,'liste action'!$C$20,IF(AC37='liste action'!$D$21,'liste action'!$C$21,IF(AC37='liste action'!$D$22,'liste action'!$C$22,IF(AC37='liste action'!$D$23,'liste action'!$C$23,IF(AC37='liste action'!$D$24,'liste action'!$C$24,IF(AC37='liste action'!$D$25,'liste action'!$C$25,IF(AC37='liste action'!$D$26,'liste action'!$C$26,IF(AC37='liste action'!$D$27,'liste action'!$C$27,IF(AC37='liste action'!$D$28,'liste action'!$C$28,IF(AC37='liste action'!$D$29,'liste action'!$C$29,IF(AC37='liste action'!$D$30,'liste action'!$C$30,IF(AC37='liste action'!$D$31,'liste action'!$C$31,IF(AC37='liste action'!$D$32,'liste action'!$C$32,IF(AC37='liste action'!$D$33,'liste action'!$C$33,IF(AC37='liste action'!$D$34,'liste action'!$C$34,IF(AC37='liste action'!$D$35,'liste action'!$C$35,IF(AC37='liste action'!$D$36,'liste action'!$C$36,IF(AC37='liste action'!$D$37,'liste action'!$C$37,IF(AC37='liste action'!$D$38,'liste action'!$C$38,IF(AC37='liste action'!$D$39,'liste action'!$C$39,IF(AC37='liste action'!$D$40,'liste action'!$C$40,IF(AC37='liste action'!$D$41,'liste action'!$C$41,IF(AC37='liste action'!$D$42,'liste action'!$C$42,IF(AC37='liste action'!$D$43,'liste action'!$C$43,IF(AC37='liste action'!$D$44,'liste action'!$C$44,IF(AC37='liste action'!$D$45,'liste action'!$C$45,IF(AC37='liste action'!$D$46,'liste action'!$C$46,IF(AC37='liste action'!$D$47,'liste action'!$C$47,IF(AC37='liste action'!$D$48,'liste action'!$C$48,IF(AC37='liste action'!$D$49,'liste action'!$C$49,IF(AC37='liste action'!$D$50,'liste action'!$C$50,IF(AC37='liste action'!$D$51,'liste action'!$C$51,IF(AC37='liste action'!$D$52,'liste action'!$C$52,IF(AC37='liste action'!$D$53,'liste action'!$C$53,IF(AC37='liste action'!$D$54,'liste action'!$C$54,IF(AC37='liste action'!$D$55,'liste action'!$C$55,IF(AC37='liste action'!$D$56,'liste action'!$C$56,IF(AC37='liste action'!$D$57,'liste action'!$C$57,IF(AC37='liste action'!$D$58,'liste action'!$C$58,IF(AC37='liste action'!$D$59,'liste action'!$C$59,IF(AC37='liste action'!$D$60,'liste action'!$C$60,IF(AC37='liste action'!$D$61,'liste action'!$C$61,IF(AC37='liste action'!$D$62,'liste action'!$C$62,IF(AC37='liste action'!$D$63,'liste action'!$C$63,IF(AC37='liste action'!$D$64,'liste action'!$C$64,"")))))))))))))))))))))))))))))))))))))))))))))))))))))))))))))))</f>
        <v/>
      </c>
      <c r="AC37" s="132" t="str">
        <f>IF(D37='liste action'!$E$2,'liste action'!$D$2,IF(D37='liste action'!$E$3,'liste action'!$D$3,IF(D37='liste action'!$E$4,'liste action'!$D$4,IF(D37='liste action'!$E$5,'liste action'!$D$5,IF(D37='liste action'!$E$6,'liste action'!$D$6,IF(D37='liste action'!$E$7,'liste action'!$D$7,IF(D37='liste action'!$E$8,'liste action'!$D$8,IF(D37='liste action'!$E$9,'liste action'!$D$9,IF(D37='liste action'!$E$10,'liste action'!$D$10,IF(D37='liste action'!$E$11,'liste action'!$D$11,IF(D37='liste action'!$E$12,'liste action'!$D$12,IF(D37='liste action'!$E$13,'liste action'!$D$13,IF(D37='liste action'!$E$14,'liste action'!$D$14,IF(D37='liste action'!$E$15,'liste action'!$D$15,IF(D37='liste action'!$E$16,'liste action'!$D$16,IF(D37='liste action'!$E$17,'liste action'!$D$17,IF(D37='liste action'!$E$18,'liste action'!$D$18,IF(D37='liste action'!$E$19,'liste action'!$D$19,IF(D37='liste action'!$E$20,'liste action'!$D$20,IF(D37='liste action'!$E$21,'liste action'!$D$21,IF(D37='liste action'!$E$22,'liste action'!$D$22,IF(D37='liste action'!$E$23,'liste action'!$D$23,IF(D37='liste action'!$E$24,'liste action'!$D$24,IF(D37='liste action'!$E$25,'liste action'!$D$25,IF(D37='liste action'!$E$26,'liste action'!$D$26,IF(D37='liste action'!$E$27,'liste action'!$D$27,IF(D37='liste action'!$E$28,'liste action'!$D$28,IF(D37='liste action'!$E$29,'liste action'!$D$29,IF(D37='liste action'!$E$30,'liste action'!$D$30,IF(D37='liste action'!$E$31,'liste action'!$D$31,IF(D37='liste action'!$E$32,'liste action'!$D$32,IF(D37='liste action'!$E$33,'liste action'!$D$33,IF(D37='liste action'!$E$34,'liste action'!$D$34,IF(D37='liste action'!$E$35,'liste action'!$D$35,IF(D37='liste action'!$E$36,'liste action'!$D$36,IF(D37='liste action'!$E$37,'liste action'!$D$37,IF(D37='liste action'!$E$38,'liste action'!$D$38,IF(D37='liste action'!$E$39,'liste action'!$D$39,IF(D37='liste action'!$E$40,'liste action'!$D$40,IF(D37='liste action'!$E$41,'liste action'!$D$41,IF(D37='liste action'!$E$42,'liste action'!$D$42,IF(D37='liste action'!$E$43,'liste action'!$D$43,IF(D37='liste action'!$E$44,'liste action'!$D$44,IF(D37='liste action'!$E$45,'liste action'!$D$45,IF(D37='liste action'!$E$46,'liste action'!$D$46,IF(D37='liste action'!$E$47,'liste action'!$D$47,IF(D37='liste action'!$E$48,'liste action'!$D$48,IF(D37='liste action'!$E$49,'liste action'!$D$49,IF(D37='liste action'!$E$50,'liste action'!$D$50,IF(D37='liste action'!$E$51,'liste action'!$D$51,IF(D37='liste action'!$E$52,'liste action'!$D$52,IF(D37='liste action'!$E$53,'liste action'!$D$53,IF(D37='liste action'!$E$54,'liste action'!$D$54,IF(D37='liste action'!$E$55,'liste action'!$D$55,IF(D37='liste action'!$E$56,'liste action'!$D$56,IF(D37='liste action'!$E$57,'liste action'!$D$57,IF(D37='liste action'!$E$58,'liste action'!$D$58,IF(D37='liste action'!$E$59,'liste action'!$D$59,IF(D37='liste action'!$E$60,'liste action'!$D$60,IF(D37='liste action'!$E$61,'liste action'!$D$61,IF(D37='liste action'!$E$62,'liste action'!$D$62,IF(D37='liste action'!$E$63,'liste action'!$D$63,IF(D37='liste action'!$E$64,'liste action'!$D$64,"")))))))))))))))))))))))))))))))))))))))))))))))))))))))))))))))</f>
        <v/>
      </c>
      <c r="AD37" s="132" t="str">
        <f t="shared" si="7"/>
        <v>IDN</v>
      </c>
      <c r="AE37" s="253" t="str">
        <f>IF(I37="",LEFT($F$2,3),I37)</f>
        <v>IDN</v>
      </c>
      <c r="AF37" s="132" t="str">
        <f>IF(AG37='liste action'!$D$2,'liste action'!$C$2,IF(AG37='liste action'!$D$3,'liste action'!$C$3,IF(AG37='liste action'!$D$4,'liste action'!$C$4,IF(AG37='liste action'!$D$5,'liste action'!$C$5,IF(AG37='liste action'!$D$6,'liste action'!$C$6,IF(AG37='liste action'!$D$7,'liste action'!$C$7,IF(AG37='liste action'!$D$8,'liste action'!$C$8,IF(AG37='liste action'!$D$9,'liste action'!$C$9,IF(AG37='liste action'!$D$10,'liste action'!$C$10,IF(AG37='liste action'!$D$11,'liste action'!$C$11,IF(AG37='liste action'!$D$12,'liste action'!$C$12,IF(AG37='liste action'!$D$13,'liste action'!$C$13,IF(AG37='liste action'!$D$14,'liste action'!$C$14,IF(AG37='liste action'!$D$15,'liste action'!$C$15,IF(AG37='liste action'!$D$16,'liste action'!$C$16,IF(AG37='liste action'!$D$17,'liste action'!$C$17,IF(AG37='liste action'!$D$18,'liste action'!$C$18,IF(AG37='liste action'!$D$19,'liste action'!$C$19,IF(AG37='liste action'!$D$20,'liste action'!$C$20,IF(AG37='liste action'!$D$21,'liste action'!$C$21,IF(AG37='liste action'!$D$22,'liste action'!$C$22,IF(AG37='liste action'!$D$23,'liste action'!$C$23,IF(AG37='liste action'!$D$24,'liste action'!$C$24,IF(AG37='liste action'!$D$25,'liste action'!$C$25,IF(AG37='liste action'!$D$26,'liste action'!$C$26,IF(AG37='liste action'!$D$27,'liste action'!$C$27,IF(AG37='liste action'!$D$28,'liste action'!$C$28,IF(AG37='liste action'!$D$29,'liste action'!$C$29,IF(AG37='liste action'!$D$30,'liste action'!$C$30,IF(AG37='liste action'!$D$31,'liste action'!$C$31,IF(AG37='liste action'!$D$32,'liste action'!$C$32,IF(AG37='liste action'!$D$33,'liste action'!$C$33,IF(AG37='liste action'!$D$34,'liste action'!$C$34,IF(AG37='liste action'!$D$35,'liste action'!$C$35,IF(AG37='liste action'!$D$36,'liste action'!$C$36,IF(AG37='liste action'!$D$37,'liste action'!$C$37,IF(AG37='liste action'!$D$38,'liste action'!$C$38,IF(AG37='liste action'!$D$39,'liste action'!$C$39,IF(AG37='liste action'!$D$40,'liste action'!$C$40,IF(AG37='liste action'!$D$41,'liste action'!$C$41,IF(AG37='liste action'!$D$42,'liste action'!$C$42,IF(AG37='liste action'!$D$43,'liste action'!$C$43,IF(AG37='liste action'!$D$44,'liste action'!$C$44,IF(AG37='liste action'!$D$45,'liste action'!$C$45,IF(AG37='liste action'!$D$46,'liste action'!$C$46,IF(AG37='liste action'!$D$47,'liste action'!$C$47,IF(AG37='liste action'!$D$48,'liste action'!$C$48,IF(AG37='liste action'!$D$49,'liste action'!$C$49,IF(AG37='liste action'!$D$50,'liste action'!$C$50,IF(AG37='liste action'!$D$51,'liste action'!$C$51,IF(AG37='liste action'!$D$52,'liste action'!$C$52,IF(AG37='liste action'!$D$53,'liste action'!$C$53,IF(AG37='liste action'!$D$54,'liste action'!$C$54,IF(AG37='liste action'!$D$55,'liste action'!$C$55,IF(AG37='liste action'!$D$56,'liste action'!$C$56,IF(AG37='liste action'!$D$57,'liste action'!$C$57,IF(AG37='liste action'!$D$58,'liste action'!$C$58,IF(AG37='liste action'!$D$59,'liste action'!$C$59,IF(AG37='liste action'!$D$60,'liste action'!$C$60,IF(AG37='liste action'!$D$61,'liste action'!$C$61,IF(AG37='liste action'!$D$62,'liste action'!$C$62,IF(AG37='liste action'!$D$63,'liste action'!$C$63,IF(AG37='liste action'!$D$64,'liste action'!$C$64,"")))))))))))))))))))))))))))))))))))))))))))))))))))))))))))))))</f>
        <v/>
      </c>
      <c r="AG37" s="132" t="str">
        <f>IF(E37='liste action'!$E$2,'liste action'!$D$2,IF(E37='liste action'!$E$3,'liste action'!$D$3,IF(E37='liste action'!$E$4,'liste action'!$D$4,IF(E37='liste action'!$E$5,'liste action'!$D$5,IF(E37='liste action'!$E$6,'liste action'!$D$6,IF(E37='liste action'!$E$7,'liste action'!$D$7,IF(E37='liste action'!$E$8,'liste action'!$D$8,IF(E37='liste action'!$E$9,'liste action'!$D$9,IF(E37='liste action'!$E$10,'liste action'!$D$10,IF(E37='liste action'!$E$11,'liste action'!$D$11,IF(E37='liste action'!$E$12,'liste action'!$D$12,IF(E37='liste action'!$E$13,'liste action'!$D$13,IF(E37='liste action'!$E$14,'liste action'!$D$14,IF(E37='liste action'!$E$15,'liste action'!$D$15,IF(E37='liste action'!$E$16,'liste action'!$D$16,IF(E37='liste action'!$E$17,'liste action'!$D$17,IF(E37='liste action'!$E$18,'liste action'!$D$18,IF(E37='liste action'!$E$19,'liste action'!$D$19,IF(E37='liste action'!$E$20,'liste action'!$D$20,IF(E37='liste action'!$E$21,'liste action'!$D$21,IF(E37='liste action'!$E$22,'liste action'!$D$22,IF(E37='liste action'!$E$23,'liste action'!$D$23,IF(E37='liste action'!$E$24,'liste action'!$D$24,IF(E37='liste action'!$E$25,'liste action'!$D$25,IF(E37='liste action'!$E$26,'liste action'!$D$26,IF(E37='liste action'!$E$27,'liste action'!$D$27,IF(E37='liste action'!$E$28,'liste action'!$D$28,IF(E37='liste action'!$E$29,'liste action'!$D$29,IF(E37='liste action'!$E$30,'liste action'!$D$30,IF(E37='liste action'!$E$31,'liste action'!$D$31,IF(E37='liste action'!$E$32,'liste action'!$D$32,IF(E37='liste action'!$E$33,'liste action'!$D$33,IF(E37='liste action'!$E$34,'liste action'!$D$34,IF(E37='liste action'!$E$35,'liste action'!$D$35,IF(E37='liste action'!$E$36,'liste action'!$D$36,IF(E37='liste action'!$E$37,'liste action'!$D$37,IF(E37='liste action'!$E$38,'liste action'!$D$38,IF(E37='liste action'!$E$39,'liste action'!$D$39,IF(E37='liste action'!$E$40,'liste action'!$D$40,IF(E37='liste action'!$E$41,'liste action'!$D$41,IF(E37='liste action'!$E$42,'liste action'!$D$42,IF(E37='liste action'!$E$43,'liste action'!$D$43,IF(E37='liste action'!$E$44,'liste action'!$D$44,IF(E37='liste action'!$E$45,'liste action'!$D$45,IF(E37='liste action'!$E$46,'liste action'!$D$46,IF(E37='liste action'!$E$47,'liste action'!$D$47,IF(E37='liste action'!$E$48,'liste action'!$D$48,IF(E37='liste action'!$E$49,'liste action'!$D$49,IF(E37='liste action'!$E$50,'liste action'!$D$50,IF(E37='liste action'!$E$51,'liste action'!$D$51,IF(E37='liste action'!$E$52,'liste action'!$D$52,IF(E37='liste action'!$E$53,'liste action'!$D$53,IF(E37='liste action'!$E$54,'liste action'!$D$54,IF(E37='liste action'!$E$55,'liste action'!$D$55,IF(E37='liste action'!$E$56,'liste action'!$D$56,IF(E37='liste action'!$E$57,'liste action'!$D$57,IF(E37='liste action'!$E$58,'liste action'!$D$58,IF(E37='liste action'!$E$59,'liste action'!$D$59,IF(E37='liste action'!$E$60,'liste action'!$D$60,IF(E37='liste action'!$E$61,'liste action'!$D$61,IF(E37='liste action'!$E$62,'liste action'!$D$62,IF(E37='liste action'!$E$63,'liste action'!$D$63,IF(E37='liste action'!$E$64,'liste action'!$D$64,"")))))))))))))))))))))))))))))))))))))))))))))))))))))))))))))))</f>
        <v/>
      </c>
      <c r="AH37" s="132" t="str">
        <f t="shared" si="8"/>
        <v>IDN</v>
      </c>
      <c r="AI37" s="254">
        <f>K37</f>
        <v>0</v>
      </c>
      <c r="AJ37" s="329">
        <f>N37</f>
        <v>0</v>
      </c>
      <c r="AK37" s="134">
        <f>L37</f>
        <v>0</v>
      </c>
      <c r="AL37" s="134">
        <f>O37</f>
        <v>0</v>
      </c>
      <c r="AM37" s="134">
        <f>M37</f>
        <v>0</v>
      </c>
      <c r="AN37" s="134">
        <f>P37</f>
        <v>0</v>
      </c>
      <c r="AO37" s="357">
        <f t="shared" si="9"/>
        <v>0</v>
      </c>
      <c r="AP37" s="54" t="str">
        <f>IF(D37="T",2,IF(D37="CP",0,IF(D37="TF",2,IF(D37="TM",0,IF(D37="JF",0,IF(D37="RTT",0,IF(D37="JNT",0,"0")))))))</f>
        <v>0</v>
      </c>
      <c r="AQ37" s="54" t="str">
        <f>IF(E37="T",3,IF(E37="CP",0,IF(E37="TF",3,IF(E37="TM",0,IF(E37="JF",0,IF(E37="RTT",0,IF(E37="JNT",0,"0")))))))</f>
        <v>0</v>
      </c>
      <c r="AR37" s="1">
        <f t="shared" si="10"/>
        <v>0</v>
      </c>
      <c r="AS37" s="55" t="e">
        <f>IF(AR37=5,$AS$7,IF(AR37=2,$AS$8,IF(AR37=3,$AS$9,IF(AR37=0,#REF!))))</f>
        <v>#REF!</v>
      </c>
      <c r="AT37" s="54">
        <f>IF(AND(D37="CP",E37="CP"),1,IF(AND(D37="CP",E37&lt;&gt;"CP"),0.5,IF(AND(D37&lt;&gt;"CP",E37="CP"),0.5,0)))</f>
        <v>0</v>
      </c>
      <c r="AU37" s="54">
        <f>IF(D37="RTT",0.5,0)</f>
        <v>0</v>
      </c>
      <c r="AV37" s="54">
        <f>IF(E37="RTT",0.5,0)</f>
        <v>0</v>
      </c>
      <c r="AW37" s="54">
        <f t="shared" si="11"/>
        <v>0</v>
      </c>
      <c r="AX37" s="54">
        <f>IF(D37="TM",0.5,0)</f>
        <v>0</v>
      </c>
      <c r="AY37" s="54">
        <f>IF(E37="TM",0.5,0)</f>
        <v>0</v>
      </c>
      <c r="AZ37" s="54">
        <f t="shared" si="12"/>
        <v>0</v>
      </c>
      <c r="BA37" s="54">
        <f t="shared" si="13"/>
        <v>0</v>
      </c>
    </row>
    <row r="38" spans="1:53" ht="31.5" customHeight="1" x14ac:dyDescent="0.3">
      <c r="A38" s="287"/>
      <c r="B38" s="150" t="s">
        <v>15</v>
      </c>
      <c r="C38" s="151">
        <f t="shared" si="15"/>
        <v>43490</v>
      </c>
      <c r="D38" s="196"/>
      <c r="E38" s="197"/>
      <c r="F38" s="197"/>
      <c r="G38" s="326"/>
      <c r="H38" s="326"/>
      <c r="I38" s="326"/>
      <c r="J38" s="198"/>
      <c r="K38" s="199"/>
      <c r="L38" s="200"/>
      <c r="M38" s="201"/>
      <c r="N38" s="202"/>
      <c r="O38" s="200"/>
      <c r="P38" s="201"/>
      <c r="Q38" s="203">
        <f t="shared" si="14"/>
        <v>0</v>
      </c>
      <c r="R38" s="204"/>
      <c r="S38" s="199" t="str">
        <f t="shared" si="3"/>
        <v/>
      </c>
      <c r="T38" s="205" t="str">
        <f t="shared" si="4"/>
        <v/>
      </c>
      <c r="V38" s="251"/>
      <c r="W38" s="168"/>
      <c r="X38" s="168"/>
      <c r="Y38" s="168"/>
      <c r="Z38" s="166">
        <f t="shared" si="5"/>
        <v>0</v>
      </c>
      <c r="AA38" s="132" t="str">
        <f t="shared" si="6"/>
        <v>IDN</v>
      </c>
      <c r="AB38" s="132" t="str">
        <f>IF(AC38='liste action'!$D$2,'liste action'!$C$2,IF(AC38='liste action'!$D$3,'liste action'!$C$3,IF(AC38='liste action'!$D$4,'liste action'!$C$4,IF(AC38='liste action'!$D$5,'liste action'!$C$5,IF(AC38='liste action'!$D$6,'liste action'!$C$6,IF(AC38='liste action'!$D$7,'liste action'!$C$7,IF(AC38='liste action'!$D$8,'liste action'!$C$8,IF(AC38='liste action'!$D$9,'liste action'!$C$9,IF(AC38='liste action'!$D$10,'liste action'!$C$10,IF(AC38='liste action'!$D$11,'liste action'!$C$11,IF(AC38='liste action'!$D$12,'liste action'!$C$12,IF(AC38='liste action'!$D$13,'liste action'!$C$13,IF(AC38='liste action'!$D$14,'liste action'!$C$14,IF(AC38='liste action'!$D$15,'liste action'!$C$15,IF(AC38='liste action'!$D$16,'liste action'!$C$16,IF(AC38='liste action'!$D$17,'liste action'!$C$17,IF(AC38='liste action'!$D$18,'liste action'!$C$18,IF(AC38='liste action'!$D$19,'liste action'!$C$19,IF(AC38='liste action'!$D$20,'liste action'!$C$20,IF(AC38='liste action'!$D$21,'liste action'!$C$21,IF(AC38='liste action'!$D$22,'liste action'!$C$22,IF(AC38='liste action'!$D$23,'liste action'!$C$23,IF(AC38='liste action'!$D$24,'liste action'!$C$24,IF(AC38='liste action'!$D$25,'liste action'!$C$25,IF(AC38='liste action'!$D$26,'liste action'!$C$26,IF(AC38='liste action'!$D$27,'liste action'!$C$27,IF(AC38='liste action'!$D$28,'liste action'!$C$28,IF(AC38='liste action'!$D$29,'liste action'!$C$29,IF(AC38='liste action'!$D$30,'liste action'!$C$30,IF(AC38='liste action'!$D$31,'liste action'!$C$31,IF(AC38='liste action'!$D$32,'liste action'!$C$32,IF(AC38='liste action'!$D$33,'liste action'!$C$33,IF(AC38='liste action'!$D$34,'liste action'!$C$34,IF(AC38='liste action'!$D$35,'liste action'!$C$35,IF(AC38='liste action'!$D$36,'liste action'!$C$36,IF(AC38='liste action'!$D$37,'liste action'!$C$37,IF(AC38='liste action'!$D$38,'liste action'!$C$38,IF(AC38='liste action'!$D$39,'liste action'!$C$39,IF(AC38='liste action'!$D$40,'liste action'!$C$40,IF(AC38='liste action'!$D$41,'liste action'!$C$41,IF(AC38='liste action'!$D$42,'liste action'!$C$42,IF(AC38='liste action'!$D$43,'liste action'!$C$43,IF(AC38='liste action'!$D$44,'liste action'!$C$44,IF(AC38='liste action'!$D$45,'liste action'!$C$45,IF(AC38='liste action'!$D$46,'liste action'!$C$46,IF(AC38='liste action'!$D$47,'liste action'!$C$47,IF(AC38='liste action'!$D$48,'liste action'!$C$48,IF(AC38='liste action'!$D$49,'liste action'!$C$49,IF(AC38='liste action'!$D$50,'liste action'!$C$50,IF(AC38='liste action'!$D$51,'liste action'!$C$51,IF(AC38='liste action'!$D$52,'liste action'!$C$52,IF(AC38='liste action'!$D$53,'liste action'!$C$53,IF(AC38='liste action'!$D$54,'liste action'!$C$54,IF(AC38='liste action'!$D$55,'liste action'!$C$55,IF(AC38='liste action'!$D$56,'liste action'!$C$56,IF(AC38='liste action'!$D$57,'liste action'!$C$57,IF(AC38='liste action'!$D$58,'liste action'!$C$58,IF(AC38='liste action'!$D$59,'liste action'!$C$59,IF(AC38='liste action'!$D$60,'liste action'!$C$60,IF(AC38='liste action'!$D$61,'liste action'!$C$61,IF(AC38='liste action'!$D$62,'liste action'!$C$62,IF(AC38='liste action'!$D$63,'liste action'!$C$63,IF(AC38='liste action'!$D$64,'liste action'!$C$64,"")))))))))))))))))))))))))))))))))))))))))))))))))))))))))))))))</f>
        <v/>
      </c>
      <c r="AC38" s="132" t="str">
        <f>IF(D38='liste action'!$E$2,'liste action'!$D$2,IF(D38='liste action'!$E$3,'liste action'!$D$3,IF(D38='liste action'!$E$4,'liste action'!$D$4,IF(D38='liste action'!$E$5,'liste action'!$D$5,IF(D38='liste action'!$E$6,'liste action'!$D$6,IF(D38='liste action'!$E$7,'liste action'!$D$7,IF(D38='liste action'!$E$8,'liste action'!$D$8,IF(D38='liste action'!$E$9,'liste action'!$D$9,IF(D38='liste action'!$E$10,'liste action'!$D$10,IF(D38='liste action'!$E$11,'liste action'!$D$11,IF(D38='liste action'!$E$12,'liste action'!$D$12,IF(D38='liste action'!$E$13,'liste action'!$D$13,IF(D38='liste action'!$E$14,'liste action'!$D$14,IF(D38='liste action'!$E$15,'liste action'!$D$15,IF(D38='liste action'!$E$16,'liste action'!$D$16,IF(D38='liste action'!$E$17,'liste action'!$D$17,IF(D38='liste action'!$E$18,'liste action'!$D$18,IF(D38='liste action'!$E$19,'liste action'!$D$19,IF(D38='liste action'!$E$20,'liste action'!$D$20,IF(D38='liste action'!$E$21,'liste action'!$D$21,IF(D38='liste action'!$E$22,'liste action'!$D$22,IF(D38='liste action'!$E$23,'liste action'!$D$23,IF(D38='liste action'!$E$24,'liste action'!$D$24,IF(D38='liste action'!$E$25,'liste action'!$D$25,IF(D38='liste action'!$E$26,'liste action'!$D$26,IF(D38='liste action'!$E$27,'liste action'!$D$27,IF(D38='liste action'!$E$28,'liste action'!$D$28,IF(D38='liste action'!$E$29,'liste action'!$D$29,IF(D38='liste action'!$E$30,'liste action'!$D$30,IF(D38='liste action'!$E$31,'liste action'!$D$31,IF(D38='liste action'!$E$32,'liste action'!$D$32,IF(D38='liste action'!$E$33,'liste action'!$D$33,IF(D38='liste action'!$E$34,'liste action'!$D$34,IF(D38='liste action'!$E$35,'liste action'!$D$35,IF(D38='liste action'!$E$36,'liste action'!$D$36,IF(D38='liste action'!$E$37,'liste action'!$D$37,IF(D38='liste action'!$E$38,'liste action'!$D$38,IF(D38='liste action'!$E$39,'liste action'!$D$39,IF(D38='liste action'!$E$40,'liste action'!$D$40,IF(D38='liste action'!$E$41,'liste action'!$D$41,IF(D38='liste action'!$E$42,'liste action'!$D$42,IF(D38='liste action'!$E$43,'liste action'!$D$43,IF(D38='liste action'!$E$44,'liste action'!$D$44,IF(D38='liste action'!$E$45,'liste action'!$D$45,IF(D38='liste action'!$E$46,'liste action'!$D$46,IF(D38='liste action'!$E$47,'liste action'!$D$47,IF(D38='liste action'!$E$48,'liste action'!$D$48,IF(D38='liste action'!$E$49,'liste action'!$D$49,IF(D38='liste action'!$E$50,'liste action'!$D$50,IF(D38='liste action'!$E$51,'liste action'!$D$51,IF(D38='liste action'!$E$52,'liste action'!$D$52,IF(D38='liste action'!$E$53,'liste action'!$D$53,IF(D38='liste action'!$E$54,'liste action'!$D$54,IF(D38='liste action'!$E$55,'liste action'!$D$55,IF(D38='liste action'!$E$56,'liste action'!$D$56,IF(D38='liste action'!$E$57,'liste action'!$D$57,IF(D38='liste action'!$E$58,'liste action'!$D$58,IF(D38='liste action'!$E$59,'liste action'!$D$59,IF(D38='liste action'!$E$60,'liste action'!$D$60,IF(D38='liste action'!$E$61,'liste action'!$D$61,IF(D38='liste action'!$E$62,'liste action'!$D$62,IF(D38='liste action'!$E$63,'liste action'!$D$63,IF(D38='liste action'!$E$64,'liste action'!$D$64,"")))))))))))))))))))))))))))))))))))))))))))))))))))))))))))))))</f>
        <v/>
      </c>
      <c r="AD38" s="132" t="str">
        <f t="shared" si="7"/>
        <v>IDN</v>
      </c>
      <c r="AE38" s="253" t="str">
        <f>IF(I38="",LEFT($F$2,3),I38)</f>
        <v>IDN</v>
      </c>
      <c r="AF38" s="132" t="str">
        <f>IF(AG38='liste action'!$D$2,'liste action'!$C$2,IF(AG38='liste action'!$D$3,'liste action'!$C$3,IF(AG38='liste action'!$D$4,'liste action'!$C$4,IF(AG38='liste action'!$D$5,'liste action'!$C$5,IF(AG38='liste action'!$D$6,'liste action'!$C$6,IF(AG38='liste action'!$D$7,'liste action'!$C$7,IF(AG38='liste action'!$D$8,'liste action'!$C$8,IF(AG38='liste action'!$D$9,'liste action'!$C$9,IF(AG38='liste action'!$D$10,'liste action'!$C$10,IF(AG38='liste action'!$D$11,'liste action'!$C$11,IF(AG38='liste action'!$D$12,'liste action'!$C$12,IF(AG38='liste action'!$D$13,'liste action'!$C$13,IF(AG38='liste action'!$D$14,'liste action'!$C$14,IF(AG38='liste action'!$D$15,'liste action'!$C$15,IF(AG38='liste action'!$D$16,'liste action'!$C$16,IF(AG38='liste action'!$D$17,'liste action'!$C$17,IF(AG38='liste action'!$D$18,'liste action'!$C$18,IF(AG38='liste action'!$D$19,'liste action'!$C$19,IF(AG38='liste action'!$D$20,'liste action'!$C$20,IF(AG38='liste action'!$D$21,'liste action'!$C$21,IF(AG38='liste action'!$D$22,'liste action'!$C$22,IF(AG38='liste action'!$D$23,'liste action'!$C$23,IF(AG38='liste action'!$D$24,'liste action'!$C$24,IF(AG38='liste action'!$D$25,'liste action'!$C$25,IF(AG38='liste action'!$D$26,'liste action'!$C$26,IF(AG38='liste action'!$D$27,'liste action'!$C$27,IF(AG38='liste action'!$D$28,'liste action'!$C$28,IF(AG38='liste action'!$D$29,'liste action'!$C$29,IF(AG38='liste action'!$D$30,'liste action'!$C$30,IF(AG38='liste action'!$D$31,'liste action'!$C$31,IF(AG38='liste action'!$D$32,'liste action'!$C$32,IF(AG38='liste action'!$D$33,'liste action'!$C$33,IF(AG38='liste action'!$D$34,'liste action'!$C$34,IF(AG38='liste action'!$D$35,'liste action'!$C$35,IF(AG38='liste action'!$D$36,'liste action'!$C$36,IF(AG38='liste action'!$D$37,'liste action'!$C$37,IF(AG38='liste action'!$D$38,'liste action'!$C$38,IF(AG38='liste action'!$D$39,'liste action'!$C$39,IF(AG38='liste action'!$D$40,'liste action'!$C$40,IF(AG38='liste action'!$D$41,'liste action'!$C$41,IF(AG38='liste action'!$D$42,'liste action'!$C$42,IF(AG38='liste action'!$D$43,'liste action'!$C$43,IF(AG38='liste action'!$D$44,'liste action'!$C$44,IF(AG38='liste action'!$D$45,'liste action'!$C$45,IF(AG38='liste action'!$D$46,'liste action'!$C$46,IF(AG38='liste action'!$D$47,'liste action'!$C$47,IF(AG38='liste action'!$D$48,'liste action'!$C$48,IF(AG38='liste action'!$D$49,'liste action'!$C$49,IF(AG38='liste action'!$D$50,'liste action'!$C$50,IF(AG38='liste action'!$D$51,'liste action'!$C$51,IF(AG38='liste action'!$D$52,'liste action'!$C$52,IF(AG38='liste action'!$D$53,'liste action'!$C$53,IF(AG38='liste action'!$D$54,'liste action'!$C$54,IF(AG38='liste action'!$D$55,'liste action'!$C$55,IF(AG38='liste action'!$D$56,'liste action'!$C$56,IF(AG38='liste action'!$D$57,'liste action'!$C$57,IF(AG38='liste action'!$D$58,'liste action'!$C$58,IF(AG38='liste action'!$D$59,'liste action'!$C$59,IF(AG38='liste action'!$D$60,'liste action'!$C$60,IF(AG38='liste action'!$D$61,'liste action'!$C$61,IF(AG38='liste action'!$D$62,'liste action'!$C$62,IF(AG38='liste action'!$D$63,'liste action'!$C$63,IF(AG38='liste action'!$D$64,'liste action'!$C$64,"")))))))))))))))))))))))))))))))))))))))))))))))))))))))))))))))</f>
        <v/>
      </c>
      <c r="AG38" s="132" t="str">
        <f>IF(E38='liste action'!$E$2,'liste action'!$D$2,IF(E38='liste action'!$E$3,'liste action'!$D$3,IF(E38='liste action'!$E$4,'liste action'!$D$4,IF(E38='liste action'!$E$5,'liste action'!$D$5,IF(E38='liste action'!$E$6,'liste action'!$D$6,IF(E38='liste action'!$E$7,'liste action'!$D$7,IF(E38='liste action'!$E$8,'liste action'!$D$8,IF(E38='liste action'!$E$9,'liste action'!$D$9,IF(E38='liste action'!$E$10,'liste action'!$D$10,IF(E38='liste action'!$E$11,'liste action'!$D$11,IF(E38='liste action'!$E$12,'liste action'!$D$12,IF(E38='liste action'!$E$13,'liste action'!$D$13,IF(E38='liste action'!$E$14,'liste action'!$D$14,IF(E38='liste action'!$E$15,'liste action'!$D$15,IF(E38='liste action'!$E$16,'liste action'!$D$16,IF(E38='liste action'!$E$17,'liste action'!$D$17,IF(E38='liste action'!$E$18,'liste action'!$D$18,IF(E38='liste action'!$E$19,'liste action'!$D$19,IF(E38='liste action'!$E$20,'liste action'!$D$20,IF(E38='liste action'!$E$21,'liste action'!$D$21,IF(E38='liste action'!$E$22,'liste action'!$D$22,IF(E38='liste action'!$E$23,'liste action'!$D$23,IF(E38='liste action'!$E$24,'liste action'!$D$24,IF(E38='liste action'!$E$25,'liste action'!$D$25,IF(E38='liste action'!$E$26,'liste action'!$D$26,IF(E38='liste action'!$E$27,'liste action'!$D$27,IF(E38='liste action'!$E$28,'liste action'!$D$28,IF(E38='liste action'!$E$29,'liste action'!$D$29,IF(E38='liste action'!$E$30,'liste action'!$D$30,IF(E38='liste action'!$E$31,'liste action'!$D$31,IF(E38='liste action'!$E$32,'liste action'!$D$32,IF(E38='liste action'!$E$33,'liste action'!$D$33,IF(E38='liste action'!$E$34,'liste action'!$D$34,IF(E38='liste action'!$E$35,'liste action'!$D$35,IF(E38='liste action'!$E$36,'liste action'!$D$36,IF(E38='liste action'!$E$37,'liste action'!$D$37,IF(E38='liste action'!$E$38,'liste action'!$D$38,IF(E38='liste action'!$E$39,'liste action'!$D$39,IF(E38='liste action'!$E$40,'liste action'!$D$40,IF(E38='liste action'!$E$41,'liste action'!$D$41,IF(E38='liste action'!$E$42,'liste action'!$D$42,IF(E38='liste action'!$E$43,'liste action'!$D$43,IF(E38='liste action'!$E$44,'liste action'!$D$44,IF(E38='liste action'!$E$45,'liste action'!$D$45,IF(E38='liste action'!$E$46,'liste action'!$D$46,IF(E38='liste action'!$E$47,'liste action'!$D$47,IF(E38='liste action'!$E$48,'liste action'!$D$48,IF(E38='liste action'!$E$49,'liste action'!$D$49,IF(E38='liste action'!$E$50,'liste action'!$D$50,IF(E38='liste action'!$E$51,'liste action'!$D$51,IF(E38='liste action'!$E$52,'liste action'!$D$52,IF(E38='liste action'!$E$53,'liste action'!$D$53,IF(E38='liste action'!$E$54,'liste action'!$D$54,IF(E38='liste action'!$E$55,'liste action'!$D$55,IF(E38='liste action'!$E$56,'liste action'!$D$56,IF(E38='liste action'!$E$57,'liste action'!$D$57,IF(E38='liste action'!$E$58,'liste action'!$D$58,IF(E38='liste action'!$E$59,'liste action'!$D$59,IF(E38='liste action'!$E$60,'liste action'!$D$60,IF(E38='liste action'!$E$61,'liste action'!$D$61,IF(E38='liste action'!$E$62,'liste action'!$D$62,IF(E38='liste action'!$E$63,'liste action'!$D$63,IF(E38='liste action'!$E$64,'liste action'!$D$64,"")))))))))))))))))))))))))))))))))))))))))))))))))))))))))))))))</f>
        <v/>
      </c>
      <c r="AH38" s="132" t="str">
        <f t="shared" si="8"/>
        <v>IDN</v>
      </c>
      <c r="AI38" s="254">
        <f>K38</f>
        <v>0</v>
      </c>
      <c r="AJ38" s="329">
        <f>N38</f>
        <v>0</v>
      </c>
      <c r="AK38" s="134">
        <f>L38</f>
        <v>0</v>
      </c>
      <c r="AL38" s="134">
        <f>O38</f>
        <v>0</v>
      </c>
      <c r="AM38" s="134">
        <f>M38</f>
        <v>0</v>
      </c>
      <c r="AN38" s="134">
        <f>P38</f>
        <v>0</v>
      </c>
      <c r="AO38" s="357">
        <f t="shared" si="9"/>
        <v>0</v>
      </c>
      <c r="AP38" s="54" t="str">
        <f>IF(D38="T",2,IF(D38="CP",0,IF(D38="TF",2,IF(D38="TM",0,IF(D38="JF",0,IF(D38="RTT",0,IF(D38="JNT",0,"0")))))))</f>
        <v>0</v>
      </c>
      <c r="AQ38" s="54" t="str">
        <f>IF(E38="T",3,IF(E38="CP",0,IF(E38="TF",3,IF(E38="TM",0,IF(E38="JF",0,IF(E38="RTT",0,IF(E38="JNT",0,"0")))))))</f>
        <v>0</v>
      </c>
      <c r="AR38" s="1">
        <f t="shared" si="10"/>
        <v>0</v>
      </c>
      <c r="AS38" s="55" t="e">
        <f>IF(AR38=5,$AS$7,IF(AR38=2,$AS$8,IF(AR38=3,$AS$9,IF(AR38=0,#REF!))))</f>
        <v>#REF!</v>
      </c>
      <c r="AT38" s="54">
        <f>IF(AND(D38="CP",E38="CP"),1,IF(AND(D38="CP",E38&lt;&gt;"CP"),0.5,IF(AND(D38&lt;&gt;"CP",E38="CP"),0.5,0)))</f>
        <v>0</v>
      </c>
      <c r="AU38" s="54">
        <f>IF(D38="RTT",0.5,0)</f>
        <v>0</v>
      </c>
      <c r="AV38" s="54">
        <f>IF(E38="RTT",0.5,0)</f>
        <v>0</v>
      </c>
      <c r="AW38" s="54">
        <f t="shared" si="11"/>
        <v>0</v>
      </c>
      <c r="AX38" s="54">
        <f>IF(D38="TM",0.5,0)</f>
        <v>0</v>
      </c>
      <c r="AY38" s="54">
        <f>IF(E38="TM",0.5,0)</f>
        <v>0</v>
      </c>
      <c r="AZ38" s="54">
        <f t="shared" si="12"/>
        <v>0</v>
      </c>
      <c r="BA38" s="54">
        <f t="shared" si="13"/>
        <v>0</v>
      </c>
    </row>
    <row r="39" spans="1:53" ht="31.5" customHeight="1" x14ac:dyDescent="0.3">
      <c r="A39" s="287"/>
      <c r="B39" s="152" t="s">
        <v>16</v>
      </c>
      <c r="C39" s="156">
        <f t="shared" si="15"/>
        <v>43491</v>
      </c>
      <c r="D39" s="209"/>
      <c r="E39" s="210"/>
      <c r="F39" s="210"/>
      <c r="G39" s="212"/>
      <c r="H39" s="212"/>
      <c r="I39" s="212"/>
      <c r="J39" s="211"/>
      <c r="K39" s="209"/>
      <c r="L39" s="210"/>
      <c r="M39" s="212"/>
      <c r="N39" s="213"/>
      <c r="O39" s="210"/>
      <c r="P39" s="212"/>
      <c r="Q39" s="214"/>
      <c r="R39" s="204"/>
      <c r="S39" s="209" t="str">
        <f t="shared" si="3"/>
        <v/>
      </c>
      <c r="T39" s="211" t="str">
        <f t="shared" si="4"/>
        <v/>
      </c>
      <c r="V39" s="251"/>
      <c r="W39" s="168"/>
      <c r="X39" s="168"/>
      <c r="Y39" s="168"/>
      <c r="Z39" s="166">
        <f t="shared" si="5"/>
        <v>0</v>
      </c>
      <c r="AA39" s="132" t="str">
        <f t="shared" si="6"/>
        <v>IDN</v>
      </c>
      <c r="AB39" s="132" t="str">
        <f>IF(AC39='liste action'!$D$2,'liste action'!$C$2,IF(AC39='liste action'!$D$3,'liste action'!$C$3,IF(AC39='liste action'!$D$4,'liste action'!$C$4,IF(AC39='liste action'!$D$5,'liste action'!$C$5,IF(AC39='liste action'!$D$6,'liste action'!$C$6,IF(AC39='liste action'!$D$7,'liste action'!$C$7,IF(AC39='liste action'!$D$8,'liste action'!$C$8,IF(AC39='liste action'!$D$9,'liste action'!$C$9,IF(AC39='liste action'!$D$10,'liste action'!$C$10,IF(AC39='liste action'!$D$11,'liste action'!$C$11,IF(AC39='liste action'!$D$12,'liste action'!$C$12,IF(AC39='liste action'!$D$13,'liste action'!$C$13,IF(AC39='liste action'!$D$14,'liste action'!$C$14,IF(AC39='liste action'!$D$15,'liste action'!$C$15,IF(AC39='liste action'!$D$16,'liste action'!$C$16,IF(AC39='liste action'!$D$17,'liste action'!$C$17,IF(AC39='liste action'!$D$18,'liste action'!$C$18,IF(AC39='liste action'!$D$19,'liste action'!$C$19,IF(AC39='liste action'!$D$20,'liste action'!$C$20,IF(AC39='liste action'!$D$21,'liste action'!$C$21,IF(AC39='liste action'!$D$22,'liste action'!$C$22,IF(AC39='liste action'!$D$23,'liste action'!$C$23,IF(AC39='liste action'!$D$24,'liste action'!$C$24,IF(AC39='liste action'!$D$25,'liste action'!$C$25,IF(AC39='liste action'!$D$26,'liste action'!$C$26,IF(AC39='liste action'!$D$27,'liste action'!$C$27,IF(AC39='liste action'!$D$28,'liste action'!$C$28,IF(AC39='liste action'!$D$29,'liste action'!$C$29,IF(AC39='liste action'!$D$30,'liste action'!$C$30,IF(AC39='liste action'!$D$31,'liste action'!$C$31,IF(AC39='liste action'!$D$32,'liste action'!$C$32,IF(AC39='liste action'!$D$33,'liste action'!$C$33,IF(AC39='liste action'!$D$34,'liste action'!$C$34,IF(AC39='liste action'!$D$35,'liste action'!$C$35,IF(AC39='liste action'!$D$36,'liste action'!$C$36,IF(AC39='liste action'!$D$37,'liste action'!$C$37,IF(AC39='liste action'!$D$38,'liste action'!$C$38,IF(AC39='liste action'!$D$39,'liste action'!$C$39,IF(AC39='liste action'!$D$40,'liste action'!$C$40,IF(AC39='liste action'!$D$41,'liste action'!$C$41,IF(AC39='liste action'!$D$42,'liste action'!$C$42,IF(AC39='liste action'!$D$43,'liste action'!$C$43,IF(AC39='liste action'!$D$44,'liste action'!$C$44,IF(AC39='liste action'!$D$45,'liste action'!$C$45,IF(AC39='liste action'!$D$46,'liste action'!$C$46,IF(AC39='liste action'!$D$47,'liste action'!$C$47,IF(AC39='liste action'!$D$48,'liste action'!$C$48,IF(AC39='liste action'!$D$49,'liste action'!$C$49,IF(AC39='liste action'!$D$50,'liste action'!$C$50,IF(AC39='liste action'!$D$51,'liste action'!$C$51,IF(AC39='liste action'!$D$52,'liste action'!$C$52,IF(AC39='liste action'!$D$53,'liste action'!$C$53,IF(AC39='liste action'!$D$54,'liste action'!$C$54,IF(AC39='liste action'!$D$55,'liste action'!$C$55,IF(AC39='liste action'!$D$56,'liste action'!$C$56,IF(AC39='liste action'!$D$57,'liste action'!$C$57,IF(AC39='liste action'!$D$58,'liste action'!$C$58,IF(AC39='liste action'!$D$59,'liste action'!$C$59,IF(AC39='liste action'!$D$60,'liste action'!$C$60,IF(AC39='liste action'!$D$61,'liste action'!$C$61,IF(AC39='liste action'!$D$62,'liste action'!$C$62,IF(AC39='liste action'!$D$63,'liste action'!$C$63,IF(AC39='liste action'!$D$64,'liste action'!$C$64,"")))))))))))))))))))))))))))))))))))))))))))))))))))))))))))))))</f>
        <v/>
      </c>
      <c r="AC39" s="132" t="str">
        <f>IF(D39='liste action'!$E$2,'liste action'!$D$2,IF(D39='liste action'!$E$3,'liste action'!$D$3,IF(D39='liste action'!$E$4,'liste action'!$D$4,IF(D39='liste action'!$E$5,'liste action'!$D$5,IF(D39='liste action'!$E$6,'liste action'!$D$6,IF(D39='liste action'!$E$7,'liste action'!$D$7,IF(D39='liste action'!$E$8,'liste action'!$D$8,IF(D39='liste action'!$E$9,'liste action'!$D$9,IF(D39='liste action'!$E$10,'liste action'!$D$10,IF(D39='liste action'!$E$11,'liste action'!$D$11,IF(D39='liste action'!$E$12,'liste action'!$D$12,IF(D39='liste action'!$E$13,'liste action'!$D$13,IF(D39='liste action'!$E$14,'liste action'!$D$14,IF(D39='liste action'!$E$15,'liste action'!$D$15,IF(D39='liste action'!$E$16,'liste action'!$D$16,IF(D39='liste action'!$E$17,'liste action'!$D$17,IF(D39='liste action'!$E$18,'liste action'!$D$18,IF(D39='liste action'!$E$19,'liste action'!$D$19,IF(D39='liste action'!$E$20,'liste action'!$D$20,IF(D39='liste action'!$E$21,'liste action'!$D$21,IF(D39='liste action'!$E$22,'liste action'!$D$22,IF(D39='liste action'!$E$23,'liste action'!$D$23,IF(D39='liste action'!$E$24,'liste action'!$D$24,IF(D39='liste action'!$E$25,'liste action'!$D$25,IF(D39='liste action'!$E$26,'liste action'!$D$26,IF(D39='liste action'!$E$27,'liste action'!$D$27,IF(D39='liste action'!$E$28,'liste action'!$D$28,IF(D39='liste action'!$E$29,'liste action'!$D$29,IF(D39='liste action'!$E$30,'liste action'!$D$30,IF(D39='liste action'!$E$31,'liste action'!$D$31,IF(D39='liste action'!$E$32,'liste action'!$D$32,IF(D39='liste action'!$E$33,'liste action'!$D$33,IF(D39='liste action'!$E$34,'liste action'!$D$34,IF(D39='liste action'!$E$35,'liste action'!$D$35,IF(D39='liste action'!$E$36,'liste action'!$D$36,IF(D39='liste action'!$E$37,'liste action'!$D$37,IF(D39='liste action'!$E$38,'liste action'!$D$38,IF(D39='liste action'!$E$39,'liste action'!$D$39,IF(D39='liste action'!$E$40,'liste action'!$D$40,IF(D39='liste action'!$E$41,'liste action'!$D$41,IF(D39='liste action'!$E$42,'liste action'!$D$42,IF(D39='liste action'!$E$43,'liste action'!$D$43,IF(D39='liste action'!$E$44,'liste action'!$D$44,IF(D39='liste action'!$E$45,'liste action'!$D$45,IF(D39='liste action'!$E$46,'liste action'!$D$46,IF(D39='liste action'!$E$47,'liste action'!$D$47,IF(D39='liste action'!$E$48,'liste action'!$D$48,IF(D39='liste action'!$E$49,'liste action'!$D$49,IF(D39='liste action'!$E$50,'liste action'!$D$50,IF(D39='liste action'!$E$51,'liste action'!$D$51,IF(D39='liste action'!$E$52,'liste action'!$D$52,IF(D39='liste action'!$E$53,'liste action'!$D$53,IF(D39='liste action'!$E$54,'liste action'!$D$54,IF(D39='liste action'!$E$55,'liste action'!$D$55,IF(D39='liste action'!$E$56,'liste action'!$D$56,IF(D39='liste action'!$E$57,'liste action'!$D$57,IF(D39='liste action'!$E$58,'liste action'!$D$58,IF(D39='liste action'!$E$59,'liste action'!$D$59,IF(D39='liste action'!$E$60,'liste action'!$D$60,IF(D39='liste action'!$E$61,'liste action'!$D$61,IF(D39='liste action'!$E$62,'liste action'!$D$62,IF(D39='liste action'!$E$63,'liste action'!$D$63,IF(D39='liste action'!$E$64,'liste action'!$D$64,"")))))))))))))))))))))))))))))))))))))))))))))))))))))))))))))))</f>
        <v/>
      </c>
      <c r="AD39" s="132" t="str">
        <f t="shared" si="7"/>
        <v>IDN</v>
      </c>
      <c r="AE39" s="253" t="str">
        <f>IF(I39="",LEFT($F$2,3),I39)</f>
        <v>IDN</v>
      </c>
      <c r="AF39" s="132" t="str">
        <f>IF(AG39='liste action'!$D$2,'liste action'!$C$2,IF(AG39='liste action'!$D$3,'liste action'!$C$3,IF(AG39='liste action'!$D$4,'liste action'!$C$4,IF(AG39='liste action'!$D$5,'liste action'!$C$5,IF(AG39='liste action'!$D$6,'liste action'!$C$6,IF(AG39='liste action'!$D$7,'liste action'!$C$7,IF(AG39='liste action'!$D$8,'liste action'!$C$8,IF(AG39='liste action'!$D$9,'liste action'!$C$9,IF(AG39='liste action'!$D$10,'liste action'!$C$10,IF(AG39='liste action'!$D$11,'liste action'!$C$11,IF(AG39='liste action'!$D$12,'liste action'!$C$12,IF(AG39='liste action'!$D$13,'liste action'!$C$13,IF(AG39='liste action'!$D$14,'liste action'!$C$14,IF(AG39='liste action'!$D$15,'liste action'!$C$15,IF(AG39='liste action'!$D$16,'liste action'!$C$16,IF(AG39='liste action'!$D$17,'liste action'!$C$17,IF(AG39='liste action'!$D$18,'liste action'!$C$18,IF(AG39='liste action'!$D$19,'liste action'!$C$19,IF(AG39='liste action'!$D$20,'liste action'!$C$20,IF(AG39='liste action'!$D$21,'liste action'!$C$21,IF(AG39='liste action'!$D$22,'liste action'!$C$22,IF(AG39='liste action'!$D$23,'liste action'!$C$23,IF(AG39='liste action'!$D$24,'liste action'!$C$24,IF(AG39='liste action'!$D$25,'liste action'!$C$25,IF(AG39='liste action'!$D$26,'liste action'!$C$26,IF(AG39='liste action'!$D$27,'liste action'!$C$27,IF(AG39='liste action'!$D$28,'liste action'!$C$28,IF(AG39='liste action'!$D$29,'liste action'!$C$29,IF(AG39='liste action'!$D$30,'liste action'!$C$30,IF(AG39='liste action'!$D$31,'liste action'!$C$31,IF(AG39='liste action'!$D$32,'liste action'!$C$32,IF(AG39='liste action'!$D$33,'liste action'!$C$33,IF(AG39='liste action'!$D$34,'liste action'!$C$34,IF(AG39='liste action'!$D$35,'liste action'!$C$35,IF(AG39='liste action'!$D$36,'liste action'!$C$36,IF(AG39='liste action'!$D$37,'liste action'!$C$37,IF(AG39='liste action'!$D$38,'liste action'!$C$38,IF(AG39='liste action'!$D$39,'liste action'!$C$39,IF(AG39='liste action'!$D$40,'liste action'!$C$40,IF(AG39='liste action'!$D$41,'liste action'!$C$41,IF(AG39='liste action'!$D$42,'liste action'!$C$42,IF(AG39='liste action'!$D$43,'liste action'!$C$43,IF(AG39='liste action'!$D$44,'liste action'!$C$44,IF(AG39='liste action'!$D$45,'liste action'!$C$45,IF(AG39='liste action'!$D$46,'liste action'!$C$46,IF(AG39='liste action'!$D$47,'liste action'!$C$47,IF(AG39='liste action'!$D$48,'liste action'!$C$48,IF(AG39='liste action'!$D$49,'liste action'!$C$49,IF(AG39='liste action'!$D$50,'liste action'!$C$50,IF(AG39='liste action'!$D$51,'liste action'!$C$51,IF(AG39='liste action'!$D$52,'liste action'!$C$52,IF(AG39='liste action'!$D$53,'liste action'!$C$53,IF(AG39='liste action'!$D$54,'liste action'!$C$54,IF(AG39='liste action'!$D$55,'liste action'!$C$55,IF(AG39='liste action'!$D$56,'liste action'!$C$56,IF(AG39='liste action'!$D$57,'liste action'!$C$57,IF(AG39='liste action'!$D$58,'liste action'!$C$58,IF(AG39='liste action'!$D$59,'liste action'!$C$59,IF(AG39='liste action'!$D$60,'liste action'!$C$60,IF(AG39='liste action'!$D$61,'liste action'!$C$61,IF(AG39='liste action'!$D$62,'liste action'!$C$62,IF(AG39='liste action'!$D$63,'liste action'!$C$63,IF(AG39='liste action'!$D$64,'liste action'!$C$64,"")))))))))))))))))))))))))))))))))))))))))))))))))))))))))))))))</f>
        <v/>
      </c>
      <c r="AG39" s="132" t="str">
        <f>IF(E39='liste action'!$E$2,'liste action'!$D$2,IF(E39='liste action'!$E$3,'liste action'!$D$3,IF(E39='liste action'!$E$4,'liste action'!$D$4,IF(E39='liste action'!$E$5,'liste action'!$D$5,IF(E39='liste action'!$E$6,'liste action'!$D$6,IF(E39='liste action'!$E$7,'liste action'!$D$7,IF(E39='liste action'!$E$8,'liste action'!$D$8,IF(E39='liste action'!$E$9,'liste action'!$D$9,IF(E39='liste action'!$E$10,'liste action'!$D$10,IF(E39='liste action'!$E$11,'liste action'!$D$11,IF(E39='liste action'!$E$12,'liste action'!$D$12,IF(E39='liste action'!$E$13,'liste action'!$D$13,IF(E39='liste action'!$E$14,'liste action'!$D$14,IF(E39='liste action'!$E$15,'liste action'!$D$15,IF(E39='liste action'!$E$16,'liste action'!$D$16,IF(E39='liste action'!$E$17,'liste action'!$D$17,IF(E39='liste action'!$E$18,'liste action'!$D$18,IF(E39='liste action'!$E$19,'liste action'!$D$19,IF(E39='liste action'!$E$20,'liste action'!$D$20,IF(E39='liste action'!$E$21,'liste action'!$D$21,IF(E39='liste action'!$E$22,'liste action'!$D$22,IF(E39='liste action'!$E$23,'liste action'!$D$23,IF(E39='liste action'!$E$24,'liste action'!$D$24,IF(E39='liste action'!$E$25,'liste action'!$D$25,IF(E39='liste action'!$E$26,'liste action'!$D$26,IF(E39='liste action'!$E$27,'liste action'!$D$27,IF(E39='liste action'!$E$28,'liste action'!$D$28,IF(E39='liste action'!$E$29,'liste action'!$D$29,IF(E39='liste action'!$E$30,'liste action'!$D$30,IF(E39='liste action'!$E$31,'liste action'!$D$31,IF(E39='liste action'!$E$32,'liste action'!$D$32,IF(E39='liste action'!$E$33,'liste action'!$D$33,IF(E39='liste action'!$E$34,'liste action'!$D$34,IF(E39='liste action'!$E$35,'liste action'!$D$35,IF(E39='liste action'!$E$36,'liste action'!$D$36,IF(E39='liste action'!$E$37,'liste action'!$D$37,IF(E39='liste action'!$E$38,'liste action'!$D$38,IF(E39='liste action'!$E$39,'liste action'!$D$39,IF(E39='liste action'!$E$40,'liste action'!$D$40,IF(E39='liste action'!$E$41,'liste action'!$D$41,IF(E39='liste action'!$E$42,'liste action'!$D$42,IF(E39='liste action'!$E$43,'liste action'!$D$43,IF(E39='liste action'!$E$44,'liste action'!$D$44,IF(E39='liste action'!$E$45,'liste action'!$D$45,IF(E39='liste action'!$E$46,'liste action'!$D$46,IF(E39='liste action'!$E$47,'liste action'!$D$47,IF(E39='liste action'!$E$48,'liste action'!$D$48,IF(E39='liste action'!$E$49,'liste action'!$D$49,IF(E39='liste action'!$E$50,'liste action'!$D$50,IF(E39='liste action'!$E$51,'liste action'!$D$51,IF(E39='liste action'!$E$52,'liste action'!$D$52,IF(E39='liste action'!$E$53,'liste action'!$D$53,IF(E39='liste action'!$E$54,'liste action'!$D$54,IF(E39='liste action'!$E$55,'liste action'!$D$55,IF(E39='liste action'!$E$56,'liste action'!$D$56,IF(E39='liste action'!$E$57,'liste action'!$D$57,IF(E39='liste action'!$E$58,'liste action'!$D$58,IF(E39='liste action'!$E$59,'liste action'!$D$59,IF(E39='liste action'!$E$60,'liste action'!$D$60,IF(E39='liste action'!$E$61,'liste action'!$D$61,IF(E39='liste action'!$E$62,'liste action'!$D$62,IF(E39='liste action'!$E$63,'liste action'!$D$63,IF(E39='liste action'!$E$64,'liste action'!$D$64,"")))))))))))))))))))))))))))))))))))))))))))))))))))))))))))))))</f>
        <v/>
      </c>
      <c r="AH39" s="132" t="str">
        <f t="shared" si="8"/>
        <v>IDN</v>
      </c>
      <c r="AI39" s="254">
        <f>K39</f>
        <v>0</v>
      </c>
      <c r="AJ39" s="329">
        <f>N39</f>
        <v>0</v>
      </c>
      <c r="AK39" s="134">
        <f>L39</f>
        <v>0</v>
      </c>
      <c r="AL39" s="134">
        <f>O39</f>
        <v>0</v>
      </c>
      <c r="AM39" s="134">
        <f>M39</f>
        <v>0</v>
      </c>
      <c r="AN39" s="134">
        <f>P39</f>
        <v>0</v>
      </c>
      <c r="AO39" s="357">
        <f t="shared" si="9"/>
        <v>0</v>
      </c>
      <c r="AP39" s="54" t="str">
        <f>IF(D39="T",2,IF(D39="CP",0,IF(D39="TF",2,IF(D39="TM",0,IF(D39="JF",0,IF(D39="RTT",0,IF(D39="JNT",0,"0")))))))</f>
        <v>0</v>
      </c>
      <c r="AQ39" s="54" t="str">
        <f>IF(E39="T",3,IF(E39="CP",0,IF(E39="TF",3,IF(E39="TM",0,IF(E39="JF",0,IF(E39="RTT",0,IF(E39="JNT",0,"0")))))))</f>
        <v>0</v>
      </c>
      <c r="AR39" s="1">
        <f t="shared" si="10"/>
        <v>0</v>
      </c>
      <c r="AS39" s="55" t="e">
        <f>IF(AR39=5,$AS$7,IF(AR39=2,$AS$8,IF(AR39=3,$AS$9,IF(AR39=0,#REF!))))</f>
        <v>#REF!</v>
      </c>
      <c r="AT39" s="54">
        <f>IF(AND(D39="CP",E39="CP"),1,IF(AND(D39="CP",E39&lt;&gt;"CP"),0.5,IF(AND(D39&lt;&gt;"CP",E39="CP"),0.5,0)))</f>
        <v>0</v>
      </c>
      <c r="AU39" s="54">
        <f>IF(D39="RTT",0.5,0)</f>
        <v>0</v>
      </c>
      <c r="AV39" s="54">
        <f>IF(E39="RTT",0.5,0)</f>
        <v>0</v>
      </c>
      <c r="AW39" s="54">
        <f t="shared" si="11"/>
        <v>0</v>
      </c>
      <c r="AX39" s="54">
        <f>IF(D39="TM",0.5,0)</f>
        <v>0</v>
      </c>
      <c r="AY39" s="54">
        <f>IF(E39="TM",0.5,0)</f>
        <v>0</v>
      </c>
      <c r="AZ39" s="54">
        <f t="shared" si="12"/>
        <v>0</v>
      </c>
      <c r="BA39" s="54">
        <f t="shared" si="13"/>
        <v>0</v>
      </c>
    </row>
    <row r="40" spans="1:53" ht="31.5" customHeight="1" thickBot="1" x14ac:dyDescent="0.35">
      <c r="A40" s="289"/>
      <c r="B40" s="154" t="s">
        <v>17</v>
      </c>
      <c r="C40" s="157">
        <f t="shared" si="15"/>
        <v>43492</v>
      </c>
      <c r="D40" s="215"/>
      <c r="E40" s="216"/>
      <c r="F40" s="216"/>
      <c r="G40" s="218"/>
      <c r="H40" s="218"/>
      <c r="I40" s="218"/>
      <c r="J40" s="217"/>
      <c r="K40" s="215"/>
      <c r="L40" s="216"/>
      <c r="M40" s="218"/>
      <c r="N40" s="219"/>
      <c r="O40" s="216"/>
      <c r="P40" s="218"/>
      <c r="Q40" s="220"/>
      <c r="R40" s="204"/>
      <c r="S40" s="215" t="str">
        <f t="shared" si="3"/>
        <v/>
      </c>
      <c r="T40" s="217" t="str">
        <f t="shared" si="4"/>
        <v/>
      </c>
      <c r="V40" s="251"/>
      <c r="W40" s="168"/>
      <c r="X40" s="168"/>
      <c r="Y40" s="168"/>
      <c r="Z40" s="166">
        <f t="shared" si="5"/>
        <v>0</v>
      </c>
      <c r="AA40" s="132" t="str">
        <f t="shared" si="6"/>
        <v>IDN</v>
      </c>
      <c r="AB40" s="132" t="str">
        <f>IF(AC40='liste action'!$D$2,'liste action'!$C$2,IF(AC40='liste action'!$D$3,'liste action'!$C$3,IF(AC40='liste action'!$D$4,'liste action'!$C$4,IF(AC40='liste action'!$D$5,'liste action'!$C$5,IF(AC40='liste action'!$D$6,'liste action'!$C$6,IF(AC40='liste action'!$D$7,'liste action'!$C$7,IF(AC40='liste action'!$D$8,'liste action'!$C$8,IF(AC40='liste action'!$D$9,'liste action'!$C$9,IF(AC40='liste action'!$D$10,'liste action'!$C$10,IF(AC40='liste action'!$D$11,'liste action'!$C$11,IF(AC40='liste action'!$D$12,'liste action'!$C$12,IF(AC40='liste action'!$D$13,'liste action'!$C$13,IF(AC40='liste action'!$D$14,'liste action'!$C$14,IF(AC40='liste action'!$D$15,'liste action'!$C$15,IF(AC40='liste action'!$D$16,'liste action'!$C$16,IF(AC40='liste action'!$D$17,'liste action'!$C$17,IF(AC40='liste action'!$D$18,'liste action'!$C$18,IF(AC40='liste action'!$D$19,'liste action'!$C$19,IF(AC40='liste action'!$D$20,'liste action'!$C$20,IF(AC40='liste action'!$D$21,'liste action'!$C$21,IF(AC40='liste action'!$D$22,'liste action'!$C$22,IF(AC40='liste action'!$D$23,'liste action'!$C$23,IF(AC40='liste action'!$D$24,'liste action'!$C$24,IF(AC40='liste action'!$D$25,'liste action'!$C$25,IF(AC40='liste action'!$D$26,'liste action'!$C$26,IF(AC40='liste action'!$D$27,'liste action'!$C$27,IF(AC40='liste action'!$D$28,'liste action'!$C$28,IF(AC40='liste action'!$D$29,'liste action'!$C$29,IF(AC40='liste action'!$D$30,'liste action'!$C$30,IF(AC40='liste action'!$D$31,'liste action'!$C$31,IF(AC40='liste action'!$D$32,'liste action'!$C$32,IF(AC40='liste action'!$D$33,'liste action'!$C$33,IF(AC40='liste action'!$D$34,'liste action'!$C$34,IF(AC40='liste action'!$D$35,'liste action'!$C$35,IF(AC40='liste action'!$D$36,'liste action'!$C$36,IF(AC40='liste action'!$D$37,'liste action'!$C$37,IF(AC40='liste action'!$D$38,'liste action'!$C$38,IF(AC40='liste action'!$D$39,'liste action'!$C$39,IF(AC40='liste action'!$D$40,'liste action'!$C$40,IF(AC40='liste action'!$D$41,'liste action'!$C$41,IF(AC40='liste action'!$D$42,'liste action'!$C$42,IF(AC40='liste action'!$D$43,'liste action'!$C$43,IF(AC40='liste action'!$D$44,'liste action'!$C$44,IF(AC40='liste action'!$D$45,'liste action'!$C$45,IF(AC40='liste action'!$D$46,'liste action'!$C$46,IF(AC40='liste action'!$D$47,'liste action'!$C$47,IF(AC40='liste action'!$D$48,'liste action'!$C$48,IF(AC40='liste action'!$D$49,'liste action'!$C$49,IF(AC40='liste action'!$D$50,'liste action'!$C$50,IF(AC40='liste action'!$D$51,'liste action'!$C$51,IF(AC40='liste action'!$D$52,'liste action'!$C$52,IF(AC40='liste action'!$D$53,'liste action'!$C$53,IF(AC40='liste action'!$D$54,'liste action'!$C$54,IF(AC40='liste action'!$D$55,'liste action'!$C$55,IF(AC40='liste action'!$D$56,'liste action'!$C$56,IF(AC40='liste action'!$D$57,'liste action'!$C$57,IF(AC40='liste action'!$D$58,'liste action'!$C$58,IF(AC40='liste action'!$D$59,'liste action'!$C$59,IF(AC40='liste action'!$D$60,'liste action'!$C$60,IF(AC40='liste action'!$D$61,'liste action'!$C$61,IF(AC40='liste action'!$D$62,'liste action'!$C$62,IF(AC40='liste action'!$D$63,'liste action'!$C$63,IF(AC40='liste action'!$D$64,'liste action'!$C$64,"")))))))))))))))))))))))))))))))))))))))))))))))))))))))))))))))</f>
        <v/>
      </c>
      <c r="AC40" s="132" t="str">
        <f>IF(D40='liste action'!$E$2,'liste action'!$D$2,IF(D40='liste action'!$E$3,'liste action'!$D$3,IF(D40='liste action'!$E$4,'liste action'!$D$4,IF(D40='liste action'!$E$5,'liste action'!$D$5,IF(D40='liste action'!$E$6,'liste action'!$D$6,IF(D40='liste action'!$E$7,'liste action'!$D$7,IF(D40='liste action'!$E$8,'liste action'!$D$8,IF(D40='liste action'!$E$9,'liste action'!$D$9,IF(D40='liste action'!$E$10,'liste action'!$D$10,IF(D40='liste action'!$E$11,'liste action'!$D$11,IF(D40='liste action'!$E$12,'liste action'!$D$12,IF(D40='liste action'!$E$13,'liste action'!$D$13,IF(D40='liste action'!$E$14,'liste action'!$D$14,IF(D40='liste action'!$E$15,'liste action'!$D$15,IF(D40='liste action'!$E$16,'liste action'!$D$16,IF(D40='liste action'!$E$17,'liste action'!$D$17,IF(D40='liste action'!$E$18,'liste action'!$D$18,IF(D40='liste action'!$E$19,'liste action'!$D$19,IF(D40='liste action'!$E$20,'liste action'!$D$20,IF(D40='liste action'!$E$21,'liste action'!$D$21,IF(D40='liste action'!$E$22,'liste action'!$D$22,IF(D40='liste action'!$E$23,'liste action'!$D$23,IF(D40='liste action'!$E$24,'liste action'!$D$24,IF(D40='liste action'!$E$25,'liste action'!$D$25,IF(D40='liste action'!$E$26,'liste action'!$D$26,IF(D40='liste action'!$E$27,'liste action'!$D$27,IF(D40='liste action'!$E$28,'liste action'!$D$28,IF(D40='liste action'!$E$29,'liste action'!$D$29,IF(D40='liste action'!$E$30,'liste action'!$D$30,IF(D40='liste action'!$E$31,'liste action'!$D$31,IF(D40='liste action'!$E$32,'liste action'!$D$32,IF(D40='liste action'!$E$33,'liste action'!$D$33,IF(D40='liste action'!$E$34,'liste action'!$D$34,IF(D40='liste action'!$E$35,'liste action'!$D$35,IF(D40='liste action'!$E$36,'liste action'!$D$36,IF(D40='liste action'!$E$37,'liste action'!$D$37,IF(D40='liste action'!$E$38,'liste action'!$D$38,IF(D40='liste action'!$E$39,'liste action'!$D$39,IF(D40='liste action'!$E$40,'liste action'!$D$40,IF(D40='liste action'!$E$41,'liste action'!$D$41,IF(D40='liste action'!$E$42,'liste action'!$D$42,IF(D40='liste action'!$E$43,'liste action'!$D$43,IF(D40='liste action'!$E$44,'liste action'!$D$44,IF(D40='liste action'!$E$45,'liste action'!$D$45,IF(D40='liste action'!$E$46,'liste action'!$D$46,IF(D40='liste action'!$E$47,'liste action'!$D$47,IF(D40='liste action'!$E$48,'liste action'!$D$48,IF(D40='liste action'!$E$49,'liste action'!$D$49,IF(D40='liste action'!$E$50,'liste action'!$D$50,IF(D40='liste action'!$E$51,'liste action'!$D$51,IF(D40='liste action'!$E$52,'liste action'!$D$52,IF(D40='liste action'!$E$53,'liste action'!$D$53,IF(D40='liste action'!$E$54,'liste action'!$D$54,IF(D40='liste action'!$E$55,'liste action'!$D$55,IF(D40='liste action'!$E$56,'liste action'!$D$56,IF(D40='liste action'!$E$57,'liste action'!$D$57,IF(D40='liste action'!$E$58,'liste action'!$D$58,IF(D40='liste action'!$E$59,'liste action'!$D$59,IF(D40='liste action'!$E$60,'liste action'!$D$60,IF(D40='liste action'!$E$61,'liste action'!$D$61,IF(D40='liste action'!$E$62,'liste action'!$D$62,IF(D40='liste action'!$E$63,'liste action'!$D$63,IF(D40='liste action'!$E$64,'liste action'!$D$64,"")))))))))))))))))))))))))))))))))))))))))))))))))))))))))))))))</f>
        <v/>
      </c>
      <c r="AD40" s="132" t="str">
        <f t="shared" si="7"/>
        <v>IDN</v>
      </c>
      <c r="AE40" s="253" t="str">
        <f>IF(I40="",LEFT($F$2,3),I40)</f>
        <v>IDN</v>
      </c>
      <c r="AF40" s="132" t="str">
        <f>IF(AG40='liste action'!$D$2,'liste action'!$C$2,IF(AG40='liste action'!$D$3,'liste action'!$C$3,IF(AG40='liste action'!$D$4,'liste action'!$C$4,IF(AG40='liste action'!$D$5,'liste action'!$C$5,IF(AG40='liste action'!$D$6,'liste action'!$C$6,IF(AG40='liste action'!$D$7,'liste action'!$C$7,IF(AG40='liste action'!$D$8,'liste action'!$C$8,IF(AG40='liste action'!$D$9,'liste action'!$C$9,IF(AG40='liste action'!$D$10,'liste action'!$C$10,IF(AG40='liste action'!$D$11,'liste action'!$C$11,IF(AG40='liste action'!$D$12,'liste action'!$C$12,IF(AG40='liste action'!$D$13,'liste action'!$C$13,IF(AG40='liste action'!$D$14,'liste action'!$C$14,IF(AG40='liste action'!$D$15,'liste action'!$C$15,IF(AG40='liste action'!$D$16,'liste action'!$C$16,IF(AG40='liste action'!$D$17,'liste action'!$C$17,IF(AG40='liste action'!$D$18,'liste action'!$C$18,IF(AG40='liste action'!$D$19,'liste action'!$C$19,IF(AG40='liste action'!$D$20,'liste action'!$C$20,IF(AG40='liste action'!$D$21,'liste action'!$C$21,IF(AG40='liste action'!$D$22,'liste action'!$C$22,IF(AG40='liste action'!$D$23,'liste action'!$C$23,IF(AG40='liste action'!$D$24,'liste action'!$C$24,IF(AG40='liste action'!$D$25,'liste action'!$C$25,IF(AG40='liste action'!$D$26,'liste action'!$C$26,IF(AG40='liste action'!$D$27,'liste action'!$C$27,IF(AG40='liste action'!$D$28,'liste action'!$C$28,IF(AG40='liste action'!$D$29,'liste action'!$C$29,IF(AG40='liste action'!$D$30,'liste action'!$C$30,IF(AG40='liste action'!$D$31,'liste action'!$C$31,IF(AG40='liste action'!$D$32,'liste action'!$C$32,IF(AG40='liste action'!$D$33,'liste action'!$C$33,IF(AG40='liste action'!$D$34,'liste action'!$C$34,IF(AG40='liste action'!$D$35,'liste action'!$C$35,IF(AG40='liste action'!$D$36,'liste action'!$C$36,IF(AG40='liste action'!$D$37,'liste action'!$C$37,IF(AG40='liste action'!$D$38,'liste action'!$C$38,IF(AG40='liste action'!$D$39,'liste action'!$C$39,IF(AG40='liste action'!$D$40,'liste action'!$C$40,IF(AG40='liste action'!$D$41,'liste action'!$C$41,IF(AG40='liste action'!$D$42,'liste action'!$C$42,IF(AG40='liste action'!$D$43,'liste action'!$C$43,IF(AG40='liste action'!$D$44,'liste action'!$C$44,IF(AG40='liste action'!$D$45,'liste action'!$C$45,IF(AG40='liste action'!$D$46,'liste action'!$C$46,IF(AG40='liste action'!$D$47,'liste action'!$C$47,IF(AG40='liste action'!$D$48,'liste action'!$C$48,IF(AG40='liste action'!$D$49,'liste action'!$C$49,IF(AG40='liste action'!$D$50,'liste action'!$C$50,IF(AG40='liste action'!$D$51,'liste action'!$C$51,IF(AG40='liste action'!$D$52,'liste action'!$C$52,IF(AG40='liste action'!$D$53,'liste action'!$C$53,IF(AG40='liste action'!$D$54,'liste action'!$C$54,IF(AG40='liste action'!$D$55,'liste action'!$C$55,IF(AG40='liste action'!$D$56,'liste action'!$C$56,IF(AG40='liste action'!$D$57,'liste action'!$C$57,IF(AG40='liste action'!$D$58,'liste action'!$C$58,IF(AG40='liste action'!$D$59,'liste action'!$C$59,IF(AG40='liste action'!$D$60,'liste action'!$C$60,IF(AG40='liste action'!$D$61,'liste action'!$C$61,IF(AG40='liste action'!$D$62,'liste action'!$C$62,IF(AG40='liste action'!$D$63,'liste action'!$C$63,IF(AG40='liste action'!$D$64,'liste action'!$C$64,"")))))))))))))))))))))))))))))))))))))))))))))))))))))))))))))))</f>
        <v/>
      </c>
      <c r="AG40" s="132" t="str">
        <f>IF(E40='liste action'!$E$2,'liste action'!$D$2,IF(E40='liste action'!$E$3,'liste action'!$D$3,IF(E40='liste action'!$E$4,'liste action'!$D$4,IF(E40='liste action'!$E$5,'liste action'!$D$5,IF(E40='liste action'!$E$6,'liste action'!$D$6,IF(E40='liste action'!$E$7,'liste action'!$D$7,IF(E40='liste action'!$E$8,'liste action'!$D$8,IF(E40='liste action'!$E$9,'liste action'!$D$9,IF(E40='liste action'!$E$10,'liste action'!$D$10,IF(E40='liste action'!$E$11,'liste action'!$D$11,IF(E40='liste action'!$E$12,'liste action'!$D$12,IF(E40='liste action'!$E$13,'liste action'!$D$13,IF(E40='liste action'!$E$14,'liste action'!$D$14,IF(E40='liste action'!$E$15,'liste action'!$D$15,IF(E40='liste action'!$E$16,'liste action'!$D$16,IF(E40='liste action'!$E$17,'liste action'!$D$17,IF(E40='liste action'!$E$18,'liste action'!$D$18,IF(E40='liste action'!$E$19,'liste action'!$D$19,IF(E40='liste action'!$E$20,'liste action'!$D$20,IF(E40='liste action'!$E$21,'liste action'!$D$21,IF(E40='liste action'!$E$22,'liste action'!$D$22,IF(E40='liste action'!$E$23,'liste action'!$D$23,IF(E40='liste action'!$E$24,'liste action'!$D$24,IF(E40='liste action'!$E$25,'liste action'!$D$25,IF(E40='liste action'!$E$26,'liste action'!$D$26,IF(E40='liste action'!$E$27,'liste action'!$D$27,IF(E40='liste action'!$E$28,'liste action'!$D$28,IF(E40='liste action'!$E$29,'liste action'!$D$29,IF(E40='liste action'!$E$30,'liste action'!$D$30,IF(E40='liste action'!$E$31,'liste action'!$D$31,IF(E40='liste action'!$E$32,'liste action'!$D$32,IF(E40='liste action'!$E$33,'liste action'!$D$33,IF(E40='liste action'!$E$34,'liste action'!$D$34,IF(E40='liste action'!$E$35,'liste action'!$D$35,IF(E40='liste action'!$E$36,'liste action'!$D$36,IF(E40='liste action'!$E$37,'liste action'!$D$37,IF(E40='liste action'!$E$38,'liste action'!$D$38,IF(E40='liste action'!$E$39,'liste action'!$D$39,IF(E40='liste action'!$E$40,'liste action'!$D$40,IF(E40='liste action'!$E$41,'liste action'!$D$41,IF(E40='liste action'!$E$42,'liste action'!$D$42,IF(E40='liste action'!$E$43,'liste action'!$D$43,IF(E40='liste action'!$E$44,'liste action'!$D$44,IF(E40='liste action'!$E$45,'liste action'!$D$45,IF(E40='liste action'!$E$46,'liste action'!$D$46,IF(E40='liste action'!$E$47,'liste action'!$D$47,IF(E40='liste action'!$E$48,'liste action'!$D$48,IF(E40='liste action'!$E$49,'liste action'!$D$49,IF(E40='liste action'!$E$50,'liste action'!$D$50,IF(E40='liste action'!$E$51,'liste action'!$D$51,IF(E40='liste action'!$E$52,'liste action'!$D$52,IF(E40='liste action'!$E$53,'liste action'!$D$53,IF(E40='liste action'!$E$54,'liste action'!$D$54,IF(E40='liste action'!$E$55,'liste action'!$D$55,IF(E40='liste action'!$E$56,'liste action'!$D$56,IF(E40='liste action'!$E$57,'liste action'!$D$57,IF(E40='liste action'!$E$58,'liste action'!$D$58,IF(E40='liste action'!$E$59,'liste action'!$D$59,IF(E40='liste action'!$E$60,'liste action'!$D$60,IF(E40='liste action'!$E$61,'liste action'!$D$61,IF(E40='liste action'!$E$62,'liste action'!$D$62,IF(E40='liste action'!$E$63,'liste action'!$D$63,IF(E40='liste action'!$E$64,'liste action'!$D$64,"")))))))))))))))))))))))))))))))))))))))))))))))))))))))))))))))</f>
        <v/>
      </c>
      <c r="AH40" s="132" t="str">
        <f t="shared" si="8"/>
        <v>IDN</v>
      </c>
      <c r="AI40" s="254">
        <f>K40</f>
        <v>0</v>
      </c>
      <c r="AJ40" s="329">
        <f>N40</f>
        <v>0</v>
      </c>
      <c r="AK40" s="134">
        <f>L40</f>
        <v>0</v>
      </c>
      <c r="AL40" s="134">
        <f>O40</f>
        <v>0</v>
      </c>
      <c r="AM40" s="134">
        <f>M40</f>
        <v>0</v>
      </c>
      <c r="AN40" s="134">
        <f>P40</f>
        <v>0</v>
      </c>
      <c r="AO40" s="357">
        <f t="shared" si="9"/>
        <v>0</v>
      </c>
      <c r="AP40" s="54" t="str">
        <f>IF(D40="T",2,IF(D40="CP",0,IF(D40="TF",2,IF(D40="TM",0,IF(D40="JF",0,IF(D40="RTT",0,IF(D40="JNT",0,"0")))))))</f>
        <v>0</v>
      </c>
      <c r="AQ40" s="54" t="str">
        <f>IF(E40="T",3,IF(E40="CP",0,IF(E40="TF",3,IF(E40="TM",0,IF(E40="JF",0,IF(E40="RTT",0,IF(E40="JNT",0,"0")))))))</f>
        <v>0</v>
      </c>
      <c r="AR40" s="1">
        <f t="shared" si="10"/>
        <v>0</v>
      </c>
      <c r="AS40" s="55" t="e">
        <f>IF(AR40=5,$AS$7,IF(AR40=2,$AS$8,IF(AR40=3,$AS$9,IF(AR40=0,#REF!))))</f>
        <v>#REF!</v>
      </c>
      <c r="AT40" s="54">
        <f>IF(AND(D40="CP",E40="CP"),1,IF(AND(D40="CP",E40&lt;&gt;"CP"),0.5,IF(AND(D40&lt;&gt;"CP",E40="CP"),0.5,0)))</f>
        <v>0</v>
      </c>
      <c r="AU40" s="54">
        <f>IF(D40="RTT",0.5,0)</f>
        <v>0</v>
      </c>
      <c r="AV40" s="54">
        <f>IF(E40="RTT",0.5,0)</f>
        <v>0</v>
      </c>
      <c r="AW40" s="54">
        <f t="shared" si="11"/>
        <v>0</v>
      </c>
      <c r="AX40" s="54">
        <f>IF(D40="TM",0.5,0)</f>
        <v>0</v>
      </c>
      <c r="AY40" s="54">
        <f>IF(E40="TM",0.5,0)</f>
        <v>0</v>
      </c>
      <c r="AZ40" s="54">
        <f t="shared" si="12"/>
        <v>0</v>
      </c>
      <c r="BA40" s="54">
        <f t="shared" si="13"/>
        <v>0</v>
      </c>
    </row>
    <row r="41" spans="1:53" ht="31.5" customHeight="1" x14ac:dyDescent="0.3">
      <c r="A41" s="287">
        <v>5</v>
      </c>
      <c r="B41" s="150" t="s">
        <v>11</v>
      </c>
      <c r="C41" s="149">
        <f t="shared" si="15"/>
        <v>43493</v>
      </c>
      <c r="D41" s="196"/>
      <c r="E41" s="197"/>
      <c r="F41" s="197"/>
      <c r="G41" s="326"/>
      <c r="H41" s="326"/>
      <c r="I41" s="326"/>
      <c r="J41" s="198"/>
      <c r="K41" s="199"/>
      <c r="L41" s="200"/>
      <c r="M41" s="201"/>
      <c r="N41" s="202"/>
      <c r="O41" s="200"/>
      <c r="P41" s="201"/>
      <c r="Q41" s="203">
        <f t="shared" si="14"/>
        <v>0</v>
      </c>
      <c r="R41" s="204"/>
      <c r="S41" s="194" t="str">
        <f t="shared" si="3"/>
        <v/>
      </c>
      <c r="T41" s="205" t="str">
        <f t="shared" si="4"/>
        <v/>
      </c>
      <c r="V41" s="251"/>
      <c r="W41" s="168"/>
      <c r="X41" s="168"/>
      <c r="Y41" s="168"/>
      <c r="Z41" s="166">
        <f t="shared" si="5"/>
        <v>0</v>
      </c>
      <c r="AA41" s="132" t="str">
        <f t="shared" si="6"/>
        <v>IDN</v>
      </c>
      <c r="AB41" s="132" t="str">
        <f>IF(AC41='liste action'!$D$2,'liste action'!$C$2,IF(AC41='liste action'!$D$3,'liste action'!$C$3,IF(AC41='liste action'!$D$4,'liste action'!$C$4,IF(AC41='liste action'!$D$5,'liste action'!$C$5,IF(AC41='liste action'!$D$6,'liste action'!$C$6,IF(AC41='liste action'!$D$7,'liste action'!$C$7,IF(AC41='liste action'!$D$8,'liste action'!$C$8,IF(AC41='liste action'!$D$9,'liste action'!$C$9,IF(AC41='liste action'!$D$10,'liste action'!$C$10,IF(AC41='liste action'!$D$11,'liste action'!$C$11,IF(AC41='liste action'!$D$12,'liste action'!$C$12,IF(AC41='liste action'!$D$13,'liste action'!$C$13,IF(AC41='liste action'!$D$14,'liste action'!$C$14,IF(AC41='liste action'!$D$15,'liste action'!$C$15,IF(AC41='liste action'!$D$16,'liste action'!$C$16,IF(AC41='liste action'!$D$17,'liste action'!$C$17,IF(AC41='liste action'!$D$18,'liste action'!$C$18,IF(AC41='liste action'!$D$19,'liste action'!$C$19,IF(AC41='liste action'!$D$20,'liste action'!$C$20,IF(AC41='liste action'!$D$21,'liste action'!$C$21,IF(AC41='liste action'!$D$22,'liste action'!$C$22,IF(AC41='liste action'!$D$23,'liste action'!$C$23,IF(AC41='liste action'!$D$24,'liste action'!$C$24,IF(AC41='liste action'!$D$25,'liste action'!$C$25,IF(AC41='liste action'!$D$26,'liste action'!$C$26,IF(AC41='liste action'!$D$27,'liste action'!$C$27,IF(AC41='liste action'!$D$28,'liste action'!$C$28,IF(AC41='liste action'!$D$29,'liste action'!$C$29,IF(AC41='liste action'!$D$30,'liste action'!$C$30,IF(AC41='liste action'!$D$31,'liste action'!$C$31,IF(AC41='liste action'!$D$32,'liste action'!$C$32,IF(AC41='liste action'!$D$33,'liste action'!$C$33,IF(AC41='liste action'!$D$34,'liste action'!$C$34,IF(AC41='liste action'!$D$35,'liste action'!$C$35,IF(AC41='liste action'!$D$36,'liste action'!$C$36,IF(AC41='liste action'!$D$37,'liste action'!$C$37,IF(AC41='liste action'!$D$38,'liste action'!$C$38,IF(AC41='liste action'!$D$39,'liste action'!$C$39,IF(AC41='liste action'!$D$40,'liste action'!$C$40,IF(AC41='liste action'!$D$41,'liste action'!$C$41,IF(AC41='liste action'!$D$42,'liste action'!$C$42,IF(AC41='liste action'!$D$43,'liste action'!$C$43,IF(AC41='liste action'!$D$44,'liste action'!$C$44,IF(AC41='liste action'!$D$45,'liste action'!$C$45,IF(AC41='liste action'!$D$46,'liste action'!$C$46,IF(AC41='liste action'!$D$47,'liste action'!$C$47,IF(AC41='liste action'!$D$48,'liste action'!$C$48,IF(AC41='liste action'!$D$49,'liste action'!$C$49,IF(AC41='liste action'!$D$50,'liste action'!$C$50,IF(AC41='liste action'!$D$51,'liste action'!$C$51,IF(AC41='liste action'!$D$52,'liste action'!$C$52,IF(AC41='liste action'!$D$53,'liste action'!$C$53,IF(AC41='liste action'!$D$54,'liste action'!$C$54,IF(AC41='liste action'!$D$55,'liste action'!$C$55,IF(AC41='liste action'!$D$56,'liste action'!$C$56,IF(AC41='liste action'!$D$57,'liste action'!$C$57,IF(AC41='liste action'!$D$58,'liste action'!$C$58,IF(AC41='liste action'!$D$59,'liste action'!$C$59,IF(AC41='liste action'!$D$60,'liste action'!$C$60,IF(AC41='liste action'!$D$61,'liste action'!$C$61,IF(AC41='liste action'!$D$62,'liste action'!$C$62,IF(AC41='liste action'!$D$63,'liste action'!$C$63,IF(AC41='liste action'!$D$64,'liste action'!$C$64,"")))))))))))))))))))))))))))))))))))))))))))))))))))))))))))))))</f>
        <v/>
      </c>
      <c r="AC41" s="132" t="str">
        <f>IF(D41='liste action'!$E$2,'liste action'!$D$2,IF(D41='liste action'!$E$3,'liste action'!$D$3,IF(D41='liste action'!$E$4,'liste action'!$D$4,IF(D41='liste action'!$E$5,'liste action'!$D$5,IF(D41='liste action'!$E$6,'liste action'!$D$6,IF(D41='liste action'!$E$7,'liste action'!$D$7,IF(D41='liste action'!$E$8,'liste action'!$D$8,IF(D41='liste action'!$E$9,'liste action'!$D$9,IF(D41='liste action'!$E$10,'liste action'!$D$10,IF(D41='liste action'!$E$11,'liste action'!$D$11,IF(D41='liste action'!$E$12,'liste action'!$D$12,IF(D41='liste action'!$E$13,'liste action'!$D$13,IF(D41='liste action'!$E$14,'liste action'!$D$14,IF(D41='liste action'!$E$15,'liste action'!$D$15,IF(D41='liste action'!$E$16,'liste action'!$D$16,IF(D41='liste action'!$E$17,'liste action'!$D$17,IF(D41='liste action'!$E$18,'liste action'!$D$18,IF(D41='liste action'!$E$19,'liste action'!$D$19,IF(D41='liste action'!$E$20,'liste action'!$D$20,IF(D41='liste action'!$E$21,'liste action'!$D$21,IF(D41='liste action'!$E$22,'liste action'!$D$22,IF(D41='liste action'!$E$23,'liste action'!$D$23,IF(D41='liste action'!$E$24,'liste action'!$D$24,IF(D41='liste action'!$E$25,'liste action'!$D$25,IF(D41='liste action'!$E$26,'liste action'!$D$26,IF(D41='liste action'!$E$27,'liste action'!$D$27,IF(D41='liste action'!$E$28,'liste action'!$D$28,IF(D41='liste action'!$E$29,'liste action'!$D$29,IF(D41='liste action'!$E$30,'liste action'!$D$30,IF(D41='liste action'!$E$31,'liste action'!$D$31,IF(D41='liste action'!$E$32,'liste action'!$D$32,IF(D41='liste action'!$E$33,'liste action'!$D$33,IF(D41='liste action'!$E$34,'liste action'!$D$34,IF(D41='liste action'!$E$35,'liste action'!$D$35,IF(D41='liste action'!$E$36,'liste action'!$D$36,IF(D41='liste action'!$E$37,'liste action'!$D$37,IF(D41='liste action'!$E$38,'liste action'!$D$38,IF(D41='liste action'!$E$39,'liste action'!$D$39,IF(D41='liste action'!$E$40,'liste action'!$D$40,IF(D41='liste action'!$E$41,'liste action'!$D$41,IF(D41='liste action'!$E$42,'liste action'!$D$42,IF(D41='liste action'!$E$43,'liste action'!$D$43,IF(D41='liste action'!$E$44,'liste action'!$D$44,IF(D41='liste action'!$E$45,'liste action'!$D$45,IF(D41='liste action'!$E$46,'liste action'!$D$46,IF(D41='liste action'!$E$47,'liste action'!$D$47,IF(D41='liste action'!$E$48,'liste action'!$D$48,IF(D41='liste action'!$E$49,'liste action'!$D$49,IF(D41='liste action'!$E$50,'liste action'!$D$50,IF(D41='liste action'!$E$51,'liste action'!$D$51,IF(D41='liste action'!$E$52,'liste action'!$D$52,IF(D41='liste action'!$E$53,'liste action'!$D$53,IF(D41='liste action'!$E$54,'liste action'!$D$54,IF(D41='liste action'!$E$55,'liste action'!$D$55,IF(D41='liste action'!$E$56,'liste action'!$D$56,IF(D41='liste action'!$E$57,'liste action'!$D$57,IF(D41='liste action'!$E$58,'liste action'!$D$58,IF(D41='liste action'!$E$59,'liste action'!$D$59,IF(D41='liste action'!$E$60,'liste action'!$D$60,IF(D41='liste action'!$E$61,'liste action'!$D$61,IF(D41='liste action'!$E$62,'liste action'!$D$62,IF(D41='liste action'!$E$63,'liste action'!$D$63,IF(D41='liste action'!$E$64,'liste action'!$D$64,"")))))))))))))))))))))))))))))))))))))))))))))))))))))))))))))))</f>
        <v/>
      </c>
      <c r="AD41" s="132" t="str">
        <f t="shared" si="7"/>
        <v>IDN</v>
      </c>
      <c r="AE41" s="253" t="str">
        <f>IF(I41="",LEFT($F$2,3),I41)</f>
        <v>IDN</v>
      </c>
      <c r="AF41" s="132" t="str">
        <f>IF(AG41='liste action'!$D$2,'liste action'!$C$2,IF(AG41='liste action'!$D$3,'liste action'!$C$3,IF(AG41='liste action'!$D$4,'liste action'!$C$4,IF(AG41='liste action'!$D$5,'liste action'!$C$5,IF(AG41='liste action'!$D$6,'liste action'!$C$6,IF(AG41='liste action'!$D$7,'liste action'!$C$7,IF(AG41='liste action'!$D$8,'liste action'!$C$8,IF(AG41='liste action'!$D$9,'liste action'!$C$9,IF(AG41='liste action'!$D$10,'liste action'!$C$10,IF(AG41='liste action'!$D$11,'liste action'!$C$11,IF(AG41='liste action'!$D$12,'liste action'!$C$12,IF(AG41='liste action'!$D$13,'liste action'!$C$13,IF(AG41='liste action'!$D$14,'liste action'!$C$14,IF(AG41='liste action'!$D$15,'liste action'!$C$15,IF(AG41='liste action'!$D$16,'liste action'!$C$16,IF(AG41='liste action'!$D$17,'liste action'!$C$17,IF(AG41='liste action'!$D$18,'liste action'!$C$18,IF(AG41='liste action'!$D$19,'liste action'!$C$19,IF(AG41='liste action'!$D$20,'liste action'!$C$20,IF(AG41='liste action'!$D$21,'liste action'!$C$21,IF(AG41='liste action'!$D$22,'liste action'!$C$22,IF(AG41='liste action'!$D$23,'liste action'!$C$23,IF(AG41='liste action'!$D$24,'liste action'!$C$24,IF(AG41='liste action'!$D$25,'liste action'!$C$25,IF(AG41='liste action'!$D$26,'liste action'!$C$26,IF(AG41='liste action'!$D$27,'liste action'!$C$27,IF(AG41='liste action'!$D$28,'liste action'!$C$28,IF(AG41='liste action'!$D$29,'liste action'!$C$29,IF(AG41='liste action'!$D$30,'liste action'!$C$30,IF(AG41='liste action'!$D$31,'liste action'!$C$31,IF(AG41='liste action'!$D$32,'liste action'!$C$32,IF(AG41='liste action'!$D$33,'liste action'!$C$33,IF(AG41='liste action'!$D$34,'liste action'!$C$34,IF(AG41='liste action'!$D$35,'liste action'!$C$35,IF(AG41='liste action'!$D$36,'liste action'!$C$36,IF(AG41='liste action'!$D$37,'liste action'!$C$37,IF(AG41='liste action'!$D$38,'liste action'!$C$38,IF(AG41='liste action'!$D$39,'liste action'!$C$39,IF(AG41='liste action'!$D$40,'liste action'!$C$40,IF(AG41='liste action'!$D$41,'liste action'!$C$41,IF(AG41='liste action'!$D$42,'liste action'!$C$42,IF(AG41='liste action'!$D$43,'liste action'!$C$43,IF(AG41='liste action'!$D$44,'liste action'!$C$44,IF(AG41='liste action'!$D$45,'liste action'!$C$45,IF(AG41='liste action'!$D$46,'liste action'!$C$46,IF(AG41='liste action'!$D$47,'liste action'!$C$47,IF(AG41='liste action'!$D$48,'liste action'!$C$48,IF(AG41='liste action'!$D$49,'liste action'!$C$49,IF(AG41='liste action'!$D$50,'liste action'!$C$50,IF(AG41='liste action'!$D$51,'liste action'!$C$51,IF(AG41='liste action'!$D$52,'liste action'!$C$52,IF(AG41='liste action'!$D$53,'liste action'!$C$53,IF(AG41='liste action'!$D$54,'liste action'!$C$54,IF(AG41='liste action'!$D$55,'liste action'!$C$55,IF(AG41='liste action'!$D$56,'liste action'!$C$56,IF(AG41='liste action'!$D$57,'liste action'!$C$57,IF(AG41='liste action'!$D$58,'liste action'!$C$58,IF(AG41='liste action'!$D$59,'liste action'!$C$59,IF(AG41='liste action'!$D$60,'liste action'!$C$60,IF(AG41='liste action'!$D$61,'liste action'!$C$61,IF(AG41='liste action'!$D$62,'liste action'!$C$62,IF(AG41='liste action'!$D$63,'liste action'!$C$63,IF(AG41='liste action'!$D$64,'liste action'!$C$64,"")))))))))))))))))))))))))))))))))))))))))))))))))))))))))))))))</f>
        <v/>
      </c>
      <c r="AG41" s="132" t="str">
        <f>IF(E41='liste action'!$E$2,'liste action'!$D$2,IF(E41='liste action'!$E$3,'liste action'!$D$3,IF(E41='liste action'!$E$4,'liste action'!$D$4,IF(E41='liste action'!$E$5,'liste action'!$D$5,IF(E41='liste action'!$E$6,'liste action'!$D$6,IF(E41='liste action'!$E$7,'liste action'!$D$7,IF(E41='liste action'!$E$8,'liste action'!$D$8,IF(E41='liste action'!$E$9,'liste action'!$D$9,IF(E41='liste action'!$E$10,'liste action'!$D$10,IF(E41='liste action'!$E$11,'liste action'!$D$11,IF(E41='liste action'!$E$12,'liste action'!$D$12,IF(E41='liste action'!$E$13,'liste action'!$D$13,IF(E41='liste action'!$E$14,'liste action'!$D$14,IF(E41='liste action'!$E$15,'liste action'!$D$15,IF(E41='liste action'!$E$16,'liste action'!$D$16,IF(E41='liste action'!$E$17,'liste action'!$D$17,IF(E41='liste action'!$E$18,'liste action'!$D$18,IF(E41='liste action'!$E$19,'liste action'!$D$19,IF(E41='liste action'!$E$20,'liste action'!$D$20,IF(E41='liste action'!$E$21,'liste action'!$D$21,IF(E41='liste action'!$E$22,'liste action'!$D$22,IF(E41='liste action'!$E$23,'liste action'!$D$23,IF(E41='liste action'!$E$24,'liste action'!$D$24,IF(E41='liste action'!$E$25,'liste action'!$D$25,IF(E41='liste action'!$E$26,'liste action'!$D$26,IF(E41='liste action'!$E$27,'liste action'!$D$27,IF(E41='liste action'!$E$28,'liste action'!$D$28,IF(E41='liste action'!$E$29,'liste action'!$D$29,IF(E41='liste action'!$E$30,'liste action'!$D$30,IF(E41='liste action'!$E$31,'liste action'!$D$31,IF(E41='liste action'!$E$32,'liste action'!$D$32,IF(E41='liste action'!$E$33,'liste action'!$D$33,IF(E41='liste action'!$E$34,'liste action'!$D$34,IF(E41='liste action'!$E$35,'liste action'!$D$35,IF(E41='liste action'!$E$36,'liste action'!$D$36,IF(E41='liste action'!$E$37,'liste action'!$D$37,IF(E41='liste action'!$E$38,'liste action'!$D$38,IF(E41='liste action'!$E$39,'liste action'!$D$39,IF(E41='liste action'!$E$40,'liste action'!$D$40,IF(E41='liste action'!$E$41,'liste action'!$D$41,IF(E41='liste action'!$E$42,'liste action'!$D$42,IF(E41='liste action'!$E$43,'liste action'!$D$43,IF(E41='liste action'!$E$44,'liste action'!$D$44,IF(E41='liste action'!$E$45,'liste action'!$D$45,IF(E41='liste action'!$E$46,'liste action'!$D$46,IF(E41='liste action'!$E$47,'liste action'!$D$47,IF(E41='liste action'!$E$48,'liste action'!$D$48,IF(E41='liste action'!$E$49,'liste action'!$D$49,IF(E41='liste action'!$E$50,'liste action'!$D$50,IF(E41='liste action'!$E$51,'liste action'!$D$51,IF(E41='liste action'!$E$52,'liste action'!$D$52,IF(E41='liste action'!$E$53,'liste action'!$D$53,IF(E41='liste action'!$E$54,'liste action'!$D$54,IF(E41='liste action'!$E$55,'liste action'!$D$55,IF(E41='liste action'!$E$56,'liste action'!$D$56,IF(E41='liste action'!$E$57,'liste action'!$D$57,IF(E41='liste action'!$E$58,'liste action'!$D$58,IF(E41='liste action'!$E$59,'liste action'!$D$59,IF(E41='liste action'!$E$60,'liste action'!$D$60,IF(E41='liste action'!$E$61,'liste action'!$D$61,IF(E41='liste action'!$E$62,'liste action'!$D$62,IF(E41='liste action'!$E$63,'liste action'!$D$63,IF(E41='liste action'!$E$64,'liste action'!$D$64,"")))))))))))))))))))))))))))))))))))))))))))))))))))))))))))))))</f>
        <v/>
      </c>
      <c r="AH41" s="132" t="str">
        <f t="shared" si="8"/>
        <v>IDN</v>
      </c>
      <c r="AI41" s="254">
        <f>K41</f>
        <v>0</v>
      </c>
      <c r="AJ41" s="329">
        <f>N41</f>
        <v>0</v>
      </c>
      <c r="AK41" s="134">
        <f>L41</f>
        <v>0</v>
      </c>
      <c r="AL41" s="134">
        <f>O41</f>
        <v>0</v>
      </c>
      <c r="AM41" s="134">
        <f>M41</f>
        <v>0</v>
      </c>
      <c r="AN41" s="134">
        <f>P41</f>
        <v>0</v>
      </c>
      <c r="AO41" s="357">
        <f t="shared" si="9"/>
        <v>0</v>
      </c>
      <c r="AP41" s="54" t="str">
        <f>IF(D41="T",2,IF(D41="CP",0,IF(D41="TF",2,IF(D41="TM",0,IF(D41="JF",0,IF(D41="RTT",0,IF(D41="JNT",0,"0")))))))</f>
        <v>0</v>
      </c>
      <c r="AQ41" s="54" t="str">
        <f>IF(E41="T",3,IF(E41="CP",0,IF(E41="TF",3,IF(E41="TM",0,IF(E41="JF",0,IF(E41="RTT",0,IF(E41="JNT",0,"0")))))))</f>
        <v>0</v>
      </c>
      <c r="AR41" s="1">
        <f t="shared" si="10"/>
        <v>0</v>
      </c>
      <c r="AS41" s="55" t="e">
        <f>IF(AR41=5,$AS$7,IF(AR41=2,$AS$8,IF(AR41=3,$AS$9,IF(AR41=0,#REF!))))</f>
        <v>#REF!</v>
      </c>
      <c r="AT41" s="54">
        <f>IF(AND(D41="CP",E41="CP"),1,IF(AND(D41="CP",E41&lt;&gt;"CP"),0.5,IF(AND(D41&lt;&gt;"CP",E41="CP"),0.5,0)))</f>
        <v>0</v>
      </c>
      <c r="AU41" s="54">
        <f>IF(D41="RTT",0.5,0)</f>
        <v>0</v>
      </c>
      <c r="AV41" s="54">
        <f>IF(E41="RTT",0.5,0)</f>
        <v>0</v>
      </c>
      <c r="AW41" s="54">
        <f t="shared" si="11"/>
        <v>0</v>
      </c>
      <c r="AX41" s="54">
        <f>IF(D41="TM",0.5,0)</f>
        <v>0</v>
      </c>
      <c r="AY41" s="54">
        <f>IF(E41="TM",0.5,0)</f>
        <v>0</v>
      </c>
      <c r="AZ41" s="54">
        <f t="shared" si="12"/>
        <v>0</v>
      </c>
      <c r="BA41" s="54">
        <f t="shared" si="13"/>
        <v>0</v>
      </c>
    </row>
    <row r="42" spans="1:53" ht="31.5" customHeight="1" x14ac:dyDescent="0.3">
      <c r="A42" s="287"/>
      <c r="B42" s="150" t="s">
        <v>12</v>
      </c>
      <c r="C42" s="151">
        <f t="shared" si="15"/>
        <v>43494</v>
      </c>
      <c r="D42" s="196"/>
      <c r="E42" s="197"/>
      <c r="F42" s="197"/>
      <c r="G42" s="326"/>
      <c r="H42" s="326"/>
      <c r="I42" s="326"/>
      <c r="J42" s="198"/>
      <c r="K42" s="199"/>
      <c r="L42" s="200"/>
      <c r="M42" s="201"/>
      <c r="N42" s="202"/>
      <c r="O42" s="200"/>
      <c r="P42" s="201"/>
      <c r="Q42" s="203">
        <f t="shared" si="14"/>
        <v>0</v>
      </c>
      <c r="R42" s="204"/>
      <c r="S42" s="199" t="str">
        <f t="shared" si="3"/>
        <v/>
      </c>
      <c r="T42" s="205" t="str">
        <f t="shared" si="4"/>
        <v/>
      </c>
      <c r="V42" s="251"/>
      <c r="W42" s="168"/>
      <c r="X42" s="168"/>
      <c r="Y42" s="168"/>
      <c r="Z42" s="166">
        <f t="shared" si="5"/>
        <v>0</v>
      </c>
      <c r="AA42" s="132" t="str">
        <f t="shared" si="6"/>
        <v>IDN</v>
      </c>
      <c r="AB42" s="132" t="str">
        <f>IF(AC42='liste action'!$D$2,'liste action'!$C$2,IF(AC42='liste action'!$D$3,'liste action'!$C$3,IF(AC42='liste action'!$D$4,'liste action'!$C$4,IF(AC42='liste action'!$D$5,'liste action'!$C$5,IF(AC42='liste action'!$D$6,'liste action'!$C$6,IF(AC42='liste action'!$D$7,'liste action'!$C$7,IF(AC42='liste action'!$D$8,'liste action'!$C$8,IF(AC42='liste action'!$D$9,'liste action'!$C$9,IF(AC42='liste action'!$D$10,'liste action'!$C$10,IF(AC42='liste action'!$D$11,'liste action'!$C$11,IF(AC42='liste action'!$D$12,'liste action'!$C$12,IF(AC42='liste action'!$D$13,'liste action'!$C$13,IF(AC42='liste action'!$D$14,'liste action'!$C$14,IF(AC42='liste action'!$D$15,'liste action'!$C$15,IF(AC42='liste action'!$D$16,'liste action'!$C$16,IF(AC42='liste action'!$D$17,'liste action'!$C$17,IF(AC42='liste action'!$D$18,'liste action'!$C$18,IF(AC42='liste action'!$D$19,'liste action'!$C$19,IF(AC42='liste action'!$D$20,'liste action'!$C$20,IF(AC42='liste action'!$D$21,'liste action'!$C$21,IF(AC42='liste action'!$D$22,'liste action'!$C$22,IF(AC42='liste action'!$D$23,'liste action'!$C$23,IF(AC42='liste action'!$D$24,'liste action'!$C$24,IF(AC42='liste action'!$D$25,'liste action'!$C$25,IF(AC42='liste action'!$D$26,'liste action'!$C$26,IF(AC42='liste action'!$D$27,'liste action'!$C$27,IF(AC42='liste action'!$D$28,'liste action'!$C$28,IF(AC42='liste action'!$D$29,'liste action'!$C$29,IF(AC42='liste action'!$D$30,'liste action'!$C$30,IF(AC42='liste action'!$D$31,'liste action'!$C$31,IF(AC42='liste action'!$D$32,'liste action'!$C$32,IF(AC42='liste action'!$D$33,'liste action'!$C$33,IF(AC42='liste action'!$D$34,'liste action'!$C$34,IF(AC42='liste action'!$D$35,'liste action'!$C$35,IF(AC42='liste action'!$D$36,'liste action'!$C$36,IF(AC42='liste action'!$D$37,'liste action'!$C$37,IF(AC42='liste action'!$D$38,'liste action'!$C$38,IF(AC42='liste action'!$D$39,'liste action'!$C$39,IF(AC42='liste action'!$D$40,'liste action'!$C$40,IF(AC42='liste action'!$D$41,'liste action'!$C$41,IF(AC42='liste action'!$D$42,'liste action'!$C$42,IF(AC42='liste action'!$D$43,'liste action'!$C$43,IF(AC42='liste action'!$D$44,'liste action'!$C$44,IF(AC42='liste action'!$D$45,'liste action'!$C$45,IF(AC42='liste action'!$D$46,'liste action'!$C$46,IF(AC42='liste action'!$D$47,'liste action'!$C$47,IF(AC42='liste action'!$D$48,'liste action'!$C$48,IF(AC42='liste action'!$D$49,'liste action'!$C$49,IF(AC42='liste action'!$D$50,'liste action'!$C$50,IF(AC42='liste action'!$D$51,'liste action'!$C$51,IF(AC42='liste action'!$D$52,'liste action'!$C$52,IF(AC42='liste action'!$D$53,'liste action'!$C$53,IF(AC42='liste action'!$D$54,'liste action'!$C$54,IF(AC42='liste action'!$D$55,'liste action'!$C$55,IF(AC42='liste action'!$D$56,'liste action'!$C$56,IF(AC42='liste action'!$D$57,'liste action'!$C$57,IF(AC42='liste action'!$D$58,'liste action'!$C$58,IF(AC42='liste action'!$D$59,'liste action'!$C$59,IF(AC42='liste action'!$D$60,'liste action'!$C$60,IF(AC42='liste action'!$D$61,'liste action'!$C$61,IF(AC42='liste action'!$D$62,'liste action'!$C$62,IF(AC42='liste action'!$D$63,'liste action'!$C$63,IF(AC42='liste action'!$D$64,'liste action'!$C$64,"")))))))))))))))))))))))))))))))))))))))))))))))))))))))))))))))</f>
        <v/>
      </c>
      <c r="AC42" s="132" t="str">
        <f>IF(D42='liste action'!$E$2,'liste action'!$D$2,IF(D42='liste action'!$E$3,'liste action'!$D$3,IF(D42='liste action'!$E$4,'liste action'!$D$4,IF(D42='liste action'!$E$5,'liste action'!$D$5,IF(D42='liste action'!$E$6,'liste action'!$D$6,IF(D42='liste action'!$E$7,'liste action'!$D$7,IF(D42='liste action'!$E$8,'liste action'!$D$8,IF(D42='liste action'!$E$9,'liste action'!$D$9,IF(D42='liste action'!$E$10,'liste action'!$D$10,IF(D42='liste action'!$E$11,'liste action'!$D$11,IF(D42='liste action'!$E$12,'liste action'!$D$12,IF(D42='liste action'!$E$13,'liste action'!$D$13,IF(D42='liste action'!$E$14,'liste action'!$D$14,IF(D42='liste action'!$E$15,'liste action'!$D$15,IF(D42='liste action'!$E$16,'liste action'!$D$16,IF(D42='liste action'!$E$17,'liste action'!$D$17,IF(D42='liste action'!$E$18,'liste action'!$D$18,IF(D42='liste action'!$E$19,'liste action'!$D$19,IF(D42='liste action'!$E$20,'liste action'!$D$20,IF(D42='liste action'!$E$21,'liste action'!$D$21,IF(D42='liste action'!$E$22,'liste action'!$D$22,IF(D42='liste action'!$E$23,'liste action'!$D$23,IF(D42='liste action'!$E$24,'liste action'!$D$24,IF(D42='liste action'!$E$25,'liste action'!$D$25,IF(D42='liste action'!$E$26,'liste action'!$D$26,IF(D42='liste action'!$E$27,'liste action'!$D$27,IF(D42='liste action'!$E$28,'liste action'!$D$28,IF(D42='liste action'!$E$29,'liste action'!$D$29,IF(D42='liste action'!$E$30,'liste action'!$D$30,IF(D42='liste action'!$E$31,'liste action'!$D$31,IF(D42='liste action'!$E$32,'liste action'!$D$32,IF(D42='liste action'!$E$33,'liste action'!$D$33,IF(D42='liste action'!$E$34,'liste action'!$D$34,IF(D42='liste action'!$E$35,'liste action'!$D$35,IF(D42='liste action'!$E$36,'liste action'!$D$36,IF(D42='liste action'!$E$37,'liste action'!$D$37,IF(D42='liste action'!$E$38,'liste action'!$D$38,IF(D42='liste action'!$E$39,'liste action'!$D$39,IF(D42='liste action'!$E$40,'liste action'!$D$40,IF(D42='liste action'!$E$41,'liste action'!$D$41,IF(D42='liste action'!$E$42,'liste action'!$D$42,IF(D42='liste action'!$E$43,'liste action'!$D$43,IF(D42='liste action'!$E$44,'liste action'!$D$44,IF(D42='liste action'!$E$45,'liste action'!$D$45,IF(D42='liste action'!$E$46,'liste action'!$D$46,IF(D42='liste action'!$E$47,'liste action'!$D$47,IF(D42='liste action'!$E$48,'liste action'!$D$48,IF(D42='liste action'!$E$49,'liste action'!$D$49,IF(D42='liste action'!$E$50,'liste action'!$D$50,IF(D42='liste action'!$E$51,'liste action'!$D$51,IF(D42='liste action'!$E$52,'liste action'!$D$52,IF(D42='liste action'!$E$53,'liste action'!$D$53,IF(D42='liste action'!$E$54,'liste action'!$D$54,IF(D42='liste action'!$E$55,'liste action'!$D$55,IF(D42='liste action'!$E$56,'liste action'!$D$56,IF(D42='liste action'!$E$57,'liste action'!$D$57,IF(D42='liste action'!$E$58,'liste action'!$D$58,IF(D42='liste action'!$E$59,'liste action'!$D$59,IF(D42='liste action'!$E$60,'liste action'!$D$60,IF(D42='liste action'!$E$61,'liste action'!$D$61,IF(D42='liste action'!$E$62,'liste action'!$D$62,IF(D42='liste action'!$E$63,'liste action'!$D$63,IF(D42='liste action'!$E$64,'liste action'!$D$64,"")))))))))))))))))))))))))))))))))))))))))))))))))))))))))))))))</f>
        <v/>
      </c>
      <c r="AD42" s="132" t="str">
        <f t="shared" si="7"/>
        <v>IDN</v>
      </c>
      <c r="AE42" s="253" t="str">
        <f>IF(I42="",LEFT($F$2,3),I42)</f>
        <v>IDN</v>
      </c>
      <c r="AF42" s="132" t="str">
        <f>IF(AG42='liste action'!$D$2,'liste action'!$C$2,IF(AG42='liste action'!$D$3,'liste action'!$C$3,IF(AG42='liste action'!$D$4,'liste action'!$C$4,IF(AG42='liste action'!$D$5,'liste action'!$C$5,IF(AG42='liste action'!$D$6,'liste action'!$C$6,IF(AG42='liste action'!$D$7,'liste action'!$C$7,IF(AG42='liste action'!$D$8,'liste action'!$C$8,IF(AG42='liste action'!$D$9,'liste action'!$C$9,IF(AG42='liste action'!$D$10,'liste action'!$C$10,IF(AG42='liste action'!$D$11,'liste action'!$C$11,IF(AG42='liste action'!$D$12,'liste action'!$C$12,IF(AG42='liste action'!$D$13,'liste action'!$C$13,IF(AG42='liste action'!$D$14,'liste action'!$C$14,IF(AG42='liste action'!$D$15,'liste action'!$C$15,IF(AG42='liste action'!$D$16,'liste action'!$C$16,IF(AG42='liste action'!$D$17,'liste action'!$C$17,IF(AG42='liste action'!$D$18,'liste action'!$C$18,IF(AG42='liste action'!$D$19,'liste action'!$C$19,IF(AG42='liste action'!$D$20,'liste action'!$C$20,IF(AG42='liste action'!$D$21,'liste action'!$C$21,IF(AG42='liste action'!$D$22,'liste action'!$C$22,IF(AG42='liste action'!$D$23,'liste action'!$C$23,IF(AG42='liste action'!$D$24,'liste action'!$C$24,IF(AG42='liste action'!$D$25,'liste action'!$C$25,IF(AG42='liste action'!$D$26,'liste action'!$C$26,IF(AG42='liste action'!$D$27,'liste action'!$C$27,IF(AG42='liste action'!$D$28,'liste action'!$C$28,IF(AG42='liste action'!$D$29,'liste action'!$C$29,IF(AG42='liste action'!$D$30,'liste action'!$C$30,IF(AG42='liste action'!$D$31,'liste action'!$C$31,IF(AG42='liste action'!$D$32,'liste action'!$C$32,IF(AG42='liste action'!$D$33,'liste action'!$C$33,IF(AG42='liste action'!$D$34,'liste action'!$C$34,IF(AG42='liste action'!$D$35,'liste action'!$C$35,IF(AG42='liste action'!$D$36,'liste action'!$C$36,IF(AG42='liste action'!$D$37,'liste action'!$C$37,IF(AG42='liste action'!$D$38,'liste action'!$C$38,IF(AG42='liste action'!$D$39,'liste action'!$C$39,IF(AG42='liste action'!$D$40,'liste action'!$C$40,IF(AG42='liste action'!$D$41,'liste action'!$C$41,IF(AG42='liste action'!$D$42,'liste action'!$C$42,IF(AG42='liste action'!$D$43,'liste action'!$C$43,IF(AG42='liste action'!$D$44,'liste action'!$C$44,IF(AG42='liste action'!$D$45,'liste action'!$C$45,IF(AG42='liste action'!$D$46,'liste action'!$C$46,IF(AG42='liste action'!$D$47,'liste action'!$C$47,IF(AG42='liste action'!$D$48,'liste action'!$C$48,IF(AG42='liste action'!$D$49,'liste action'!$C$49,IF(AG42='liste action'!$D$50,'liste action'!$C$50,IF(AG42='liste action'!$D$51,'liste action'!$C$51,IF(AG42='liste action'!$D$52,'liste action'!$C$52,IF(AG42='liste action'!$D$53,'liste action'!$C$53,IF(AG42='liste action'!$D$54,'liste action'!$C$54,IF(AG42='liste action'!$D$55,'liste action'!$C$55,IF(AG42='liste action'!$D$56,'liste action'!$C$56,IF(AG42='liste action'!$D$57,'liste action'!$C$57,IF(AG42='liste action'!$D$58,'liste action'!$C$58,IF(AG42='liste action'!$D$59,'liste action'!$C$59,IF(AG42='liste action'!$D$60,'liste action'!$C$60,IF(AG42='liste action'!$D$61,'liste action'!$C$61,IF(AG42='liste action'!$D$62,'liste action'!$C$62,IF(AG42='liste action'!$D$63,'liste action'!$C$63,IF(AG42='liste action'!$D$64,'liste action'!$C$64,"")))))))))))))))))))))))))))))))))))))))))))))))))))))))))))))))</f>
        <v/>
      </c>
      <c r="AG42" s="132" t="str">
        <f>IF(E42='liste action'!$E$2,'liste action'!$D$2,IF(E42='liste action'!$E$3,'liste action'!$D$3,IF(E42='liste action'!$E$4,'liste action'!$D$4,IF(E42='liste action'!$E$5,'liste action'!$D$5,IF(E42='liste action'!$E$6,'liste action'!$D$6,IF(E42='liste action'!$E$7,'liste action'!$D$7,IF(E42='liste action'!$E$8,'liste action'!$D$8,IF(E42='liste action'!$E$9,'liste action'!$D$9,IF(E42='liste action'!$E$10,'liste action'!$D$10,IF(E42='liste action'!$E$11,'liste action'!$D$11,IF(E42='liste action'!$E$12,'liste action'!$D$12,IF(E42='liste action'!$E$13,'liste action'!$D$13,IF(E42='liste action'!$E$14,'liste action'!$D$14,IF(E42='liste action'!$E$15,'liste action'!$D$15,IF(E42='liste action'!$E$16,'liste action'!$D$16,IF(E42='liste action'!$E$17,'liste action'!$D$17,IF(E42='liste action'!$E$18,'liste action'!$D$18,IF(E42='liste action'!$E$19,'liste action'!$D$19,IF(E42='liste action'!$E$20,'liste action'!$D$20,IF(E42='liste action'!$E$21,'liste action'!$D$21,IF(E42='liste action'!$E$22,'liste action'!$D$22,IF(E42='liste action'!$E$23,'liste action'!$D$23,IF(E42='liste action'!$E$24,'liste action'!$D$24,IF(E42='liste action'!$E$25,'liste action'!$D$25,IF(E42='liste action'!$E$26,'liste action'!$D$26,IF(E42='liste action'!$E$27,'liste action'!$D$27,IF(E42='liste action'!$E$28,'liste action'!$D$28,IF(E42='liste action'!$E$29,'liste action'!$D$29,IF(E42='liste action'!$E$30,'liste action'!$D$30,IF(E42='liste action'!$E$31,'liste action'!$D$31,IF(E42='liste action'!$E$32,'liste action'!$D$32,IF(E42='liste action'!$E$33,'liste action'!$D$33,IF(E42='liste action'!$E$34,'liste action'!$D$34,IF(E42='liste action'!$E$35,'liste action'!$D$35,IF(E42='liste action'!$E$36,'liste action'!$D$36,IF(E42='liste action'!$E$37,'liste action'!$D$37,IF(E42='liste action'!$E$38,'liste action'!$D$38,IF(E42='liste action'!$E$39,'liste action'!$D$39,IF(E42='liste action'!$E$40,'liste action'!$D$40,IF(E42='liste action'!$E$41,'liste action'!$D$41,IF(E42='liste action'!$E$42,'liste action'!$D$42,IF(E42='liste action'!$E$43,'liste action'!$D$43,IF(E42='liste action'!$E$44,'liste action'!$D$44,IF(E42='liste action'!$E$45,'liste action'!$D$45,IF(E42='liste action'!$E$46,'liste action'!$D$46,IF(E42='liste action'!$E$47,'liste action'!$D$47,IF(E42='liste action'!$E$48,'liste action'!$D$48,IF(E42='liste action'!$E$49,'liste action'!$D$49,IF(E42='liste action'!$E$50,'liste action'!$D$50,IF(E42='liste action'!$E$51,'liste action'!$D$51,IF(E42='liste action'!$E$52,'liste action'!$D$52,IF(E42='liste action'!$E$53,'liste action'!$D$53,IF(E42='liste action'!$E$54,'liste action'!$D$54,IF(E42='liste action'!$E$55,'liste action'!$D$55,IF(E42='liste action'!$E$56,'liste action'!$D$56,IF(E42='liste action'!$E$57,'liste action'!$D$57,IF(E42='liste action'!$E$58,'liste action'!$D$58,IF(E42='liste action'!$E$59,'liste action'!$D$59,IF(E42='liste action'!$E$60,'liste action'!$D$60,IF(E42='liste action'!$E$61,'liste action'!$D$61,IF(E42='liste action'!$E$62,'liste action'!$D$62,IF(E42='liste action'!$E$63,'liste action'!$D$63,IF(E42='liste action'!$E$64,'liste action'!$D$64,"")))))))))))))))))))))))))))))))))))))))))))))))))))))))))))))))</f>
        <v/>
      </c>
      <c r="AH42" s="132" t="str">
        <f t="shared" si="8"/>
        <v>IDN</v>
      </c>
      <c r="AI42" s="254">
        <f>K42</f>
        <v>0</v>
      </c>
      <c r="AJ42" s="329">
        <f>N42</f>
        <v>0</v>
      </c>
      <c r="AK42" s="134">
        <f>L42</f>
        <v>0</v>
      </c>
      <c r="AL42" s="134">
        <f>O42</f>
        <v>0</v>
      </c>
      <c r="AM42" s="134">
        <f>M42</f>
        <v>0</v>
      </c>
      <c r="AN42" s="134">
        <f>P42</f>
        <v>0</v>
      </c>
      <c r="AO42" s="357">
        <f t="shared" si="9"/>
        <v>0</v>
      </c>
      <c r="AP42" s="54" t="str">
        <f>IF(D42="T",2,IF(D42="CP",0,IF(D42="TF",2,IF(D42="TM",0,IF(D42="JF",0,IF(D42="RTT",0,IF(D42="JNT",0,"0")))))))</f>
        <v>0</v>
      </c>
      <c r="AQ42" s="54" t="str">
        <f>IF(E42="T",3,IF(E42="CP",0,IF(E42="TF",3,IF(E42="TM",0,IF(E42="JF",0,IF(E42="RTT",0,IF(E42="JNT",0,"0")))))))</f>
        <v>0</v>
      </c>
      <c r="AR42" s="1">
        <f t="shared" si="10"/>
        <v>0</v>
      </c>
      <c r="AS42" s="55" t="e">
        <f>IF(AR42=5,$AS$7,IF(AR42=2,$AS$8,IF(AR42=3,$AS$9,IF(AR42=0,#REF!))))</f>
        <v>#REF!</v>
      </c>
      <c r="AT42" s="54">
        <f>IF(AND(D42="CP",E42="CP"),1,IF(AND(D42="CP",E42&lt;&gt;"CP"),0.5,IF(AND(D42&lt;&gt;"CP",E42="CP"),0.5,0)))</f>
        <v>0</v>
      </c>
      <c r="AU42" s="54">
        <f>IF(D42="RTT",0.5,0)</f>
        <v>0</v>
      </c>
      <c r="AV42" s="54">
        <f>IF(E42="RTT",0.5,0)</f>
        <v>0</v>
      </c>
      <c r="AW42" s="54">
        <f t="shared" si="11"/>
        <v>0</v>
      </c>
      <c r="AX42" s="54">
        <f>IF(D42="TM",0.5,0)</f>
        <v>0</v>
      </c>
      <c r="AY42" s="54">
        <f>IF(E42="TM",0.5,0)</f>
        <v>0</v>
      </c>
      <c r="AZ42" s="54">
        <f t="shared" si="12"/>
        <v>0</v>
      </c>
      <c r="BA42" s="54">
        <f t="shared" si="13"/>
        <v>0</v>
      </c>
    </row>
    <row r="43" spans="1:53" ht="31.5" customHeight="1" x14ac:dyDescent="0.3">
      <c r="A43" s="287"/>
      <c r="B43" s="150" t="s">
        <v>13</v>
      </c>
      <c r="C43" s="151">
        <f t="shared" si="15"/>
        <v>43495</v>
      </c>
      <c r="D43" s="196"/>
      <c r="E43" s="197"/>
      <c r="F43" s="197"/>
      <c r="G43" s="326"/>
      <c r="H43" s="326"/>
      <c r="I43" s="326"/>
      <c r="J43" s="198"/>
      <c r="K43" s="199"/>
      <c r="L43" s="200"/>
      <c r="M43" s="201"/>
      <c r="N43" s="202"/>
      <c r="O43" s="200"/>
      <c r="P43" s="201"/>
      <c r="Q43" s="203">
        <f t="shared" si="14"/>
        <v>0</v>
      </c>
      <c r="R43" s="204"/>
      <c r="S43" s="199" t="str">
        <f t="shared" si="3"/>
        <v/>
      </c>
      <c r="T43" s="205" t="str">
        <f t="shared" si="4"/>
        <v/>
      </c>
      <c r="V43" s="251"/>
      <c r="W43" s="168"/>
      <c r="X43" s="168"/>
      <c r="Y43" s="168"/>
      <c r="Z43" s="166">
        <f t="shared" si="5"/>
        <v>0</v>
      </c>
      <c r="AA43" s="132" t="str">
        <f t="shared" si="6"/>
        <v>IDN</v>
      </c>
      <c r="AB43" s="132" t="str">
        <f>IF(AC43='liste action'!$D$2,'liste action'!$C$2,IF(AC43='liste action'!$D$3,'liste action'!$C$3,IF(AC43='liste action'!$D$4,'liste action'!$C$4,IF(AC43='liste action'!$D$5,'liste action'!$C$5,IF(AC43='liste action'!$D$6,'liste action'!$C$6,IF(AC43='liste action'!$D$7,'liste action'!$C$7,IF(AC43='liste action'!$D$8,'liste action'!$C$8,IF(AC43='liste action'!$D$9,'liste action'!$C$9,IF(AC43='liste action'!$D$10,'liste action'!$C$10,IF(AC43='liste action'!$D$11,'liste action'!$C$11,IF(AC43='liste action'!$D$12,'liste action'!$C$12,IF(AC43='liste action'!$D$13,'liste action'!$C$13,IF(AC43='liste action'!$D$14,'liste action'!$C$14,IF(AC43='liste action'!$D$15,'liste action'!$C$15,IF(AC43='liste action'!$D$16,'liste action'!$C$16,IF(AC43='liste action'!$D$17,'liste action'!$C$17,IF(AC43='liste action'!$D$18,'liste action'!$C$18,IF(AC43='liste action'!$D$19,'liste action'!$C$19,IF(AC43='liste action'!$D$20,'liste action'!$C$20,IF(AC43='liste action'!$D$21,'liste action'!$C$21,IF(AC43='liste action'!$D$22,'liste action'!$C$22,IF(AC43='liste action'!$D$23,'liste action'!$C$23,IF(AC43='liste action'!$D$24,'liste action'!$C$24,IF(AC43='liste action'!$D$25,'liste action'!$C$25,IF(AC43='liste action'!$D$26,'liste action'!$C$26,IF(AC43='liste action'!$D$27,'liste action'!$C$27,IF(AC43='liste action'!$D$28,'liste action'!$C$28,IF(AC43='liste action'!$D$29,'liste action'!$C$29,IF(AC43='liste action'!$D$30,'liste action'!$C$30,IF(AC43='liste action'!$D$31,'liste action'!$C$31,IF(AC43='liste action'!$D$32,'liste action'!$C$32,IF(AC43='liste action'!$D$33,'liste action'!$C$33,IF(AC43='liste action'!$D$34,'liste action'!$C$34,IF(AC43='liste action'!$D$35,'liste action'!$C$35,IF(AC43='liste action'!$D$36,'liste action'!$C$36,IF(AC43='liste action'!$D$37,'liste action'!$C$37,IF(AC43='liste action'!$D$38,'liste action'!$C$38,IF(AC43='liste action'!$D$39,'liste action'!$C$39,IF(AC43='liste action'!$D$40,'liste action'!$C$40,IF(AC43='liste action'!$D$41,'liste action'!$C$41,IF(AC43='liste action'!$D$42,'liste action'!$C$42,IF(AC43='liste action'!$D$43,'liste action'!$C$43,IF(AC43='liste action'!$D$44,'liste action'!$C$44,IF(AC43='liste action'!$D$45,'liste action'!$C$45,IF(AC43='liste action'!$D$46,'liste action'!$C$46,IF(AC43='liste action'!$D$47,'liste action'!$C$47,IF(AC43='liste action'!$D$48,'liste action'!$C$48,IF(AC43='liste action'!$D$49,'liste action'!$C$49,IF(AC43='liste action'!$D$50,'liste action'!$C$50,IF(AC43='liste action'!$D$51,'liste action'!$C$51,IF(AC43='liste action'!$D$52,'liste action'!$C$52,IF(AC43='liste action'!$D$53,'liste action'!$C$53,IF(AC43='liste action'!$D$54,'liste action'!$C$54,IF(AC43='liste action'!$D$55,'liste action'!$C$55,IF(AC43='liste action'!$D$56,'liste action'!$C$56,IF(AC43='liste action'!$D$57,'liste action'!$C$57,IF(AC43='liste action'!$D$58,'liste action'!$C$58,IF(AC43='liste action'!$D$59,'liste action'!$C$59,IF(AC43='liste action'!$D$60,'liste action'!$C$60,IF(AC43='liste action'!$D$61,'liste action'!$C$61,IF(AC43='liste action'!$D$62,'liste action'!$C$62,IF(AC43='liste action'!$D$63,'liste action'!$C$63,IF(AC43='liste action'!$D$64,'liste action'!$C$64,"")))))))))))))))))))))))))))))))))))))))))))))))))))))))))))))))</f>
        <v/>
      </c>
      <c r="AC43" s="132" t="str">
        <f>IF(D43='liste action'!$E$2,'liste action'!$D$2,IF(D43='liste action'!$E$3,'liste action'!$D$3,IF(D43='liste action'!$E$4,'liste action'!$D$4,IF(D43='liste action'!$E$5,'liste action'!$D$5,IF(D43='liste action'!$E$6,'liste action'!$D$6,IF(D43='liste action'!$E$7,'liste action'!$D$7,IF(D43='liste action'!$E$8,'liste action'!$D$8,IF(D43='liste action'!$E$9,'liste action'!$D$9,IF(D43='liste action'!$E$10,'liste action'!$D$10,IF(D43='liste action'!$E$11,'liste action'!$D$11,IF(D43='liste action'!$E$12,'liste action'!$D$12,IF(D43='liste action'!$E$13,'liste action'!$D$13,IF(D43='liste action'!$E$14,'liste action'!$D$14,IF(D43='liste action'!$E$15,'liste action'!$D$15,IF(D43='liste action'!$E$16,'liste action'!$D$16,IF(D43='liste action'!$E$17,'liste action'!$D$17,IF(D43='liste action'!$E$18,'liste action'!$D$18,IF(D43='liste action'!$E$19,'liste action'!$D$19,IF(D43='liste action'!$E$20,'liste action'!$D$20,IF(D43='liste action'!$E$21,'liste action'!$D$21,IF(D43='liste action'!$E$22,'liste action'!$D$22,IF(D43='liste action'!$E$23,'liste action'!$D$23,IF(D43='liste action'!$E$24,'liste action'!$D$24,IF(D43='liste action'!$E$25,'liste action'!$D$25,IF(D43='liste action'!$E$26,'liste action'!$D$26,IF(D43='liste action'!$E$27,'liste action'!$D$27,IF(D43='liste action'!$E$28,'liste action'!$D$28,IF(D43='liste action'!$E$29,'liste action'!$D$29,IF(D43='liste action'!$E$30,'liste action'!$D$30,IF(D43='liste action'!$E$31,'liste action'!$D$31,IF(D43='liste action'!$E$32,'liste action'!$D$32,IF(D43='liste action'!$E$33,'liste action'!$D$33,IF(D43='liste action'!$E$34,'liste action'!$D$34,IF(D43='liste action'!$E$35,'liste action'!$D$35,IF(D43='liste action'!$E$36,'liste action'!$D$36,IF(D43='liste action'!$E$37,'liste action'!$D$37,IF(D43='liste action'!$E$38,'liste action'!$D$38,IF(D43='liste action'!$E$39,'liste action'!$D$39,IF(D43='liste action'!$E$40,'liste action'!$D$40,IF(D43='liste action'!$E$41,'liste action'!$D$41,IF(D43='liste action'!$E$42,'liste action'!$D$42,IF(D43='liste action'!$E$43,'liste action'!$D$43,IF(D43='liste action'!$E$44,'liste action'!$D$44,IF(D43='liste action'!$E$45,'liste action'!$D$45,IF(D43='liste action'!$E$46,'liste action'!$D$46,IF(D43='liste action'!$E$47,'liste action'!$D$47,IF(D43='liste action'!$E$48,'liste action'!$D$48,IF(D43='liste action'!$E$49,'liste action'!$D$49,IF(D43='liste action'!$E$50,'liste action'!$D$50,IF(D43='liste action'!$E$51,'liste action'!$D$51,IF(D43='liste action'!$E$52,'liste action'!$D$52,IF(D43='liste action'!$E$53,'liste action'!$D$53,IF(D43='liste action'!$E$54,'liste action'!$D$54,IF(D43='liste action'!$E$55,'liste action'!$D$55,IF(D43='liste action'!$E$56,'liste action'!$D$56,IF(D43='liste action'!$E$57,'liste action'!$D$57,IF(D43='liste action'!$E$58,'liste action'!$D$58,IF(D43='liste action'!$E$59,'liste action'!$D$59,IF(D43='liste action'!$E$60,'liste action'!$D$60,IF(D43='liste action'!$E$61,'liste action'!$D$61,IF(D43='liste action'!$E$62,'liste action'!$D$62,IF(D43='liste action'!$E$63,'liste action'!$D$63,IF(D43='liste action'!$E$64,'liste action'!$D$64,"")))))))))))))))))))))))))))))))))))))))))))))))))))))))))))))))</f>
        <v/>
      </c>
      <c r="AD43" s="132" t="str">
        <f t="shared" si="7"/>
        <v>IDN</v>
      </c>
      <c r="AE43" s="253" t="str">
        <f>IF(I43="",LEFT($F$2,3),I43)</f>
        <v>IDN</v>
      </c>
      <c r="AF43" s="132" t="str">
        <f>IF(AG43='liste action'!$D$2,'liste action'!$C$2,IF(AG43='liste action'!$D$3,'liste action'!$C$3,IF(AG43='liste action'!$D$4,'liste action'!$C$4,IF(AG43='liste action'!$D$5,'liste action'!$C$5,IF(AG43='liste action'!$D$6,'liste action'!$C$6,IF(AG43='liste action'!$D$7,'liste action'!$C$7,IF(AG43='liste action'!$D$8,'liste action'!$C$8,IF(AG43='liste action'!$D$9,'liste action'!$C$9,IF(AG43='liste action'!$D$10,'liste action'!$C$10,IF(AG43='liste action'!$D$11,'liste action'!$C$11,IF(AG43='liste action'!$D$12,'liste action'!$C$12,IF(AG43='liste action'!$D$13,'liste action'!$C$13,IF(AG43='liste action'!$D$14,'liste action'!$C$14,IF(AG43='liste action'!$D$15,'liste action'!$C$15,IF(AG43='liste action'!$D$16,'liste action'!$C$16,IF(AG43='liste action'!$D$17,'liste action'!$C$17,IF(AG43='liste action'!$D$18,'liste action'!$C$18,IF(AG43='liste action'!$D$19,'liste action'!$C$19,IF(AG43='liste action'!$D$20,'liste action'!$C$20,IF(AG43='liste action'!$D$21,'liste action'!$C$21,IF(AG43='liste action'!$D$22,'liste action'!$C$22,IF(AG43='liste action'!$D$23,'liste action'!$C$23,IF(AG43='liste action'!$D$24,'liste action'!$C$24,IF(AG43='liste action'!$D$25,'liste action'!$C$25,IF(AG43='liste action'!$D$26,'liste action'!$C$26,IF(AG43='liste action'!$D$27,'liste action'!$C$27,IF(AG43='liste action'!$D$28,'liste action'!$C$28,IF(AG43='liste action'!$D$29,'liste action'!$C$29,IF(AG43='liste action'!$D$30,'liste action'!$C$30,IF(AG43='liste action'!$D$31,'liste action'!$C$31,IF(AG43='liste action'!$D$32,'liste action'!$C$32,IF(AG43='liste action'!$D$33,'liste action'!$C$33,IF(AG43='liste action'!$D$34,'liste action'!$C$34,IF(AG43='liste action'!$D$35,'liste action'!$C$35,IF(AG43='liste action'!$D$36,'liste action'!$C$36,IF(AG43='liste action'!$D$37,'liste action'!$C$37,IF(AG43='liste action'!$D$38,'liste action'!$C$38,IF(AG43='liste action'!$D$39,'liste action'!$C$39,IF(AG43='liste action'!$D$40,'liste action'!$C$40,IF(AG43='liste action'!$D$41,'liste action'!$C$41,IF(AG43='liste action'!$D$42,'liste action'!$C$42,IF(AG43='liste action'!$D$43,'liste action'!$C$43,IF(AG43='liste action'!$D$44,'liste action'!$C$44,IF(AG43='liste action'!$D$45,'liste action'!$C$45,IF(AG43='liste action'!$D$46,'liste action'!$C$46,IF(AG43='liste action'!$D$47,'liste action'!$C$47,IF(AG43='liste action'!$D$48,'liste action'!$C$48,IF(AG43='liste action'!$D$49,'liste action'!$C$49,IF(AG43='liste action'!$D$50,'liste action'!$C$50,IF(AG43='liste action'!$D$51,'liste action'!$C$51,IF(AG43='liste action'!$D$52,'liste action'!$C$52,IF(AG43='liste action'!$D$53,'liste action'!$C$53,IF(AG43='liste action'!$D$54,'liste action'!$C$54,IF(AG43='liste action'!$D$55,'liste action'!$C$55,IF(AG43='liste action'!$D$56,'liste action'!$C$56,IF(AG43='liste action'!$D$57,'liste action'!$C$57,IF(AG43='liste action'!$D$58,'liste action'!$C$58,IF(AG43='liste action'!$D$59,'liste action'!$C$59,IF(AG43='liste action'!$D$60,'liste action'!$C$60,IF(AG43='liste action'!$D$61,'liste action'!$C$61,IF(AG43='liste action'!$D$62,'liste action'!$C$62,IF(AG43='liste action'!$D$63,'liste action'!$C$63,IF(AG43='liste action'!$D$64,'liste action'!$C$64,"")))))))))))))))))))))))))))))))))))))))))))))))))))))))))))))))</f>
        <v/>
      </c>
      <c r="AG43" s="132" t="str">
        <f>IF(E43='liste action'!$E$2,'liste action'!$D$2,IF(E43='liste action'!$E$3,'liste action'!$D$3,IF(E43='liste action'!$E$4,'liste action'!$D$4,IF(E43='liste action'!$E$5,'liste action'!$D$5,IF(E43='liste action'!$E$6,'liste action'!$D$6,IF(E43='liste action'!$E$7,'liste action'!$D$7,IF(E43='liste action'!$E$8,'liste action'!$D$8,IF(E43='liste action'!$E$9,'liste action'!$D$9,IF(E43='liste action'!$E$10,'liste action'!$D$10,IF(E43='liste action'!$E$11,'liste action'!$D$11,IF(E43='liste action'!$E$12,'liste action'!$D$12,IF(E43='liste action'!$E$13,'liste action'!$D$13,IF(E43='liste action'!$E$14,'liste action'!$D$14,IF(E43='liste action'!$E$15,'liste action'!$D$15,IF(E43='liste action'!$E$16,'liste action'!$D$16,IF(E43='liste action'!$E$17,'liste action'!$D$17,IF(E43='liste action'!$E$18,'liste action'!$D$18,IF(E43='liste action'!$E$19,'liste action'!$D$19,IF(E43='liste action'!$E$20,'liste action'!$D$20,IF(E43='liste action'!$E$21,'liste action'!$D$21,IF(E43='liste action'!$E$22,'liste action'!$D$22,IF(E43='liste action'!$E$23,'liste action'!$D$23,IF(E43='liste action'!$E$24,'liste action'!$D$24,IF(E43='liste action'!$E$25,'liste action'!$D$25,IF(E43='liste action'!$E$26,'liste action'!$D$26,IF(E43='liste action'!$E$27,'liste action'!$D$27,IF(E43='liste action'!$E$28,'liste action'!$D$28,IF(E43='liste action'!$E$29,'liste action'!$D$29,IF(E43='liste action'!$E$30,'liste action'!$D$30,IF(E43='liste action'!$E$31,'liste action'!$D$31,IF(E43='liste action'!$E$32,'liste action'!$D$32,IF(E43='liste action'!$E$33,'liste action'!$D$33,IF(E43='liste action'!$E$34,'liste action'!$D$34,IF(E43='liste action'!$E$35,'liste action'!$D$35,IF(E43='liste action'!$E$36,'liste action'!$D$36,IF(E43='liste action'!$E$37,'liste action'!$D$37,IF(E43='liste action'!$E$38,'liste action'!$D$38,IF(E43='liste action'!$E$39,'liste action'!$D$39,IF(E43='liste action'!$E$40,'liste action'!$D$40,IF(E43='liste action'!$E$41,'liste action'!$D$41,IF(E43='liste action'!$E$42,'liste action'!$D$42,IF(E43='liste action'!$E$43,'liste action'!$D$43,IF(E43='liste action'!$E$44,'liste action'!$D$44,IF(E43='liste action'!$E$45,'liste action'!$D$45,IF(E43='liste action'!$E$46,'liste action'!$D$46,IF(E43='liste action'!$E$47,'liste action'!$D$47,IF(E43='liste action'!$E$48,'liste action'!$D$48,IF(E43='liste action'!$E$49,'liste action'!$D$49,IF(E43='liste action'!$E$50,'liste action'!$D$50,IF(E43='liste action'!$E$51,'liste action'!$D$51,IF(E43='liste action'!$E$52,'liste action'!$D$52,IF(E43='liste action'!$E$53,'liste action'!$D$53,IF(E43='liste action'!$E$54,'liste action'!$D$54,IF(E43='liste action'!$E$55,'liste action'!$D$55,IF(E43='liste action'!$E$56,'liste action'!$D$56,IF(E43='liste action'!$E$57,'liste action'!$D$57,IF(E43='liste action'!$E$58,'liste action'!$D$58,IF(E43='liste action'!$E$59,'liste action'!$D$59,IF(E43='liste action'!$E$60,'liste action'!$D$60,IF(E43='liste action'!$E$61,'liste action'!$D$61,IF(E43='liste action'!$E$62,'liste action'!$D$62,IF(E43='liste action'!$E$63,'liste action'!$D$63,IF(E43='liste action'!$E$64,'liste action'!$D$64,"")))))))))))))))))))))))))))))))))))))))))))))))))))))))))))))))</f>
        <v/>
      </c>
      <c r="AH43" s="132" t="str">
        <f t="shared" si="8"/>
        <v>IDN</v>
      </c>
      <c r="AI43" s="254">
        <f>K43</f>
        <v>0</v>
      </c>
      <c r="AJ43" s="329">
        <f>N43</f>
        <v>0</v>
      </c>
      <c r="AK43" s="134">
        <f>L43</f>
        <v>0</v>
      </c>
      <c r="AL43" s="134">
        <f>O43</f>
        <v>0</v>
      </c>
      <c r="AM43" s="134">
        <f>M43</f>
        <v>0</v>
      </c>
      <c r="AN43" s="134">
        <f>P43</f>
        <v>0</v>
      </c>
      <c r="AO43" s="357">
        <f t="shared" si="9"/>
        <v>0</v>
      </c>
      <c r="AP43" s="54" t="str">
        <f>IF(D43="T",2,IF(D43="CP",0,IF(D43="TF",2,IF(D43="TM",0,IF(D43="JF",0,IF(D43="RTT",0,IF(D43="JNT",0,"0")))))))</f>
        <v>0</v>
      </c>
      <c r="AQ43" s="54" t="str">
        <f>IF(E43="T",3,IF(E43="CP",0,IF(E43="TF",3,IF(E43="TM",0,IF(E43="JF",0,IF(E43="RTT",0,IF(E43="JNT",0,"0")))))))</f>
        <v>0</v>
      </c>
      <c r="AR43" s="1">
        <f t="shared" si="10"/>
        <v>0</v>
      </c>
      <c r="AS43" s="55" t="e">
        <f>IF(AR43=5,$AS$7,IF(AR43=2,$AS$8,IF(AR43=3,$AS$9,IF(AR43=0,#REF!))))</f>
        <v>#REF!</v>
      </c>
      <c r="AT43" s="54">
        <f>IF(AND(D43="CP",E43="CP"),1,IF(AND(D43="CP",E43&lt;&gt;"CP"),0.5,IF(AND(D43&lt;&gt;"CP",E43="CP"),0.5,0)))</f>
        <v>0</v>
      </c>
      <c r="AU43" s="54">
        <f>IF(D43="RTT",0.5,0)</f>
        <v>0</v>
      </c>
      <c r="AV43" s="54">
        <f>IF(E43="RTT",0.5,0)</f>
        <v>0</v>
      </c>
      <c r="AW43" s="54">
        <f t="shared" si="11"/>
        <v>0</v>
      </c>
      <c r="AX43" s="54">
        <f>IF(D43="TM",0.5,0)</f>
        <v>0</v>
      </c>
      <c r="AY43" s="54">
        <f>IF(E43="TM",0.5,0)</f>
        <v>0</v>
      </c>
      <c r="AZ43" s="54">
        <f t="shared" si="12"/>
        <v>0</v>
      </c>
      <c r="BA43" s="54">
        <f t="shared" si="13"/>
        <v>0</v>
      </c>
    </row>
    <row r="44" spans="1:53" ht="31.5" customHeight="1" x14ac:dyDescent="0.3">
      <c r="A44" s="287"/>
      <c r="B44" s="150" t="s">
        <v>14</v>
      </c>
      <c r="C44" s="151">
        <f t="shared" si="15"/>
        <v>43496</v>
      </c>
      <c r="D44" s="196"/>
      <c r="E44" s="197"/>
      <c r="F44" s="197"/>
      <c r="G44" s="326"/>
      <c r="H44" s="326"/>
      <c r="I44" s="326"/>
      <c r="J44" s="198"/>
      <c r="K44" s="199"/>
      <c r="L44" s="200"/>
      <c r="M44" s="201"/>
      <c r="N44" s="202"/>
      <c r="O44" s="200"/>
      <c r="P44" s="201"/>
      <c r="Q44" s="203">
        <f t="shared" si="14"/>
        <v>0</v>
      </c>
      <c r="R44" s="204"/>
      <c r="S44" s="199" t="str">
        <f t="shared" si="3"/>
        <v/>
      </c>
      <c r="T44" s="205" t="str">
        <f t="shared" si="4"/>
        <v/>
      </c>
      <c r="V44" s="251"/>
      <c r="W44" s="168"/>
      <c r="X44" s="168"/>
      <c r="Y44" s="168"/>
      <c r="Z44" s="166">
        <f t="shared" si="5"/>
        <v>0</v>
      </c>
      <c r="AA44" s="132" t="str">
        <f t="shared" si="6"/>
        <v>IDN</v>
      </c>
      <c r="AB44" s="132" t="str">
        <f>IF(AC44='liste action'!$D$2,'liste action'!$C$2,IF(AC44='liste action'!$D$3,'liste action'!$C$3,IF(AC44='liste action'!$D$4,'liste action'!$C$4,IF(AC44='liste action'!$D$5,'liste action'!$C$5,IF(AC44='liste action'!$D$6,'liste action'!$C$6,IF(AC44='liste action'!$D$7,'liste action'!$C$7,IF(AC44='liste action'!$D$8,'liste action'!$C$8,IF(AC44='liste action'!$D$9,'liste action'!$C$9,IF(AC44='liste action'!$D$10,'liste action'!$C$10,IF(AC44='liste action'!$D$11,'liste action'!$C$11,IF(AC44='liste action'!$D$12,'liste action'!$C$12,IF(AC44='liste action'!$D$13,'liste action'!$C$13,IF(AC44='liste action'!$D$14,'liste action'!$C$14,IF(AC44='liste action'!$D$15,'liste action'!$C$15,IF(AC44='liste action'!$D$16,'liste action'!$C$16,IF(AC44='liste action'!$D$17,'liste action'!$C$17,IF(AC44='liste action'!$D$18,'liste action'!$C$18,IF(AC44='liste action'!$D$19,'liste action'!$C$19,IF(AC44='liste action'!$D$20,'liste action'!$C$20,IF(AC44='liste action'!$D$21,'liste action'!$C$21,IF(AC44='liste action'!$D$22,'liste action'!$C$22,IF(AC44='liste action'!$D$23,'liste action'!$C$23,IF(AC44='liste action'!$D$24,'liste action'!$C$24,IF(AC44='liste action'!$D$25,'liste action'!$C$25,IF(AC44='liste action'!$D$26,'liste action'!$C$26,IF(AC44='liste action'!$D$27,'liste action'!$C$27,IF(AC44='liste action'!$D$28,'liste action'!$C$28,IF(AC44='liste action'!$D$29,'liste action'!$C$29,IF(AC44='liste action'!$D$30,'liste action'!$C$30,IF(AC44='liste action'!$D$31,'liste action'!$C$31,IF(AC44='liste action'!$D$32,'liste action'!$C$32,IF(AC44='liste action'!$D$33,'liste action'!$C$33,IF(AC44='liste action'!$D$34,'liste action'!$C$34,IF(AC44='liste action'!$D$35,'liste action'!$C$35,IF(AC44='liste action'!$D$36,'liste action'!$C$36,IF(AC44='liste action'!$D$37,'liste action'!$C$37,IF(AC44='liste action'!$D$38,'liste action'!$C$38,IF(AC44='liste action'!$D$39,'liste action'!$C$39,IF(AC44='liste action'!$D$40,'liste action'!$C$40,IF(AC44='liste action'!$D$41,'liste action'!$C$41,IF(AC44='liste action'!$D$42,'liste action'!$C$42,IF(AC44='liste action'!$D$43,'liste action'!$C$43,IF(AC44='liste action'!$D$44,'liste action'!$C$44,IF(AC44='liste action'!$D$45,'liste action'!$C$45,IF(AC44='liste action'!$D$46,'liste action'!$C$46,IF(AC44='liste action'!$D$47,'liste action'!$C$47,IF(AC44='liste action'!$D$48,'liste action'!$C$48,IF(AC44='liste action'!$D$49,'liste action'!$C$49,IF(AC44='liste action'!$D$50,'liste action'!$C$50,IF(AC44='liste action'!$D$51,'liste action'!$C$51,IF(AC44='liste action'!$D$52,'liste action'!$C$52,IF(AC44='liste action'!$D$53,'liste action'!$C$53,IF(AC44='liste action'!$D$54,'liste action'!$C$54,IF(AC44='liste action'!$D$55,'liste action'!$C$55,IF(AC44='liste action'!$D$56,'liste action'!$C$56,IF(AC44='liste action'!$D$57,'liste action'!$C$57,IF(AC44='liste action'!$D$58,'liste action'!$C$58,IF(AC44='liste action'!$D$59,'liste action'!$C$59,IF(AC44='liste action'!$D$60,'liste action'!$C$60,IF(AC44='liste action'!$D$61,'liste action'!$C$61,IF(AC44='liste action'!$D$62,'liste action'!$C$62,IF(AC44='liste action'!$D$63,'liste action'!$C$63,IF(AC44='liste action'!$D$64,'liste action'!$C$64,"")))))))))))))))))))))))))))))))))))))))))))))))))))))))))))))))</f>
        <v/>
      </c>
      <c r="AC44" s="132" t="str">
        <f>IF(D44='liste action'!$E$2,'liste action'!$D$2,IF(D44='liste action'!$E$3,'liste action'!$D$3,IF(D44='liste action'!$E$4,'liste action'!$D$4,IF(D44='liste action'!$E$5,'liste action'!$D$5,IF(D44='liste action'!$E$6,'liste action'!$D$6,IF(D44='liste action'!$E$7,'liste action'!$D$7,IF(D44='liste action'!$E$8,'liste action'!$D$8,IF(D44='liste action'!$E$9,'liste action'!$D$9,IF(D44='liste action'!$E$10,'liste action'!$D$10,IF(D44='liste action'!$E$11,'liste action'!$D$11,IF(D44='liste action'!$E$12,'liste action'!$D$12,IF(D44='liste action'!$E$13,'liste action'!$D$13,IF(D44='liste action'!$E$14,'liste action'!$D$14,IF(D44='liste action'!$E$15,'liste action'!$D$15,IF(D44='liste action'!$E$16,'liste action'!$D$16,IF(D44='liste action'!$E$17,'liste action'!$D$17,IF(D44='liste action'!$E$18,'liste action'!$D$18,IF(D44='liste action'!$E$19,'liste action'!$D$19,IF(D44='liste action'!$E$20,'liste action'!$D$20,IF(D44='liste action'!$E$21,'liste action'!$D$21,IF(D44='liste action'!$E$22,'liste action'!$D$22,IF(D44='liste action'!$E$23,'liste action'!$D$23,IF(D44='liste action'!$E$24,'liste action'!$D$24,IF(D44='liste action'!$E$25,'liste action'!$D$25,IF(D44='liste action'!$E$26,'liste action'!$D$26,IF(D44='liste action'!$E$27,'liste action'!$D$27,IF(D44='liste action'!$E$28,'liste action'!$D$28,IF(D44='liste action'!$E$29,'liste action'!$D$29,IF(D44='liste action'!$E$30,'liste action'!$D$30,IF(D44='liste action'!$E$31,'liste action'!$D$31,IF(D44='liste action'!$E$32,'liste action'!$D$32,IF(D44='liste action'!$E$33,'liste action'!$D$33,IF(D44='liste action'!$E$34,'liste action'!$D$34,IF(D44='liste action'!$E$35,'liste action'!$D$35,IF(D44='liste action'!$E$36,'liste action'!$D$36,IF(D44='liste action'!$E$37,'liste action'!$D$37,IF(D44='liste action'!$E$38,'liste action'!$D$38,IF(D44='liste action'!$E$39,'liste action'!$D$39,IF(D44='liste action'!$E$40,'liste action'!$D$40,IF(D44='liste action'!$E$41,'liste action'!$D$41,IF(D44='liste action'!$E$42,'liste action'!$D$42,IF(D44='liste action'!$E$43,'liste action'!$D$43,IF(D44='liste action'!$E$44,'liste action'!$D$44,IF(D44='liste action'!$E$45,'liste action'!$D$45,IF(D44='liste action'!$E$46,'liste action'!$D$46,IF(D44='liste action'!$E$47,'liste action'!$D$47,IF(D44='liste action'!$E$48,'liste action'!$D$48,IF(D44='liste action'!$E$49,'liste action'!$D$49,IF(D44='liste action'!$E$50,'liste action'!$D$50,IF(D44='liste action'!$E$51,'liste action'!$D$51,IF(D44='liste action'!$E$52,'liste action'!$D$52,IF(D44='liste action'!$E$53,'liste action'!$D$53,IF(D44='liste action'!$E$54,'liste action'!$D$54,IF(D44='liste action'!$E$55,'liste action'!$D$55,IF(D44='liste action'!$E$56,'liste action'!$D$56,IF(D44='liste action'!$E$57,'liste action'!$D$57,IF(D44='liste action'!$E$58,'liste action'!$D$58,IF(D44='liste action'!$E$59,'liste action'!$D$59,IF(D44='liste action'!$E$60,'liste action'!$D$60,IF(D44='liste action'!$E$61,'liste action'!$D$61,IF(D44='liste action'!$E$62,'liste action'!$D$62,IF(D44='liste action'!$E$63,'liste action'!$D$63,IF(D44='liste action'!$E$64,'liste action'!$D$64,"")))))))))))))))))))))))))))))))))))))))))))))))))))))))))))))))</f>
        <v/>
      </c>
      <c r="AD44" s="132" t="str">
        <f t="shared" si="7"/>
        <v>IDN</v>
      </c>
      <c r="AE44" s="253" t="str">
        <f>IF(I44="",LEFT($F$2,3),I44)</f>
        <v>IDN</v>
      </c>
      <c r="AF44" s="132" t="str">
        <f>IF(AG44='liste action'!$D$2,'liste action'!$C$2,IF(AG44='liste action'!$D$3,'liste action'!$C$3,IF(AG44='liste action'!$D$4,'liste action'!$C$4,IF(AG44='liste action'!$D$5,'liste action'!$C$5,IF(AG44='liste action'!$D$6,'liste action'!$C$6,IF(AG44='liste action'!$D$7,'liste action'!$C$7,IF(AG44='liste action'!$D$8,'liste action'!$C$8,IF(AG44='liste action'!$D$9,'liste action'!$C$9,IF(AG44='liste action'!$D$10,'liste action'!$C$10,IF(AG44='liste action'!$D$11,'liste action'!$C$11,IF(AG44='liste action'!$D$12,'liste action'!$C$12,IF(AG44='liste action'!$D$13,'liste action'!$C$13,IF(AG44='liste action'!$D$14,'liste action'!$C$14,IF(AG44='liste action'!$D$15,'liste action'!$C$15,IF(AG44='liste action'!$D$16,'liste action'!$C$16,IF(AG44='liste action'!$D$17,'liste action'!$C$17,IF(AG44='liste action'!$D$18,'liste action'!$C$18,IF(AG44='liste action'!$D$19,'liste action'!$C$19,IF(AG44='liste action'!$D$20,'liste action'!$C$20,IF(AG44='liste action'!$D$21,'liste action'!$C$21,IF(AG44='liste action'!$D$22,'liste action'!$C$22,IF(AG44='liste action'!$D$23,'liste action'!$C$23,IF(AG44='liste action'!$D$24,'liste action'!$C$24,IF(AG44='liste action'!$D$25,'liste action'!$C$25,IF(AG44='liste action'!$D$26,'liste action'!$C$26,IF(AG44='liste action'!$D$27,'liste action'!$C$27,IF(AG44='liste action'!$D$28,'liste action'!$C$28,IF(AG44='liste action'!$D$29,'liste action'!$C$29,IF(AG44='liste action'!$D$30,'liste action'!$C$30,IF(AG44='liste action'!$D$31,'liste action'!$C$31,IF(AG44='liste action'!$D$32,'liste action'!$C$32,IF(AG44='liste action'!$D$33,'liste action'!$C$33,IF(AG44='liste action'!$D$34,'liste action'!$C$34,IF(AG44='liste action'!$D$35,'liste action'!$C$35,IF(AG44='liste action'!$D$36,'liste action'!$C$36,IF(AG44='liste action'!$D$37,'liste action'!$C$37,IF(AG44='liste action'!$D$38,'liste action'!$C$38,IF(AG44='liste action'!$D$39,'liste action'!$C$39,IF(AG44='liste action'!$D$40,'liste action'!$C$40,IF(AG44='liste action'!$D$41,'liste action'!$C$41,IF(AG44='liste action'!$D$42,'liste action'!$C$42,IF(AG44='liste action'!$D$43,'liste action'!$C$43,IF(AG44='liste action'!$D$44,'liste action'!$C$44,IF(AG44='liste action'!$D$45,'liste action'!$C$45,IF(AG44='liste action'!$D$46,'liste action'!$C$46,IF(AG44='liste action'!$D$47,'liste action'!$C$47,IF(AG44='liste action'!$D$48,'liste action'!$C$48,IF(AG44='liste action'!$D$49,'liste action'!$C$49,IF(AG44='liste action'!$D$50,'liste action'!$C$50,IF(AG44='liste action'!$D$51,'liste action'!$C$51,IF(AG44='liste action'!$D$52,'liste action'!$C$52,IF(AG44='liste action'!$D$53,'liste action'!$C$53,IF(AG44='liste action'!$D$54,'liste action'!$C$54,IF(AG44='liste action'!$D$55,'liste action'!$C$55,IF(AG44='liste action'!$D$56,'liste action'!$C$56,IF(AG44='liste action'!$D$57,'liste action'!$C$57,IF(AG44='liste action'!$D$58,'liste action'!$C$58,IF(AG44='liste action'!$D$59,'liste action'!$C$59,IF(AG44='liste action'!$D$60,'liste action'!$C$60,IF(AG44='liste action'!$D$61,'liste action'!$C$61,IF(AG44='liste action'!$D$62,'liste action'!$C$62,IF(AG44='liste action'!$D$63,'liste action'!$C$63,IF(AG44='liste action'!$D$64,'liste action'!$C$64,"")))))))))))))))))))))))))))))))))))))))))))))))))))))))))))))))</f>
        <v/>
      </c>
      <c r="AG44" s="132" t="str">
        <f>IF(E44='liste action'!$E$2,'liste action'!$D$2,IF(E44='liste action'!$E$3,'liste action'!$D$3,IF(E44='liste action'!$E$4,'liste action'!$D$4,IF(E44='liste action'!$E$5,'liste action'!$D$5,IF(E44='liste action'!$E$6,'liste action'!$D$6,IF(E44='liste action'!$E$7,'liste action'!$D$7,IF(E44='liste action'!$E$8,'liste action'!$D$8,IF(E44='liste action'!$E$9,'liste action'!$D$9,IF(E44='liste action'!$E$10,'liste action'!$D$10,IF(E44='liste action'!$E$11,'liste action'!$D$11,IF(E44='liste action'!$E$12,'liste action'!$D$12,IF(E44='liste action'!$E$13,'liste action'!$D$13,IF(E44='liste action'!$E$14,'liste action'!$D$14,IF(E44='liste action'!$E$15,'liste action'!$D$15,IF(E44='liste action'!$E$16,'liste action'!$D$16,IF(E44='liste action'!$E$17,'liste action'!$D$17,IF(E44='liste action'!$E$18,'liste action'!$D$18,IF(E44='liste action'!$E$19,'liste action'!$D$19,IF(E44='liste action'!$E$20,'liste action'!$D$20,IF(E44='liste action'!$E$21,'liste action'!$D$21,IF(E44='liste action'!$E$22,'liste action'!$D$22,IF(E44='liste action'!$E$23,'liste action'!$D$23,IF(E44='liste action'!$E$24,'liste action'!$D$24,IF(E44='liste action'!$E$25,'liste action'!$D$25,IF(E44='liste action'!$E$26,'liste action'!$D$26,IF(E44='liste action'!$E$27,'liste action'!$D$27,IF(E44='liste action'!$E$28,'liste action'!$D$28,IF(E44='liste action'!$E$29,'liste action'!$D$29,IF(E44='liste action'!$E$30,'liste action'!$D$30,IF(E44='liste action'!$E$31,'liste action'!$D$31,IF(E44='liste action'!$E$32,'liste action'!$D$32,IF(E44='liste action'!$E$33,'liste action'!$D$33,IF(E44='liste action'!$E$34,'liste action'!$D$34,IF(E44='liste action'!$E$35,'liste action'!$D$35,IF(E44='liste action'!$E$36,'liste action'!$D$36,IF(E44='liste action'!$E$37,'liste action'!$D$37,IF(E44='liste action'!$E$38,'liste action'!$D$38,IF(E44='liste action'!$E$39,'liste action'!$D$39,IF(E44='liste action'!$E$40,'liste action'!$D$40,IF(E44='liste action'!$E$41,'liste action'!$D$41,IF(E44='liste action'!$E$42,'liste action'!$D$42,IF(E44='liste action'!$E$43,'liste action'!$D$43,IF(E44='liste action'!$E$44,'liste action'!$D$44,IF(E44='liste action'!$E$45,'liste action'!$D$45,IF(E44='liste action'!$E$46,'liste action'!$D$46,IF(E44='liste action'!$E$47,'liste action'!$D$47,IF(E44='liste action'!$E$48,'liste action'!$D$48,IF(E44='liste action'!$E$49,'liste action'!$D$49,IF(E44='liste action'!$E$50,'liste action'!$D$50,IF(E44='liste action'!$E$51,'liste action'!$D$51,IF(E44='liste action'!$E$52,'liste action'!$D$52,IF(E44='liste action'!$E$53,'liste action'!$D$53,IF(E44='liste action'!$E$54,'liste action'!$D$54,IF(E44='liste action'!$E$55,'liste action'!$D$55,IF(E44='liste action'!$E$56,'liste action'!$D$56,IF(E44='liste action'!$E$57,'liste action'!$D$57,IF(E44='liste action'!$E$58,'liste action'!$D$58,IF(E44='liste action'!$E$59,'liste action'!$D$59,IF(E44='liste action'!$E$60,'liste action'!$D$60,IF(E44='liste action'!$E$61,'liste action'!$D$61,IF(E44='liste action'!$E$62,'liste action'!$D$62,IF(E44='liste action'!$E$63,'liste action'!$D$63,IF(E44='liste action'!$E$64,'liste action'!$D$64,"")))))))))))))))))))))))))))))))))))))))))))))))))))))))))))))))</f>
        <v/>
      </c>
      <c r="AH44" s="132" t="str">
        <f t="shared" si="8"/>
        <v>IDN</v>
      </c>
      <c r="AI44" s="254">
        <f>K44</f>
        <v>0</v>
      </c>
      <c r="AJ44" s="329">
        <f>N44</f>
        <v>0</v>
      </c>
      <c r="AK44" s="134">
        <f>L44</f>
        <v>0</v>
      </c>
      <c r="AL44" s="134">
        <f>O44</f>
        <v>0</v>
      </c>
      <c r="AM44" s="134">
        <f>M44</f>
        <v>0</v>
      </c>
      <c r="AN44" s="134">
        <f>P44</f>
        <v>0</v>
      </c>
      <c r="AO44" s="357">
        <f t="shared" si="9"/>
        <v>0</v>
      </c>
      <c r="AP44" s="54" t="str">
        <f>IF(D44="T",2,IF(D44="CP",0,IF(D44="TF",2,IF(D44="TM",0,IF(D44="JF",0,IF(D44="RTT",0,IF(D44="JNT",0,"0")))))))</f>
        <v>0</v>
      </c>
      <c r="AQ44" s="54" t="str">
        <f>IF(E44="T",3,IF(E44="CP",0,IF(E44="TF",3,IF(E44="TM",0,IF(E44="JF",0,IF(E44="RTT",0,IF(E44="JNT",0,"0")))))))</f>
        <v>0</v>
      </c>
      <c r="AR44" s="1">
        <f t="shared" si="10"/>
        <v>0</v>
      </c>
      <c r="AS44" s="55" t="e">
        <f>IF(AR44=5,$AS$7,IF(AR44=2,$AS$8,IF(AR44=3,$AS$9,IF(AR44=0,#REF!))))</f>
        <v>#REF!</v>
      </c>
      <c r="AT44" s="54">
        <f>IF(AND(D44="CP",E44="CP"),1,IF(AND(D44="CP",E44&lt;&gt;"CP"),0.5,IF(AND(D44&lt;&gt;"CP",E44="CP"),0.5,0)))</f>
        <v>0</v>
      </c>
      <c r="AU44" s="54">
        <f>IF(D44="RTT",0.5,0)</f>
        <v>0</v>
      </c>
      <c r="AV44" s="54">
        <f>IF(E44="RTT",0.5,0)</f>
        <v>0</v>
      </c>
      <c r="AW44" s="54">
        <f t="shared" si="11"/>
        <v>0</v>
      </c>
      <c r="AX44" s="54">
        <f>IF(D44="TM",0.5,0)</f>
        <v>0</v>
      </c>
      <c r="AY44" s="54">
        <f>IF(E44="TM",0.5,0)</f>
        <v>0</v>
      </c>
      <c r="AZ44" s="54">
        <f t="shared" si="12"/>
        <v>0</v>
      </c>
      <c r="BA44" s="54">
        <f t="shared" si="13"/>
        <v>0</v>
      </c>
    </row>
    <row r="45" spans="1:53" ht="31.5" customHeight="1" x14ac:dyDescent="0.3">
      <c r="A45" s="287"/>
      <c r="B45" s="150" t="s">
        <v>15</v>
      </c>
      <c r="C45" s="159"/>
      <c r="D45" s="196"/>
      <c r="E45" s="197"/>
      <c r="F45" s="197"/>
      <c r="G45" s="326"/>
      <c r="H45" s="326"/>
      <c r="I45" s="326"/>
      <c r="J45" s="198"/>
      <c r="K45" s="199"/>
      <c r="L45" s="200"/>
      <c r="M45" s="201"/>
      <c r="N45" s="202"/>
      <c r="O45" s="200"/>
      <c r="P45" s="201"/>
      <c r="Q45" s="203">
        <f t="shared" si="14"/>
        <v>0</v>
      </c>
      <c r="R45" s="204"/>
      <c r="S45" s="199" t="str">
        <f t="shared" si="3"/>
        <v/>
      </c>
      <c r="T45" s="205" t="str">
        <f t="shared" si="4"/>
        <v/>
      </c>
      <c r="V45" s="251"/>
      <c r="W45" s="168"/>
      <c r="X45" s="168"/>
      <c r="Y45" s="168"/>
      <c r="Z45" s="166">
        <f t="shared" si="5"/>
        <v>0</v>
      </c>
      <c r="AA45" s="132" t="str">
        <f t="shared" si="6"/>
        <v>IDN</v>
      </c>
      <c r="AB45" s="132" t="str">
        <f>IF(AC45='liste action'!$D$2,'liste action'!$C$2,IF(AC45='liste action'!$D$3,'liste action'!$C$3,IF(AC45='liste action'!$D$4,'liste action'!$C$4,IF(AC45='liste action'!$D$5,'liste action'!$C$5,IF(AC45='liste action'!$D$6,'liste action'!$C$6,IF(AC45='liste action'!$D$7,'liste action'!$C$7,IF(AC45='liste action'!$D$8,'liste action'!$C$8,IF(AC45='liste action'!$D$9,'liste action'!$C$9,IF(AC45='liste action'!$D$10,'liste action'!$C$10,IF(AC45='liste action'!$D$11,'liste action'!$C$11,IF(AC45='liste action'!$D$12,'liste action'!$C$12,IF(AC45='liste action'!$D$13,'liste action'!$C$13,IF(AC45='liste action'!$D$14,'liste action'!$C$14,IF(AC45='liste action'!$D$15,'liste action'!$C$15,IF(AC45='liste action'!$D$16,'liste action'!$C$16,IF(AC45='liste action'!$D$17,'liste action'!$C$17,IF(AC45='liste action'!$D$18,'liste action'!$C$18,IF(AC45='liste action'!$D$19,'liste action'!$C$19,IF(AC45='liste action'!$D$20,'liste action'!$C$20,IF(AC45='liste action'!$D$21,'liste action'!$C$21,IF(AC45='liste action'!$D$22,'liste action'!$C$22,IF(AC45='liste action'!$D$23,'liste action'!$C$23,IF(AC45='liste action'!$D$24,'liste action'!$C$24,IF(AC45='liste action'!$D$25,'liste action'!$C$25,IF(AC45='liste action'!$D$26,'liste action'!$C$26,IF(AC45='liste action'!$D$27,'liste action'!$C$27,IF(AC45='liste action'!$D$28,'liste action'!$C$28,IF(AC45='liste action'!$D$29,'liste action'!$C$29,IF(AC45='liste action'!$D$30,'liste action'!$C$30,IF(AC45='liste action'!$D$31,'liste action'!$C$31,IF(AC45='liste action'!$D$32,'liste action'!$C$32,IF(AC45='liste action'!$D$33,'liste action'!$C$33,IF(AC45='liste action'!$D$34,'liste action'!$C$34,IF(AC45='liste action'!$D$35,'liste action'!$C$35,IF(AC45='liste action'!$D$36,'liste action'!$C$36,IF(AC45='liste action'!$D$37,'liste action'!$C$37,IF(AC45='liste action'!$D$38,'liste action'!$C$38,IF(AC45='liste action'!$D$39,'liste action'!$C$39,IF(AC45='liste action'!$D$40,'liste action'!$C$40,IF(AC45='liste action'!$D$41,'liste action'!$C$41,IF(AC45='liste action'!$D$42,'liste action'!$C$42,IF(AC45='liste action'!$D$43,'liste action'!$C$43,IF(AC45='liste action'!$D$44,'liste action'!$C$44,IF(AC45='liste action'!$D$45,'liste action'!$C$45,IF(AC45='liste action'!$D$46,'liste action'!$C$46,IF(AC45='liste action'!$D$47,'liste action'!$C$47,IF(AC45='liste action'!$D$48,'liste action'!$C$48,IF(AC45='liste action'!$D$49,'liste action'!$C$49,IF(AC45='liste action'!$D$50,'liste action'!$C$50,IF(AC45='liste action'!$D$51,'liste action'!$C$51,IF(AC45='liste action'!$D$52,'liste action'!$C$52,IF(AC45='liste action'!$D$53,'liste action'!$C$53,IF(AC45='liste action'!$D$54,'liste action'!$C$54,IF(AC45='liste action'!$D$55,'liste action'!$C$55,IF(AC45='liste action'!$D$56,'liste action'!$C$56,IF(AC45='liste action'!$D$57,'liste action'!$C$57,IF(AC45='liste action'!$D$58,'liste action'!$C$58,IF(AC45='liste action'!$D$59,'liste action'!$C$59,IF(AC45='liste action'!$D$60,'liste action'!$C$60,IF(AC45='liste action'!$D$61,'liste action'!$C$61,IF(AC45='liste action'!$D$62,'liste action'!$C$62,IF(AC45='liste action'!$D$63,'liste action'!$C$63,IF(AC45='liste action'!$D$64,'liste action'!$C$64,"")))))))))))))))))))))))))))))))))))))))))))))))))))))))))))))))</f>
        <v/>
      </c>
      <c r="AC45" s="132" t="str">
        <f>IF(D45='liste action'!$E$2,'liste action'!$D$2,IF(D45='liste action'!$E$3,'liste action'!$D$3,IF(D45='liste action'!$E$4,'liste action'!$D$4,IF(D45='liste action'!$E$5,'liste action'!$D$5,IF(D45='liste action'!$E$6,'liste action'!$D$6,IF(D45='liste action'!$E$7,'liste action'!$D$7,IF(D45='liste action'!$E$8,'liste action'!$D$8,IF(D45='liste action'!$E$9,'liste action'!$D$9,IF(D45='liste action'!$E$10,'liste action'!$D$10,IF(D45='liste action'!$E$11,'liste action'!$D$11,IF(D45='liste action'!$E$12,'liste action'!$D$12,IF(D45='liste action'!$E$13,'liste action'!$D$13,IF(D45='liste action'!$E$14,'liste action'!$D$14,IF(D45='liste action'!$E$15,'liste action'!$D$15,IF(D45='liste action'!$E$16,'liste action'!$D$16,IF(D45='liste action'!$E$17,'liste action'!$D$17,IF(D45='liste action'!$E$18,'liste action'!$D$18,IF(D45='liste action'!$E$19,'liste action'!$D$19,IF(D45='liste action'!$E$20,'liste action'!$D$20,IF(D45='liste action'!$E$21,'liste action'!$D$21,IF(D45='liste action'!$E$22,'liste action'!$D$22,IF(D45='liste action'!$E$23,'liste action'!$D$23,IF(D45='liste action'!$E$24,'liste action'!$D$24,IF(D45='liste action'!$E$25,'liste action'!$D$25,IF(D45='liste action'!$E$26,'liste action'!$D$26,IF(D45='liste action'!$E$27,'liste action'!$D$27,IF(D45='liste action'!$E$28,'liste action'!$D$28,IF(D45='liste action'!$E$29,'liste action'!$D$29,IF(D45='liste action'!$E$30,'liste action'!$D$30,IF(D45='liste action'!$E$31,'liste action'!$D$31,IF(D45='liste action'!$E$32,'liste action'!$D$32,IF(D45='liste action'!$E$33,'liste action'!$D$33,IF(D45='liste action'!$E$34,'liste action'!$D$34,IF(D45='liste action'!$E$35,'liste action'!$D$35,IF(D45='liste action'!$E$36,'liste action'!$D$36,IF(D45='liste action'!$E$37,'liste action'!$D$37,IF(D45='liste action'!$E$38,'liste action'!$D$38,IF(D45='liste action'!$E$39,'liste action'!$D$39,IF(D45='liste action'!$E$40,'liste action'!$D$40,IF(D45='liste action'!$E$41,'liste action'!$D$41,IF(D45='liste action'!$E$42,'liste action'!$D$42,IF(D45='liste action'!$E$43,'liste action'!$D$43,IF(D45='liste action'!$E$44,'liste action'!$D$44,IF(D45='liste action'!$E$45,'liste action'!$D$45,IF(D45='liste action'!$E$46,'liste action'!$D$46,IF(D45='liste action'!$E$47,'liste action'!$D$47,IF(D45='liste action'!$E$48,'liste action'!$D$48,IF(D45='liste action'!$E$49,'liste action'!$D$49,IF(D45='liste action'!$E$50,'liste action'!$D$50,IF(D45='liste action'!$E$51,'liste action'!$D$51,IF(D45='liste action'!$E$52,'liste action'!$D$52,IF(D45='liste action'!$E$53,'liste action'!$D$53,IF(D45='liste action'!$E$54,'liste action'!$D$54,IF(D45='liste action'!$E$55,'liste action'!$D$55,IF(D45='liste action'!$E$56,'liste action'!$D$56,IF(D45='liste action'!$E$57,'liste action'!$D$57,IF(D45='liste action'!$E$58,'liste action'!$D$58,IF(D45='liste action'!$E$59,'liste action'!$D$59,IF(D45='liste action'!$E$60,'liste action'!$D$60,IF(D45='liste action'!$E$61,'liste action'!$D$61,IF(D45='liste action'!$E$62,'liste action'!$D$62,IF(D45='liste action'!$E$63,'liste action'!$D$63,IF(D45='liste action'!$E$64,'liste action'!$D$64,"")))))))))))))))))))))))))))))))))))))))))))))))))))))))))))))))</f>
        <v/>
      </c>
      <c r="AD45" s="132" t="str">
        <f t="shared" si="7"/>
        <v>IDN</v>
      </c>
      <c r="AE45" s="253" t="str">
        <f>IF(I45="",LEFT($F$2,3),I45)</f>
        <v>IDN</v>
      </c>
      <c r="AF45" s="132" t="str">
        <f>IF(AG45='liste action'!$D$2,'liste action'!$C$2,IF(AG45='liste action'!$D$3,'liste action'!$C$3,IF(AG45='liste action'!$D$4,'liste action'!$C$4,IF(AG45='liste action'!$D$5,'liste action'!$C$5,IF(AG45='liste action'!$D$6,'liste action'!$C$6,IF(AG45='liste action'!$D$7,'liste action'!$C$7,IF(AG45='liste action'!$D$8,'liste action'!$C$8,IF(AG45='liste action'!$D$9,'liste action'!$C$9,IF(AG45='liste action'!$D$10,'liste action'!$C$10,IF(AG45='liste action'!$D$11,'liste action'!$C$11,IF(AG45='liste action'!$D$12,'liste action'!$C$12,IF(AG45='liste action'!$D$13,'liste action'!$C$13,IF(AG45='liste action'!$D$14,'liste action'!$C$14,IF(AG45='liste action'!$D$15,'liste action'!$C$15,IF(AG45='liste action'!$D$16,'liste action'!$C$16,IF(AG45='liste action'!$D$17,'liste action'!$C$17,IF(AG45='liste action'!$D$18,'liste action'!$C$18,IF(AG45='liste action'!$D$19,'liste action'!$C$19,IF(AG45='liste action'!$D$20,'liste action'!$C$20,IF(AG45='liste action'!$D$21,'liste action'!$C$21,IF(AG45='liste action'!$D$22,'liste action'!$C$22,IF(AG45='liste action'!$D$23,'liste action'!$C$23,IF(AG45='liste action'!$D$24,'liste action'!$C$24,IF(AG45='liste action'!$D$25,'liste action'!$C$25,IF(AG45='liste action'!$D$26,'liste action'!$C$26,IF(AG45='liste action'!$D$27,'liste action'!$C$27,IF(AG45='liste action'!$D$28,'liste action'!$C$28,IF(AG45='liste action'!$D$29,'liste action'!$C$29,IF(AG45='liste action'!$D$30,'liste action'!$C$30,IF(AG45='liste action'!$D$31,'liste action'!$C$31,IF(AG45='liste action'!$D$32,'liste action'!$C$32,IF(AG45='liste action'!$D$33,'liste action'!$C$33,IF(AG45='liste action'!$D$34,'liste action'!$C$34,IF(AG45='liste action'!$D$35,'liste action'!$C$35,IF(AG45='liste action'!$D$36,'liste action'!$C$36,IF(AG45='liste action'!$D$37,'liste action'!$C$37,IF(AG45='liste action'!$D$38,'liste action'!$C$38,IF(AG45='liste action'!$D$39,'liste action'!$C$39,IF(AG45='liste action'!$D$40,'liste action'!$C$40,IF(AG45='liste action'!$D$41,'liste action'!$C$41,IF(AG45='liste action'!$D$42,'liste action'!$C$42,IF(AG45='liste action'!$D$43,'liste action'!$C$43,IF(AG45='liste action'!$D$44,'liste action'!$C$44,IF(AG45='liste action'!$D$45,'liste action'!$C$45,IF(AG45='liste action'!$D$46,'liste action'!$C$46,IF(AG45='liste action'!$D$47,'liste action'!$C$47,IF(AG45='liste action'!$D$48,'liste action'!$C$48,IF(AG45='liste action'!$D$49,'liste action'!$C$49,IF(AG45='liste action'!$D$50,'liste action'!$C$50,IF(AG45='liste action'!$D$51,'liste action'!$C$51,IF(AG45='liste action'!$D$52,'liste action'!$C$52,IF(AG45='liste action'!$D$53,'liste action'!$C$53,IF(AG45='liste action'!$D$54,'liste action'!$C$54,IF(AG45='liste action'!$D$55,'liste action'!$C$55,IF(AG45='liste action'!$D$56,'liste action'!$C$56,IF(AG45='liste action'!$D$57,'liste action'!$C$57,IF(AG45='liste action'!$D$58,'liste action'!$C$58,IF(AG45='liste action'!$D$59,'liste action'!$C$59,IF(AG45='liste action'!$D$60,'liste action'!$C$60,IF(AG45='liste action'!$D$61,'liste action'!$C$61,IF(AG45='liste action'!$D$62,'liste action'!$C$62,IF(AG45='liste action'!$D$63,'liste action'!$C$63,IF(AG45='liste action'!$D$64,'liste action'!$C$64,"")))))))))))))))))))))))))))))))))))))))))))))))))))))))))))))))</f>
        <v/>
      </c>
      <c r="AG45" s="132" t="str">
        <f>IF(E45='liste action'!$E$2,'liste action'!$D$2,IF(E45='liste action'!$E$3,'liste action'!$D$3,IF(E45='liste action'!$E$4,'liste action'!$D$4,IF(E45='liste action'!$E$5,'liste action'!$D$5,IF(E45='liste action'!$E$6,'liste action'!$D$6,IF(E45='liste action'!$E$7,'liste action'!$D$7,IF(E45='liste action'!$E$8,'liste action'!$D$8,IF(E45='liste action'!$E$9,'liste action'!$D$9,IF(E45='liste action'!$E$10,'liste action'!$D$10,IF(E45='liste action'!$E$11,'liste action'!$D$11,IF(E45='liste action'!$E$12,'liste action'!$D$12,IF(E45='liste action'!$E$13,'liste action'!$D$13,IF(E45='liste action'!$E$14,'liste action'!$D$14,IF(E45='liste action'!$E$15,'liste action'!$D$15,IF(E45='liste action'!$E$16,'liste action'!$D$16,IF(E45='liste action'!$E$17,'liste action'!$D$17,IF(E45='liste action'!$E$18,'liste action'!$D$18,IF(E45='liste action'!$E$19,'liste action'!$D$19,IF(E45='liste action'!$E$20,'liste action'!$D$20,IF(E45='liste action'!$E$21,'liste action'!$D$21,IF(E45='liste action'!$E$22,'liste action'!$D$22,IF(E45='liste action'!$E$23,'liste action'!$D$23,IF(E45='liste action'!$E$24,'liste action'!$D$24,IF(E45='liste action'!$E$25,'liste action'!$D$25,IF(E45='liste action'!$E$26,'liste action'!$D$26,IF(E45='liste action'!$E$27,'liste action'!$D$27,IF(E45='liste action'!$E$28,'liste action'!$D$28,IF(E45='liste action'!$E$29,'liste action'!$D$29,IF(E45='liste action'!$E$30,'liste action'!$D$30,IF(E45='liste action'!$E$31,'liste action'!$D$31,IF(E45='liste action'!$E$32,'liste action'!$D$32,IF(E45='liste action'!$E$33,'liste action'!$D$33,IF(E45='liste action'!$E$34,'liste action'!$D$34,IF(E45='liste action'!$E$35,'liste action'!$D$35,IF(E45='liste action'!$E$36,'liste action'!$D$36,IF(E45='liste action'!$E$37,'liste action'!$D$37,IF(E45='liste action'!$E$38,'liste action'!$D$38,IF(E45='liste action'!$E$39,'liste action'!$D$39,IF(E45='liste action'!$E$40,'liste action'!$D$40,IF(E45='liste action'!$E$41,'liste action'!$D$41,IF(E45='liste action'!$E$42,'liste action'!$D$42,IF(E45='liste action'!$E$43,'liste action'!$D$43,IF(E45='liste action'!$E$44,'liste action'!$D$44,IF(E45='liste action'!$E$45,'liste action'!$D$45,IF(E45='liste action'!$E$46,'liste action'!$D$46,IF(E45='liste action'!$E$47,'liste action'!$D$47,IF(E45='liste action'!$E$48,'liste action'!$D$48,IF(E45='liste action'!$E$49,'liste action'!$D$49,IF(E45='liste action'!$E$50,'liste action'!$D$50,IF(E45='liste action'!$E$51,'liste action'!$D$51,IF(E45='liste action'!$E$52,'liste action'!$D$52,IF(E45='liste action'!$E$53,'liste action'!$D$53,IF(E45='liste action'!$E$54,'liste action'!$D$54,IF(E45='liste action'!$E$55,'liste action'!$D$55,IF(E45='liste action'!$E$56,'liste action'!$D$56,IF(E45='liste action'!$E$57,'liste action'!$D$57,IF(E45='liste action'!$E$58,'liste action'!$D$58,IF(E45='liste action'!$E$59,'liste action'!$D$59,IF(E45='liste action'!$E$60,'liste action'!$D$60,IF(E45='liste action'!$E$61,'liste action'!$D$61,IF(E45='liste action'!$E$62,'liste action'!$D$62,IF(E45='liste action'!$E$63,'liste action'!$D$63,IF(E45='liste action'!$E$64,'liste action'!$D$64,"")))))))))))))))))))))))))))))))))))))))))))))))))))))))))))))))</f>
        <v/>
      </c>
      <c r="AH45" s="132" t="str">
        <f t="shared" si="8"/>
        <v>IDN</v>
      </c>
      <c r="AI45" s="254">
        <f>K45</f>
        <v>0</v>
      </c>
      <c r="AJ45" s="329">
        <f>N45</f>
        <v>0</v>
      </c>
      <c r="AK45" s="134">
        <f>L45</f>
        <v>0</v>
      </c>
      <c r="AL45" s="134">
        <f>O45</f>
        <v>0</v>
      </c>
      <c r="AM45" s="134">
        <f>M45</f>
        <v>0</v>
      </c>
      <c r="AN45" s="134">
        <f>P45</f>
        <v>0</v>
      </c>
      <c r="AO45" s="357">
        <f t="shared" si="9"/>
        <v>0</v>
      </c>
      <c r="AP45" s="54" t="str">
        <f>IF(D45="T",2,IF(D45="CP",0,IF(D45="TF",2,IF(D45="TM",0,IF(D45="JF",0,IF(D45="RTT",0,IF(D45="JNT",0,"0")))))))</f>
        <v>0</v>
      </c>
      <c r="AQ45" s="54" t="str">
        <f>IF(E45="T",3,IF(E45="CP",0,IF(E45="TF",3,IF(E45="TM",0,IF(E45="JF",0,IF(E45="RTT",0,IF(E45="JNT",0,"0")))))))</f>
        <v>0</v>
      </c>
      <c r="AR45" s="1">
        <f t="shared" si="10"/>
        <v>0</v>
      </c>
      <c r="AS45" s="55" t="e">
        <f>IF(AR45=5,$AS$7,IF(AR45=2,$AS$8,IF(AR45=3,$AS$9,IF(AR45=0,#REF!))))</f>
        <v>#REF!</v>
      </c>
      <c r="AT45" s="54">
        <f>IF(AND(D45="CP",E45="CP"),1,IF(AND(D45="CP",E45&lt;&gt;"CP"),0.5,IF(AND(D45&lt;&gt;"CP",E45="CP"),0.5,0)))</f>
        <v>0</v>
      </c>
      <c r="AU45" s="54">
        <f>IF(D45="RTT",0.5,0)</f>
        <v>0</v>
      </c>
      <c r="AV45" s="54">
        <f>IF(E45="RTT",0.5,0)</f>
        <v>0</v>
      </c>
      <c r="AW45" s="54">
        <f t="shared" si="11"/>
        <v>0</v>
      </c>
      <c r="AX45" s="54">
        <f>IF(D45="TM",0.5,0)</f>
        <v>0</v>
      </c>
      <c r="AY45" s="54">
        <f>IF(E45="TM",0.5,0)</f>
        <v>0</v>
      </c>
      <c r="AZ45" s="54">
        <f t="shared" si="12"/>
        <v>0</v>
      </c>
      <c r="BA45" s="54">
        <f t="shared" si="13"/>
        <v>0</v>
      </c>
    </row>
    <row r="46" spans="1:53" ht="31.5" customHeight="1" x14ac:dyDescent="0.3">
      <c r="A46" s="287"/>
      <c r="B46" s="152" t="s">
        <v>16</v>
      </c>
      <c r="C46" s="160"/>
      <c r="D46" s="209"/>
      <c r="E46" s="210"/>
      <c r="F46" s="210"/>
      <c r="G46" s="212"/>
      <c r="H46" s="212"/>
      <c r="I46" s="212"/>
      <c r="J46" s="211"/>
      <c r="K46" s="209"/>
      <c r="L46" s="210"/>
      <c r="M46" s="212"/>
      <c r="N46" s="213"/>
      <c r="O46" s="210"/>
      <c r="P46" s="212"/>
      <c r="Q46" s="214"/>
      <c r="R46" s="204"/>
      <c r="S46" s="209" t="str">
        <f t="shared" si="3"/>
        <v/>
      </c>
      <c r="T46" s="211" t="str">
        <f t="shared" si="4"/>
        <v/>
      </c>
      <c r="V46" s="251"/>
      <c r="W46" s="168"/>
      <c r="X46" s="168"/>
      <c r="Y46" s="168"/>
      <c r="Z46" s="166">
        <f t="shared" si="5"/>
        <v>0</v>
      </c>
      <c r="AA46" s="132" t="str">
        <f t="shared" si="6"/>
        <v>IDN</v>
      </c>
      <c r="AB46" s="132" t="str">
        <f>IF(AC46='liste action'!$D$2,'liste action'!$C$2,IF(AC46='liste action'!$D$3,'liste action'!$C$3,IF(AC46='liste action'!$D$4,'liste action'!$C$4,IF(AC46='liste action'!$D$5,'liste action'!$C$5,IF(AC46='liste action'!$D$6,'liste action'!$C$6,IF(AC46='liste action'!$D$7,'liste action'!$C$7,IF(AC46='liste action'!$D$8,'liste action'!$C$8,IF(AC46='liste action'!$D$9,'liste action'!$C$9,IF(AC46='liste action'!$D$10,'liste action'!$C$10,IF(AC46='liste action'!$D$11,'liste action'!$C$11,IF(AC46='liste action'!$D$12,'liste action'!$C$12,IF(AC46='liste action'!$D$13,'liste action'!$C$13,IF(AC46='liste action'!$D$14,'liste action'!$C$14,IF(AC46='liste action'!$D$15,'liste action'!$C$15,IF(AC46='liste action'!$D$16,'liste action'!$C$16,IF(AC46='liste action'!$D$17,'liste action'!$C$17,IF(AC46='liste action'!$D$18,'liste action'!$C$18,IF(AC46='liste action'!$D$19,'liste action'!$C$19,IF(AC46='liste action'!$D$20,'liste action'!$C$20,IF(AC46='liste action'!$D$21,'liste action'!$C$21,IF(AC46='liste action'!$D$22,'liste action'!$C$22,IF(AC46='liste action'!$D$23,'liste action'!$C$23,IF(AC46='liste action'!$D$24,'liste action'!$C$24,IF(AC46='liste action'!$D$25,'liste action'!$C$25,IF(AC46='liste action'!$D$26,'liste action'!$C$26,IF(AC46='liste action'!$D$27,'liste action'!$C$27,IF(AC46='liste action'!$D$28,'liste action'!$C$28,IF(AC46='liste action'!$D$29,'liste action'!$C$29,IF(AC46='liste action'!$D$30,'liste action'!$C$30,IF(AC46='liste action'!$D$31,'liste action'!$C$31,IF(AC46='liste action'!$D$32,'liste action'!$C$32,IF(AC46='liste action'!$D$33,'liste action'!$C$33,IF(AC46='liste action'!$D$34,'liste action'!$C$34,IF(AC46='liste action'!$D$35,'liste action'!$C$35,IF(AC46='liste action'!$D$36,'liste action'!$C$36,IF(AC46='liste action'!$D$37,'liste action'!$C$37,IF(AC46='liste action'!$D$38,'liste action'!$C$38,IF(AC46='liste action'!$D$39,'liste action'!$C$39,IF(AC46='liste action'!$D$40,'liste action'!$C$40,IF(AC46='liste action'!$D$41,'liste action'!$C$41,IF(AC46='liste action'!$D$42,'liste action'!$C$42,IF(AC46='liste action'!$D$43,'liste action'!$C$43,IF(AC46='liste action'!$D$44,'liste action'!$C$44,IF(AC46='liste action'!$D$45,'liste action'!$C$45,IF(AC46='liste action'!$D$46,'liste action'!$C$46,IF(AC46='liste action'!$D$47,'liste action'!$C$47,IF(AC46='liste action'!$D$48,'liste action'!$C$48,IF(AC46='liste action'!$D$49,'liste action'!$C$49,IF(AC46='liste action'!$D$50,'liste action'!$C$50,IF(AC46='liste action'!$D$51,'liste action'!$C$51,IF(AC46='liste action'!$D$52,'liste action'!$C$52,IF(AC46='liste action'!$D$53,'liste action'!$C$53,IF(AC46='liste action'!$D$54,'liste action'!$C$54,IF(AC46='liste action'!$D$55,'liste action'!$C$55,IF(AC46='liste action'!$D$56,'liste action'!$C$56,IF(AC46='liste action'!$D$57,'liste action'!$C$57,IF(AC46='liste action'!$D$58,'liste action'!$C$58,IF(AC46='liste action'!$D$59,'liste action'!$C$59,IF(AC46='liste action'!$D$60,'liste action'!$C$60,IF(AC46='liste action'!$D$61,'liste action'!$C$61,IF(AC46='liste action'!$D$62,'liste action'!$C$62,IF(AC46='liste action'!$D$63,'liste action'!$C$63,IF(AC46='liste action'!$D$64,'liste action'!$C$64,"")))))))))))))))))))))))))))))))))))))))))))))))))))))))))))))))</f>
        <v/>
      </c>
      <c r="AC46" s="132" t="str">
        <f>IF(D46='liste action'!$E$2,'liste action'!$D$2,IF(D46='liste action'!$E$3,'liste action'!$D$3,IF(D46='liste action'!$E$4,'liste action'!$D$4,IF(D46='liste action'!$E$5,'liste action'!$D$5,IF(D46='liste action'!$E$6,'liste action'!$D$6,IF(D46='liste action'!$E$7,'liste action'!$D$7,IF(D46='liste action'!$E$8,'liste action'!$D$8,IF(D46='liste action'!$E$9,'liste action'!$D$9,IF(D46='liste action'!$E$10,'liste action'!$D$10,IF(D46='liste action'!$E$11,'liste action'!$D$11,IF(D46='liste action'!$E$12,'liste action'!$D$12,IF(D46='liste action'!$E$13,'liste action'!$D$13,IF(D46='liste action'!$E$14,'liste action'!$D$14,IF(D46='liste action'!$E$15,'liste action'!$D$15,IF(D46='liste action'!$E$16,'liste action'!$D$16,IF(D46='liste action'!$E$17,'liste action'!$D$17,IF(D46='liste action'!$E$18,'liste action'!$D$18,IF(D46='liste action'!$E$19,'liste action'!$D$19,IF(D46='liste action'!$E$20,'liste action'!$D$20,IF(D46='liste action'!$E$21,'liste action'!$D$21,IF(D46='liste action'!$E$22,'liste action'!$D$22,IF(D46='liste action'!$E$23,'liste action'!$D$23,IF(D46='liste action'!$E$24,'liste action'!$D$24,IF(D46='liste action'!$E$25,'liste action'!$D$25,IF(D46='liste action'!$E$26,'liste action'!$D$26,IF(D46='liste action'!$E$27,'liste action'!$D$27,IF(D46='liste action'!$E$28,'liste action'!$D$28,IF(D46='liste action'!$E$29,'liste action'!$D$29,IF(D46='liste action'!$E$30,'liste action'!$D$30,IF(D46='liste action'!$E$31,'liste action'!$D$31,IF(D46='liste action'!$E$32,'liste action'!$D$32,IF(D46='liste action'!$E$33,'liste action'!$D$33,IF(D46='liste action'!$E$34,'liste action'!$D$34,IF(D46='liste action'!$E$35,'liste action'!$D$35,IF(D46='liste action'!$E$36,'liste action'!$D$36,IF(D46='liste action'!$E$37,'liste action'!$D$37,IF(D46='liste action'!$E$38,'liste action'!$D$38,IF(D46='liste action'!$E$39,'liste action'!$D$39,IF(D46='liste action'!$E$40,'liste action'!$D$40,IF(D46='liste action'!$E$41,'liste action'!$D$41,IF(D46='liste action'!$E$42,'liste action'!$D$42,IF(D46='liste action'!$E$43,'liste action'!$D$43,IF(D46='liste action'!$E$44,'liste action'!$D$44,IF(D46='liste action'!$E$45,'liste action'!$D$45,IF(D46='liste action'!$E$46,'liste action'!$D$46,IF(D46='liste action'!$E$47,'liste action'!$D$47,IF(D46='liste action'!$E$48,'liste action'!$D$48,IF(D46='liste action'!$E$49,'liste action'!$D$49,IF(D46='liste action'!$E$50,'liste action'!$D$50,IF(D46='liste action'!$E$51,'liste action'!$D$51,IF(D46='liste action'!$E$52,'liste action'!$D$52,IF(D46='liste action'!$E$53,'liste action'!$D$53,IF(D46='liste action'!$E$54,'liste action'!$D$54,IF(D46='liste action'!$E$55,'liste action'!$D$55,IF(D46='liste action'!$E$56,'liste action'!$D$56,IF(D46='liste action'!$E$57,'liste action'!$D$57,IF(D46='liste action'!$E$58,'liste action'!$D$58,IF(D46='liste action'!$E$59,'liste action'!$D$59,IF(D46='liste action'!$E$60,'liste action'!$D$60,IF(D46='liste action'!$E$61,'liste action'!$D$61,IF(D46='liste action'!$E$62,'liste action'!$D$62,IF(D46='liste action'!$E$63,'liste action'!$D$63,IF(D46='liste action'!$E$64,'liste action'!$D$64,"")))))))))))))))))))))))))))))))))))))))))))))))))))))))))))))))</f>
        <v/>
      </c>
      <c r="AD46" s="132" t="str">
        <f t="shared" si="7"/>
        <v>IDN</v>
      </c>
      <c r="AE46" s="253" t="str">
        <f>IF(I46="",LEFT($F$2,3),I46)</f>
        <v>IDN</v>
      </c>
      <c r="AF46" s="132" t="str">
        <f>IF(AG46='liste action'!$D$2,'liste action'!$C$2,IF(AG46='liste action'!$D$3,'liste action'!$C$3,IF(AG46='liste action'!$D$4,'liste action'!$C$4,IF(AG46='liste action'!$D$5,'liste action'!$C$5,IF(AG46='liste action'!$D$6,'liste action'!$C$6,IF(AG46='liste action'!$D$7,'liste action'!$C$7,IF(AG46='liste action'!$D$8,'liste action'!$C$8,IF(AG46='liste action'!$D$9,'liste action'!$C$9,IF(AG46='liste action'!$D$10,'liste action'!$C$10,IF(AG46='liste action'!$D$11,'liste action'!$C$11,IF(AG46='liste action'!$D$12,'liste action'!$C$12,IF(AG46='liste action'!$D$13,'liste action'!$C$13,IF(AG46='liste action'!$D$14,'liste action'!$C$14,IF(AG46='liste action'!$D$15,'liste action'!$C$15,IF(AG46='liste action'!$D$16,'liste action'!$C$16,IF(AG46='liste action'!$D$17,'liste action'!$C$17,IF(AG46='liste action'!$D$18,'liste action'!$C$18,IF(AG46='liste action'!$D$19,'liste action'!$C$19,IF(AG46='liste action'!$D$20,'liste action'!$C$20,IF(AG46='liste action'!$D$21,'liste action'!$C$21,IF(AG46='liste action'!$D$22,'liste action'!$C$22,IF(AG46='liste action'!$D$23,'liste action'!$C$23,IF(AG46='liste action'!$D$24,'liste action'!$C$24,IF(AG46='liste action'!$D$25,'liste action'!$C$25,IF(AG46='liste action'!$D$26,'liste action'!$C$26,IF(AG46='liste action'!$D$27,'liste action'!$C$27,IF(AG46='liste action'!$D$28,'liste action'!$C$28,IF(AG46='liste action'!$D$29,'liste action'!$C$29,IF(AG46='liste action'!$D$30,'liste action'!$C$30,IF(AG46='liste action'!$D$31,'liste action'!$C$31,IF(AG46='liste action'!$D$32,'liste action'!$C$32,IF(AG46='liste action'!$D$33,'liste action'!$C$33,IF(AG46='liste action'!$D$34,'liste action'!$C$34,IF(AG46='liste action'!$D$35,'liste action'!$C$35,IF(AG46='liste action'!$D$36,'liste action'!$C$36,IF(AG46='liste action'!$D$37,'liste action'!$C$37,IF(AG46='liste action'!$D$38,'liste action'!$C$38,IF(AG46='liste action'!$D$39,'liste action'!$C$39,IF(AG46='liste action'!$D$40,'liste action'!$C$40,IF(AG46='liste action'!$D$41,'liste action'!$C$41,IF(AG46='liste action'!$D$42,'liste action'!$C$42,IF(AG46='liste action'!$D$43,'liste action'!$C$43,IF(AG46='liste action'!$D$44,'liste action'!$C$44,IF(AG46='liste action'!$D$45,'liste action'!$C$45,IF(AG46='liste action'!$D$46,'liste action'!$C$46,IF(AG46='liste action'!$D$47,'liste action'!$C$47,IF(AG46='liste action'!$D$48,'liste action'!$C$48,IF(AG46='liste action'!$D$49,'liste action'!$C$49,IF(AG46='liste action'!$D$50,'liste action'!$C$50,IF(AG46='liste action'!$D$51,'liste action'!$C$51,IF(AG46='liste action'!$D$52,'liste action'!$C$52,IF(AG46='liste action'!$D$53,'liste action'!$C$53,IF(AG46='liste action'!$D$54,'liste action'!$C$54,IF(AG46='liste action'!$D$55,'liste action'!$C$55,IF(AG46='liste action'!$D$56,'liste action'!$C$56,IF(AG46='liste action'!$D$57,'liste action'!$C$57,IF(AG46='liste action'!$D$58,'liste action'!$C$58,IF(AG46='liste action'!$D$59,'liste action'!$C$59,IF(AG46='liste action'!$D$60,'liste action'!$C$60,IF(AG46='liste action'!$D$61,'liste action'!$C$61,IF(AG46='liste action'!$D$62,'liste action'!$C$62,IF(AG46='liste action'!$D$63,'liste action'!$C$63,IF(AG46='liste action'!$D$64,'liste action'!$C$64,"")))))))))))))))))))))))))))))))))))))))))))))))))))))))))))))))</f>
        <v/>
      </c>
      <c r="AG46" s="132" t="str">
        <f>IF(E46='liste action'!$E$2,'liste action'!$D$2,IF(E46='liste action'!$E$3,'liste action'!$D$3,IF(E46='liste action'!$E$4,'liste action'!$D$4,IF(E46='liste action'!$E$5,'liste action'!$D$5,IF(E46='liste action'!$E$6,'liste action'!$D$6,IF(E46='liste action'!$E$7,'liste action'!$D$7,IF(E46='liste action'!$E$8,'liste action'!$D$8,IF(E46='liste action'!$E$9,'liste action'!$D$9,IF(E46='liste action'!$E$10,'liste action'!$D$10,IF(E46='liste action'!$E$11,'liste action'!$D$11,IF(E46='liste action'!$E$12,'liste action'!$D$12,IF(E46='liste action'!$E$13,'liste action'!$D$13,IF(E46='liste action'!$E$14,'liste action'!$D$14,IF(E46='liste action'!$E$15,'liste action'!$D$15,IF(E46='liste action'!$E$16,'liste action'!$D$16,IF(E46='liste action'!$E$17,'liste action'!$D$17,IF(E46='liste action'!$E$18,'liste action'!$D$18,IF(E46='liste action'!$E$19,'liste action'!$D$19,IF(E46='liste action'!$E$20,'liste action'!$D$20,IF(E46='liste action'!$E$21,'liste action'!$D$21,IF(E46='liste action'!$E$22,'liste action'!$D$22,IF(E46='liste action'!$E$23,'liste action'!$D$23,IF(E46='liste action'!$E$24,'liste action'!$D$24,IF(E46='liste action'!$E$25,'liste action'!$D$25,IF(E46='liste action'!$E$26,'liste action'!$D$26,IF(E46='liste action'!$E$27,'liste action'!$D$27,IF(E46='liste action'!$E$28,'liste action'!$D$28,IF(E46='liste action'!$E$29,'liste action'!$D$29,IF(E46='liste action'!$E$30,'liste action'!$D$30,IF(E46='liste action'!$E$31,'liste action'!$D$31,IF(E46='liste action'!$E$32,'liste action'!$D$32,IF(E46='liste action'!$E$33,'liste action'!$D$33,IF(E46='liste action'!$E$34,'liste action'!$D$34,IF(E46='liste action'!$E$35,'liste action'!$D$35,IF(E46='liste action'!$E$36,'liste action'!$D$36,IF(E46='liste action'!$E$37,'liste action'!$D$37,IF(E46='liste action'!$E$38,'liste action'!$D$38,IF(E46='liste action'!$E$39,'liste action'!$D$39,IF(E46='liste action'!$E$40,'liste action'!$D$40,IF(E46='liste action'!$E$41,'liste action'!$D$41,IF(E46='liste action'!$E$42,'liste action'!$D$42,IF(E46='liste action'!$E$43,'liste action'!$D$43,IF(E46='liste action'!$E$44,'liste action'!$D$44,IF(E46='liste action'!$E$45,'liste action'!$D$45,IF(E46='liste action'!$E$46,'liste action'!$D$46,IF(E46='liste action'!$E$47,'liste action'!$D$47,IF(E46='liste action'!$E$48,'liste action'!$D$48,IF(E46='liste action'!$E$49,'liste action'!$D$49,IF(E46='liste action'!$E$50,'liste action'!$D$50,IF(E46='liste action'!$E$51,'liste action'!$D$51,IF(E46='liste action'!$E$52,'liste action'!$D$52,IF(E46='liste action'!$E$53,'liste action'!$D$53,IF(E46='liste action'!$E$54,'liste action'!$D$54,IF(E46='liste action'!$E$55,'liste action'!$D$55,IF(E46='liste action'!$E$56,'liste action'!$D$56,IF(E46='liste action'!$E$57,'liste action'!$D$57,IF(E46='liste action'!$E$58,'liste action'!$D$58,IF(E46='liste action'!$E$59,'liste action'!$D$59,IF(E46='liste action'!$E$60,'liste action'!$D$60,IF(E46='liste action'!$E$61,'liste action'!$D$61,IF(E46='liste action'!$E$62,'liste action'!$D$62,IF(E46='liste action'!$E$63,'liste action'!$D$63,IF(E46='liste action'!$E$64,'liste action'!$D$64,"")))))))))))))))))))))))))))))))))))))))))))))))))))))))))))))))</f>
        <v/>
      </c>
      <c r="AH46" s="132" t="str">
        <f t="shared" si="8"/>
        <v>IDN</v>
      </c>
      <c r="AI46" s="254">
        <f>K46</f>
        <v>0</v>
      </c>
      <c r="AJ46" s="329">
        <f>N46</f>
        <v>0</v>
      </c>
      <c r="AK46" s="134">
        <f>L46</f>
        <v>0</v>
      </c>
      <c r="AL46" s="134">
        <f>O46</f>
        <v>0</v>
      </c>
      <c r="AM46" s="134">
        <f>M46</f>
        <v>0</v>
      </c>
      <c r="AN46" s="134">
        <f>P46</f>
        <v>0</v>
      </c>
      <c r="AO46" s="357">
        <f t="shared" si="9"/>
        <v>0</v>
      </c>
      <c r="AP46" s="54" t="str">
        <f>IF(D46="T",2,IF(D46="CP",0,IF(D46="TF",2,IF(D46="TM",0,IF(D46="JF",0,IF(D46="RTT",0,IF(D46="JNT",0,"0")))))))</f>
        <v>0</v>
      </c>
      <c r="AQ46" s="54" t="str">
        <f>IF(E46="T",3,IF(E46="CP",0,IF(E46="TF",3,IF(E46="TM",0,IF(E46="JF",0,IF(E46="RTT",0,IF(E46="JNT",0,"0")))))))</f>
        <v>0</v>
      </c>
      <c r="AR46" s="1">
        <f t="shared" si="10"/>
        <v>0</v>
      </c>
      <c r="AS46" s="55" t="e">
        <f>IF(AR46=5,$AS$7,IF(AR46=2,$AS$8,IF(AR46=3,$AS$9,IF(AR46=0,#REF!))))</f>
        <v>#REF!</v>
      </c>
      <c r="AT46" s="54">
        <f>IF(AND(D46="CP",E46="CP"),1,IF(AND(D46="CP",E46&lt;&gt;"CP"),0.5,IF(AND(D46&lt;&gt;"CP",E46="CP"),0.5,0)))</f>
        <v>0</v>
      </c>
      <c r="AU46" s="54">
        <f>IF(D46="RTT",0.5,0)</f>
        <v>0</v>
      </c>
      <c r="AV46" s="54">
        <f>IF(E46="RTT",0.5,0)</f>
        <v>0</v>
      </c>
      <c r="AW46" s="54">
        <f t="shared" si="11"/>
        <v>0</v>
      </c>
      <c r="AX46" s="54">
        <f>IF(D46="TM",0.5,0)</f>
        <v>0</v>
      </c>
      <c r="AY46" s="54">
        <f>IF(E46="TM",0.5,0)</f>
        <v>0</v>
      </c>
      <c r="AZ46" s="54">
        <f t="shared" si="12"/>
        <v>0</v>
      </c>
      <c r="BA46" s="54">
        <f t="shared" si="13"/>
        <v>0</v>
      </c>
    </row>
    <row r="47" spans="1:53" ht="31.5" customHeight="1" thickBot="1" x14ac:dyDescent="0.35">
      <c r="A47" s="287"/>
      <c r="B47" s="154" t="s">
        <v>17</v>
      </c>
      <c r="C47" s="161"/>
      <c r="D47" s="215"/>
      <c r="E47" s="216"/>
      <c r="F47" s="216"/>
      <c r="G47" s="218"/>
      <c r="H47" s="218"/>
      <c r="I47" s="218"/>
      <c r="J47" s="217"/>
      <c r="K47" s="215"/>
      <c r="L47" s="216"/>
      <c r="M47" s="218"/>
      <c r="N47" s="219"/>
      <c r="O47" s="216"/>
      <c r="P47" s="218"/>
      <c r="Q47" s="220"/>
      <c r="R47" s="204"/>
      <c r="S47" s="215" t="str">
        <f t="shared" si="3"/>
        <v/>
      </c>
      <c r="T47" s="217" t="str">
        <f t="shared" si="4"/>
        <v/>
      </c>
      <c r="V47" s="251"/>
      <c r="W47" s="168"/>
      <c r="X47" s="168"/>
      <c r="Y47" s="168"/>
      <c r="Z47" s="166">
        <f t="shared" si="5"/>
        <v>0</v>
      </c>
      <c r="AA47" s="132" t="str">
        <f t="shared" si="6"/>
        <v>IDN</v>
      </c>
      <c r="AB47" s="132" t="str">
        <f>IF(AC47='liste action'!$D$2,'liste action'!$C$2,IF(AC47='liste action'!$D$3,'liste action'!$C$3,IF(AC47='liste action'!$D$4,'liste action'!$C$4,IF(AC47='liste action'!$D$5,'liste action'!$C$5,IF(AC47='liste action'!$D$6,'liste action'!$C$6,IF(AC47='liste action'!$D$7,'liste action'!$C$7,IF(AC47='liste action'!$D$8,'liste action'!$C$8,IF(AC47='liste action'!$D$9,'liste action'!$C$9,IF(AC47='liste action'!$D$10,'liste action'!$C$10,IF(AC47='liste action'!$D$11,'liste action'!$C$11,IF(AC47='liste action'!$D$12,'liste action'!$C$12,IF(AC47='liste action'!$D$13,'liste action'!$C$13,IF(AC47='liste action'!$D$14,'liste action'!$C$14,IF(AC47='liste action'!$D$15,'liste action'!$C$15,IF(AC47='liste action'!$D$16,'liste action'!$C$16,IF(AC47='liste action'!$D$17,'liste action'!$C$17,IF(AC47='liste action'!$D$18,'liste action'!$C$18,IF(AC47='liste action'!$D$19,'liste action'!$C$19,IF(AC47='liste action'!$D$20,'liste action'!$C$20,IF(AC47='liste action'!$D$21,'liste action'!$C$21,IF(AC47='liste action'!$D$22,'liste action'!$C$22,IF(AC47='liste action'!$D$23,'liste action'!$C$23,IF(AC47='liste action'!$D$24,'liste action'!$C$24,IF(AC47='liste action'!$D$25,'liste action'!$C$25,IF(AC47='liste action'!$D$26,'liste action'!$C$26,IF(AC47='liste action'!$D$27,'liste action'!$C$27,IF(AC47='liste action'!$D$28,'liste action'!$C$28,IF(AC47='liste action'!$D$29,'liste action'!$C$29,IF(AC47='liste action'!$D$30,'liste action'!$C$30,IF(AC47='liste action'!$D$31,'liste action'!$C$31,IF(AC47='liste action'!$D$32,'liste action'!$C$32,IF(AC47='liste action'!$D$33,'liste action'!$C$33,IF(AC47='liste action'!$D$34,'liste action'!$C$34,IF(AC47='liste action'!$D$35,'liste action'!$C$35,IF(AC47='liste action'!$D$36,'liste action'!$C$36,IF(AC47='liste action'!$D$37,'liste action'!$C$37,IF(AC47='liste action'!$D$38,'liste action'!$C$38,IF(AC47='liste action'!$D$39,'liste action'!$C$39,IF(AC47='liste action'!$D$40,'liste action'!$C$40,IF(AC47='liste action'!$D$41,'liste action'!$C$41,IF(AC47='liste action'!$D$42,'liste action'!$C$42,IF(AC47='liste action'!$D$43,'liste action'!$C$43,IF(AC47='liste action'!$D$44,'liste action'!$C$44,IF(AC47='liste action'!$D$45,'liste action'!$C$45,IF(AC47='liste action'!$D$46,'liste action'!$C$46,IF(AC47='liste action'!$D$47,'liste action'!$C$47,IF(AC47='liste action'!$D$48,'liste action'!$C$48,IF(AC47='liste action'!$D$49,'liste action'!$C$49,IF(AC47='liste action'!$D$50,'liste action'!$C$50,IF(AC47='liste action'!$D$51,'liste action'!$C$51,IF(AC47='liste action'!$D$52,'liste action'!$C$52,IF(AC47='liste action'!$D$53,'liste action'!$C$53,IF(AC47='liste action'!$D$54,'liste action'!$C$54,IF(AC47='liste action'!$D$55,'liste action'!$C$55,IF(AC47='liste action'!$D$56,'liste action'!$C$56,IF(AC47='liste action'!$D$57,'liste action'!$C$57,IF(AC47='liste action'!$D$58,'liste action'!$C$58,IF(AC47='liste action'!$D$59,'liste action'!$C$59,IF(AC47='liste action'!$D$60,'liste action'!$C$60,IF(AC47='liste action'!$D$61,'liste action'!$C$61,IF(AC47='liste action'!$D$62,'liste action'!$C$62,IF(AC47='liste action'!$D$63,'liste action'!$C$63,IF(AC47='liste action'!$D$64,'liste action'!$C$64,"")))))))))))))))))))))))))))))))))))))))))))))))))))))))))))))))</f>
        <v/>
      </c>
      <c r="AC47" s="132" t="str">
        <f>IF(D47='liste action'!$E$2,'liste action'!$D$2,IF(D47='liste action'!$E$3,'liste action'!$D$3,IF(D47='liste action'!$E$4,'liste action'!$D$4,IF(D47='liste action'!$E$5,'liste action'!$D$5,IF(D47='liste action'!$E$6,'liste action'!$D$6,IF(D47='liste action'!$E$7,'liste action'!$D$7,IF(D47='liste action'!$E$8,'liste action'!$D$8,IF(D47='liste action'!$E$9,'liste action'!$D$9,IF(D47='liste action'!$E$10,'liste action'!$D$10,IF(D47='liste action'!$E$11,'liste action'!$D$11,IF(D47='liste action'!$E$12,'liste action'!$D$12,IF(D47='liste action'!$E$13,'liste action'!$D$13,IF(D47='liste action'!$E$14,'liste action'!$D$14,IF(D47='liste action'!$E$15,'liste action'!$D$15,IF(D47='liste action'!$E$16,'liste action'!$D$16,IF(D47='liste action'!$E$17,'liste action'!$D$17,IF(D47='liste action'!$E$18,'liste action'!$D$18,IF(D47='liste action'!$E$19,'liste action'!$D$19,IF(D47='liste action'!$E$20,'liste action'!$D$20,IF(D47='liste action'!$E$21,'liste action'!$D$21,IF(D47='liste action'!$E$22,'liste action'!$D$22,IF(D47='liste action'!$E$23,'liste action'!$D$23,IF(D47='liste action'!$E$24,'liste action'!$D$24,IF(D47='liste action'!$E$25,'liste action'!$D$25,IF(D47='liste action'!$E$26,'liste action'!$D$26,IF(D47='liste action'!$E$27,'liste action'!$D$27,IF(D47='liste action'!$E$28,'liste action'!$D$28,IF(D47='liste action'!$E$29,'liste action'!$D$29,IF(D47='liste action'!$E$30,'liste action'!$D$30,IF(D47='liste action'!$E$31,'liste action'!$D$31,IF(D47='liste action'!$E$32,'liste action'!$D$32,IF(D47='liste action'!$E$33,'liste action'!$D$33,IF(D47='liste action'!$E$34,'liste action'!$D$34,IF(D47='liste action'!$E$35,'liste action'!$D$35,IF(D47='liste action'!$E$36,'liste action'!$D$36,IF(D47='liste action'!$E$37,'liste action'!$D$37,IF(D47='liste action'!$E$38,'liste action'!$D$38,IF(D47='liste action'!$E$39,'liste action'!$D$39,IF(D47='liste action'!$E$40,'liste action'!$D$40,IF(D47='liste action'!$E$41,'liste action'!$D$41,IF(D47='liste action'!$E$42,'liste action'!$D$42,IF(D47='liste action'!$E$43,'liste action'!$D$43,IF(D47='liste action'!$E$44,'liste action'!$D$44,IF(D47='liste action'!$E$45,'liste action'!$D$45,IF(D47='liste action'!$E$46,'liste action'!$D$46,IF(D47='liste action'!$E$47,'liste action'!$D$47,IF(D47='liste action'!$E$48,'liste action'!$D$48,IF(D47='liste action'!$E$49,'liste action'!$D$49,IF(D47='liste action'!$E$50,'liste action'!$D$50,IF(D47='liste action'!$E$51,'liste action'!$D$51,IF(D47='liste action'!$E$52,'liste action'!$D$52,IF(D47='liste action'!$E$53,'liste action'!$D$53,IF(D47='liste action'!$E$54,'liste action'!$D$54,IF(D47='liste action'!$E$55,'liste action'!$D$55,IF(D47='liste action'!$E$56,'liste action'!$D$56,IF(D47='liste action'!$E$57,'liste action'!$D$57,IF(D47='liste action'!$E$58,'liste action'!$D$58,IF(D47='liste action'!$E$59,'liste action'!$D$59,IF(D47='liste action'!$E$60,'liste action'!$D$60,IF(D47='liste action'!$E$61,'liste action'!$D$61,IF(D47='liste action'!$E$62,'liste action'!$D$62,IF(D47='liste action'!$E$63,'liste action'!$D$63,IF(D47='liste action'!$E$64,'liste action'!$D$64,"")))))))))))))))))))))))))))))))))))))))))))))))))))))))))))))))</f>
        <v/>
      </c>
      <c r="AD47" s="132" t="str">
        <f t="shared" si="7"/>
        <v>IDN</v>
      </c>
      <c r="AE47" s="253" t="str">
        <f>IF(I47="",LEFT($F$2,3),I47)</f>
        <v>IDN</v>
      </c>
      <c r="AF47" s="132" t="str">
        <f>IF(AG47='liste action'!$D$2,'liste action'!$C$2,IF(AG47='liste action'!$D$3,'liste action'!$C$3,IF(AG47='liste action'!$D$4,'liste action'!$C$4,IF(AG47='liste action'!$D$5,'liste action'!$C$5,IF(AG47='liste action'!$D$6,'liste action'!$C$6,IF(AG47='liste action'!$D$7,'liste action'!$C$7,IF(AG47='liste action'!$D$8,'liste action'!$C$8,IF(AG47='liste action'!$D$9,'liste action'!$C$9,IF(AG47='liste action'!$D$10,'liste action'!$C$10,IF(AG47='liste action'!$D$11,'liste action'!$C$11,IF(AG47='liste action'!$D$12,'liste action'!$C$12,IF(AG47='liste action'!$D$13,'liste action'!$C$13,IF(AG47='liste action'!$D$14,'liste action'!$C$14,IF(AG47='liste action'!$D$15,'liste action'!$C$15,IF(AG47='liste action'!$D$16,'liste action'!$C$16,IF(AG47='liste action'!$D$17,'liste action'!$C$17,IF(AG47='liste action'!$D$18,'liste action'!$C$18,IF(AG47='liste action'!$D$19,'liste action'!$C$19,IF(AG47='liste action'!$D$20,'liste action'!$C$20,IF(AG47='liste action'!$D$21,'liste action'!$C$21,IF(AG47='liste action'!$D$22,'liste action'!$C$22,IF(AG47='liste action'!$D$23,'liste action'!$C$23,IF(AG47='liste action'!$D$24,'liste action'!$C$24,IF(AG47='liste action'!$D$25,'liste action'!$C$25,IF(AG47='liste action'!$D$26,'liste action'!$C$26,IF(AG47='liste action'!$D$27,'liste action'!$C$27,IF(AG47='liste action'!$D$28,'liste action'!$C$28,IF(AG47='liste action'!$D$29,'liste action'!$C$29,IF(AG47='liste action'!$D$30,'liste action'!$C$30,IF(AG47='liste action'!$D$31,'liste action'!$C$31,IF(AG47='liste action'!$D$32,'liste action'!$C$32,IF(AG47='liste action'!$D$33,'liste action'!$C$33,IF(AG47='liste action'!$D$34,'liste action'!$C$34,IF(AG47='liste action'!$D$35,'liste action'!$C$35,IF(AG47='liste action'!$D$36,'liste action'!$C$36,IF(AG47='liste action'!$D$37,'liste action'!$C$37,IF(AG47='liste action'!$D$38,'liste action'!$C$38,IF(AG47='liste action'!$D$39,'liste action'!$C$39,IF(AG47='liste action'!$D$40,'liste action'!$C$40,IF(AG47='liste action'!$D$41,'liste action'!$C$41,IF(AG47='liste action'!$D$42,'liste action'!$C$42,IF(AG47='liste action'!$D$43,'liste action'!$C$43,IF(AG47='liste action'!$D$44,'liste action'!$C$44,IF(AG47='liste action'!$D$45,'liste action'!$C$45,IF(AG47='liste action'!$D$46,'liste action'!$C$46,IF(AG47='liste action'!$D$47,'liste action'!$C$47,IF(AG47='liste action'!$D$48,'liste action'!$C$48,IF(AG47='liste action'!$D$49,'liste action'!$C$49,IF(AG47='liste action'!$D$50,'liste action'!$C$50,IF(AG47='liste action'!$D$51,'liste action'!$C$51,IF(AG47='liste action'!$D$52,'liste action'!$C$52,IF(AG47='liste action'!$D$53,'liste action'!$C$53,IF(AG47='liste action'!$D$54,'liste action'!$C$54,IF(AG47='liste action'!$D$55,'liste action'!$C$55,IF(AG47='liste action'!$D$56,'liste action'!$C$56,IF(AG47='liste action'!$D$57,'liste action'!$C$57,IF(AG47='liste action'!$D$58,'liste action'!$C$58,IF(AG47='liste action'!$D$59,'liste action'!$C$59,IF(AG47='liste action'!$D$60,'liste action'!$C$60,IF(AG47='liste action'!$D$61,'liste action'!$C$61,IF(AG47='liste action'!$D$62,'liste action'!$C$62,IF(AG47='liste action'!$D$63,'liste action'!$C$63,IF(AG47='liste action'!$D$64,'liste action'!$C$64,"")))))))))))))))))))))))))))))))))))))))))))))))))))))))))))))))</f>
        <v/>
      </c>
      <c r="AG47" s="132" t="str">
        <f>IF(E47='liste action'!$E$2,'liste action'!$D$2,IF(E47='liste action'!$E$3,'liste action'!$D$3,IF(E47='liste action'!$E$4,'liste action'!$D$4,IF(E47='liste action'!$E$5,'liste action'!$D$5,IF(E47='liste action'!$E$6,'liste action'!$D$6,IF(E47='liste action'!$E$7,'liste action'!$D$7,IF(E47='liste action'!$E$8,'liste action'!$D$8,IF(E47='liste action'!$E$9,'liste action'!$D$9,IF(E47='liste action'!$E$10,'liste action'!$D$10,IF(E47='liste action'!$E$11,'liste action'!$D$11,IF(E47='liste action'!$E$12,'liste action'!$D$12,IF(E47='liste action'!$E$13,'liste action'!$D$13,IF(E47='liste action'!$E$14,'liste action'!$D$14,IF(E47='liste action'!$E$15,'liste action'!$D$15,IF(E47='liste action'!$E$16,'liste action'!$D$16,IF(E47='liste action'!$E$17,'liste action'!$D$17,IF(E47='liste action'!$E$18,'liste action'!$D$18,IF(E47='liste action'!$E$19,'liste action'!$D$19,IF(E47='liste action'!$E$20,'liste action'!$D$20,IF(E47='liste action'!$E$21,'liste action'!$D$21,IF(E47='liste action'!$E$22,'liste action'!$D$22,IF(E47='liste action'!$E$23,'liste action'!$D$23,IF(E47='liste action'!$E$24,'liste action'!$D$24,IF(E47='liste action'!$E$25,'liste action'!$D$25,IF(E47='liste action'!$E$26,'liste action'!$D$26,IF(E47='liste action'!$E$27,'liste action'!$D$27,IF(E47='liste action'!$E$28,'liste action'!$D$28,IF(E47='liste action'!$E$29,'liste action'!$D$29,IF(E47='liste action'!$E$30,'liste action'!$D$30,IF(E47='liste action'!$E$31,'liste action'!$D$31,IF(E47='liste action'!$E$32,'liste action'!$D$32,IF(E47='liste action'!$E$33,'liste action'!$D$33,IF(E47='liste action'!$E$34,'liste action'!$D$34,IF(E47='liste action'!$E$35,'liste action'!$D$35,IF(E47='liste action'!$E$36,'liste action'!$D$36,IF(E47='liste action'!$E$37,'liste action'!$D$37,IF(E47='liste action'!$E$38,'liste action'!$D$38,IF(E47='liste action'!$E$39,'liste action'!$D$39,IF(E47='liste action'!$E$40,'liste action'!$D$40,IF(E47='liste action'!$E$41,'liste action'!$D$41,IF(E47='liste action'!$E$42,'liste action'!$D$42,IF(E47='liste action'!$E$43,'liste action'!$D$43,IF(E47='liste action'!$E$44,'liste action'!$D$44,IF(E47='liste action'!$E$45,'liste action'!$D$45,IF(E47='liste action'!$E$46,'liste action'!$D$46,IF(E47='liste action'!$E$47,'liste action'!$D$47,IF(E47='liste action'!$E$48,'liste action'!$D$48,IF(E47='liste action'!$E$49,'liste action'!$D$49,IF(E47='liste action'!$E$50,'liste action'!$D$50,IF(E47='liste action'!$E$51,'liste action'!$D$51,IF(E47='liste action'!$E$52,'liste action'!$D$52,IF(E47='liste action'!$E$53,'liste action'!$D$53,IF(E47='liste action'!$E$54,'liste action'!$D$54,IF(E47='liste action'!$E$55,'liste action'!$D$55,IF(E47='liste action'!$E$56,'liste action'!$D$56,IF(E47='liste action'!$E$57,'liste action'!$D$57,IF(E47='liste action'!$E$58,'liste action'!$D$58,IF(E47='liste action'!$E$59,'liste action'!$D$59,IF(E47='liste action'!$E$60,'liste action'!$D$60,IF(E47='liste action'!$E$61,'liste action'!$D$61,IF(E47='liste action'!$E$62,'liste action'!$D$62,IF(E47='liste action'!$E$63,'liste action'!$D$63,IF(E47='liste action'!$E$64,'liste action'!$D$64,"")))))))))))))))))))))))))))))))))))))))))))))))))))))))))))))))</f>
        <v/>
      </c>
      <c r="AH47" s="132" t="str">
        <f t="shared" si="8"/>
        <v>IDN</v>
      </c>
      <c r="AI47" s="254">
        <f>K47</f>
        <v>0</v>
      </c>
      <c r="AJ47" s="329">
        <f>N47</f>
        <v>0</v>
      </c>
      <c r="AK47" s="134">
        <f>L47</f>
        <v>0</v>
      </c>
      <c r="AL47" s="134">
        <f>O47</f>
        <v>0</v>
      </c>
      <c r="AM47" s="134">
        <f>M47</f>
        <v>0</v>
      </c>
      <c r="AN47" s="134">
        <f>P47</f>
        <v>0</v>
      </c>
      <c r="AO47" s="357">
        <f t="shared" si="9"/>
        <v>0</v>
      </c>
      <c r="AP47" s="54" t="str">
        <f>IF(D47="T",2,IF(D47="CP",0,IF(D47="TF",2,IF(D47="TM",0,IF(D47="JF",0,IF(D47="RTT",0,IF(D47="JNT",0,"0")))))))</f>
        <v>0</v>
      </c>
      <c r="AQ47" s="54" t="str">
        <f>IF(E47="T",3,IF(E47="CP",0,IF(E47="TF",3,IF(E47="TM",0,IF(E47="JF",0,IF(E47="RTT",0,IF(E47="JNT",0,"0")))))))</f>
        <v>0</v>
      </c>
      <c r="AR47" s="1">
        <f t="shared" si="10"/>
        <v>0</v>
      </c>
      <c r="AS47" s="55" t="e">
        <f>IF(AR47=5,$AS$7,IF(AR47=2,$AS$8,IF(AR47=3,$AS$9,IF(AR47=0,#REF!))))</f>
        <v>#REF!</v>
      </c>
      <c r="AT47" s="54">
        <f>IF(AND(D47="CP",E47="CP"),1,IF(AND(D47="CP",E47&lt;&gt;"CP"),0.5,IF(AND(D47&lt;&gt;"CP",E47="CP"),0.5,0)))</f>
        <v>0</v>
      </c>
      <c r="AU47" s="54">
        <f>IF(D47="RTT",0.5,0)</f>
        <v>0</v>
      </c>
      <c r="AV47" s="54">
        <f>IF(E47="RTT",0.5,0)</f>
        <v>0</v>
      </c>
      <c r="AW47" s="54">
        <f t="shared" si="11"/>
        <v>0</v>
      </c>
      <c r="AX47" s="54">
        <f>IF(D47="TM",0.5,0)</f>
        <v>0</v>
      </c>
      <c r="AY47" s="54">
        <f>IF(E47="TM",0.5,0)</f>
        <v>0</v>
      </c>
      <c r="AZ47" s="54">
        <f t="shared" si="12"/>
        <v>0</v>
      </c>
      <c r="BA47" s="54">
        <f t="shared" si="13"/>
        <v>0</v>
      </c>
    </row>
    <row r="48" spans="1:53" ht="31.5" customHeight="1" x14ac:dyDescent="0.3">
      <c r="A48" s="288"/>
      <c r="B48" s="150" t="s">
        <v>11</v>
      </c>
      <c r="C48" s="159"/>
      <c r="D48" s="196"/>
      <c r="E48" s="197"/>
      <c r="F48" s="197"/>
      <c r="G48" s="326"/>
      <c r="H48" s="326"/>
      <c r="I48" s="326"/>
      <c r="J48" s="198"/>
      <c r="K48" s="199"/>
      <c r="L48" s="200"/>
      <c r="M48" s="201"/>
      <c r="N48" s="202"/>
      <c r="O48" s="200"/>
      <c r="P48" s="201"/>
      <c r="Q48" s="203">
        <f t="shared" si="14"/>
        <v>0</v>
      </c>
      <c r="R48" s="204"/>
      <c r="S48" s="194" t="str">
        <f t="shared" si="3"/>
        <v/>
      </c>
      <c r="T48" s="205" t="str">
        <f t="shared" si="4"/>
        <v/>
      </c>
      <c r="V48" s="251"/>
      <c r="W48" s="168"/>
      <c r="X48" s="168"/>
      <c r="Y48" s="168"/>
      <c r="Z48" s="166">
        <f t="shared" si="5"/>
        <v>0</v>
      </c>
      <c r="AA48" s="132" t="str">
        <f t="shared" si="6"/>
        <v>IDN</v>
      </c>
      <c r="AB48" s="132" t="str">
        <f>IF(AC48='liste action'!$D$2,'liste action'!$C$2,IF(AC48='liste action'!$D$3,'liste action'!$C$3,IF(AC48='liste action'!$D$4,'liste action'!$C$4,IF(AC48='liste action'!$D$5,'liste action'!$C$5,IF(AC48='liste action'!$D$6,'liste action'!$C$6,IF(AC48='liste action'!$D$7,'liste action'!$C$7,IF(AC48='liste action'!$D$8,'liste action'!$C$8,IF(AC48='liste action'!$D$9,'liste action'!$C$9,IF(AC48='liste action'!$D$10,'liste action'!$C$10,IF(AC48='liste action'!$D$11,'liste action'!$C$11,IF(AC48='liste action'!$D$12,'liste action'!$C$12,IF(AC48='liste action'!$D$13,'liste action'!$C$13,IF(AC48='liste action'!$D$14,'liste action'!$C$14,IF(AC48='liste action'!$D$15,'liste action'!$C$15,IF(AC48='liste action'!$D$16,'liste action'!$C$16,IF(AC48='liste action'!$D$17,'liste action'!$C$17,IF(AC48='liste action'!$D$18,'liste action'!$C$18,IF(AC48='liste action'!$D$19,'liste action'!$C$19,IF(AC48='liste action'!$D$20,'liste action'!$C$20,IF(AC48='liste action'!$D$21,'liste action'!$C$21,IF(AC48='liste action'!$D$22,'liste action'!$C$22,IF(AC48='liste action'!$D$23,'liste action'!$C$23,IF(AC48='liste action'!$D$24,'liste action'!$C$24,IF(AC48='liste action'!$D$25,'liste action'!$C$25,IF(AC48='liste action'!$D$26,'liste action'!$C$26,IF(AC48='liste action'!$D$27,'liste action'!$C$27,IF(AC48='liste action'!$D$28,'liste action'!$C$28,IF(AC48='liste action'!$D$29,'liste action'!$C$29,IF(AC48='liste action'!$D$30,'liste action'!$C$30,IF(AC48='liste action'!$D$31,'liste action'!$C$31,IF(AC48='liste action'!$D$32,'liste action'!$C$32,IF(AC48='liste action'!$D$33,'liste action'!$C$33,IF(AC48='liste action'!$D$34,'liste action'!$C$34,IF(AC48='liste action'!$D$35,'liste action'!$C$35,IF(AC48='liste action'!$D$36,'liste action'!$C$36,IF(AC48='liste action'!$D$37,'liste action'!$C$37,IF(AC48='liste action'!$D$38,'liste action'!$C$38,IF(AC48='liste action'!$D$39,'liste action'!$C$39,IF(AC48='liste action'!$D$40,'liste action'!$C$40,IF(AC48='liste action'!$D$41,'liste action'!$C$41,IF(AC48='liste action'!$D$42,'liste action'!$C$42,IF(AC48='liste action'!$D$43,'liste action'!$C$43,IF(AC48='liste action'!$D$44,'liste action'!$C$44,IF(AC48='liste action'!$D$45,'liste action'!$C$45,IF(AC48='liste action'!$D$46,'liste action'!$C$46,IF(AC48='liste action'!$D$47,'liste action'!$C$47,IF(AC48='liste action'!$D$48,'liste action'!$C$48,IF(AC48='liste action'!$D$49,'liste action'!$C$49,IF(AC48='liste action'!$D$50,'liste action'!$C$50,IF(AC48='liste action'!$D$51,'liste action'!$C$51,IF(AC48='liste action'!$D$52,'liste action'!$C$52,IF(AC48='liste action'!$D$53,'liste action'!$C$53,IF(AC48='liste action'!$D$54,'liste action'!$C$54,IF(AC48='liste action'!$D$55,'liste action'!$C$55,IF(AC48='liste action'!$D$56,'liste action'!$C$56,IF(AC48='liste action'!$D$57,'liste action'!$C$57,IF(AC48='liste action'!$D$58,'liste action'!$C$58,IF(AC48='liste action'!$D$59,'liste action'!$C$59,IF(AC48='liste action'!$D$60,'liste action'!$C$60,IF(AC48='liste action'!$D$61,'liste action'!$C$61,IF(AC48='liste action'!$D$62,'liste action'!$C$62,IF(AC48='liste action'!$D$63,'liste action'!$C$63,IF(AC48='liste action'!$D$64,'liste action'!$C$64,"")))))))))))))))))))))))))))))))))))))))))))))))))))))))))))))))</f>
        <v/>
      </c>
      <c r="AC48" s="132" t="str">
        <f>IF(D48='liste action'!$E$2,'liste action'!$D$2,IF(D48='liste action'!$E$3,'liste action'!$D$3,IF(D48='liste action'!$E$4,'liste action'!$D$4,IF(D48='liste action'!$E$5,'liste action'!$D$5,IF(D48='liste action'!$E$6,'liste action'!$D$6,IF(D48='liste action'!$E$7,'liste action'!$D$7,IF(D48='liste action'!$E$8,'liste action'!$D$8,IF(D48='liste action'!$E$9,'liste action'!$D$9,IF(D48='liste action'!$E$10,'liste action'!$D$10,IF(D48='liste action'!$E$11,'liste action'!$D$11,IF(D48='liste action'!$E$12,'liste action'!$D$12,IF(D48='liste action'!$E$13,'liste action'!$D$13,IF(D48='liste action'!$E$14,'liste action'!$D$14,IF(D48='liste action'!$E$15,'liste action'!$D$15,IF(D48='liste action'!$E$16,'liste action'!$D$16,IF(D48='liste action'!$E$17,'liste action'!$D$17,IF(D48='liste action'!$E$18,'liste action'!$D$18,IF(D48='liste action'!$E$19,'liste action'!$D$19,IF(D48='liste action'!$E$20,'liste action'!$D$20,IF(D48='liste action'!$E$21,'liste action'!$D$21,IF(D48='liste action'!$E$22,'liste action'!$D$22,IF(D48='liste action'!$E$23,'liste action'!$D$23,IF(D48='liste action'!$E$24,'liste action'!$D$24,IF(D48='liste action'!$E$25,'liste action'!$D$25,IF(D48='liste action'!$E$26,'liste action'!$D$26,IF(D48='liste action'!$E$27,'liste action'!$D$27,IF(D48='liste action'!$E$28,'liste action'!$D$28,IF(D48='liste action'!$E$29,'liste action'!$D$29,IF(D48='liste action'!$E$30,'liste action'!$D$30,IF(D48='liste action'!$E$31,'liste action'!$D$31,IF(D48='liste action'!$E$32,'liste action'!$D$32,IF(D48='liste action'!$E$33,'liste action'!$D$33,IF(D48='liste action'!$E$34,'liste action'!$D$34,IF(D48='liste action'!$E$35,'liste action'!$D$35,IF(D48='liste action'!$E$36,'liste action'!$D$36,IF(D48='liste action'!$E$37,'liste action'!$D$37,IF(D48='liste action'!$E$38,'liste action'!$D$38,IF(D48='liste action'!$E$39,'liste action'!$D$39,IF(D48='liste action'!$E$40,'liste action'!$D$40,IF(D48='liste action'!$E$41,'liste action'!$D$41,IF(D48='liste action'!$E$42,'liste action'!$D$42,IF(D48='liste action'!$E$43,'liste action'!$D$43,IF(D48='liste action'!$E$44,'liste action'!$D$44,IF(D48='liste action'!$E$45,'liste action'!$D$45,IF(D48='liste action'!$E$46,'liste action'!$D$46,IF(D48='liste action'!$E$47,'liste action'!$D$47,IF(D48='liste action'!$E$48,'liste action'!$D$48,IF(D48='liste action'!$E$49,'liste action'!$D$49,IF(D48='liste action'!$E$50,'liste action'!$D$50,IF(D48='liste action'!$E$51,'liste action'!$D$51,IF(D48='liste action'!$E$52,'liste action'!$D$52,IF(D48='liste action'!$E$53,'liste action'!$D$53,IF(D48='liste action'!$E$54,'liste action'!$D$54,IF(D48='liste action'!$E$55,'liste action'!$D$55,IF(D48='liste action'!$E$56,'liste action'!$D$56,IF(D48='liste action'!$E$57,'liste action'!$D$57,IF(D48='liste action'!$E$58,'liste action'!$D$58,IF(D48='liste action'!$E$59,'liste action'!$D$59,IF(D48='liste action'!$E$60,'liste action'!$D$60,IF(D48='liste action'!$E$61,'liste action'!$D$61,IF(D48='liste action'!$E$62,'liste action'!$D$62,IF(D48='liste action'!$E$63,'liste action'!$D$63,IF(D48='liste action'!$E$64,'liste action'!$D$64,"")))))))))))))))))))))))))))))))))))))))))))))))))))))))))))))))</f>
        <v/>
      </c>
      <c r="AD48" s="132" t="str">
        <f t="shared" si="7"/>
        <v>IDN</v>
      </c>
      <c r="AE48" s="253" t="str">
        <f>IF(I48="",LEFT($F$2,3),I48)</f>
        <v>IDN</v>
      </c>
      <c r="AF48" s="132" t="str">
        <f>IF(AG48='liste action'!$D$2,'liste action'!$C$2,IF(AG48='liste action'!$D$3,'liste action'!$C$3,IF(AG48='liste action'!$D$4,'liste action'!$C$4,IF(AG48='liste action'!$D$5,'liste action'!$C$5,IF(AG48='liste action'!$D$6,'liste action'!$C$6,IF(AG48='liste action'!$D$7,'liste action'!$C$7,IF(AG48='liste action'!$D$8,'liste action'!$C$8,IF(AG48='liste action'!$D$9,'liste action'!$C$9,IF(AG48='liste action'!$D$10,'liste action'!$C$10,IF(AG48='liste action'!$D$11,'liste action'!$C$11,IF(AG48='liste action'!$D$12,'liste action'!$C$12,IF(AG48='liste action'!$D$13,'liste action'!$C$13,IF(AG48='liste action'!$D$14,'liste action'!$C$14,IF(AG48='liste action'!$D$15,'liste action'!$C$15,IF(AG48='liste action'!$D$16,'liste action'!$C$16,IF(AG48='liste action'!$D$17,'liste action'!$C$17,IF(AG48='liste action'!$D$18,'liste action'!$C$18,IF(AG48='liste action'!$D$19,'liste action'!$C$19,IF(AG48='liste action'!$D$20,'liste action'!$C$20,IF(AG48='liste action'!$D$21,'liste action'!$C$21,IF(AG48='liste action'!$D$22,'liste action'!$C$22,IF(AG48='liste action'!$D$23,'liste action'!$C$23,IF(AG48='liste action'!$D$24,'liste action'!$C$24,IF(AG48='liste action'!$D$25,'liste action'!$C$25,IF(AG48='liste action'!$D$26,'liste action'!$C$26,IF(AG48='liste action'!$D$27,'liste action'!$C$27,IF(AG48='liste action'!$D$28,'liste action'!$C$28,IF(AG48='liste action'!$D$29,'liste action'!$C$29,IF(AG48='liste action'!$D$30,'liste action'!$C$30,IF(AG48='liste action'!$D$31,'liste action'!$C$31,IF(AG48='liste action'!$D$32,'liste action'!$C$32,IF(AG48='liste action'!$D$33,'liste action'!$C$33,IF(AG48='liste action'!$D$34,'liste action'!$C$34,IF(AG48='liste action'!$D$35,'liste action'!$C$35,IF(AG48='liste action'!$D$36,'liste action'!$C$36,IF(AG48='liste action'!$D$37,'liste action'!$C$37,IF(AG48='liste action'!$D$38,'liste action'!$C$38,IF(AG48='liste action'!$D$39,'liste action'!$C$39,IF(AG48='liste action'!$D$40,'liste action'!$C$40,IF(AG48='liste action'!$D$41,'liste action'!$C$41,IF(AG48='liste action'!$D$42,'liste action'!$C$42,IF(AG48='liste action'!$D$43,'liste action'!$C$43,IF(AG48='liste action'!$D$44,'liste action'!$C$44,IF(AG48='liste action'!$D$45,'liste action'!$C$45,IF(AG48='liste action'!$D$46,'liste action'!$C$46,IF(AG48='liste action'!$D$47,'liste action'!$C$47,IF(AG48='liste action'!$D$48,'liste action'!$C$48,IF(AG48='liste action'!$D$49,'liste action'!$C$49,IF(AG48='liste action'!$D$50,'liste action'!$C$50,IF(AG48='liste action'!$D$51,'liste action'!$C$51,IF(AG48='liste action'!$D$52,'liste action'!$C$52,IF(AG48='liste action'!$D$53,'liste action'!$C$53,IF(AG48='liste action'!$D$54,'liste action'!$C$54,IF(AG48='liste action'!$D$55,'liste action'!$C$55,IF(AG48='liste action'!$D$56,'liste action'!$C$56,IF(AG48='liste action'!$D$57,'liste action'!$C$57,IF(AG48='liste action'!$D$58,'liste action'!$C$58,IF(AG48='liste action'!$D$59,'liste action'!$C$59,IF(AG48='liste action'!$D$60,'liste action'!$C$60,IF(AG48='liste action'!$D$61,'liste action'!$C$61,IF(AG48='liste action'!$D$62,'liste action'!$C$62,IF(AG48='liste action'!$D$63,'liste action'!$C$63,IF(AG48='liste action'!$D$64,'liste action'!$C$64,"")))))))))))))))))))))))))))))))))))))))))))))))))))))))))))))))</f>
        <v/>
      </c>
      <c r="AG48" s="132" t="str">
        <f>IF(E48='liste action'!$E$2,'liste action'!$D$2,IF(E48='liste action'!$E$3,'liste action'!$D$3,IF(E48='liste action'!$E$4,'liste action'!$D$4,IF(E48='liste action'!$E$5,'liste action'!$D$5,IF(E48='liste action'!$E$6,'liste action'!$D$6,IF(E48='liste action'!$E$7,'liste action'!$D$7,IF(E48='liste action'!$E$8,'liste action'!$D$8,IF(E48='liste action'!$E$9,'liste action'!$D$9,IF(E48='liste action'!$E$10,'liste action'!$D$10,IF(E48='liste action'!$E$11,'liste action'!$D$11,IF(E48='liste action'!$E$12,'liste action'!$D$12,IF(E48='liste action'!$E$13,'liste action'!$D$13,IF(E48='liste action'!$E$14,'liste action'!$D$14,IF(E48='liste action'!$E$15,'liste action'!$D$15,IF(E48='liste action'!$E$16,'liste action'!$D$16,IF(E48='liste action'!$E$17,'liste action'!$D$17,IF(E48='liste action'!$E$18,'liste action'!$D$18,IF(E48='liste action'!$E$19,'liste action'!$D$19,IF(E48='liste action'!$E$20,'liste action'!$D$20,IF(E48='liste action'!$E$21,'liste action'!$D$21,IF(E48='liste action'!$E$22,'liste action'!$D$22,IF(E48='liste action'!$E$23,'liste action'!$D$23,IF(E48='liste action'!$E$24,'liste action'!$D$24,IF(E48='liste action'!$E$25,'liste action'!$D$25,IF(E48='liste action'!$E$26,'liste action'!$D$26,IF(E48='liste action'!$E$27,'liste action'!$D$27,IF(E48='liste action'!$E$28,'liste action'!$D$28,IF(E48='liste action'!$E$29,'liste action'!$D$29,IF(E48='liste action'!$E$30,'liste action'!$D$30,IF(E48='liste action'!$E$31,'liste action'!$D$31,IF(E48='liste action'!$E$32,'liste action'!$D$32,IF(E48='liste action'!$E$33,'liste action'!$D$33,IF(E48='liste action'!$E$34,'liste action'!$D$34,IF(E48='liste action'!$E$35,'liste action'!$D$35,IF(E48='liste action'!$E$36,'liste action'!$D$36,IF(E48='liste action'!$E$37,'liste action'!$D$37,IF(E48='liste action'!$E$38,'liste action'!$D$38,IF(E48='liste action'!$E$39,'liste action'!$D$39,IF(E48='liste action'!$E$40,'liste action'!$D$40,IF(E48='liste action'!$E$41,'liste action'!$D$41,IF(E48='liste action'!$E$42,'liste action'!$D$42,IF(E48='liste action'!$E$43,'liste action'!$D$43,IF(E48='liste action'!$E$44,'liste action'!$D$44,IF(E48='liste action'!$E$45,'liste action'!$D$45,IF(E48='liste action'!$E$46,'liste action'!$D$46,IF(E48='liste action'!$E$47,'liste action'!$D$47,IF(E48='liste action'!$E$48,'liste action'!$D$48,IF(E48='liste action'!$E$49,'liste action'!$D$49,IF(E48='liste action'!$E$50,'liste action'!$D$50,IF(E48='liste action'!$E$51,'liste action'!$D$51,IF(E48='liste action'!$E$52,'liste action'!$D$52,IF(E48='liste action'!$E$53,'liste action'!$D$53,IF(E48='liste action'!$E$54,'liste action'!$D$54,IF(E48='liste action'!$E$55,'liste action'!$D$55,IF(E48='liste action'!$E$56,'liste action'!$D$56,IF(E48='liste action'!$E$57,'liste action'!$D$57,IF(E48='liste action'!$E$58,'liste action'!$D$58,IF(E48='liste action'!$E$59,'liste action'!$D$59,IF(E48='liste action'!$E$60,'liste action'!$D$60,IF(E48='liste action'!$E$61,'liste action'!$D$61,IF(E48='liste action'!$E$62,'liste action'!$D$62,IF(E48='liste action'!$E$63,'liste action'!$D$63,IF(E48='liste action'!$E$64,'liste action'!$D$64,"")))))))))))))))))))))))))))))))))))))))))))))))))))))))))))))))</f>
        <v/>
      </c>
      <c r="AH48" s="132" t="str">
        <f t="shared" si="8"/>
        <v>IDN</v>
      </c>
      <c r="AI48" s="254">
        <f>K48</f>
        <v>0</v>
      </c>
      <c r="AJ48" s="329">
        <f>N48</f>
        <v>0</v>
      </c>
      <c r="AK48" s="134">
        <f>L48</f>
        <v>0</v>
      </c>
      <c r="AL48" s="134">
        <f>O48</f>
        <v>0</v>
      </c>
      <c r="AM48" s="134">
        <f>M48</f>
        <v>0</v>
      </c>
      <c r="AN48" s="134">
        <f>P48</f>
        <v>0</v>
      </c>
      <c r="AO48" s="357">
        <f t="shared" si="9"/>
        <v>0</v>
      </c>
      <c r="AP48" s="54" t="str">
        <f>IF(D48="T",2,IF(D48="CP",0,IF(D48="TF",2,IF(D48="TM",0,IF(D48="JF",0,IF(D48="RTT",0,IF(D48="JNT",0,"0")))))))</f>
        <v>0</v>
      </c>
      <c r="AQ48" s="54" t="str">
        <f>IF(E48="T",3,IF(E48="CP",0,IF(E48="TF",3,IF(E48="TM",0,IF(E48="JF",0,IF(E48="RTT",0,IF(E48="JNT",0,"0")))))))</f>
        <v>0</v>
      </c>
      <c r="AR48" s="1">
        <f t="shared" si="10"/>
        <v>0</v>
      </c>
      <c r="AS48" s="55" t="e">
        <f>IF(AR48=5,$AS$7,IF(AR48=2,$AS$8,IF(AR48=3,$AS$9,IF(AR48=0,#REF!))))</f>
        <v>#REF!</v>
      </c>
      <c r="AT48" s="54">
        <f>IF(AND(D48="CP",E48="CP"),1,IF(AND(D48="CP",E48&lt;&gt;"CP"),0.5,IF(AND(D48&lt;&gt;"CP",E48="CP"),0.5,0)))</f>
        <v>0</v>
      </c>
      <c r="AU48" s="54">
        <f>IF(D48="RTT",0.5,0)</f>
        <v>0</v>
      </c>
      <c r="AV48" s="54">
        <f>IF(E48="RTT",0.5,0)</f>
        <v>0</v>
      </c>
      <c r="AW48" s="54">
        <f t="shared" si="11"/>
        <v>0</v>
      </c>
      <c r="AX48" s="54">
        <f>IF(D48="TM",0.5,0)</f>
        <v>0</v>
      </c>
      <c r="AY48" s="54">
        <f>IF(E48="TM",0.5,0)</f>
        <v>0</v>
      </c>
      <c r="AZ48" s="54">
        <f t="shared" si="12"/>
        <v>0</v>
      </c>
      <c r="BA48" s="54">
        <f t="shared" si="13"/>
        <v>0</v>
      </c>
    </row>
    <row r="49" spans="1:53" ht="31.5" customHeight="1" thickBot="1" x14ac:dyDescent="0.35">
      <c r="A49" s="289"/>
      <c r="B49" s="162" t="s">
        <v>12</v>
      </c>
      <c r="C49" s="163"/>
      <c r="D49" s="221"/>
      <c r="E49" s="222"/>
      <c r="F49" s="222"/>
      <c r="G49" s="328"/>
      <c r="H49" s="328"/>
      <c r="I49" s="328"/>
      <c r="J49" s="223"/>
      <c r="K49" s="224"/>
      <c r="L49" s="225"/>
      <c r="M49" s="226"/>
      <c r="N49" s="227"/>
      <c r="O49" s="225"/>
      <c r="P49" s="226"/>
      <c r="Q49" s="228">
        <f t="shared" si="14"/>
        <v>0</v>
      </c>
      <c r="R49" s="229"/>
      <c r="S49" s="224" t="str">
        <f t="shared" si="3"/>
        <v/>
      </c>
      <c r="T49" s="230" t="str">
        <f t="shared" si="4"/>
        <v/>
      </c>
      <c r="V49" s="252"/>
      <c r="W49" s="169"/>
      <c r="X49" s="169"/>
      <c r="Y49" s="169"/>
      <c r="Z49" s="246">
        <f t="shared" si="5"/>
        <v>0</v>
      </c>
      <c r="AA49" s="132" t="str">
        <f t="shared" si="6"/>
        <v>IDN</v>
      </c>
      <c r="AB49" s="132" t="str">
        <f>IF(AC49='liste action'!$D$2,'liste action'!$C$2,IF(AC49='liste action'!$D$3,'liste action'!$C$3,IF(AC49='liste action'!$D$4,'liste action'!$C$4,IF(AC49='liste action'!$D$5,'liste action'!$C$5,IF(AC49='liste action'!$D$6,'liste action'!$C$6,IF(AC49='liste action'!$D$7,'liste action'!$C$7,IF(AC49='liste action'!$D$8,'liste action'!$C$8,IF(AC49='liste action'!$D$9,'liste action'!$C$9,IF(AC49='liste action'!$D$10,'liste action'!$C$10,IF(AC49='liste action'!$D$11,'liste action'!$C$11,IF(AC49='liste action'!$D$12,'liste action'!$C$12,IF(AC49='liste action'!$D$13,'liste action'!$C$13,IF(AC49='liste action'!$D$14,'liste action'!$C$14,IF(AC49='liste action'!$D$15,'liste action'!$C$15,IF(AC49='liste action'!$D$16,'liste action'!$C$16,IF(AC49='liste action'!$D$17,'liste action'!$C$17,IF(AC49='liste action'!$D$18,'liste action'!$C$18,IF(AC49='liste action'!$D$19,'liste action'!$C$19,IF(AC49='liste action'!$D$20,'liste action'!$C$20,IF(AC49='liste action'!$D$21,'liste action'!$C$21,IF(AC49='liste action'!$D$22,'liste action'!$C$22,IF(AC49='liste action'!$D$23,'liste action'!$C$23,IF(AC49='liste action'!$D$24,'liste action'!$C$24,IF(AC49='liste action'!$D$25,'liste action'!$C$25,IF(AC49='liste action'!$D$26,'liste action'!$C$26,IF(AC49='liste action'!$D$27,'liste action'!$C$27,IF(AC49='liste action'!$D$28,'liste action'!$C$28,IF(AC49='liste action'!$D$29,'liste action'!$C$29,IF(AC49='liste action'!$D$30,'liste action'!$C$30,IF(AC49='liste action'!$D$31,'liste action'!$C$31,IF(AC49='liste action'!$D$32,'liste action'!$C$32,IF(AC49='liste action'!$D$33,'liste action'!$C$33,IF(AC49='liste action'!$D$34,'liste action'!$C$34,IF(AC49='liste action'!$D$35,'liste action'!$C$35,IF(AC49='liste action'!$D$36,'liste action'!$C$36,IF(AC49='liste action'!$D$37,'liste action'!$C$37,IF(AC49='liste action'!$D$38,'liste action'!$C$38,IF(AC49='liste action'!$D$39,'liste action'!$C$39,IF(AC49='liste action'!$D$40,'liste action'!$C$40,IF(AC49='liste action'!$D$41,'liste action'!$C$41,IF(AC49='liste action'!$D$42,'liste action'!$C$42,IF(AC49='liste action'!$D$43,'liste action'!$C$43,IF(AC49='liste action'!$D$44,'liste action'!$C$44,IF(AC49='liste action'!$D$45,'liste action'!$C$45,IF(AC49='liste action'!$D$46,'liste action'!$C$46,IF(AC49='liste action'!$D$47,'liste action'!$C$47,IF(AC49='liste action'!$D$48,'liste action'!$C$48,IF(AC49='liste action'!$D$49,'liste action'!$C$49,IF(AC49='liste action'!$D$50,'liste action'!$C$50,IF(AC49='liste action'!$D$51,'liste action'!$C$51,IF(AC49='liste action'!$D$52,'liste action'!$C$52,IF(AC49='liste action'!$D$53,'liste action'!$C$53,IF(AC49='liste action'!$D$54,'liste action'!$C$54,IF(AC49='liste action'!$D$55,'liste action'!$C$55,IF(AC49='liste action'!$D$56,'liste action'!$C$56,IF(AC49='liste action'!$D$57,'liste action'!$C$57,IF(AC49='liste action'!$D$58,'liste action'!$C$58,IF(AC49='liste action'!$D$59,'liste action'!$C$59,IF(AC49='liste action'!$D$60,'liste action'!$C$60,IF(AC49='liste action'!$D$61,'liste action'!$C$61,IF(AC49='liste action'!$D$62,'liste action'!$C$62,IF(AC49='liste action'!$D$63,'liste action'!$C$63,IF(AC49='liste action'!$D$64,'liste action'!$C$64,"")))))))))))))))))))))))))))))))))))))))))))))))))))))))))))))))</f>
        <v/>
      </c>
      <c r="AC49" s="132" t="str">
        <f>IF(D49='liste action'!$E$2,'liste action'!$D$2,IF(D49='liste action'!$E$3,'liste action'!$D$3,IF(D49='liste action'!$E$4,'liste action'!$D$4,IF(D49='liste action'!$E$5,'liste action'!$D$5,IF(D49='liste action'!$E$6,'liste action'!$D$6,IF(D49='liste action'!$E$7,'liste action'!$D$7,IF(D49='liste action'!$E$8,'liste action'!$D$8,IF(D49='liste action'!$E$9,'liste action'!$D$9,IF(D49='liste action'!$E$10,'liste action'!$D$10,IF(D49='liste action'!$E$11,'liste action'!$D$11,IF(D49='liste action'!$E$12,'liste action'!$D$12,IF(D49='liste action'!$E$13,'liste action'!$D$13,IF(D49='liste action'!$E$14,'liste action'!$D$14,IF(D49='liste action'!$E$15,'liste action'!$D$15,IF(D49='liste action'!$E$16,'liste action'!$D$16,IF(D49='liste action'!$E$17,'liste action'!$D$17,IF(D49='liste action'!$E$18,'liste action'!$D$18,IF(D49='liste action'!$E$19,'liste action'!$D$19,IF(D49='liste action'!$E$20,'liste action'!$D$20,IF(D49='liste action'!$E$21,'liste action'!$D$21,IF(D49='liste action'!$E$22,'liste action'!$D$22,IF(D49='liste action'!$E$23,'liste action'!$D$23,IF(D49='liste action'!$E$24,'liste action'!$D$24,IF(D49='liste action'!$E$25,'liste action'!$D$25,IF(D49='liste action'!$E$26,'liste action'!$D$26,IF(D49='liste action'!$E$27,'liste action'!$D$27,IF(D49='liste action'!$E$28,'liste action'!$D$28,IF(D49='liste action'!$E$29,'liste action'!$D$29,IF(D49='liste action'!$E$30,'liste action'!$D$30,IF(D49='liste action'!$E$31,'liste action'!$D$31,IF(D49='liste action'!$E$32,'liste action'!$D$32,IF(D49='liste action'!$E$33,'liste action'!$D$33,IF(D49='liste action'!$E$34,'liste action'!$D$34,IF(D49='liste action'!$E$35,'liste action'!$D$35,IF(D49='liste action'!$E$36,'liste action'!$D$36,IF(D49='liste action'!$E$37,'liste action'!$D$37,IF(D49='liste action'!$E$38,'liste action'!$D$38,IF(D49='liste action'!$E$39,'liste action'!$D$39,IF(D49='liste action'!$E$40,'liste action'!$D$40,IF(D49='liste action'!$E$41,'liste action'!$D$41,IF(D49='liste action'!$E$42,'liste action'!$D$42,IF(D49='liste action'!$E$43,'liste action'!$D$43,IF(D49='liste action'!$E$44,'liste action'!$D$44,IF(D49='liste action'!$E$45,'liste action'!$D$45,IF(D49='liste action'!$E$46,'liste action'!$D$46,IF(D49='liste action'!$E$47,'liste action'!$D$47,IF(D49='liste action'!$E$48,'liste action'!$D$48,IF(D49='liste action'!$E$49,'liste action'!$D$49,IF(D49='liste action'!$E$50,'liste action'!$D$50,IF(D49='liste action'!$E$51,'liste action'!$D$51,IF(D49='liste action'!$E$52,'liste action'!$D$52,IF(D49='liste action'!$E$53,'liste action'!$D$53,IF(D49='liste action'!$E$54,'liste action'!$D$54,IF(D49='liste action'!$E$55,'liste action'!$D$55,IF(D49='liste action'!$E$56,'liste action'!$D$56,IF(D49='liste action'!$E$57,'liste action'!$D$57,IF(D49='liste action'!$E$58,'liste action'!$D$58,IF(D49='liste action'!$E$59,'liste action'!$D$59,IF(D49='liste action'!$E$60,'liste action'!$D$60,IF(D49='liste action'!$E$61,'liste action'!$D$61,IF(D49='liste action'!$E$62,'liste action'!$D$62,IF(D49='liste action'!$E$63,'liste action'!$D$63,IF(D49='liste action'!$E$64,'liste action'!$D$64,"")))))))))))))))))))))))))))))))))))))))))))))))))))))))))))))))</f>
        <v/>
      </c>
      <c r="AD49" s="132" t="str">
        <f t="shared" si="7"/>
        <v>IDN</v>
      </c>
      <c r="AE49" s="253" t="str">
        <f>IF(I49="",LEFT($F$2,3),I49)</f>
        <v>IDN</v>
      </c>
      <c r="AF49" s="132" t="str">
        <f>IF(AG49='liste action'!$D$2,'liste action'!$C$2,IF(AG49='liste action'!$D$3,'liste action'!$C$3,IF(AG49='liste action'!$D$4,'liste action'!$C$4,IF(AG49='liste action'!$D$5,'liste action'!$C$5,IF(AG49='liste action'!$D$6,'liste action'!$C$6,IF(AG49='liste action'!$D$7,'liste action'!$C$7,IF(AG49='liste action'!$D$8,'liste action'!$C$8,IF(AG49='liste action'!$D$9,'liste action'!$C$9,IF(AG49='liste action'!$D$10,'liste action'!$C$10,IF(AG49='liste action'!$D$11,'liste action'!$C$11,IF(AG49='liste action'!$D$12,'liste action'!$C$12,IF(AG49='liste action'!$D$13,'liste action'!$C$13,IF(AG49='liste action'!$D$14,'liste action'!$C$14,IF(AG49='liste action'!$D$15,'liste action'!$C$15,IF(AG49='liste action'!$D$16,'liste action'!$C$16,IF(AG49='liste action'!$D$17,'liste action'!$C$17,IF(AG49='liste action'!$D$18,'liste action'!$C$18,IF(AG49='liste action'!$D$19,'liste action'!$C$19,IF(AG49='liste action'!$D$20,'liste action'!$C$20,IF(AG49='liste action'!$D$21,'liste action'!$C$21,IF(AG49='liste action'!$D$22,'liste action'!$C$22,IF(AG49='liste action'!$D$23,'liste action'!$C$23,IF(AG49='liste action'!$D$24,'liste action'!$C$24,IF(AG49='liste action'!$D$25,'liste action'!$C$25,IF(AG49='liste action'!$D$26,'liste action'!$C$26,IF(AG49='liste action'!$D$27,'liste action'!$C$27,IF(AG49='liste action'!$D$28,'liste action'!$C$28,IF(AG49='liste action'!$D$29,'liste action'!$C$29,IF(AG49='liste action'!$D$30,'liste action'!$C$30,IF(AG49='liste action'!$D$31,'liste action'!$C$31,IF(AG49='liste action'!$D$32,'liste action'!$C$32,IF(AG49='liste action'!$D$33,'liste action'!$C$33,IF(AG49='liste action'!$D$34,'liste action'!$C$34,IF(AG49='liste action'!$D$35,'liste action'!$C$35,IF(AG49='liste action'!$D$36,'liste action'!$C$36,IF(AG49='liste action'!$D$37,'liste action'!$C$37,IF(AG49='liste action'!$D$38,'liste action'!$C$38,IF(AG49='liste action'!$D$39,'liste action'!$C$39,IF(AG49='liste action'!$D$40,'liste action'!$C$40,IF(AG49='liste action'!$D$41,'liste action'!$C$41,IF(AG49='liste action'!$D$42,'liste action'!$C$42,IF(AG49='liste action'!$D$43,'liste action'!$C$43,IF(AG49='liste action'!$D$44,'liste action'!$C$44,IF(AG49='liste action'!$D$45,'liste action'!$C$45,IF(AG49='liste action'!$D$46,'liste action'!$C$46,IF(AG49='liste action'!$D$47,'liste action'!$C$47,IF(AG49='liste action'!$D$48,'liste action'!$C$48,IF(AG49='liste action'!$D$49,'liste action'!$C$49,IF(AG49='liste action'!$D$50,'liste action'!$C$50,IF(AG49='liste action'!$D$51,'liste action'!$C$51,IF(AG49='liste action'!$D$52,'liste action'!$C$52,IF(AG49='liste action'!$D$53,'liste action'!$C$53,IF(AG49='liste action'!$D$54,'liste action'!$C$54,IF(AG49='liste action'!$D$55,'liste action'!$C$55,IF(AG49='liste action'!$D$56,'liste action'!$C$56,IF(AG49='liste action'!$D$57,'liste action'!$C$57,IF(AG49='liste action'!$D$58,'liste action'!$C$58,IF(AG49='liste action'!$D$59,'liste action'!$C$59,IF(AG49='liste action'!$D$60,'liste action'!$C$60,IF(AG49='liste action'!$D$61,'liste action'!$C$61,IF(AG49='liste action'!$D$62,'liste action'!$C$62,IF(AG49='liste action'!$D$63,'liste action'!$C$63,IF(AG49='liste action'!$D$64,'liste action'!$C$64,"")))))))))))))))))))))))))))))))))))))))))))))))))))))))))))))))</f>
        <v/>
      </c>
      <c r="AG49" s="132" t="str">
        <f>IF(E49='liste action'!$E$2,'liste action'!$D$2,IF(E49='liste action'!$E$3,'liste action'!$D$3,IF(E49='liste action'!$E$4,'liste action'!$D$4,IF(E49='liste action'!$E$5,'liste action'!$D$5,IF(E49='liste action'!$E$6,'liste action'!$D$6,IF(E49='liste action'!$E$7,'liste action'!$D$7,IF(E49='liste action'!$E$8,'liste action'!$D$8,IF(E49='liste action'!$E$9,'liste action'!$D$9,IF(E49='liste action'!$E$10,'liste action'!$D$10,IF(E49='liste action'!$E$11,'liste action'!$D$11,IF(E49='liste action'!$E$12,'liste action'!$D$12,IF(E49='liste action'!$E$13,'liste action'!$D$13,IF(E49='liste action'!$E$14,'liste action'!$D$14,IF(E49='liste action'!$E$15,'liste action'!$D$15,IF(E49='liste action'!$E$16,'liste action'!$D$16,IF(E49='liste action'!$E$17,'liste action'!$D$17,IF(E49='liste action'!$E$18,'liste action'!$D$18,IF(E49='liste action'!$E$19,'liste action'!$D$19,IF(E49='liste action'!$E$20,'liste action'!$D$20,IF(E49='liste action'!$E$21,'liste action'!$D$21,IF(E49='liste action'!$E$22,'liste action'!$D$22,IF(E49='liste action'!$E$23,'liste action'!$D$23,IF(E49='liste action'!$E$24,'liste action'!$D$24,IF(E49='liste action'!$E$25,'liste action'!$D$25,IF(E49='liste action'!$E$26,'liste action'!$D$26,IF(E49='liste action'!$E$27,'liste action'!$D$27,IF(E49='liste action'!$E$28,'liste action'!$D$28,IF(E49='liste action'!$E$29,'liste action'!$D$29,IF(E49='liste action'!$E$30,'liste action'!$D$30,IF(E49='liste action'!$E$31,'liste action'!$D$31,IF(E49='liste action'!$E$32,'liste action'!$D$32,IF(E49='liste action'!$E$33,'liste action'!$D$33,IF(E49='liste action'!$E$34,'liste action'!$D$34,IF(E49='liste action'!$E$35,'liste action'!$D$35,IF(E49='liste action'!$E$36,'liste action'!$D$36,IF(E49='liste action'!$E$37,'liste action'!$D$37,IF(E49='liste action'!$E$38,'liste action'!$D$38,IF(E49='liste action'!$E$39,'liste action'!$D$39,IF(E49='liste action'!$E$40,'liste action'!$D$40,IF(E49='liste action'!$E$41,'liste action'!$D$41,IF(E49='liste action'!$E$42,'liste action'!$D$42,IF(E49='liste action'!$E$43,'liste action'!$D$43,IF(E49='liste action'!$E$44,'liste action'!$D$44,IF(E49='liste action'!$E$45,'liste action'!$D$45,IF(E49='liste action'!$E$46,'liste action'!$D$46,IF(E49='liste action'!$E$47,'liste action'!$D$47,IF(E49='liste action'!$E$48,'liste action'!$D$48,IF(E49='liste action'!$E$49,'liste action'!$D$49,IF(E49='liste action'!$E$50,'liste action'!$D$50,IF(E49='liste action'!$E$51,'liste action'!$D$51,IF(E49='liste action'!$E$52,'liste action'!$D$52,IF(E49='liste action'!$E$53,'liste action'!$D$53,IF(E49='liste action'!$E$54,'liste action'!$D$54,IF(E49='liste action'!$E$55,'liste action'!$D$55,IF(E49='liste action'!$E$56,'liste action'!$D$56,IF(E49='liste action'!$E$57,'liste action'!$D$57,IF(E49='liste action'!$E$58,'liste action'!$D$58,IF(E49='liste action'!$E$59,'liste action'!$D$59,IF(E49='liste action'!$E$60,'liste action'!$D$60,IF(E49='liste action'!$E$61,'liste action'!$D$61,IF(E49='liste action'!$E$62,'liste action'!$D$62,IF(E49='liste action'!$E$63,'liste action'!$D$63,IF(E49='liste action'!$E$64,'liste action'!$D$64,"")))))))))))))))))))))))))))))))))))))))))))))))))))))))))))))))</f>
        <v/>
      </c>
      <c r="AH49" s="132" t="str">
        <f t="shared" si="8"/>
        <v>IDN</v>
      </c>
      <c r="AI49" s="254">
        <f>K49</f>
        <v>0</v>
      </c>
      <c r="AJ49" s="329">
        <f>N49</f>
        <v>0</v>
      </c>
      <c r="AK49" s="134">
        <f>L49</f>
        <v>0</v>
      </c>
      <c r="AL49" s="134">
        <f>O49</f>
        <v>0</v>
      </c>
      <c r="AM49" s="134">
        <f>M49</f>
        <v>0</v>
      </c>
      <c r="AN49" s="134">
        <f>P49</f>
        <v>0</v>
      </c>
      <c r="AO49" s="357">
        <f t="shared" si="9"/>
        <v>0</v>
      </c>
      <c r="AP49" s="54" t="str">
        <f>IF(D49="T",2,IF(D49="CP",0,IF(D49="TF",2,IF(D49="TM",0,IF(D49="JF",0,IF(D49="RTT",0,IF(D49="JNT",0,"0")))))))</f>
        <v>0</v>
      </c>
      <c r="AQ49" s="54" t="str">
        <f>IF(E49="T",3,IF(E49="CP",0,IF(E49="TF",3,IF(E49="TM",0,IF(E49="JF",0,IF(E49="RTT",0,IF(E49="JNT",0,"0")))))))</f>
        <v>0</v>
      </c>
      <c r="AR49" s="1">
        <f t="shared" si="10"/>
        <v>0</v>
      </c>
      <c r="AS49" s="55" t="e">
        <f>IF(AR49=5,$AS$7,IF(AR49=2,$AS$8,IF(AR49=3,$AS$9,IF(AR49=0,#REF!))))</f>
        <v>#REF!</v>
      </c>
      <c r="AT49" s="54">
        <f>IF(AND(D49="CP",E49="CP"),1,IF(AND(D49="CP",E49&lt;&gt;"CP"),0.5,IF(AND(D49&lt;&gt;"CP",E49="CP"),0.5,0)))</f>
        <v>0</v>
      </c>
      <c r="AU49" s="54">
        <f>IF(D49="RTT",0.5,0)</f>
        <v>0</v>
      </c>
      <c r="AV49" s="54">
        <f>IF(E49="RTT",0.5,0)</f>
        <v>0</v>
      </c>
      <c r="AW49" s="54">
        <f t="shared" si="11"/>
        <v>0</v>
      </c>
      <c r="AX49" s="54">
        <f>IF(D49="TM",0.5,0)</f>
        <v>0</v>
      </c>
      <c r="AY49" s="54">
        <f>IF(E49="TM",0.5,0)</f>
        <v>0</v>
      </c>
      <c r="AZ49" s="54">
        <f t="shared" si="12"/>
        <v>0</v>
      </c>
      <c r="BA49" s="54">
        <f t="shared" si="13"/>
        <v>0</v>
      </c>
    </row>
    <row r="50" spans="1:53" ht="31.5" customHeight="1" thickBot="1" x14ac:dyDescent="0.35">
      <c r="A50" s="25"/>
      <c r="B50" s="25"/>
      <c r="C50" s="25"/>
      <c r="D50" s="231"/>
      <c r="E50" s="231"/>
      <c r="F50" s="231"/>
      <c r="G50" s="231"/>
      <c r="H50" s="231"/>
      <c r="I50" s="231"/>
      <c r="J50" s="231"/>
      <c r="K50" s="232"/>
      <c r="L50" s="232"/>
      <c r="M50" s="232"/>
      <c r="N50" s="232"/>
      <c r="O50" s="232"/>
      <c r="P50" s="232"/>
      <c r="Q50" s="232"/>
      <c r="R50" s="233"/>
      <c r="S50" s="232"/>
      <c r="T50" s="232"/>
      <c r="AI50" s="358">
        <f t="shared" ref="AI50:AN50" si="16">SUM(AI13:AI49)</f>
        <v>9</v>
      </c>
      <c r="AJ50" s="358">
        <f t="shared" si="16"/>
        <v>10</v>
      </c>
      <c r="AK50" s="358">
        <f t="shared" si="16"/>
        <v>1.1000000000000001</v>
      </c>
      <c r="AL50" s="358">
        <f t="shared" si="16"/>
        <v>5.4</v>
      </c>
      <c r="AM50" s="358">
        <f t="shared" si="16"/>
        <v>8.8000000000000007</v>
      </c>
      <c r="AN50" s="358">
        <f t="shared" si="16"/>
        <v>10.100000000000001</v>
      </c>
      <c r="AO50" s="358">
        <f>SUM(AO13:AO49)</f>
        <v>44.4</v>
      </c>
    </row>
    <row r="51" spans="1:53" ht="31.5" customHeight="1" thickBot="1" x14ac:dyDescent="0.35">
      <c r="A51" s="8"/>
      <c r="B51" s="8"/>
      <c r="C51" s="8"/>
      <c r="D51" s="234"/>
      <c r="E51" s="234"/>
      <c r="F51" s="234"/>
      <c r="G51" s="234"/>
      <c r="H51" s="234"/>
      <c r="I51" s="234"/>
      <c r="J51" s="235"/>
      <c r="K51" s="236">
        <f t="shared" ref="K51:Q51" si="17">SUM(K13:K49)</f>
        <v>9</v>
      </c>
      <c r="L51" s="237">
        <f t="shared" si="17"/>
        <v>1.1000000000000001</v>
      </c>
      <c r="M51" s="238">
        <f t="shared" si="17"/>
        <v>8.8000000000000007</v>
      </c>
      <c r="N51" s="239">
        <f t="shared" si="17"/>
        <v>10</v>
      </c>
      <c r="O51" s="237">
        <f t="shared" si="17"/>
        <v>5.4</v>
      </c>
      <c r="P51" s="240">
        <f t="shared" si="17"/>
        <v>10.100000000000001</v>
      </c>
      <c r="Q51" s="241">
        <f t="shared" si="17"/>
        <v>44.4</v>
      </c>
      <c r="R51" s="233"/>
      <c r="S51" s="242">
        <f>S10-SUM(S13:S49)</f>
        <v>-0.5</v>
      </c>
      <c r="T51" s="243">
        <f>T10-SUM(T13:T49)</f>
        <v>-1.5</v>
      </c>
    </row>
    <row r="52" spans="1:53" ht="22.5" customHeight="1" x14ac:dyDescent="0.25">
      <c r="S52" s="260" t="s">
        <v>199</v>
      </c>
      <c r="T52" s="260"/>
    </row>
    <row r="53" spans="1:53" s="145" customFormat="1" ht="18.75" x14ac:dyDescent="0.3">
      <c r="A53" s="360"/>
      <c r="B53" s="361"/>
      <c r="C53" s="361"/>
      <c r="D53" s="362" t="s">
        <v>583</v>
      </c>
      <c r="E53" s="173"/>
      <c r="F53" s="363" t="s">
        <v>584</v>
      </c>
      <c r="G53" s="363"/>
      <c r="J53" s="363" t="s">
        <v>585</v>
      </c>
      <c r="K53" s="363"/>
      <c r="L53" s="363"/>
      <c r="M53" s="363"/>
      <c r="N53" s="173"/>
      <c r="O53" s="173"/>
      <c r="P53" s="150"/>
      <c r="R53" s="147"/>
      <c r="S53" s="363" t="s">
        <v>586</v>
      </c>
      <c r="T53" s="363"/>
      <c r="U53" s="364"/>
      <c r="V53" s="365"/>
      <c r="W53" s="366"/>
      <c r="X53" s="366"/>
      <c r="Y53" s="366"/>
      <c r="Z53" s="366"/>
      <c r="AA53" s="367"/>
      <c r="AB53" s="367"/>
      <c r="AC53" s="367"/>
      <c r="AD53" s="367"/>
      <c r="AE53" s="367"/>
      <c r="AF53" s="367"/>
      <c r="AG53" s="367"/>
      <c r="AH53" s="367"/>
      <c r="AI53" s="367"/>
      <c r="AJ53" s="368"/>
      <c r="AK53" s="367"/>
      <c r="AM53" s="367"/>
      <c r="AZ53" s="369"/>
      <c r="BA53" s="369"/>
    </row>
    <row r="54" spans="1:53" ht="27" customHeight="1" x14ac:dyDescent="0.25">
      <c r="A54" s="8"/>
      <c r="B54" s="22"/>
      <c r="C54" s="22"/>
      <c r="D54" s="359"/>
      <c r="E54" s="8"/>
      <c r="F54" s="359"/>
      <c r="G54" s="359"/>
      <c r="J54" s="359"/>
      <c r="K54" s="359"/>
      <c r="L54" s="359"/>
      <c r="M54" s="359"/>
      <c r="N54" s="11"/>
      <c r="O54" s="11"/>
      <c r="P54" s="8"/>
      <c r="S54" s="359"/>
      <c r="T54" s="359"/>
    </row>
    <row r="55" spans="1:53" x14ac:dyDescent="0.25">
      <c r="A55" s="8"/>
      <c r="B55" s="22"/>
      <c r="C55" s="22"/>
      <c r="D55" s="359"/>
      <c r="E55" s="8"/>
      <c r="F55" s="359"/>
      <c r="G55" s="359"/>
      <c r="J55" s="359"/>
      <c r="K55" s="359"/>
      <c r="L55" s="359"/>
      <c r="M55" s="359"/>
      <c r="N55" s="8"/>
      <c r="O55" s="8"/>
      <c r="P55" s="8"/>
      <c r="S55" s="359"/>
      <c r="T55" s="359"/>
    </row>
    <row r="56" spans="1:53" x14ac:dyDescent="0.25">
      <c r="A56" s="8"/>
      <c r="B56" s="22"/>
      <c r="C56" s="22"/>
      <c r="D56" s="359"/>
      <c r="E56" s="8"/>
      <c r="F56" s="359"/>
      <c r="G56" s="359"/>
      <c r="J56" s="359"/>
      <c r="K56" s="359"/>
      <c r="L56" s="359"/>
      <c r="M56" s="359"/>
      <c r="N56" s="8"/>
      <c r="O56" s="8"/>
      <c r="P56" s="8"/>
      <c r="S56" s="359"/>
      <c r="T56" s="359"/>
    </row>
    <row r="57" spans="1:53" x14ac:dyDescent="0.25">
      <c r="A57" s="8"/>
      <c r="B57" s="22"/>
      <c r="C57" s="22"/>
      <c r="D57" s="359"/>
      <c r="E57" s="8"/>
      <c r="F57" s="359"/>
      <c r="G57" s="359"/>
      <c r="J57" s="359"/>
      <c r="K57" s="359"/>
      <c r="L57" s="359"/>
      <c r="M57" s="359"/>
      <c r="N57" s="8"/>
      <c r="O57" s="8"/>
      <c r="P57" s="8"/>
      <c r="S57" s="359"/>
      <c r="T57" s="359"/>
    </row>
    <row r="58" spans="1:53" x14ac:dyDescent="0.25">
      <c r="A58" s="8"/>
      <c r="B58" s="22"/>
      <c r="C58" s="22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</row>
    <row r="59" spans="1:53" x14ac:dyDescent="0.2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</row>
    <row r="60" spans="1:53" x14ac:dyDescent="0.2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</row>
    <row r="61" spans="1:53" x14ac:dyDescent="0.25">
      <c r="A61" s="1"/>
      <c r="C61" s="1"/>
      <c r="D61" s="1"/>
      <c r="E61" s="1"/>
    </row>
  </sheetData>
  <mergeCells count="41">
    <mergeCell ref="V8:Z9"/>
    <mergeCell ref="D54:D57"/>
    <mergeCell ref="F54:G57"/>
    <mergeCell ref="F53:G53"/>
    <mergeCell ref="J53:M53"/>
    <mergeCell ref="J54:M57"/>
    <mergeCell ref="S53:T53"/>
    <mergeCell ref="S54:T57"/>
    <mergeCell ref="A1:B2"/>
    <mergeCell ref="A41:A47"/>
    <mergeCell ref="A48:A49"/>
    <mergeCell ref="A13:A19"/>
    <mergeCell ref="A20:A26"/>
    <mergeCell ref="A27:A33"/>
    <mergeCell ref="A34:A40"/>
    <mergeCell ref="V11:Z11"/>
    <mergeCell ref="C1:E2"/>
    <mergeCell ref="D11:D12"/>
    <mergeCell ref="E11:E12"/>
    <mergeCell ref="F11:F12"/>
    <mergeCell ref="J11:J12"/>
    <mergeCell ref="K11:K12"/>
    <mergeCell ref="L11:L12"/>
    <mergeCell ref="M11:M12"/>
    <mergeCell ref="N11:N12"/>
    <mergeCell ref="O11:O12"/>
    <mergeCell ref="P11:P12"/>
    <mergeCell ref="M1:P2"/>
    <mergeCell ref="Q1:Q2"/>
    <mergeCell ref="Q11:Q12"/>
    <mergeCell ref="S11:S12"/>
    <mergeCell ref="K5:M5"/>
    <mergeCell ref="D5:D6"/>
    <mergeCell ref="E5:E6"/>
    <mergeCell ref="T11:T12"/>
    <mergeCell ref="S52:T52"/>
    <mergeCell ref="K7:M8"/>
    <mergeCell ref="L6:M6"/>
    <mergeCell ref="I11:I12"/>
    <mergeCell ref="H11:H12"/>
    <mergeCell ref="G11:G12"/>
  </mergeCells>
  <conditionalFormatting sqref="S51:T51">
    <cfRule type="expression" dxfId="554" priority="36">
      <formula>$S$51&lt;0</formula>
    </cfRule>
  </conditionalFormatting>
  <conditionalFormatting sqref="C13">
    <cfRule type="expression" dxfId="553" priority="31">
      <formula>OR($D$13="JF",$E$13="JF")</formula>
    </cfRule>
  </conditionalFormatting>
  <conditionalFormatting sqref="C14">
    <cfRule type="expression" dxfId="552" priority="30">
      <formula>OR($D$14="JF",$E$14="JF")</formula>
    </cfRule>
  </conditionalFormatting>
  <conditionalFormatting sqref="C15">
    <cfRule type="expression" dxfId="551" priority="29">
      <formula>OR($D$15="JF",$E$15="JF")</formula>
    </cfRule>
  </conditionalFormatting>
  <conditionalFormatting sqref="C16">
    <cfRule type="expression" dxfId="550" priority="28">
      <formula>OR($D$16="JF",$E$16="JF")</formula>
    </cfRule>
  </conditionalFormatting>
  <conditionalFormatting sqref="C17">
    <cfRule type="expression" dxfId="549" priority="27">
      <formula>OR($D$17="JF",$E$17="JF")</formula>
    </cfRule>
  </conditionalFormatting>
  <conditionalFormatting sqref="C18">
    <cfRule type="expression" dxfId="548" priority="26">
      <formula>OR($D$18="JF",$E$18="JF")</formula>
    </cfRule>
  </conditionalFormatting>
  <conditionalFormatting sqref="C19">
    <cfRule type="expression" dxfId="547" priority="25">
      <formula>OR($D$19="JF",$E$19="JF")</formula>
    </cfRule>
  </conditionalFormatting>
  <conditionalFormatting sqref="C20">
    <cfRule type="expression" dxfId="546" priority="24">
      <formula>OR($D$20="JF",$E$20="JF")</formula>
    </cfRule>
  </conditionalFormatting>
  <conditionalFormatting sqref="C21">
    <cfRule type="expression" dxfId="545" priority="23">
      <formula>OR($D$21="JF",$E$21="JF")</formula>
    </cfRule>
  </conditionalFormatting>
  <conditionalFormatting sqref="C22">
    <cfRule type="expression" dxfId="544" priority="22">
      <formula>OR($D$22="JF",$E$22="JF")</formula>
    </cfRule>
  </conditionalFormatting>
  <conditionalFormatting sqref="C23">
    <cfRule type="expression" dxfId="543" priority="21">
      <formula>OR($D$23="JF",$E$23="JF")</formula>
    </cfRule>
  </conditionalFormatting>
  <conditionalFormatting sqref="C24">
    <cfRule type="expression" dxfId="542" priority="20">
      <formula>OR($D$24="JF",$E$24="JF")</formula>
    </cfRule>
  </conditionalFormatting>
  <conditionalFormatting sqref="C25">
    <cfRule type="expression" dxfId="541" priority="19">
      <formula>OR($D$25="JF",$E$25="JF")</formula>
    </cfRule>
  </conditionalFormatting>
  <conditionalFormatting sqref="C26">
    <cfRule type="expression" dxfId="540" priority="18">
      <formula>OR($D$26="JF",$E$26="JF")</formula>
    </cfRule>
  </conditionalFormatting>
  <conditionalFormatting sqref="C27">
    <cfRule type="expression" dxfId="539" priority="17">
      <formula>OR($D$27="JF",$E$27="JF")</formula>
    </cfRule>
  </conditionalFormatting>
  <conditionalFormatting sqref="C28">
    <cfRule type="expression" dxfId="538" priority="16">
      <formula>OR($D$28="JF",$E$28="JF")</formula>
    </cfRule>
  </conditionalFormatting>
  <conditionalFormatting sqref="C29">
    <cfRule type="expression" dxfId="537" priority="15">
      <formula>OR($D$29="JF",$E$29="JF")</formula>
    </cfRule>
  </conditionalFormatting>
  <conditionalFormatting sqref="C30">
    <cfRule type="expression" dxfId="536" priority="14">
      <formula>OR($D$30="JF",$E$30="JF")</formula>
    </cfRule>
  </conditionalFormatting>
  <conditionalFormatting sqref="C31">
    <cfRule type="expression" dxfId="535" priority="13">
      <formula>OR($D$31="JF",$E$31="JF")</formula>
    </cfRule>
  </conditionalFormatting>
  <conditionalFormatting sqref="C32">
    <cfRule type="expression" dxfId="534" priority="12">
      <formula>OR($D$32="JF",$E$32="JF")</formula>
    </cfRule>
  </conditionalFormatting>
  <conditionalFormatting sqref="C33">
    <cfRule type="expression" dxfId="533" priority="11">
      <formula>OR($D$33="JF",$E$33="JF")</formula>
    </cfRule>
  </conditionalFormatting>
  <conditionalFormatting sqref="C34">
    <cfRule type="expression" dxfId="532" priority="10">
      <formula>OR($D$34="JF",$E$34="JF")</formula>
    </cfRule>
  </conditionalFormatting>
  <conditionalFormatting sqref="C35">
    <cfRule type="expression" dxfId="531" priority="9">
      <formula>OR($D$35="JF",$E$35="JF")</formula>
    </cfRule>
  </conditionalFormatting>
  <conditionalFormatting sqref="C36">
    <cfRule type="expression" dxfId="530" priority="8">
      <formula>OR($D$36="JF",$E$36="JF")</formula>
    </cfRule>
  </conditionalFormatting>
  <conditionalFormatting sqref="C37">
    <cfRule type="expression" dxfId="529" priority="7">
      <formula>OR($D$37="JF",$E$37="JF")</formula>
    </cfRule>
  </conditionalFormatting>
  <conditionalFormatting sqref="C38">
    <cfRule type="expression" dxfId="528" priority="6">
      <formula>OR($D$38="JF",$E$38="JF")</formula>
    </cfRule>
  </conditionalFormatting>
  <conditionalFormatting sqref="C39">
    <cfRule type="expression" dxfId="527" priority="5">
      <formula>OR($D$39="JF",$E$39="JF")</formula>
    </cfRule>
  </conditionalFormatting>
  <conditionalFormatting sqref="C40">
    <cfRule type="expression" dxfId="526" priority="4">
      <formula>OR($D$40="JF",$E$40="JF")</formula>
    </cfRule>
  </conditionalFormatting>
  <conditionalFormatting sqref="C41">
    <cfRule type="expression" dxfId="525" priority="3">
      <formula>OR($D$41="JF",$E$41="JF")</formula>
    </cfRule>
  </conditionalFormatting>
  <conditionalFormatting sqref="C42">
    <cfRule type="expression" dxfId="524" priority="2">
      <formula>OR($D$42="JF",$E$42="JF")</formula>
    </cfRule>
  </conditionalFormatting>
  <conditionalFormatting sqref="C43:C44">
    <cfRule type="expression" dxfId="523" priority="1">
      <formula>OR($D$43="JF",$E$43="JF")</formula>
    </cfRule>
  </conditionalFormatting>
  <dataValidations count="3">
    <dataValidation type="list" allowBlank="1" showInputMessage="1" showErrorMessage="1" sqref="D13:E49">
      <formula1>intituaction</formula1>
    </dataValidation>
    <dataValidation allowBlank="1" showInputMessage="1" showErrorMessage="1" sqref="J13:J49"/>
    <dataValidation type="list" allowBlank="1" showInputMessage="1" showErrorMessage="1" sqref="H13:I49">
      <formula1>secteurs</formula1>
    </dataValidation>
  </dataValidations>
  <printOptions horizontalCentered="1"/>
  <pageMargins left="0.31496062992125984" right="0.31496062992125984" top="0.35433070866141736" bottom="0.35433070866141736" header="0.31496062992125984" footer="0.31496062992125984"/>
  <pageSetup paperSize="9" scale="3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62"/>
  <sheetViews>
    <sheetView topLeftCell="B1" zoomScale="110" zoomScaleNormal="110" workbookViewId="0">
      <selection activeCell="M3" sqref="M3"/>
    </sheetView>
  </sheetViews>
  <sheetFormatPr baseColWidth="10" defaultRowHeight="15" x14ac:dyDescent="0.25"/>
  <cols>
    <col min="1" max="1" width="7.5703125" style="3" customWidth="1"/>
    <col min="2" max="2" width="14.28515625" style="1" customWidth="1"/>
    <col min="3" max="3" width="12.85546875" style="54" customWidth="1"/>
    <col min="4" max="5" width="11.28515625" style="54" customWidth="1"/>
    <col min="6" max="6" width="3.140625" style="1" customWidth="1"/>
    <col min="7" max="7" width="13.7109375" style="1" customWidth="1"/>
    <col min="8" max="8" width="4.7109375" style="1" customWidth="1"/>
    <col min="9" max="10" width="13.42578125" style="1" customWidth="1"/>
    <col min="11" max="11" width="13.5703125" style="1" customWidth="1"/>
    <col min="12" max="12" width="4" style="1" customWidth="1"/>
    <col min="13" max="13" width="12.7109375" style="1" customWidth="1"/>
    <col min="14" max="14" width="11.42578125" style="1"/>
    <col min="15" max="15" width="11.42578125" style="57" customWidth="1"/>
    <col min="16" max="28" width="11.42578125" style="1" customWidth="1"/>
    <col min="29" max="247" width="11.42578125" style="1"/>
    <col min="248" max="248" width="7.5703125" style="1" customWidth="1"/>
    <col min="249" max="249" width="14.28515625" style="1" customWidth="1"/>
    <col min="250" max="250" width="13.85546875" style="1" bestFit="1" customWidth="1"/>
    <col min="251" max="252" width="15.7109375" style="1" customWidth="1"/>
    <col min="253" max="253" width="11.42578125" style="1"/>
    <col min="254" max="254" width="8.28515625" style="1" customWidth="1"/>
    <col min="255" max="255" width="20.28515625" style="1" customWidth="1"/>
    <col min="256" max="503" width="11.42578125" style="1"/>
    <col min="504" max="504" width="7.5703125" style="1" customWidth="1"/>
    <col min="505" max="505" width="14.28515625" style="1" customWidth="1"/>
    <col min="506" max="506" width="13.85546875" style="1" bestFit="1" customWidth="1"/>
    <col min="507" max="508" width="15.7109375" style="1" customWidth="1"/>
    <col min="509" max="509" width="11.42578125" style="1"/>
    <col min="510" max="510" width="8.28515625" style="1" customWidth="1"/>
    <col min="511" max="511" width="20.28515625" style="1" customWidth="1"/>
    <col min="512" max="759" width="11.42578125" style="1"/>
    <col min="760" max="760" width="7.5703125" style="1" customWidth="1"/>
    <col min="761" max="761" width="14.28515625" style="1" customWidth="1"/>
    <col min="762" max="762" width="13.85546875" style="1" bestFit="1" customWidth="1"/>
    <col min="763" max="764" width="15.7109375" style="1" customWidth="1"/>
    <col min="765" max="765" width="11.42578125" style="1"/>
    <col min="766" max="766" width="8.28515625" style="1" customWidth="1"/>
    <col min="767" max="767" width="20.28515625" style="1" customWidth="1"/>
    <col min="768" max="1015" width="11.42578125" style="1"/>
    <col min="1016" max="1016" width="7.5703125" style="1" customWidth="1"/>
    <col min="1017" max="1017" width="14.28515625" style="1" customWidth="1"/>
    <col min="1018" max="1018" width="13.85546875" style="1" bestFit="1" customWidth="1"/>
    <col min="1019" max="1020" width="15.7109375" style="1" customWidth="1"/>
    <col min="1021" max="1021" width="11.42578125" style="1"/>
    <col min="1022" max="1022" width="8.28515625" style="1" customWidth="1"/>
    <col min="1023" max="1023" width="20.28515625" style="1" customWidth="1"/>
    <col min="1024" max="1271" width="11.42578125" style="1"/>
    <col min="1272" max="1272" width="7.5703125" style="1" customWidth="1"/>
    <col min="1273" max="1273" width="14.28515625" style="1" customWidth="1"/>
    <col min="1274" max="1274" width="13.85546875" style="1" bestFit="1" customWidth="1"/>
    <col min="1275" max="1276" width="15.7109375" style="1" customWidth="1"/>
    <col min="1277" max="1277" width="11.42578125" style="1"/>
    <col min="1278" max="1278" width="8.28515625" style="1" customWidth="1"/>
    <col min="1279" max="1279" width="20.28515625" style="1" customWidth="1"/>
    <col min="1280" max="1527" width="11.42578125" style="1"/>
    <col min="1528" max="1528" width="7.5703125" style="1" customWidth="1"/>
    <col min="1529" max="1529" width="14.28515625" style="1" customWidth="1"/>
    <col min="1530" max="1530" width="13.85546875" style="1" bestFit="1" customWidth="1"/>
    <col min="1531" max="1532" width="15.7109375" style="1" customWidth="1"/>
    <col min="1533" max="1533" width="11.42578125" style="1"/>
    <col min="1534" max="1534" width="8.28515625" style="1" customWidth="1"/>
    <col min="1535" max="1535" width="20.28515625" style="1" customWidth="1"/>
    <col min="1536" max="1783" width="11.42578125" style="1"/>
    <col min="1784" max="1784" width="7.5703125" style="1" customWidth="1"/>
    <col min="1785" max="1785" width="14.28515625" style="1" customWidth="1"/>
    <col min="1786" max="1786" width="13.85546875" style="1" bestFit="1" customWidth="1"/>
    <col min="1787" max="1788" width="15.7109375" style="1" customWidth="1"/>
    <col min="1789" max="1789" width="11.42578125" style="1"/>
    <col min="1790" max="1790" width="8.28515625" style="1" customWidth="1"/>
    <col min="1791" max="1791" width="20.28515625" style="1" customWidth="1"/>
    <col min="1792" max="2039" width="11.42578125" style="1"/>
    <col min="2040" max="2040" width="7.5703125" style="1" customWidth="1"/>
    <col min="2041" max="2041" width="14.28515625" style="1" customWidth="1"/>
    <col min="2042" max="2042" width="13.85546875" style="1" bestFit="1" customWidth="1"/>
    <col min="2043" max="2044" width="15.7109375" style="1" customWidth="1"/>
    <col min="2045" max="2045" width="11.42578125" style="1"/>
    <col min="2046" max="2046" width="8.28515625" style="1" customWidth="1"/>
    <col min="2047" max="2047" width="20.28515625" style="1" customWidth="1"/>
    <col min="2048" max="2295" width="11.42578125" style="1"/>
    <col min="2296" max="2296" width="7.5703125" style="1" customWidth="1"/>
    <col min="2297" max="2297" width="14.28515625" style="1" customWidth="1"/>
    <col min="2298" max="2298" width="13.85546875" style="1" bestFit="1" customWidth="1"/>
    <col min="2299" max="2300" width="15.7109375" style="1" customWidth="1"/>
    <col min="2301" max="2301" width="11.42578125" style="1"/>
    <col min="2302" max="2302" width="8.28515625" style="1" customWidth="1"/>
    <col min="2303" max="2303" width="20.28515625" style="1" customWidth="1"/>
    <col min="2304" max="2551" width="11.42578125" style="1"/>
    <col min="2552" max="2552" width="7.5703125" style="1" customWidth="1"/>
    <col min="2553" max="2553" width="14.28515625" style="1" customWidth="1"/>
    <col min="2554" max="2554" width="13.85546875" style="1" bestFit="1" customWidth="1"/>
    <col min="2555" max="2556" width="15.7109375" style="1" customWidth="1"/>
    <col min="2557" max="2557" width="11.42578125" style="1"/>
    <col min="2558" max="2558" width="8.28515625" style="1" customWidth="1"/>
    <col min="2559" max="2559" width="20.28515625" style="1" customWidth="1"/>
    <col min="2560" max="2807" width="11.42578125" style="1"/>
    <col min="2808" max="2808" width="7.5703125" style="1" customWidth="1"/>
    <col min="2809" max="2809" width="14.28515625" style="1" customWidth="1"/>
    <col min="2810" max="2810" width="13.85546875" style="1" bestFit="1" customWidth="1"/>
    <col min="2811" max="2812" width="15.7109375" style="1" customWidth="1"/>
    <col min="2813" max="2813" width="11.42578125" style="1"/>
    <col min="2814" max="2814" width="8.28515625" style="1" customWidth="1"/>
    <col min="2815" max="2815" width="20.28515625" style="1" customWidth="1"/>
    <col min="2816" max="3063" width="11.42578125" style="1"/>
    <col min="3064" max="3064" width="7.5703125" style="1" customWidth="1"/>
    <col min="3065" max="3065" width="14.28515625" style="1" customWidth="1"/>
    <col min="3066" max="3066" width="13.85546875" style="1" bestFit="1" customWidth="1"/>
    <col min="3067" max="3068" width="15.7109375" style="1" customWidth="1"/>
    <col min="3069" max="3069" width="11.42578125" style="1"/>
    <col min="3070" max="3070" width="8.28515625" style="1" customWidth="1"/>
    <col min="3071" max="3071" width="20.28515625" style="1" customWidth="1"/>
    <col min="3072" max="3319" width="11.42578125" style="1"/>
    <col min="3320" max="3320" width="7.5703125" style="1" customWidth="1"/>
    <col min="3321" max="3321" width="14.28515625" style="1" customWidth="1"/>
    <col min="3322" max="3322" width="13.85546875" style="1" bestFit="1" customWidth="1"/>
    <col min="3323" max="3324" width="15.7109375" style="1" customWidth="1"/>
    <col min="3325" max="3325" width="11.42578125" style="1"/>
    <col min="3326" max="3326" width="8.28515625" style="1" customWidth="1"/>
    <col min="3327" max="3327" width="20.28515625" style="1" customWidth="1"/>
    <col min="3328" max="3575" width="11.42578125" style="1"/>
    <col min="3576" max="3576" width="7.5703125" style="1" customWidth="1"/>
    <col min="3577" max="3577" width="14.28515625" style="1" customWidth="1"/>
    <col min="3578" max="3578" width="13.85546875" style="1" bestFit="1" customWidth="1"/>
    <col min="3579" max="3580" width="15.7109375" style="1" customWidth="1"/>
    <col min="3581" max="3581" width="11.42578125" style="1"/>
    <col min="3582" max="3582" width="8.28515625" style="1" customWidth="1"/>
    <col min="3583" max="3583" width="20.28515625" style="1" customWidth="1"/>
    <col min="3584" max="3831" width="11.42578125" style="1"/>
    <col min="3832" max="3832" width="7.5703125" style="1" customWidth="1"/>
    <col min="3833" max="3833" width="14.28515625" style="1" customWidth="1"/>
    <col min="3834" max="3834" width="13.85546875" style="1" bestFit="1" customWidth="1"/>
    <col min="3835" max="3836" width="15.7109375" style="1" customWidth="1"/>
    <col min="3837" max="3837" width="11.42578125" style="1"/>
    <col min="3838" max="3838" width="8.28515625" style="1" customWidth="1"/>
    <col min="3839" max="3839" width="20.28515625" style="1" customWidth="1"/>
    <col min="3840" max="4087" width="11.42578125" style="1"/>
    <col min="4088" max="4088" width="7.5703125" style="1" customWidth="1"/>
    <col min="4089" max="4089" width="14.28515625" style="1" customWidth="1"/>
    <col min="4090" max="4090" width="13.85546875" style="1" bestFit="1" customWidth="1"/>
    <col min="4091" max="4092" width="15.7109375" style="1" customWidth="1"/>
    <col min="4093" max="4093" width="11.42578125" style="1"/>
    <col min="4094" max="4094" width="8.28515625" style="1" customWidth="1"/>
    <col min="4095" max="4095" width="20.28515625" style="1" customWidth="1"/>
    <col min="4096" max="4343" width="11.42578125" style="1"/>
    <col min="4344" max="4344" width="7.5703125" style="1" customWidth="1"/>
    <col min="4345" max="4345" width="14.28515625" style="1" customWidth="1"/>
    <col min="4346" max="4346" width="13.85546875" style="1" bestFit="1" customWidth="1"/>
    <col min="4347" max="4348" width="15.7109375" style="1" customWidth="1"/>
    <col min="4349" max="4349" width="11.42578125" style="1"/>
    <col min="4350" max="4350" width="8.28515625" style="1" customWidth="1"/>
    <col min="4351" max="4351" width="20.28515625" style="1" customWidth="1"/>
    <col min="4352" max="4599" width="11.42578125" style="1"/>
    <col min="4600" max="4600" width="7.5703125" style="1" customWidth="1"/>
    <col min="4601" max="4601" width="14.28515625" style="1" customWidth="1"/>
    <col min="4602" max="4602" width="13.85546875" style="1" bestFit="1" customWidth="1"/>
    <col min="4603" max="4604" width="15.7109375" style="1" customWidth="1"/>
    <col min="4605" max="4605" width="11.42578125" style="1"/>
    <col min="4606" max="4606" width="8.28515625" style="1" customWidth="1"/>
    <col min="4607" max="4607" width="20.28515625" style="1" customWidth="1"/>
    <col min="4608" max="4855" width="11.42578125" style="1"/>
    <col min="4856" max="4856" width="7.5703125" style="1" customWidth="1"/>
    <col min="4857" max="4857" width="14.28515625" style="1" customWidth="1"/>
    <col min="4858" max="4858" width="13.85546875" style="1" bestFit="1" customWidth="1"/>
    <col min="4859" max="4860" width="15.7109375" style="1" customWidth="1"/>
    <col min="4861" max="4861" width="11.42578125" style="1"/>
    <col min="4862" max="4862" width="8.28515625" style="1" customWidth="1"/>
    <col min="4863" max="4863" width="20.28515625" style="1" customWidth="1"/>
    <col min="4864" max="5111" width="11.42578125" style="1"/>
    <col min="5112" max="5112" width="7.5703125" style="1" customWidth="1"/>
    <col min="5113" max="5113" width="14.28515625" style="1" customWidth="1"/>
    <col min="5114" max="5114" width="13.85546875" style="1" bestFit="1" customWidth="1"/>
    <col min="5115" max="5116" width="15.7109375" style="1" customWidth="1"/>
    <col min="5117" max="5117" width="11.42578125" style="1"/>
    <col min="5118" max="5118" width="8.28515625" style="1" customWidth="1"/>
    <col min="5119" max="5119" width="20.28515625" style="1" customWidth="1"/>
    <col min="5120" max="5367" width="11.42578125" style="1"/>
    <col min="5368" max="5368" width="7.5703125" style="1" customWidth="1"/>
    <col min="5369" max="5369" width="14.28515625" style="1" customWidth="1"/>
    <col min="5370" max="5370" width="13.85546875" style="1" bestFit="1" customWidth="1"/>
    <col min="5371" max="5372" width="15.7109375" style="1" customWidth="1"/>
    <col min="5373" max="5373" width="11.42578125" style="1"/>
    <col min="5374" max="5374" width="8.28515625" style="1" customWidth="1"/>
    <col min="5375" max="5375" width="20.28515625" style="1" customWidth="1"/>
    <col min="5376" max="5623" width="11.42578125" style="1"/>
    <col min="5624" max="5624" width="7.5703125" style="1" customWidth="1"/>
    <col min="5625" max="5625" width="14.28515625" style="1" customWidth="1"/>
    <col min="5626" max="5626" width="13.85546875" style="1" bestFit="1" customWidth="1"/>
    <col min="5627" max="5628" width="15.7109375" style="1" customWidth="1"/>
    <col min="5629" max="5629" width="11.42578125" style="1"/>
    <col min="5630" max="5630" width="8.28515625" style="1" customWidth="1"/>
    <col min="5631" max="5631" width="20.28515625" style="1" customWidth="1"/>
    <col min="5632" max="5879" width="11.42578125" style="1"/>
    <col min="5880" max="5880" width="7.5703125" style="1" customWidth="1"/>
    <col min="5881" max="5881" width="14.28515625" style="1" customWidth="1"/>
    <col min="5882" max="5882" width="13.85546875" style="1" bestFit="1" customWidth="1"/>
    <col min="5883" max="5884" width="15.7109375" style="1" customWidth="1"/>
    <col min="5885" max="5885" width="11.42578125" style="1"/>
    <col min="5886" max="5886" width="8.28515625" style="1" customWidth="1"/>
    <col min="5887" max="5887" width="20.28515625" style="1" customWidth="1"/>
    <col min="5888" max="6135" width="11.42578125" style="1"/>
    <col min="6136" max="6136" width="7.5703125" style="1" customWidth="1"/>
    <col min="6137" max="6137" width="14.28515625" style="1" customWidth="1"/>
    <col min="6138" max="6138" width="13.85546875" style="1" bestFit="1" customWidth="1"/>
    <col min="6139" max="6140" width="15.7109375" style="1" customWidth="1"/>
    <col min="6141" max="6141" width="11.42578125" style="1"/>
    <col min="6142" max="6142" width="8.28515625" style="1" customWidth="1"/>
    <col min="6143" max="6143" width="20.28515625" style="1" customWidth="1"/>
    <col min="6144" max="6391" width="11.42578125" style="1"/>
    <col min="6392" max="6392" width="7.5703125" style="1" customWidth="1"/>
    <col min="6393" max="6393" width="14.28515625" style="1" customWidth="1"/>
    <col min="6394" max="6394" width="13.85546875" style="1" bestFit="1" customWidth="1"/>
    <col min="6395" max="6396" width="15.7109375" style="1" customWidth="1"/>
    <col min="6397" max="6397" width="11.42578125" style="1"/>
    <col min="6398" max="6398" width="8.28515625" style="1" customWidth="1"/>
    <col min="6399" max="6399" width="20.28515625" style="1" customWidth="1"/>
    <col min="6400" max="6647" width="11.42578125" style="1"/>
    <col min="6648" max="6648" width="7.5703125" style="1" customWidth="1"/>
    <col min="6649" max="6649" width="14.28515625" style="1" customWidth="1"/>
    <col min="6650" max="6650" width="13.85546875" style="1" bestFit="1" customWidth="1"/>
    <col min="6651" max="6652" width="15.7109375" style="1" customWidth="1"/>
    <col min="6653" max="6653" width="11.42578125" style="1"/>
    <col min="6654" max="6654" width="8.28515625" style="1" customWidth="1"/>
    <col min="6655" max="6655" width="20.28515625" style="1" customWidth="1"/>
    <col min="6656" max="6903" width="11.42578125" style="1"/>
    <col min="6904" max="6904" width="7.5703125" style="1" customWidth="1"/>
    <col min="6905" max="6905" width="14.28515625" style="1" customWidth="1"/>
    <col min="6906" max="6906" width="13.85546875" style="1" bestFit="1" customWidth="1"/>
    <col min="6907" max="6908" width="15.7109375" style="1" customWidth="1"/>
    <col min="6909" max="6909" width="11.42578125" style="1"/>
    <col min="6910" max="6910" width="8.28515625" style="1" customWidth="1"/>
    <col min="6911" max="6911" width="20.28515625" style="1" customWidth="1"/>
    <col min="6912" max="7159" width="11.42578125" style="1"/>
    <col min="7160" max="7160" width="7.5703125" style="1" customWidth="1"/>
    <col min="7161" max="7161" width="14.28515625" style="1" customWidth="1"/>
    <col min="7162" max="7162" width="13.85546875" style="1" bestFit="1" customWidth="1"/>
    <col min="7163" max="7164" width="15.7109375" style="1" customWidth="1"/>
    <col min="7165" max="7165" width="11.42578125" style="1"/>
    <col min="7166" max="7166" width="8.28515625" style="1" customWidth="1"/>
    <col min="7167" max="7167" width="20.28515625" style="1" customWidth="1"/>
    <col min="7168" max="7415" width="11.42578125" style="1"/>
    <col min="7416" max="7416" width="7.5703125" style="1" customWidth="1"/>
    <col min="7417" max="7417" width="14.28515625" style="1" customWidth="1"/>
    <col min="7418" max="7418" width="13.85546875" style="1" bestFit="1" customWidth="1"/>
    <col min="7419" max="7420" width="15.7109375" style="1" customWidth="1"/>
    <col min="7421" max="7421" width="11.42578125" style="1"/>
    <col min="7422" max="7422" width="8.28515625" style="1" customWidth="1"/>
    <col min="7423" max="7423" width="20.28515625" style="1" customWidth="1"/>
    <col min="7424" max="7671" width="11.42578125" style="1"/>
    <col min="7672" max="7672" width="7.5703125" style="1" customWidth="1"/>
    <col min="7673" max="7673" width="14.28515625" style="1" customWidth="1"/>
    <col min="7674" max="7674" width="13.85546875" style="1" bestFit="1" customWidth="1"/>
    <col min="7675" max="7676" width="15.7109375" style="1" customWidth="1"/>
    <col min="7677" max="7677" width="11.42578125" style="1"/>
    <col min="7678" max="7678" width="8.28515625" style="1" customWidth="1"/>
    <col min="7679" max="7679" width="20.28515625" style="1" customWidth="1"/>
    <col min="7680" max="7927" width="11.42578125" style="1"/>
    <col min="7928" max="7928" width="7.5703125" style="1" customWidth="1"/>
    <col min="7929" max="7929" width="14.28515625" style="1" customWidth="1"/>
    <col min="7930" max="7930" width="13.85546875" style="1" bestFit="1" customWidth="1"/>
    <col min="7931" max="7932" width="15.7109375" style="1" customWidth="1"/>
    <col min="7933" max="7933" width="11.42578125" style="1"/>
    <col min="7934" max="7934" width="8.28515625" style="1" customWidth="1"/>
    <col min="7935" max="7935" width="20.28515625" style="1" customWidth="1"/>
    <col min="7936" max="8183" width="11.42578125" style="1"/>
    <col min="8184" max="8184" width="7.5703125" style="1" customWidth="1"/>
    <col min="8185" max="8185" width="14.28515625" style="1" customWidth="1"/>
    <col min="8186" max="8186" width="13.85546875" style="1" bestFit="1" customWidth="1"/>
    <col min="8187" max="8188" width="15.7109375" style="1" customWidth="1"/>
    <col min="8189" max="8189" width="11.42578125" style="1"/>
    <col min="8190" max="8190" width="8.28515625" style="1" customWidth="1"/>
    <col min="8191" max="8191" width="20.28515625" style="1" customWidth="1"/>
    <col min="8192" max="8439" width="11.42578125" style="1"/>
    <col min="8440" max="8440" width="7.5703125" style="1" customWidth="1"/>
    <col min="8441" max="8441" width="14.28515625" style="1" customWidth="1"/>
    <col min="8442" max="8442" width="13.85546875" style="1" bestFit="1" customWidth="1"/>
    <col min="8443" max="8444" width="15.7109375" style="1" customWidth="1"/>
    <col min="8445" max="8445" width="11.42578125" style="1"/>
    <col min="8446" max="8446" width="8.28515625" style="1" customWidth="1"/>
    <col min="8447" max="8447" width="20.28515625" style="1" customWidth="1"/>
    <col min="8448" max="8695" width="11.42578125" style="1"/>
    <col min="8696" max="8696" width="7.5703125" style="1" customWidth="1"/>
    <col min="8697" max="8697" width="14.28515625" style="1" customWidth="1"/>
    <col min="8698" max="8698" width="13.85546875" style="1" bestFit="1" customWidth="1"/>
    <col min="8699" max="8700" width="15.7109375" style="1" customWidth="1"/>
    <col min="8701" max="8701" width="11.42578125" style="1"/>
    <col min="8702" max="8702" width="8.28515625" style="1" customWidth="1"/>
    <col min="8703" max="8703" width="20.28515625" style="1" customWidth="1"/>
    <col min="8704" max="8951" width="11.42578125" style="1"/>
    <col min="8952" max="8952" width="7.5703125" style="1" customWidth="1"/>
    <col min="8953" max="8953" width="14.28515625" style="1" customWidth="1"/>
    <col min="8954" max="8954" width="13.85546875" style="1" bestFit="1" customWidth="1"/>
    <col min="8955" max="8956" width="15.7109375" style="1" customWidth="1"/>
    <col min="8957" max="8957" width="11.42578125" style="1"/>
    <col min="8958" max="8958" width="8.28515625" style="1" customWidth="1"/>
    <col min="8959" max="8959" width="20.28515625" style="1" customWidth="1"/>
    <col min="8960" max="9207" width="11.42578125" style="1"/>
    <col min="9208" max="9208" width="7.5703125" style="1" customWidth="1"/>
    <col min="9209" max="9209" width="14.28515625" style="1" customWidth="1"/>
    <col min="9210" max="9210" width="13.85546875" style="1" bestFit="1" customWidth="1"/>
    <col min="9211" max="9212" width="15.7109375" style="1" customWidth="1"/>
    <col min="9213" max="9213" width="11.42578125" style="1"/>
    <col min="9214" max="9214" width="8.28515625" style="1" customWidth="1"/>
    <col min="9215" max="9215" width="20.28515625" style="1" customWidth="1"/>
    <col min="9216" max="9463" width="11.42578125" style="1"/>
    <col min="9464" max="9464" width="7.5703125" style="1" customWidth="1"/>
    <col min="9465" max="9465" width="14.28515625" style="1" customWidth="1"/>
    <col min="9466" max="9466" width="13.85546875" style="1" bestFit="1" customWidth="1"/>
    <col min="9467" max="9468" width="15.7109375" style="1" customWidth="1"/>
    <col min="9469" max="9469" width="11.42578125" style="1"/>
    <col min="9470" max="9470" width="8.28515625" style="1" customWidth="1"/>
    <col min="9471" max="9471" width="20.28515625" style="1" customWidth="1"/>
    <col min="9472" max="9719" width="11.42578125" style="1"/>
    <col min="9720" max="9720" width="7.5703125" style="1" customWidth="1"/>
    <col min="9721" max="9721" width="14.28515625" style="1" customWidth="1"/>
    <col min="9722" max="9722" width="13.85546875" style="1" bestFit="1" customWidth="1"/>
    <col min="9723" max="9724" width="15.7109375" style="1" customWidth="1"/>
    <col min="9725" max="9725" width="11.42578125" style="1"/>
    <col min="9726" max="9726" width="8.28515625" style="1" customWidth="1"/>
    <col min="9727" max="9727" width="20.28515625" style="1" customWidth="1"/>
    <col min="9728" max="9975" width="11.42578125" style="1"/>
    <col min="9976" max="9976" width="7.5703125" style="1" customWidth="1"/>
    <col min="9977" max="9977" width="14.28515625" style="1" customWidth="1"/>
    <col min="9978" max="9978" width="13.85546875" style="1" bestFit="1" customWidth="1"/>
    <col min="9979" max="9980" width="15.7109375" style="1" customWidth="1"/>
    <col min="9981" max="9981" width="11.42578125" style="1"/>
    <col min="9982" max="9982" width="8.28515625" style="1" customWidth="1"/>
    <col min="9983" max="9983" width="20.28515625" style="1" customWidth="1"/>
    <col min="9984" max="10231" width="11.42578125" style="1"/>
    <col min="10232" max="10232" width="7.5703125" style="1" customWidth="1"/>
    <col min="10233" max="10233" width="14.28515625" style="1" customWidth="1"/>
    <col min="10234" max="10234" width="13.85546875" style="1" bestFit="1" customWidth="1"/>
    <col min="10235" max="10236" width="15.7109375" style="1" customWidth="1"/>
    <col min="10237" max="10237" width="11.42578125" style="1"/>
    <col min="10238" max="10238" width="8.28515625" style="1" customWidth="1"/>
    <col min="10239" max="10239" width="20.28515625" style="1" customWidth="1"/>
    <col min="10240" max="10487" width="11.42578125" style="1"/>
    <col min="10488" max="10488" width="7.5703125" style="1" customWidth="1"/>
    <col min="10489" max="10489" width="14.28515625" style="1" customWidth="1"/>
    <col min="10490" max="10490" width="13.85546875" style="1" bestFit="1" customWidth="1"/>
    <col min="10491" max="10492" width="15.7109375" style="1" customWidth="1"/>
    <col min="10493" max="10493" width="11.42578125" style="1"/>
    <col min="10494" max="10494" width="8.28515625" style="1" customWidth="1"/>
    <col min="10495" max="10495" width="20.28515625" style="1" customWidth="1"/>
    <col min="10496" max="10743" width="11.42578125" style="1"/>
    <col min="10744" max="10744" width="7.5703125" style="1" customWidth="1"/>
    <col min="10745" max="10745" width="14.28515625" style="1" customWidth="1"/>
    <col min="10746" max="10746" width="13.85546875" style="1" bestFit="1" customWidth="1"/>
    <col min="10747" max="10748" width="15.7109375" style="1" customWidth="1"/>
    <col min="10749" max="10749" width="11.42578125" style="1"/>
    <col min="10750" max="10750" width="8.28515625" style="1" customWidth="1"/>
    <col min="10751" max="10751" width="20.28515625" style="1" customWidth="1"/>
    <col min="10752" max="10999" width="11.42578125" style="1"/>
    <col min="11000" max="11000" width="7.5703125" style="1" customWidth="1"/>
    <col min="11001" max="11001" width="14.28515625" style="1" customWidth="1"/>
    <col min="11002" max="11002" width="13.85546875" style="1" bestFit="1" customWidth="1"/>
    <col min="11003" max="11004" width="15.7109375" style="1" customWidth="1"/>
    <col min="11005" max="11005" width="11.42578125" style="1"/>
    <col min="11006" max="11006" width="8.28515625" style="1" customWidth="1"/>
    <col min="11007" max="11007" width="20.28515625" style="1" customWidth="1"/>
    <col min="11008" max="11255" width="11.42578125" style="1"/>
    <col min="11256" max="11256" width="7.5703125" style="1" customWidth="1"/>
    <col min="11257" max="11257" width="14.28515625" style="1" customWidth="1"/>
    <col min="11258" max="11258" width="13.85546875" style="1" bestFit="1" customWidth="1"/>
    <col min="11259" max="11260" width="15.7109375" style="1" customWidth="1"/>
    <col min="11261" max="11261" width="11.42578125" style="1"/>
    <col min="11262" max="11262" width="8.28515625" style="1" customWidth="1"/>
    <col min="11263" max="11263" width="20.28515625" style="1" customWidth="1"/>
    <col min="11264" max="11511" width="11.42578125" style="1"/>
    <col min="11512" max="11512" width="7.5703125" style="1" customWidth="1"/>
    <col min="11513" max="11513" width="14.28515625" style="1" customWidth="1"/>
    <col min="11514" max="11514" width="13.85546875" style="1" bestFit="1" customWidth="1"/>
    <col min="11515" max="11516" width="15.7109375" style="1" customWidth="1"/>
    <col min="11517" max="11517" width="11.42578125" style="1"/>
    <col min="11518" max="11518" width="8.28515625" style="1" customWidth="1"/>
    <col min="11519" max="11519" width="20.28515625" style="1" customWidth="1"/>
    <col min="11520" max="11767" width="11.42578125" style="1"/>
    <col min="11768" max="11768" width="7.5703125" style="1" customWidth="1"/>
    <col min="11769" max="11769" width="14.28515625" style="1" customWidth="1"/>
    <col min="11770" max="11770" width="13.85546875" style="1" bestFit="1" customWidth="1"/>
    <col min="11771" max="11772" width="15.7109375" style="1" customWidth="1"/>
    <col min="11773" max="11773" width="11.42578125" style="1"/>
    <col min="11774" max="11774" width="8.28515625" style="1" customWidth="1"/>
    <col min="11775" max="11775" width="20.28515625" style="1" customWidth="1"/>
    <col min="11776" max="12023" width="11.42578125" style="1"/>
    <col min="12024" max="12024" width="7.5703125" style="1" customWidth="1"/>
    <col min="12025" max="12025" width="14.28515625" style="1" customWidth="1"/>
    <col min="12026" max="12026" width="13.85546875" style="1" bestFit="1" customWidth="1"/>
    <col min="12027" max="12028" width="15.7109375" style="1" customWidth="1"/>
    <col min="12029" max="12029" width="11.42578125" style="1"/>
    <col min="12030" max="12030" width="8.28515625" style="1" customWidth="1"/>
    <col min="12031" max="12031" width="20.28515625" style="1" customWidth="1"/>
    <col min="12032" max="12279" width="11.42578125" style="1"/>
    <col min="12280" max="12280" width="7.5703125" style="1" customWidth="1"/>
    <col min="12281" max="12281" width="14.28515625" style="1" customWidth="1"/>
    <col min="12282" max="12282" width="13.85546875" style="1" bestFit="1" customWidth="1"/>
    <col min="12283" max="12284" width="15.7109375" style="1" customWidth="1"/>
    <col min="12285" max="12285" width="11.42578125" style="1"/>
    <col min="12286" max="12286" width="8.28515625" style="1" customWidth="1"/>
    <col min="12287" max="12287" width="20.28515625" style="1" customWidth="1"/>
    <col min="12288" max="12535" width="11.42578125" style="1"/>
    <col min="12536" max="12536" width="7.5703125" style="1" customWidth="1"/>
    <col min="12537" max="12537" width="14.28515625" style="1" customWidth="1"/>
    <col min="12538" max="12538" width="13.85546875" style="1" bestFit="1" customWidth="1"/>
    <col min="12539" max="12540" width="15.7109375" style="1" customWidth="1"/>
    <col min="12541" max="12541" width="11.42578125" style="1"/>
    <col min="12542" max="12542" width="8.28515625" style="1" customWidth="1"/>
    <col min="12543" max="12543" width="20.28515625" style="1" customWidth="1"/>
    <col min="12544" max="12791" width="11.42578125" style="1"/>
    <col min="12792" max="12792" width="7.5703125" style="1" customWidth="1"/>
    <col min="12793" max="12793" width="14.28515625" style="1" customWidth="1"/>
    <col min="12794" max="12794" width="13.85546875" style="1" bestFit="1" customWidth="1"/>
    <col min="12795" max="12796" width="15.7109375" style="1" customWidth="1"/>
    <col min="12797" max="12797" width="11.42578125" style="1"/>
    <col min="12798" max="12798" width="8.28515625" style="1" customWidth="1"/>
    <col min="12799" max="12799" width="20.28515625" style="1" customWidth="1"/>
    <col min="12800" max="13047" width="11.42578125" style="1"/>
    <col min="13048" max="13048" width="7.5703125" style="1" customWidth="1"/>
    <col min="13049" max="13049" width="14.28515625" style="1" customWidth="1"/>
    <col min="13050" max="13050" width="13.85546875" style="1" bestFit="1" customWidth="1"/>
    <col min="13051" max="13052" width="15.7109375" style="1" customWidth="1"/>
    <col min="13053" max="13053" width="11.42578125" style="1"/>
    <col min="13054" max="13054" width="8.28515625" style="1" customWidth="1"/>
    <col min="13055" max="13055" width="20.28515625" style="1" customWidth="1"/>
    <col min="13056" max="13303" width="11.42578125" style="1"/>
    <col min="13304" max="13304" width="7.5703125" style="1" customWidth="1"/>
    <col min="13305" max="13305" width="14.28515625" style="1" customWidth="1"/>
    <col min="13306" max="13306" width="13.85546875" style="1" bestFit="1" customWidth="1"/>
    <col min="13307" max="13308" width="15.7109375" style="1" customWidth="1"/>
    <col min="13309" max="13309" width="11.42578125" style="1"/>
    <col min="13310" max="13310" width="8.28515625" style="1" customWidth="1"/>
    <col min="13311" max="13311" width="20.28515625" style="1" customWidth="1"/>
    <col min="13312" max="13559" width="11.42578125" style="1"/>
    <col min="13560" max="13560" width="7.5703125" style="1" customWidth="1"/>
    <col min="13561" max="13561" width="14.28515625" style="1" customWidth="1"/>
    <col min="13562" max="13562" width="13.85546875" style="1" bestFit="1" customWidth="1"/>
    <col min="13563" max="13564" width="15.7109375" style="1" customWidth="1"/>
    <col min="13565" max="13565" width="11.42578125" style="1"/>
    <col min="13566" max="13566" width="8.28515625" style="1" customWidth="1"/>
    <col min="13567" max="13567" width="20.28515625" style="1" customWidth="1"/>
    <col min="13568" max="13815" width="11.42578125" style="1"/>
    <col min="13816" max="13816" width="7.5703125" style="1" customWidth="1"/>
    <col min="13817" max="13817" width="14.28515625" style="1" customWidth="1"/>
    <col min="13818" max="13818" width="13.85546875" style="1" bestFit="1" customWidth="1"/>
    <col min="13819" max="13820" width="15.7109375" style="1" customWidth="1"/>
    <col min="13821" max="13821" width="11.42578125" style="1"/>
    <col min="13822" max="13822" width="8.28515625" style="1" customWidth="1"/>
    <col min="13823" max="13823" width="20.28515625" style="1" customWidth="1"/>
    <col min="13824" max="14071" width="11.42578125" style="1"/>
    <col min="14072" max="14072" width="7.5703125" style="1" customWidth="1"/>
    <col min="14073" max="14073" width="14.28515625" style="1" customWidth="1"/>
    <col min="14074" max="14074" width="13.85546875" style="1" bestFit="1" customWidth="1"/>
    <col min="14075" max="14076" width="15.7109375" style="1" customWidth="1"/>
    <col min="14077" max="14077" width="11.42578125" style="1"/>
    <col min="14078" max="14078" width="8.28515625" style="1" customWidth="1"/>
    <col min="14079" max="14079" width="20.28515625" style="1" customWidth="1"/>
    <col min="14080" max="14327" width="11.42578125" style="1"/>
    <col min="14328" max="14328" width="7.5703125" style="1" customWidth="1"/>
    <col min="14329" max="14329" width="14.28515625" style="1" customWidth="1"/>
    <col min="14330" max="14330" width="13.85546875" style="1" bestFit="1" customWidth="1"/>
    <col min="14331" max="14332" width="15.7109375" style="1" customWidth="1"/>
    <col min="14333" max="14333" width="11.42578125" style="1"/>
    <col min="14334" max="14334" width="8.28515625" style="1" customWidth="1"/>
    <col min="14335" max="14335" width="20.28515625" style="1" customWidth="1"/>
    <col min="14336" max="14583" width="11.42578125" style="1"/>
    <col min="14584" max="14584" width="7.5703125" style="1" customWidth="1"/>
    <col min="14585" max="14585" width="14.28515625" style="1" customWidth="1"/>
    <col min="14586" max="14586" width="13.85546875" style="1" bestFit="1" customWidth="1"/>
    <col min="14587" max="14588" width="15.7109375" style="1" customWidth="1"/>
    <col min="14589" max="14589" width="11.42578125" style="1"/>
    <col min="14590" max="14590" width="8.28515625" style="1" customWidth="1"/>
    <col min="14591" max="14591" width="20.28515625" style="1" customWidth="1"/>
    <col min="14592" max="14839" width="11.42578125" style="1"/>
    <col min="14840" max="14840" width="7.5703125" style="1" customWidth="1"/>
    <col min="14841" max="14841" width="14.28515625" style="1" customWidth="1"/>
    <col min="14842" max="14842" width="13.85546875" style="1" bestFit="1" customWidth="1"/>
    <col min="14843" max="14844" width="15.7109375" style="1" customWidth="1"/>
    <col min="14845" max="14845" width="11.42578125" style="1"/>
    <col min="14846" max="14846" width="8.28515625" style="1" customWidth="1"/>
    <col min="14847" max="14847" width="20.28515625" style="1" customWidth="1"/>
    <col min="14848" max="15095" width="11.42578125" style="1"/>
    <col min="15096" max="15096" width="7.5703125" style="1" customWidth="1"/>
    <col min="15097" max="15097" width="14.28515625" style="1" customWidth="1"/>
    <col min="15098" max="15098" width="13.85546875" style="1" bestFit="1" customWidth="1"/>
    <col min="15099" max="15100" width="15.7109375" style="1" customWidth="1"/>
    <col min="15101" max="15101" width="11.42578125" style="1"/>
    <col min="15102" max="15102" width="8.28515625" style="1" customWidth="1"/>
    <col min="15103" max="15103" width="20.28515625" style="1" customWidth="1"/>
    <col min="15104" max="15351" width="11.42578125" style="1"/>
    <col min="15352" max="15352" width="7.5703125" style="1" customWidth="1"/>
    <col min="15353" max="15353" width="14.28515625" style="1" customWidth="1"/>
    <col min="15354" max="15354" width="13.85546875" style="1" bestFit="1" customWidth="1"/>
    <col min="15355" max="15356" width="15.7109375" style="1" customWidth="1"/>
    <col min="15357" max="15357" width="11.42578125" style="1"/>
    <col min="15358" max="15358" width="8.28515625" style="1" customWidth="1"/>
    <col min="15359" max="15359" width="20.28515625" style="1" customWidth="1"/>
    <col min="15360" max="15607" width="11.42578125" style="1"/>
    <col min="15608" max="15608" width="7.5703125" style="1" customWidth="1"/>
    <col min="15609" max="15609" width="14.28515625" style="1" customWidth="1"/>
    <col min="15610" max="15610" width="13.85546875" style="1" bestFit="1" customWidth="1"/>
    <col min="15611" max="15612" width="15.7109375" style="1" customWidth="1"/>
    <col min="15613" max="15613" width="11.42578125" style="1"/>
    <col min="15614" max="15614" width="8.28515625" style="1" customWidth="1"/>
    <col min="15615" max="15615" width="20.28515625" style="1" customWidth="1"/>
    <col min="15616" max="15863" width="11.42578125" style="1"/>
    <col min="15864" max="15864" width="7.5703125" style="1" customWidth="1"/>
    <col min="15865" max="15865" width="14.28515625" style="1" customWidth="1"/>
    <col min="15866" max="15866" width="13.85546875" style="1" bestFit="1" customWidth="1"/>
    <col min="15867" max="15868" width="15.7109375" style="1" customWidth="1"/>
    <col min="15869" max="15869" width="11.42578125" style="1"/>
    <col min="15870" max="15870" width="8.28515625" style="1" customWidth="1"/>
    <col min="15871" max="15871" width="20.28515625" style="1" customWidth="1"/>
    <col min="15872" max="16119" width="11.42578125" style="1"/>
    <col min="16120" max="16120" width="7.5703125" style="1" customWidth="1"/>
    <col min="16121" max="16121" width="14.28515625" style="1" customWidth="1"/>
    <col min="16122" max="16122" width="13.85546875" style="1" bestFit="1" customWidth="1"/>
    <col min="16123" max="16124" width="15.7109375" style="1" customWidth="1"/>
    <col min="16125" max="16125" width="11.42578125" style="1"/>
    <col min="16126" max="16126" width="8.28515625" style="1" customWidth="1"/>
    <col min="16127" max="16127" width="20.28515625" style="1" customWidth="1"/>
    <col min="16128" max="16384" width="11.42578125" style="1"/>
  </cols>
  <sheetData>
    <row r="1" spans="1:30" ht="18" customHeight="1" x14ac:dyDescent="0.25">
      <c r="A1" s="283" t="s">
        <v>28</v>
      </c>
      <c r="B1" s="284"/>
      <c r="C1" s="306" t="str">
        <f>+JANV.!C1</f>
        <v>Nom - Prénom</v>
      </c>
      <c r="D1" s="306"/>
      <c r="E1" s="306"/>
      <c r="F1" s="306"/>
      <c r="G1" s="306"/>
      <c r="H1" s="307"/>
      <c r="I1" s="56"/>
      <c r="J1" s="310" t="s">
        <v>52</v>
      </c>
      <c r="K1" s="311"/>
      <c r="L1" s="312"/>
      <c r="M1" s="316">
        <f>JANV.!Q1</f>
        <v>2019</v>
      </c>
    </row>
    <row r="2" spans="1:30" ht="18" customHeight="1" x14ac:dyDescent="0.25">
      <c r="A2" s="285"/>
      <c r="B2" s="286"/>
      <c r="C2" s="308"/>
      <c r="D2" s="308"/>
      <c r="E2" s="308"/>
      <c r="F2" s="308"/>
      <c r="G2" s="308"/>
      <c r="H2" s="309"/>
      <c r="I2" s="56"/>
      <c r="J2" s="313"/>
      <c r="K2" s="314"/>
      <c r="L2" s="315"/>
      <c r="M2" s="317"/>
    </row>
    <row r="3" spans="1:30" ht="18" customHeight="1" x14ac:dyDescent="0.25">
      <c r="A3" s="1"/>
      <c r="C3" s="1"/>
      <c r="D3" s="1"/>
      <c r="E3" s="1"/>
      <c r="J3" s="2"/>
      <c r="K3" s="2"/>
      <c r="L3" s="2"/>
    </row>
    <row r="4" spans="1:30" ht="18" customHeight="1" x14ac:dyDescent="0.25">
      <c r="A4" s="1"/>
      <c r="B4" s="58" t="s">
        <v>40</v>
      </c>
      <c r="C4" s="94" t="s">
        <v>41</v>
      </c>
      <c r="D4" s="2"/>
      <c r="E4" s="318" t="s">
        <v>46</v>
      </c>
      <c r="F4" s="319"/>
      <c r="G4" s="320"/>
      <c r="H4" s="61"/>
      <c r="I4" s="53"/>
      <c r="J4" s="4" t="s">
        <v>19</v>
      </c>
      <c r="K4" s="5" t="s">
        <v>21</v>
      </c>
      <c r="L4" s="5"/>
      <c r="M4" s="6"/>
    </row>
    <row r="5" spans="1:30" s="2" customFormat="1" ht="18" customHeight="1" x14ac:dyDescent="0.25">
      <c r="B5" s="62">
        <v>15</v>
      </c>
      <c r="C5" s="63">
        <f t="shared" ref="C5" si="0">B5/60*100</f>
        <v>25</v>
      </c>
      <c r="D5" s="54"/>
      <c r="E5" s="304">
        <v>15</v>
      </c>
      <c r="F5" s="305"/>
      <c r="G5" s="64">
        <f>E5/60*100</f>
        <v>25</v>
      </c>
      <c r="H5" s="65"/>
      <c r="J5" s="7" t="s">
        <v>20</v>
      </c>
      <c r="K5" s="8" t="s">
        <v>22</v>
      </c>
      <c r="L5" s="8"/>
      <c r="M5" s="9"/>
      <c r="P5" s="1"/>
      <c r="Q5" s="1"/>
    </row>
    <row r="6" spans="1:30" s="2" customFormat="1" ht="18" customHeight="1" x14ac:dyDescent="0.25">
      <c r="B6" s="62">
        <v>30</v>
      </c>
      <c r="C6" s="63">
        <v>50</v>
      </c>
      <c r="D6" s="54"/>
      <c r="E6" s="22"/>
      <c r="F6" s="22"/>
      <c r="G6" s="65"/>
      <c r="H6" s="65"/>
      <c r="J6" s="7" t="s">
        <v>23</v>
      </c>
      <c r="K6" s="8" t="s">
        <v>24</v>
      </c>
      <c r="L6" s="11"/>
      <c r="M6" s="66"/>
      <c r="P6" s="1"/>
      <c r="Q6" s="1"/>
    </row>
    <row r="7" spans="1:30" s="2" customFormat="1" ht="18" customHeight="1" x14ac:dyDescent="0.25">
      <c r="B7" s="67">
        <v>45</v>
      </c>
      <c r="C7" s="68">
        <f>B7/60*100</f>
        <v>75</v>
      </c>
      <c r="D7" s="54"/>
      <c r="E7" s="297" t="s">
        <v>44</v>
      </c>
      <c r="F7" s="298"/>
      <c r="G7" s="298"/>
      <c r="H7" s="299"/>
      <c r="J7" s="7" t="s">
        <v>0</v>
      </c>
      <c r="K7" s="8" t="s">
        <v>27</v>
      </c>
      <c r="L7" s="11"/>
      <c r="M7" s="66"/>
      <c r="S7" s="1">
        <v>5</v>
      </c>
      <c r="T7" s="55">
        <v>7</v>
      </c>
      <c r="U7" s="1" t="s">
        <v>10</v>
      </c>
    </row>
    <row r="8" spans="1:30" ht="18" customHeight="1" x14ac:dyDescent="0.25">
      <c r="A8" s="8"/>
      <c r="B8" s="69"/>
      <c r="C8" s="70"/>
      <c r="D8" s="22"/>
      <c r="E8" s="300"/>
      <c r="F8" s="301"/>
      <c r="G8" s="301"/>
      <c r="H8" s="302"/>
      <c r="I8" s="10"/>
      <c r="J8" s="7" t="s">
        <v>1</v>
      </c>
      <c r="K8" s="8" t="s">
        <v>25</v>
      </c>
      <c r="L8" s="8"/>
      <c r="M8" s="9"/>
      <c r="S8" s="1">
        <v>2</v>
      </c>
      <c r="T8" s="55">
        <v>3.5</v>
      </c>
      <c r="U8" s="1" t="s">
        <v>31</v>
      </c>
    </row>
    <row r="9" spans="1:30" ht="18" customHeight="1" x14ac:dyDescent="0.25">
      <c r="A9" s="71"/>
      <c r="C9" s="72"/>
      <c r="D9" s="22"/>
      <c r="E9" s="8"/>
      <c r="F9" s="8"/>
      <c r="G9" s="72"/>
      <c r="H9" s="72"/>
      <c r="I9" s="10"/>
      <c r="J9" s="7" t="s">
        <v>30</v>
      </c>
      <c r="K9" s="8" t="s">
        <v>42</v>
      </c>
      <c r="L9" s="8"/>
      <c r="M9" s="9"/>
      <c r="S9" s="1">
        <v>3</v>
      </c>
      <c r="T9" s="55">
        <v>3.5</v>
      </c>
      <c r="U9" s="1" t="s">
        <v>32</v>
      </c>
    </row>
    <row r="10" spans="1:30" ht="18" customHeight="1" x14ac:dyDescent="0.25">
      <c r="A10" s="71"/>
      <c r="B10" s="12" t="s">
        <v>18</v>
      </c>
      <c r="C10" s="13"/>
      <c r="D10" s="14"/>
      <c r="E10" s="73">
        <v>7</v>
      </c>
      <c r="J10" s="15" t="s">
        <v>2</v>
      </c>
      <c r="K10" s="16" t="s">
        <v>26</v>
      </c>
      <c r="L10" s="16"/>
      <c r="M10" s="17"/>
      <c r="S10" s="1">
        <v>0</v>
      </c>
      <c r="T10" s="55">
        <v>0</v>
      </c>
      <c r="U10" s="1" t="s">
        <v>47</v>
      </c>
    </row>
    <row r="11" spans="1:30" ht="18" customHeight="1" x14ac:dyDescent="0.25">
      <c r="A11" s="1"/>
      <c r="C11" s="1"/>
      <c r="D11" s="1"/>
      <c r="E11" s="1"/>
      <c r="T11" s="55"/>
    </row>
    <row r="12" spans="1:30" ht="45" customHeight="1" x14ac:dyDescent="0.25">
      <c r="C12" s="18"/>
      <c r="D12" s="19" t="s">
        <v>3</v>
      </c>
      <c r="E12" s="19" t="s">
        <v>4</v>
      </c>
      <c r="G12" s="20" t="s">
        <v>45</v>
      </c>
      <c r="H12" s="21"/>
      <c r="I12" s="20" t="s">
        <v>48</v>
      </c>
      <c r="J12" s="20" t="s">
        <v>49</v>
      </c>
      <c r="K12" s="20" t="s">
        <v>50</v>
      </c>
      <c r="M12" s="20" t="s">
        <v>9</v>
      </c>
      <c r="P12" s="74"/>
    </row>
    <row r="13" spans="1:30" ht="32.25" customHeight="1" thickBot="1" x14ac:dyDescent="0.3">
      <c r="B13" s="1" t="s">
        <v>8</v>
      </c>
      <c r="C13" s="18"/>
      <c r="D13" s="22"/>
      <c r="E13" s="22"/>
      <c r="G13" s="22"/>
      <c r="H13" s="21"/>
      <c r="I13" s="8"/>
      <c r="J13" s="8"/>
      <c r="K13" s="104">
        <f>+JANV.!S51</f>
        <v>-0.5</v>
      </c>
      <c r="M13" s="104">
        <f>+JANV.!T51</f>
        <v>-1.5</v>
      </c>
      <c r="Q13" s="54"/>
      <c r="R13" s="54"/>
      <c r="U13" s="54" t="s">
        <v>29</v>
      </c>
      <c r="V13" s="51" t="s">
        <v>33</v>
      </c>
      <c r="W13" s="51" t="s">
        <v>34</v>
      </c>
      <c r="X13" s="52" t="s">
        <v>37</v>
      </c>
      <c r="Y13" s="51" t="s">
        <v>35</v>
      </c>
      <c r="Z13" s="51" t="s">
        <v>36</v>
      </c>
      <c r="AA13" s="2" t="s">
        <v>38</v>
      </c>
      <c r="AB13" s="51" t="s">
        <v>39</v>
      </c>
      <c r="AC13" s="51"/>
      <c r="AD13" s="51"/>
    </row>
    <row r="14" spans="1:30" ht="22.5" customHeight="1" x14ac:dyDescent="0.25">
      <c r="A14" s="292">
        <v>5</v>
      </c>
      <c r="B14" s="23" t="s">
        <v>11</v>
      </c>
      <c r="C14" s="120" t="str">
        <f t="array" ref="C14:C20">IF(MONTH(DATE(y,2,1))&lt;&gt;MONTH(DATE(y,2,1)-(WEEKDAY(DATE(y,2,1),3)-1)+{1;2;3;4;5;6;7}+{0,1,2,3,4,5}-2),"",DATE(y,2,1)-(WEEKDAY(DATE(y,2,1),3)-1)+{1;2;3;4;5;6;7}+{0,1,2,3,4,5}-2)</f>
        <v/>
      </c>
      <c r="D14" s="80"/>
      <c r="E14" s="80"/>
      <c r="F14" s="92"/>
      <c r="G14" s="93"/>
      <c r="H14" s="24"/>
      <c r="I14" s="75"/>
      <c r="J14" s="75"/>
      <c r="K14" s="75">
        <f>K13+I14+J14</f>
        <v>-0.5</v>
      </c>
      <c r="L14" s="23"/>
      <c r="M14" s="29">
        <f>-U14</f>
        <v>0</v>
      </c>
      <c r="P14" s="54"/>
      <c r="Q14" s="54" t="str">
        <f t="shared" ref="Q14:Q28" si="1">IF(D14="T",2,IF(D14="CP",0,IF(D14="TF",2,IF(D14="TM",0,IF(D14="JF",0,IF(D14="RTT",0,IF(D14="JNT",0,"0")))))))</f>
        <v>0</v>
      </c>
      <c r="R14" s="54" t="str">
        <f t="shared" ref="R14:R28" si="2">IF(E14="T",3,IF(E14="CP",0,IF(E14="TF",3,IF(E14="TM",0,IF(E14="JF",0,IF(E14="RTT",0,IF(E14="JNT",0,"0")))))))</f>
        <v>0</v>
      </c>
      <c r="S14" s="1">
        <f t="shared" ref="S14:S50" si="3">Q14+R14</f>
        <v>0</v>
      </c>
      <c r="T14" s="55">
        <f>IF(S14=5,$T$7,IF(S14=2,$T$8,IF(S14=3,$T$9,IF(S14=0,$T$10))))</f>
        <v>0</v>
      </c>
      <c r="U14" s="54">
        <f>IF(AND(D14="CP",E14="CP"),1,IF(AND(D14="CP",E14&lt;&gt;"CP"),0.5,IF(AND(D14&lt;&gt;"CP",E14="CP"),0.5,0)))</f>
        <v>0</v>
      </c>
      <c r="V14" s="54">
        <f t="shared" ref="V14:W28" si="4">IF(D14="RTT",0.5,0)</f>
        <v>0</v>
      </c>
      <c r="W14" s="54">
        <f>IF(E14="RTT",0.5,0)</f>
        <v>0</v>
      </c>
      <c r="X14" s="3">
        <f>SUM(V14:W14)</f>
        <v>0</v>
      </c>
      <c r="Y14" s="54">
        <f>IF(D14="TM",0.5,0)</f>
        <v>0</v>
      </c>
      <c r="Z14" s="54">
        <f>IF(E14="TM",0.5,0)</f>
        <v>0</v>
      </c>
      <c r="AA14" s="2">
        <f>SUM(Y14:Z14)</f>
        <v>0</v>
      </c>
      <c r="AB14" s="1">
        <f>AA14/1547*17</f>
        <v>0</v>
      </c>
    </row>
    <row r="15" spans="1:30" ht="22.5" customHeight="1" x14ac:dyDescent="0.25">
      <c r="A15" s="303"/>
      <c r="B15" s="8" t="s">
        <v>12</v>
      </c>
      <c r="C15" s="121" t="str">
        <v/>
      </c>
      <c r="D15" s="81"/>
      <c r="E15" s="81"/>
      <c r="F15" s="87"/>
      <c r="G15" s="88"/>
      <c r="H15" s="21"/>
      <c r="I15" s="73">
        <f>IF(G15&gt;T15,(G15-T15),0)</f>
        <v>0</v>
      </c>
      <c r="J15" s="73">
        <f>IF(G15&lt;T15,(G15-T15),0)</f>
        <v>0</v>
      </c>
      <c r="K15" s="73">
        <f>K14+I15+J15</f>
        <v>-0.5</v>
      </c>
      <c r="L15" s="8"/>
      <c r="M15" s="26">
        <f>-U15</f>
        <v>0</v>
      </c>
      <c r="P15" s="54"/>
      <c r="Q15" s="54" t="str">
        <f t="shared" si="1"/>
        <v>0</v>
      </c>
      <c r="R15" s="54" t="str">
        <f t="shared" si="2"/>
        <v>0</v>
      </c>
      <c r="S15" s="1">
        <f t="shared" si="3"/>
        <v>0</v>
      </c>
      <c r="T15" s="55">
        <f t="shared" ref="T15:T50" si="5">IF(S15=5,$T$7,IF(S15=2,$T$8,IF(S15=3,$T$9,IF(S15=0,$T$10))))</f>
        <v>0</v>
      </c>
      <c r="U15" s="54">
        <f>IF(AND(D15="CP",E15="CP"),1,IF(AND(D15="CP",E15&lt;&gt;"CP"),0.5,IF(AND(D15&lt;&gt;"CP",E15="CP"),0.5,0)))</f>
        <v>0</v>
      </c>
      <c r="V15" s="54">
        <f t="shared" si="4"/>
        <v>0</v>
      </c>
      <c r="W15" s="54">
        <f t="shared" si="4"/>
        <v>0</v>
      </c>
      <c r="X15" s="3">
        <f t="shared" ref="X15:X23" si="6">SUM(V15:W15)</f>
        <v>0</v>
      </c>
      <c r="Y15" s="54">
        <f t="shared" ref="Y15:Z28" si="7">IF(D15="TM",0.5,0)</f>
        <v>0</v>
      </c>
      <c r="Z15" s="54">
        <f t="shared" si="7"/>
        <v>0</v>
      </c>
      <c r="AA15" s="2">
        <f t="shared" ref="AA15:AA28" si="8">SUM(Y15:Z15)</f>
        <v>0</v>
      </c>
      <c r="AB15" s="1">
        <f t="shared" ref="AB15:AB28" si="9">AA15/1547*17</f>
        <v>0</v>
      </c>
    </row>
    <row r="16" spans="1:30" ht="22.5" customHeight="1" x14ac:dyDescent="0.25">
      <c r="A16" s="303"/>
      <c r="B16" s="8" t="s">
        <v>13</v>
      </c>
      <c r="C16" s="121" t="str">
        <v/>
      </c>
      <c r="D16" s="81"/>
      <c r="E16" s="81"/>
      <c r="F16" s="87"/>
      <c r="G16" s="88"/>
      <c r="H16" s="22"/>
      <c r="I16" s="73">
        <f t="shared" ref="I16:I18" si="10">IF(G16&gt;T16,(G16-T16),0)</f>
        <v>0</v>
      </c>
      <c r="J16" s="73">
        <f t="shared" ref="J16:J18" si="11">IF(G16&lt;T16,(G16-T16),0)</f>
        <v>0</v>
      </c>
      <c r="K16" s="73">
        <f t="shared" ref="K16:K18" si="12">K15+I16+J16</f>
        <v>-0.5</v>
      </c>
      <c r="L16" s="8"/>
      <c r="M16" s="26">
        <f t="shared" ref="M16:M18" si="13">-U16</f>
        <v>0</v>
      </c>
      <c r="P16" s="54"/>
      <c r="Q16" s="54" t="str">
        <f t="shared" si="1"/>
        <v>0</v>
      </c>
      <c r="R16" s="54" t="str">
        <f t="shared" si="2"/>
        <v>0</v>
      </c>
      <c r="S16" s="1">
        <f t="shared" si="3"/>
        <v>0</v>
      </c>
      <c r="T16" s="55">
        <f t="shared" si="5"/>
        <v>0</v>
      </c>
      <c r="U16" s="54">
        <f>IF(AND(D16="CP",E16="CP"),1,IF(AND(D16="CP",E16&lt;&gt;"CP"),0.5,IF(AND(D16&lt;&gt;"CP",E16="CP"),0.5,0)))</f>
        <v>0</v>
      </c>
      <c r="V16" s="54">
        <f>IF(D16="RTT",0.5,0)</f>
        <v>0</v>
      </c>
      <c r="W16" s="54">
        <f t="shared" si="4"/>
        <v>0</v>
      </c>
      <c r="X16" s="3">
        <f t="shared" si="6"/>
        <v>0</v>
      </c>
      <c r="Y16" s="54">
        <f t="shared" si="7"/>
        <v>0</v>
      </c>
      <c r="Z16" s="54">
        <f t="shared" si="7"/>
        <v>0</v>
      </c>
      <c r="AA16" s="2">
        <f t="shared" si="8"/>
        <v>0</v>
      </c>
      <c r="AB16" s="1">
        <f t="shared" si="9"/>
        <v>0</v>
      </c>
    </row>
    <row r="17" spans="1:28" ht="22.5" customHeight="1" x14ac:dyDescent="0.25">
      <c r="A17" s="303"/>
      <c r="B17" s="8" t="s">
        <v>14</v>
      </c>
      <c r="C17" s="121" t="str">
        <v/>
      </c>
      <c r="D17" s="81"/>
      <c r="E17" s="81"/>
      <c r="F17" s="87"/>
      <c r="G17" s="88"/>
      <c r="H17" s="22"/>
      <c r="I17" s="73">
        <f t="shared" si="10"/>
        <v>0</v>
      </c>
      <c r="J17" s="73">
        <f t="shared" si="11"/>
        <v>0</v>
      </c>
      <c r="K17" s="73">
        <f t="shared" si="12"/>
        <v>-0.5</v>
      </c>
      <c r="L17" s="8"/>
      <c r="M17" s="26">
        <f t="shared" si="13"/>
        <v>0</v>
      </c>
      <c r="P17" s="54"/>
      <c r="Q17" s="54" t="str">
        <f t="shared" si="1"/>
        <v>0</v>
      </c>
      <c r="R17" s="54" t="str">
        <f t="shared" si="2"/>
        <v>0</v>
      </c>
      <c r="S17" s="1">
        <f t="shared" si="3"/>
        <v>0</v>
      </c>
      <c r="T17" s="55">
        <f t="shared" si="5"/>
        <v>0</v>
      </c>
      <c r="U17" s="54">
        <f>IF(AND(D17="CP",E17="CP"),1,IF(AND(D17="CP",E17&lt;&gt;"CP"),0.5,IF(AND(D17&lt;&gt;"CP",E17="CP"),0.5,0)))</f>
        <v>0</v>
      </c>
      <c r="V17" s="54">
        <f t="shared" ref="V17:V28" si="14">IF(D17="RTT",0.5,0)</f>
        <v>0</v>
      </c>
      <c r="W17" s="54">
        <f t="shared" si="4"/>
        <v>0</v>
      </c>
      <c r="X17" s="3">
        <f t="shared" si="6"/>
        <v>0</v>
      </c>
      <c r="Y17" s="54">
        <f t="shared" si="7"/>
        <v>0</v>
      </c>
      <c r="Z17" s="54">
        <f t="shared" si="7"/>
        <v>0</v>
      </c>
      <c r="AA17" s="2">
        <f t="shared" si="8"/>
        <v>0</v>
      </c>
      <c r="AB17" s="1">
        <f t="shared" si="9"/>
        <v>0</v>
      </c>
    </row>
    <row r="18" spans="1:28" ht="22.5" customHeight="1" x14ac:dyDescent="0.25">
      <c r="A18" s="303"/>
      <c r="B18" s="8" t="s">
        <v>15</v>
      </c>
      <c r="C18" s="121">
        <v>43497</v>
      </c>
      <c r="D18" s="82"/>
      <c r="E18" s="82"/>
      <c r="F18" s="87"/>
      <c r="G18" s="89"/>
      <c r="H18" s="22"/>
      <c r="I18" s="73">
        <f t="shared" si="10"/>
        <v>0</v>
      </c>
      <c r="J18" s="73">
        <f t="shared" si="11"/>
        <v>0</v>
      </c>
      <c r="K18" s="73">
        <f t="shared" si="12"/>
        <v>-0.5</v>
      </c>
      <c r="L18" s="8"/>
      <c r="M18" s="26">
        <f t="shared" si="13"/>
        <v>0</v>
      </c>
      <c r="P18" s="54"/>
      <c r="Q18" s="54" t="str">
        <f t="shared" si="1"/>
        <v>0</v>
      </c>
      <c r="R18" s="54" t="str">
        <f t="shared" si="2"/>
        <v>0</v>
      </c>
      <c r="S18" s="1">
        <f t="shared" si="3"/>
        <v>0</v>
      </c>
      <c r="T18" s="55">
        <f t="shared" si="5"/>
        <v>0</v>
      </c>
      <c r="U18" s="54">
        <f>IF(AND(D18="CP",E18="CP"),1,IF(AND(D18="CP",E18&lt;&gt;"CP"),0.5,IF(AND(D18&lt;&gt;"CP",E18="CP"),0.5,0)))</f>
        <v>0</v>
      </c>
      <c r="V18" s="54">
        <f t="shared" si="14"/>
        <v>0</v>
      </c>
      <c r="W18" s="54">
        <f t="shared" si="4"/>
        <v>0</v>
      </c>
      <c r="X18" s="3">
        <f t="shared" si="6"/>
        <v>0</v>
      </c>
      <c r="Y18" s="54">
        <f t="shared" si="7"/>
        <v>0</v>
      </c>
      <c r="Z18" s="54">
        <f t="shared" si="7"/>
        <v>0</v>
      </c>
      <c r="AA18" s="2">
        <f t="shared" si="8"/>
        <v>0</v>
      </c>
      <c r="AB18" s="1">
        <f t="shared" si="9"/>
        <v>0</v>
      </c>
    </row>
    <row r="19" spans="1:28" ht="22.5" customHeight="1" x14ac:dyDescent="0.25">
      <c r="A19" s="303"/>
      <c r="B19" s="85" t="s">
        <v>16</v>
      </c>
      <c r="C19" s="122">
        <v>43498</v>
      </c>
      <c r="D19" s="83"/>
      <c r="E19" s="83"/>
      <c r="F19" s="8"/>
      <c r="G19" s="83"/>
      <c r="H19" s="22"/>
      <c r="I19" s="83"/>
      <c r="J19" s="83"/>
      <c r="K19" s="83"/>
      <c r="L19" s="8"/>
      <c r="M19" s="83"/>
      <c r="P19" s="54"/>
      <c r="Q19" s="54" t="str">
        <f t="shared" si="1"/>
        <v>0</v>
      </c>
      <c r="R19" s="54" t="str">
        <f t="shared" si="2"/>
        <v>0</v>
      </c>
      <c r="S19" s="1">
        <f t="shared" si="3"/>
        <v>0</v>
      </c>
      <c r="T19" s="55">
        <f t="shared" si="5"/>
        <v>0</v>
      </c>
      <c r="U19" s="54">
        <f t="shared" ref="U19:U50" si="15">IF(AND(D19="CP",E19="CP"),1,IF(AND(D19="CP",E19&lt;&gt;"CP"),0.5,IF(AND(D19&lt;&gt;"CP",E19="CP"),0.5,0)))</f>
        <v>0</v>
      </c>
      <c r="V19" s="54">
        <f t="shared" si="14"/>
        <v>0</v>
      </c>
      <c r="W19" s="54">
        <f t="shared" si="4"/>
        <v>0</v>
      </c>
      <c r="X19" s="3">
        <f t="shared" si="6"/>
        <v>0</v>
      </c>
      <c r="Y19" s="54">
        <f t="shared" si="7"/>
        <v>0</v>
      </c>
      <c r="Z19" s="54">
        <f t="shared" si="7"/>
        <v>0</v>
      </c>
      <c r="AA19" s="2">
        <f t="shared" si="8"/>
        <v>0</v>
      </c>
      <c r="AB19" s="1">
        <f t="shared" si="9"/>
        <v>0</v>
      </c>
    </row>
    <row r="20" spans="1:28" ht="22.5" customHeight="1" thickBot="1" x14ac:dyDescent="0.3">
      <c r="A20" s="293"/>
      <c r="B20" s="86" t="s">
        <v>17</v>
      </c>
      <c r="C20" s="123">
        <v>43499</v>
      </c>
      <c r="D20" s="84"/>
      <c r="E20" s="84"/>
      <c r="F20" s="28"/>
      <c r="G20" s="84"/>
      <c r="H20" s="32"/>
      <c r="I20" s="84"/>
      <c r="J20" s="84"/>
      <c r="K20" s="84"/>
      <c r="L20" s="28"/>
      <c r="M20" s="84"/>
      <c r="P20" s="54"/>
      <c r="Q20" s="54" t="str">
        <f t="shared" si="1"/>
        <v>0</v>
      </c>
      <c r="R20" s="54" t="str">
        <f t="shared" si="2"/>
        <v>0</v>
      </c>
      <c r="S20" s="1">
        <f t="shared" si="3"/>
        <v>0</v>
      </c>
      <c r="T20" s="55">
        <f t="shared" si="5"/>
        <v>0</v>
      </c>
      <c r="U20" s="54">
        <f t="shared" si="15"/>
        <v>0</v>
      </c>
      <c r="V20" s="54">
        <f t="shared" si="14"/>
        <v>0</v>
      </c>
      <c r="W20" s="54">
        <f t="shared" si="4"/>
        <v>0</v>
      </c>
      <c r="X20" s="3">
        <f t="shared" si="6"/>
        <v>0</v>
      </c>
      <c r="Y20" s="54">
        <f t="shared" si="7"/>
        <v>0</v>
      </c>
      <c r="Z20" s="54">
        <f t="shared" si="7"/>
        <v>0</v>
      </c>
      <c r="AA20" s="2">
        <f t="shared" si="8"/>
        <v>0</v>
      </c>
      <c r="AB20" s="1">
        <f t="shared" si="9"/>
        <v>0</v>
      </c>
    </row>
    <row r="21" spans="1:28" ht="22.5" customHeight="1" x14ac:dyDescent="0.25">
      <c r="A21" s="292">
        <v>6</v>
      </c>
      <c r="B21" s="8" t="s">
        <v>11</v>
      </c>
      <c r="C21" s="120">
        <f t="shared" ref="C21:C41" si="16">IF(OR(C20="",C20=DATE($M$1,2,28)),"",C20+1)</f>
        <v>43500</v>
      </c>
      <c r="D21" s="81"/>
      <c r="E21" s="81"/>
      <c r="F21" s="8"/>
      <c r="G21" s="88"/>
      <c r="H21" s="22"/>
      <c r="I21" s="73">
        <f t="shared" ref="I21:I25" si="17">IF(G21&gt;T21,(G21-T21),0)</f>
        <v>0</v>
      </c>
      <c r="J21" s="73">
        <f t="shared" ref="J21:J25" si="18">IF(G21&lt;T21,(G21-T21),0)</f>
        <v>0</v>
      </c>
      <c r="K21" s="75">
        <f>+K18+I21+J21</f>
        <v>-0.5</v>
      </c>
      <c r="L21" s="8"/>
      <c r="M21" s="26">
        <f t="shared" ref="M21:M25" si="19">-U21</f>
        <v>0</v>
      </c>
      <c r="P21" s="54"/>
      <c r="Q21" s="54" t="str">
        <f t="shared" si="1"/>
        <v>0</v>
      </c>
      <c r="R21" s="54" t="str">
        <f t="shared" si="2"/>
        <v>0</v>
      </c>
      <c r="S21" s="1">
        <f t="shared" si="3"/>
        <v>0</v>
      </c>
      <c r="T21" s="55">
        <f t="shared" si="5"/>
        <v>0</v>
      </c>
      <c r="U21" s="54">
        <f t="shared" si="15"/>
        <v>0</v>
      </c>
      <c r="V21" s="54">
        <f t="shared" si="14"/>
        <v>0</v>
      </c>
      <c r="W21" s="54">
        <f t="shared" si="4"/>
        <v>0</v>
      </c>
      <c r="X21" s="3">
        <f t="shared" si="6"/>
        <v>0</v>
      </c>
      <c r="Y21" s="54">
        <f t="shared" si="7"/>
        <v>0</v>
      </c>
      <c r="Z21" s="54">
        <f t="shared" si="7"/>
        <v>0</v>
      </c>
      <c r="AA21" s="2">
        <f t="shared" si="8"/>
        <v>0</v>
      </c>
      <c r="AB21" s="1">
        <f t="shared" si="9"/>
        <v>0</v>
      </c>
    </row>
    <row r="22" spans="1:28" ht="22.5" customHeight="1" x14ac:dyDescent="0.25">
      <c r="A22" s="303"/>
      <c r="B22" s="8" t="s">
        <v>12</v>
      </c>
      <c r="C22" s="121">
        <f t="shared" si="16"/>
        <v>43501</v>
      </c>
      <c r="D22" s="81"/>
      <c r="E22" s="81"/>
      <c r="F22" s="8"/>
      <c r="G22" s="88"/>
      <c r="H22" s="22"/>
      <c r="I22" s="73">
        <f t="shared" si="17"/>
        <v>0</v>
      </c>
      <c r="J22" s="73">
        <f t="shared" si="18"/>
        <v>0</v>
      </c>
      <c r="K22" s="73">
        <f>K21+I22+J22</f>
        <v>-0.5</v>
      </c>
      <c r="L22" s="8"/>
      <c r="M22" s="26">
        <f t="shared" si="19"/>
        <v>0</v>
      </c>
      <c r="P22" s="54"/>
      <c r="Q22" s="54" t="str">
        <f t="shared" si="1"/>
        <v>0</v>
      </c>
      <c r="R22" s="54" t="str">
        <f t="shared" si="2"/>
        <v>0</v>
      </c>
      <c r="S22" s="1">
        <f t="shared" si="3"/>
        <v>0</v>
      </c>
      <c r="T22" s="55">
        <f t="shared" si="5"/>
        <v>0</v>
      </c>
      <c r="U22" s="54">
        <f t="shared" si="15"/>
        <v>0</v>
      </c>
      <c r="V22" s="54">
        <f t="shared" si="14"/>
        <v>0</v>
      </c>
      <c r="W22" s="54">
        <f t="shared" si="4"/>
        <v>0</v>
      </c>
      <c r="X22" s="3">
        <f t="shared" si="6"/>
        <v>0</v>
      </c>
      <c r="Y22" s="54">
        <f t="shared" si="7"/>
        <v>0</v>
      </c>
      <c r="Z22" s="54">
        <f t="shared" si="7"/>
        <v>0</v>
      </c>
      <c r="AA22" s="2">
        <f t="shared" si="8"/>
        <v>0</v>
      </c>
      <c r="AB22" s="1">
        <f t="shared" si="9"/>
        <v>0</v>
      </c>
    </row>
    <row r="23" spans="1:28" ht="22.5" customHeight="1" x14ac:dyDescent="0.25">
      <c r="A23" s="303"/>
      <c r="B23" s="8" t="s">
        <v>13</v>
      </c>
      <c r="C23" s="121">
        <f t="shared" si="16"/>
        <v>43502</v>
      </c>
      <c r="D23" s="81"/>
      <c r="E23" s="81"/>
      <c r="F23" s="8"/>
      <c r="G23" s="88"/>
      <c r="H23" s="22"/>
      <c r="I23" s="73">
        <f t="shared" si="17"/>
        <v>0</v>
      </c>
      <c r="J23" s="73">
        <f t="shared" si="18"/>
        <v>0</v>
      </c>
      <c r="K23" s="73">
        <f t="shared" ref="K23:K25" si="20">K22+I23+J23</f>
        <v>-0.5</v>
      </c>
      <c r="L23" s="8"/>
      <c r="M23" s="26">
        <f t="shared" si="19"/>
        <v>0</v>
      </c>
      <c r="P23" s="54"/>
      <c r="Q23" s="54" t="str">
        <f t="shared" si="1"/>
        <v>0</v>
      </c>
      <c r="R23" s="54" t="str">
        <f t="shared" si="2"/>
        <v>0</v>
      </c>
      <c r="S23" s="1">
        <f t="shared" si="3"/>
        <v>0</v>
      </c>
      <c r="T23" s="55">
        <f t="shared" si="5"/>
        <v>0</v>
      </c>
      <c r="U23" s="54">
        <f t="shared" si="15"/>
        <v>0</v>
      </c>
      <c r="V23" s="54">
        <f t="shared" si="14"/>
        <v>0</v>
      </c>
      <c r="W23" s="54">
        <f t="shared" si="4"/>
        <v>0</v>
      </c>
      <c r="X23" s="3">
        <f t="shared" si="6"/>
        <v>0</v>
      </c>
      <c r="Y23" s="54">
        <f t="shared" si="7"/>
        <v>0</v>
      </c>
      <c r="Z23" s="54">
        <f t="shared" si="7"/>
        <v>0</v>
      </c>
      <c r="AA23" s="2">
        <f t="shared" si="8"/>
        <v>0</v>
      </c>
      <c r="AB23" s="1">
        <f t="shared" si="9"/>
        <v>0</v>
      </c>
    </row>
    <row r="24" spans="1:28" ht="22.5" customHeight="1" x14ac:dyDescent="0.25">
      <c r="A24" s="303"/>
      <c r="B24" s="8" t="s">
        <v>14</v>
      </c>
      <c r="C24" s="121">
        <f t="shared" si="16"/>
        <v>43503</v>
      </c>
      <c r="D24" s="81"/>
      <c r="E24" s="81"/>
      <c r="F24" s="8"/>
      <c r="G24" s="88"/>
      <c r="H24" s="22"/>
      <c r="I24" s="73">
        <f t="shared" si="17"/>
        <v>0</v>
      </c>
      <c r="J24" s="73">
        <f t="shared" si="18"/>
        <v>0</v>
      </c>
      <c r="K24" s="73">
        <f t="shared" si="20"/>
        <v>-0.5</v>
      </c>
      <c r="L24" s="8"/>
      <c r="M24" s="26">
        <f t="shared" si="19"/>
        <v>0</v>
      </c>
      <c r="P24" s="54"/>
      <c r="Q24" s="54" t="str">
        <f t="shared" si="1"/>
        <v>0</v>
      </c>
      <c r="R24" s="54" t="str">
        <f t="shared" si="2"/>
        <v>0</v>
      </c>
      <c r="S24" s="1">
        <f t="shared" si="3"/>
        <v>0</v>
      </c>
      <c r="T24" s="55">
        <f t="shared" si="5"/>
        <v>0</v>
      </c>
      <c r="U24" s="54">
        <f t="shared" si="15"/>
        <v>0</v>
      </c>
      <c r="V24" s="54">
        <f t="shared" si="14"/>
        <v>0</v>
      </c>
      <c r="W24" s="54">
        <f t="shared" si="4"/>
        <v>0</v>
      </c>
      <c r="X24" s="3">
        <f t="shared" ref="X24:X28" si="21">SUM(U24:W24)</f>
        <v>0</v>
      </c>
      <c r="Y24" s="54">
        <f t="shared" si="7"/>
        <v>0</v>
      </c>
      <c r="Z24" s="54">
        <f t="shared" si="7"/>
        <v>0</v>
      </c>
      <c r="AA24" s="2">
        <f t="shared" si="8"/>
        <v>0</v>
      </c>
      <c r="AB24" s="1">
        <f t="shared" si="9"/>
        <v>0</v>
      </c>
    </row>
    <row r="25" spans="1:28" ht="22.5" customHeight="1" x14ac:dyDescent="0.25">
      <c r="A25" s="303"/>
      <c r="B25" s="8" t="s">
        <v>15</v>
      </c>
      <c r="C25" s="121">
        <f t="shared" si="16"/>
        <v>43504</v>
      </c>
      <c r="D25" s="81"/>
      <c r="E25" s="81"/>
      <c r="F25" s="8"/>
      <c r="G25" s="88"/>
      <c r="H25" s="22"/>
      <c r="I25" s="73">
        <f t="shared" si="17"/>
        <v>0</v>
      </c>
      <c r="J25" s="73">
        <f t="shared" si="18"/>
        <v>0</v>
      </c>
      <c r="K25" s="73">
        <f t="shared" si="20"/>
        <v>-0.5</v>
      </c>
      <c r="L25" s="8"/>
      <c r="M25" s="26">
        <f t="shared" si="19"/>
        <v>0</v>
      </c>
      <c r="P25" s="54"/>
      <c r="Q25" s="54" t="str">
        <f t="shared" si="1"/>
        <v>0</v>
      </c>
      <c r="R25" s="54" t="str">
        <f t="shared" si="2"/>
        <v>0</v>
      </c>
      <c r="S25" s="1">
        <f t="shared" si="3"/>
        <v>0</v>
      </c>
      <c r="T25" s="55">
        <f t="shared" si="5"/>
        <v>0</v>
      </c>
      <c r="U25" s="54">
        <f t="shared" si="15"/>
        <v>0</v>
      </c>
      <c r="V25" s="54">
        <f t="shared" si="14"/>
        <v>0</v>
      </c>
      <c r="W25" s="54">
        <f t="shared" si="4"/>
        <v>0</v>
      </c>
      <c r="X25" s="3">
        <f t="shared" si="21"/>
        <v>0</v>
      </c>
      <c r="Y25" s="54">
        <f t="shared" si="7"/>
        <v>0</v>
      </c>
      <c r="Z25" s="54">
        <f t="shared" si="7"/>
        <v>0</v>
      </c>
      <c r="AA25" s="2">
        <f t="shared" si="8"/>
        <v>0</v>
      </c>
      <c r="AB25" s="1">
        <f t="shared" si="9"/>
        <v>0</v>
      </c>
    </row>
    <row r="26" spans="1:28" ht="22.5" customHeight="1" x14ac:dyDescent="0.25">
      <c r="A26" s="303"/>
      <c r="B26" s="85" t="s">
        <v>16</v>
      </c>
      <c r="C26" s="124">
        <f t="shared" si="16"/>
        <v>43505</v>
      </c>
      <c r="D26" s="83"/>
      <c r="E26" s="83"/>
      <c r="F26" s="8"/>
      <c r="G26" s="83"/>
      <c r="H26" s="22"/>
      <c r="I26" s="83"/>
      <c r="J26" s="83"/>
      <c r="K26" s="83"/>
      <c r="L26" s="8"/>
      <c r="M26" s="83"/>
      <c r="P26" s="54"/>
      <c r="Q26" s="54" t="str">
        <f t="shared" si="1"/>
        <v>0</v>
      </c>
      <c r="R26" s="54" t="str">
        <f t="shared" si="2"/>
        <v>0</v>
      </c>
      <c r="S26" s="1">
        <f t="shared" si="3"/>
        <v>0</v>
      </c>
      <c r="T26" s="55">
        <f t="shared" si="5"/>
        <v>0</v>
      </c>
      <c r="U26" s="54">
        <f t="shared" si="15"/>
        <v>0</v>
      </c>
      <c r="V26" s="54">
        <f t="shared" si="14"/>
        <v>0</v>
      </c>
      <c r="W26" s="54">
        <f t="shared" si="4"/>
        <v>0</v>
      </c>
      <c r="X26" s="3">
        <f t="shared" si="21"/>
        <v>0</v>
      </c>
      <c r="Y26" s="54">
        <f t="shared" si="7"/>
        <v>0</v>
      </c>
      <c r="Z26" s="54">
        <f t="shared" si="7"/>
        <v>0</v>
      </c>
      <c r="AA26" s="2">
        <f t="shared" si="8"/>
        <v>0</v>
      </c>
      <c r="AB26" s="1">
        <f t="shared" si="9"/>
        <v>0</v>
      </c>
    </row>
    <row r="27" spans="1:28" ht="22.5" customHeight="1" thickBot="1" x14ac:dyDescent="0.3">
      <c r="A27" s="293"/>
      <c r="B27" s="86" t="s">
        <v>17</v>
      </c>
      <c r="C27" s="125">
        <f t="shared" si="16"/>
        <v>43506</v>
      </c>
      <c r="D27" s="84"/>
      <c r="E27" s="84"/>
      <c r="F27" s="28"/>
      <c r="G27" s="84"/>
      <c r="H27" s="32"/>
      <c r="I27" s="84"/>
      <c r="J27" s="84"/>
      <c r="K27" s="84"/>
      <c r="L27" s="28"/>
      <c r="M27" s="84"/>
      <c r="P27" s="54"/>
      <c r="Q27" s="54" t="str">
        <f t="shared" si="1"/>
        <v>0</v>
      </c>
      <c r="R27" s="54" t="str">
        <f t="shared" si="2"/>
        <v>0</v>
      </c>
      <c r="S27" s="1">
        <f t="shared" si="3"/>
        <v>0</v>
      </c>
      <c r="T27" s="55">
        <f t="shared" si="5"/>
        <v>0</v>
      </c>
      <c r="U27" s="54">
        <f t="shared" si="15"/>
        <v>0</v>
      </c>
      <c r="V27" s="54">
        <f t="shared" si="14"/>
        <v>0</v>
      </c>
      <c r="W27" s="54">
        <f t="shared" si="4"/>
        <v>0</v>
      </c>
      <c r="X27" s="3">
        <f t="shared" si="21"/>
        <v>0</v>
      </c>
      <c r="Y27" s="54">
        <f t="shared" si="7"/>
        <v>0</v>
      </c>
      <c r="Z27" s="54">
        <f t="shared" si="7"/>
        <v>0</v>
      </c>
      <c r="AA27" s="2">
        <f t="shared" si="8"/>
        <v>0</v>
      </c>
      <c r="AB27" s="1">
        <f t="shared" si="9"/>
        <v>0</v>
      </c>
    </row>
    <row r="28" spans="1:28" ht="22.5" customHeight="1" x14ac:dyDescent="0.25">
      <c r="A28" s="292">
        <v>7</v>
      </c>
      <c r="B28" s="23" t="s">
        <v>11</v>
      </c>
      <c r="C28" s="120">
        <f t="shared" si="16"/>
        <v>43507</v>
      </c>
      <c r="D28" s="81"/>
      <c r="E28" s="81"/>
      <c r="F28" s="8"/>
      <c r="G28" s="88"/>
      <c r="H28" s="31"/>
      <c r="I28" s="73">
        <f t="shared" ref="I28:I32" si="22">IF(G28&gt;T28,(G28-T28),0)</f>
        <v>0</v>
      </c>
      <c r="J28" s="73">
        <f t="shared" ref="J28:J32" si="23">IF(G28&lt;T28,(G28-T28),0)</f>
        <v>0</v>
      </c>
      <c r="K28" s="75">
        <f>+K25+I28+J28</f>
        <v>-0.5</v>
      </c>
      <c r="L28" s="23"/>
      <c r="M28" s="26">
        <f t="shared" ref="M28:M32" si="24">-U28</f>
        <v>0</v>
      </c>
      <c r="P28" s="54"/>
      <c r="Q28" s="54" t="str">
        <f t="shared" si="1"/>
        <v>0</v>
      </c>
      <c r="R28" s="54" t="str">
        <f t="shared" si="2"/>
        <v>0</v>
      </c>
      <c r="S28" s="1">
        <f t="shared" si="3"/>
        <v>0</v>
      </c>
      <c r="T28" s="55">
        <f t="shared" si="5"/>
        <v>0</v>
      </c>
      <c r="U28" s="54">
        <f t="shared" si="15"/>
        <v>0</v>
      </c>
      <c r="V28" s="54">
        <f t="shared" si="14"/>
        <v>0</v>
      </c>
      <c r="W28" s="54">
        <f t="shared" si="4"/>
        <v>0</v>
      </c>
      <c r="X28" s="3">
        <f t="shared" si="21"/>
        <v>0</v>
      </c>
      <c r="Y28" s="54">
        <f t="shared" si="7"/>
        <v>0</v>
      </c>
      <c r="Z28" s="54">
        <f t="shared" si="7"/>
        <v>0</v>
      </c>
      <c r="AA28" s="2">
        <f t="shared" si="8"/>
        <v>0</v>
      </c>
      <c r="AB28" s="1">
        <f t="shared" si="9"/>
        <v>0</v>
      </c>
    </row>
    <row r="29" spans="1:28" ht="22.5" customHeight="1" x14ac:dyDescent="0.25">
      <c r="A29" s="303"/>
      <c r="B29" s="8" t="s">
        <v>12</v>
      </c>
      <c r="C29" s="121">
        <f t="shared" si="16"/>
        <v>43508</v>
      </c>
      <c r="D29" s="81"/>
      <c r="E29" s="81"/>
      <c r="F29" s="8"/>
      <c r="G29" s="88"/>
      <c r="H29" s="22"/>
      <c r="I29" s="73">
        <f t="shared" si="22"/>
        <v>0</v>
      </c>
      <c r="J29" s="73">
        <f t="shared" si="23"/>
        <v>0</v>
      </c>
      <c r="K29" s="73">
        <f>K28+I29+J29</f>
        <v>-0.5</v>
      </c>
      <c r="L29" s="8"/>
      <c r="M29" s="26">
        <f t="shared" si="24"/>
        <v>0</v>
      </c>
      <c r="P29" s="54"/>
      <c r="Q29" s="54" t="str">
        <f>IF(D29="T",2,IF(D29="CP",0,IF(D29="TF",2,IF(D29="TM",0,IF(D29="JF",0,IF(D29="RTT",0,IF(D29="JNT",0,"0")))))))</f>
        <v>0</v>
      </c>
      <c r="R29" s="54" t="str">
        <f>IF(E29="T",3,IF(E29="CP",0,IF(E29="TF",3,IF(E29="TM",0,IF(E29="JF",0,IF(E29="RTT",0,IF(E29="JNT",0,"0")))))))</f>
        <v>0</v>
      </c>
      <c r="S29" s="1">
        <f t="shared" si="3"/>
        <v>0</v>
      </c>
      <c r="T29" s="55">
        <f t="shared" si="5"/>
        <v>0</v>
      </c>
      <c r="U29" s="54">
        <f t="shared" si="15"/>
        <v>0</v>
      </c>
      <c r="V29" s="54">
        <f t="shared" ref="V29:V50" si="25">IF(I29="RTT",0.5,0)</f>
        <v>0</v>
      </c>
      <c r="W29" s="3">
        <f t="shared" ref="W29:W50" si="26">SUM(T29:V29)</f>
        <v>0</v>
      </c>
      <c r="X29" s="54">
        <f t="shared" ref="X29:Y44" si="27">IF(H29="TM",0.5,0)</f>
        <v>0</v>
      </c>
      <c r="Y29" s="54">
        <f t="shared" si="27"/>
        <v>0</v>
      </c>
      <c r="Z29" s="2">
        <f t="shared" ref="Z29:Z50" si="28">SUM(X29:Y29)</f>
        <v>0</v>
      </c>
      <c r="AA29" s="1">
        <f t="shared" ref="AA29:AA50" si="29">Z29/1547*17</f>
        <v>0</v>
      </c>
    </row>
    <row r="30" spans="1:28" ht="22.5" customHeight="1" x14ac:dyDescent="0.25">
      <c r="A30" s="303"/>
      <c r="B30" s="8" t="s">
        <v>13</v>
      </c>
      <c r="C30" s="121">
        <f t="shared" si="16"/>
        <v>43509</v>
      </c>
      <c r="D30" s="81"/>
      <c r="E30" s="81"/>
      <c r="F30" s="8"/>
      <c r="G30" s="88"/>
      <c r="H30" s="22"/>
      <c r="I30" s="73">
        <f t="shared" si="22"/>
        <v>0</v>
      </c>
      <c r="J30" s="73">
        <f t="shared" si="23"/>
        <v>0</v>
      </c>
      <c r="K30" s="73">
        <f t="shared" ref="K30:K32" si="30">K29+I30+J30</f>
        <v>-0.5</v>
      </c>
      <c r="L30" s="8"/>
      <c r="M30" s="26">
        <f t="shared" si="24"/>
        <v>0</v>
      </c>
      <c r="P30" s="54"/>
      <c r="Q30" s="54" t="str">
        <f t="shared" ref="Q30:Q50" si="31">IF(D30="T",2,IF(D30="CP",0,IF(D30="TF",2,IF(D30="TM",0,IF(D30="JF",0,IF(D30="RTT",0,IF(D30="JNT",0,"0")))))))</f>
        <v>0</v>
      </c>
      <c r="R30" s="54" t="str">
        <f t="shared" ref="R30:R50" si="32">IF(E30="T",3,IF(E30="CP",0,IF(E30="TF",3,IF(E30="TM",0,IF(E30="JF",0,IF(E30="RTT",0,IF(E30="JNT",0,"0")))))))</f>
        <v>0</v>
      </c>
      <c r="S30" s="1">
        <f t="shared" si="3"/>
        <v>0</v>
      </c>
      <c r="T30" s="55">
        <f t="shared" si="5"/>
        <v>0</v>
      </c>
      <c r="U30" s="54">
        <f t="shared" si="15"/>
        <v>0</v>
      </c>
      <c r="V30" s="54">
        <f t="shared" si="25"/>
        <v>0</v>
      </c>
      <c r="W30" s="3">
        <f t="shared" si="26"/>
        <v>0</v>
      </c>
      <c r="X30" s="54">
        <f t="shared" si="27"/>
        <v>0</v>
      </c>
      <c r="Y30" s="54">
        <f t="shared" si="27"/>
        <v>0</v>
      </c>
      <c r="Z30" s="2">
        <f t="shared" si="28"/>
        <v>0</v>
      </c>
      <c r="AA30" s="1">
        <f t="shared" si="29"/>
        <v>0</v>
      </c>
    </row>
    <row r="31" spans="1:28" ht="22.5" customHeight="1" x14ac:dyDescent="0.25">
      <c r="A31" s="303"/>
      <c r="B31" s="8" t="s">
        <v>14</v>
      </c>
      <c r="C31" s="121">
        <f t="shared" si="16"/>
        <v>43510</v>
      </c>
      <c r="D31" s="81"/>
      <c r="E31" s="81"/>
      <c r="F31" s="8"/>
      <c r="G31" s="88"/>
      <c r="H31" s="22"/>
      <c r="I31" s="73">
        <f t="shared" si="22"/>
        <v>0</v>
      </c>
      <c r="J31" s="73">
        <f t="shared" si="23"/>
        <v>0</v>
      </c>
      <c r="K31" s="73">
        <f t="shared" si="30"/>
        <v>-0.5</v>
      </c>
      <c r="L31" s="8"/>
      <c r="M31" s="26">
        <f t="shared" si="24"/>
        <v>0</v>
      </c>
      <c r="P31" s="54"/>
      <c r="Q31" s="54" t="str">
        <f t="shared" si="31"/>
        <v>0</v>
      </c>
      <c r="R31" s="54" t="str">
        <f t="shared" si="32"/>
        <v>0</v>
      </c>
      <c r="S31" s="1">
        <f t="shared" si="3"/>
        <v>0</v>
      </c>
      <c r="T31" s="55">
        <f t="shared" si="5"/>
        <v>0</v>
      </c>
      <c r="U31" s="54">
        <f t="shared" si="15"/>
        <v>0</v>
      </c>
      <c r="V31" s="54">
        <f t="shared" si="25"/>
        <v>0</v>
      </c>
      <c r="W31" s="3">
        <f t="shared" si="26"/>
        <v>0</v>
      </c>
      <c r="X31" s="54">
        <f t="shared" si="27"/>
        <v>0</v>
      </c>
      <c r="Y31" s="54">
        <f t="shared" si="27"/>
        <v>0</v>
      </c>
      <c r="Z31" s="2">
        <f t="shared" si="28"/>
        <v>0</v>
      </c>
      <c r="AA31" s="1">
        <f t="shared" si="29"/>
        <v>0</v>
      </c>
    </row>
    <row r="32" spans="1:28" ht="22.5" customHeight="1" x14ac:dyDescent="0.25">
      <c r="A32" s="303"/>
      <c r="B32" s="8" t="s">
        <v>15</v>
      </c>
      <c r="C32" s="121">
        <f t="shared" si="16"/>
        <v>43511</v>
      </c>
      <c r="D32" s="81"/>
      <c r="E32" s="81"/>
      <c r="F32" s="8"/>
      <c r="G32" s="88"/>
      <c r="H32" s="22"/>
      <c r="I32" s="73">
        <f t="shared" si="22"/>
        <v>0</v>
      </c>
      <c r="J32" s="73">
        <f t="shared" si="23"/>
        <v>0</v>
      </c>
      <c r="K32" s="73">
        <f t="shared" si="30"/>
        <v>-0.5</v>
      </c>
      <c r="L32" s="8"/>
      <c r="M32" s="26">
        <f t="shared" si="24"/>
        <v>0</v>
      </c>
      <c r="P32" s="54"/>
      <c r="Q32" s="54" t="str">
        <f t="shared" si="31"/>
        <v>0</v>
      </c>
      <c r="R32" s="54" t="str">
        <f t="shared" si="32"/>
        <v>0</v>
      </c>
      <c r="S32" s="1">
        <f t="shared" si="3"/>
        <v>0</v>
      </c>
      <c r="T32" s="55">
        <f t="shared" si="5"/>
        <v>0</v>
      </c>
      <c r="U32" s="54">
        <f t="shared" si="15"/>
        <v>0</v>
      </c>
      <c r="V32" s="54">
        <f t="shared" si="25"/>
        <v>0</v>
      </c>
      <c r="W32" s="3">
        <f t="shared" si="26"/>
        <v>0</v>
      </c>
      <c r="X32" s="54">
        <f t="shared" si="27"/>
        <v>0</v>
      </c>
      <c r="Y32" s="54">
        <f t="shared" si="27"/>
        <v>0</v>
      </c>
      <c r="Z32" s="2">
        <f t="shared" si="28"/>
        <v>0</v>
      </c>
      <c r="AA32" s="1">
        <f t="shared" si="29"/>
        <v>0</v>
      </c>
    </row>
    <row r="33" spans="1:27" ht="22.5" customHeight="1" x14ac:dyDescent="0.25">
      <c r="A33" s="303"/>
      <c r="B33" s="85" t="s">
        <v>16</v>
      </c>
      <c r="C33" s="124">
        <f t="shared" si="16"/>
        <v>43512</v>
      </c>
      <c r="D33" s="83"/>
      <c r="E33" s="83"/>
      <c r="F33" s="8"/>
      <c r="G33" s="83"/>
      <c r="H33" s="22"/>
      <c r="I33" s="83"/>
      <c r="J33" s="83"/>
      <c r="K33" s="83"/>
      <c r="L33" s="8"/>
      <c r="M33" s="83"/>
      <c r="P33" s="54"/>
      <c r="Q33" s="54" t="str">
        <f t="shared" si="31"/>
        <v>0</v>
      </c>
      <c r="R33" s="54" t="str">
        <f t="shared" si="32"/>
        <v>0</v>
      </c>
      <c r="S33" s="1">
        <f t="shared" si="3"/>
        <v>0</v>
      </c>
      <c r="T33" s="55">
        <f t="shared" si="5"/>
        <v>0</v>
      </c>
      <c r="U33" s="54">
        <f t="shared" si="15"/>
        <v>0</v>
      </c>
      <c r="V33" s="54">
        <f t="shared" si="25"/>
        <v>0</v>
      </c>
      <c r="W33" s="3">
        <f t="shared" si="26"/>
        <v>0</v>
      </c>
      <c r="X33" s="54">
        <f t="shared" si="27"/>
        <v>0</v>
      </c>
      <c r="Y33" s="54">
        <f t="shared" si="27"/>
        <v>0</v>
      </c>
      <c r="Z33" s="2">
        <f t="shared" si="28"/>
        <v>0</v>
      </c>
      <c r="AA33" s="1">
        <f t="shared" si="29"/>
        <v>0</v>
      </c>
    </row>
    <row r="34" spans="1:27" ht="22.5" customHeight="1" thickBot="1" x14ac:dyDescent="0.3">
      <c r="A34" s="293"/>
      <c r="B34" s="86" t="s">
        <v>17</v>
      </c>
      <c r="C34" s="125">
        <f t="shared" si="16"/>
        <v>43513</v>
      </c>
      <c r="D34" s="84"/>
      <c r="E34" s="84"/>
      <c r="F34" s="28"/>
      <c r="G34" s="84"/>
      <c r="H34" s="32"/>
      <c r="I34" s="84"/>
      <c r="J34" s="84"/>
      <c r="K34" s="84"/>
      <c r="L34" s="28"/>
      <c r="M34" s="84"/>
      <c r="Q34" s="54" t="str">
        <f t="shared" si="31"/>
        <v>0</v>
      </c>
      <c r="R34" s="54" t="str">
        <f t="shared" si="32"/>
        <v>0</v>
      </c>
      <c r="S34" s="1">
        <f t="shared" si="3"/>
        <v>0</v>
      </c>
      <c r="T34" s="55">
        <f t="shared" si="5"/>
        <v>0</v>
      </c>
      <c r="U34" s="54">
        <f t="shared" si="15"/>
        <v>0</v>
      </c>
      <c r="V34" s="54">
        <f t="shared" si="25"/>
        <v>0</v>
      </c>
      <c r="W34" s="3">
        <f t="shared" si="26"/>
        <v>0</v>
      </c>
      <c r="X34" s="54">
        <f t="shared" si="27"/>
        <v>0</v>
      </c>
      <c r="Y34" s="54">
        <f t="shared" si="27"/>
        <v>0</v>
      </c>
      <c r="Z34" s="2">
        <f t="shared" si="28"/>
        <v>0</v>
      </c>
      <c r="AA34" s="1">
        <f t="shared" si="29"/>
        <v>0</v>
      </c>
    </row>
    <row r="35" spans="1:27" ht="22.5" customHeight="1" x14ac:dyDescent="0.25">
      <c r="A35" s="292">
        <v>8</v>
      </c>
      <c r="B35" s="23" t="s">
        <v>11</v>
      </c>
      <c r="C35" s="120">
        <f t="shared" si="16"/>
        <v>43514</v>
      </c>
      <c r="D35" s="81"/>
      <c r="E35" s="81"/>
      <c r="F35" s="8"/>
      <c r="G35" s="88"/>
      <c r="H35" s="31"/>
      <c r="I35" s="73">
        <f t="shared" ref="I35:I39" si="33">IF(G35&gt;T35,(G35-T35),0)</f>
        <v>0</v>
      </c>
      <c r="J35" s="73">
        <f t="shared" ref="J35:J39" si="34">IF(G35&lt;T35,(G35-T35),0)</f>
        <v>0</v>
      </c>
      <c r="K35" s="75">
        <f>+K32+I35+J35</f>
        <v>-0.5</v>
      </c>
      <c r="L35" s="23"/>
      <c r="M35" s="26">
        <f t="shared" ref="M35:M39" si="35">-U35</f>
        <v>0</v>
      </c>
      <c r="Q35" s="54" t="str">
        <f t="shared" si="31"/>
        <v>0</v>
      </c>
      <c r="R35" s="54" t="str">
        <f t="shared" si="32"/>
        <v>0</v>
      </c>
      <c r="S35" s="1">
        <f t="shared" si="3"/>
        <v>0</v>
      </c>
      <c r="T35" s="55">
        <f t="shared" si="5"/>
        <v>0</v>
      </c>
      <c r="U35" s="54">
        <f t="shared" si="15"/>
        <v>0</v>
      </c>
      <c r="V35" s="54">
        <f t="shared" si="25"/>
        <v>0</v>
      </c>
      <c r="W35" s="3">
        <f t="shared" si="26"/>
        <v>0</v>
      </c>
      <c r="X35" s="54">
        <f t="shared" si="27"/>
        <v>0</v>
      </c>
      <c r="Y35" s="54">
        <f t="shared" si="27"/>
        <v>0</v>
      </c>
      <c r="Z35" s="2">
        <f t="shared" si="28"/>
        <v>0</v>
      </c>
      <c r="AA35" s="1">
        <f t="shared" si="29"/>
        <v>0</v>
      </c>
    </row>
    <row r="36" spans="1:27" ht="22.5" customHeight="1" x14ac:dyDescent="0.25">
      <c r="A36" s="303"/>
      <c r="B36" s="8" t="s">
        <v>12</v>
      </c>
      <c r="C36" s="121">
        <f t="shared" si="16"/>
        <v>43515</v>
      </c>
      <c r="D36" s="81"/>
      <c r="E36" s="81"/>
      <c r="F36" s="8"/>
      <c r="G36" s="88"/>
      <c r="H36" s="22"/>
      <c r="I36" s="73">
        <f t="shared" si="33"/>
        <v>0</v>
      </c>
      <c r="J36" s="73">
        <f t="shared" si="34"/>
        <v>0</v>
      </c>
      <c r="K36" s="73">
        <f>K35+I36+J36</f>
        <v>-0.5</v>
      </c>
      <c r="L36" s="8"/>
      <c r="M36" s="26">
        <f t="shared" si="35"/>
        <v>0</v>
      </c>
      <c r="Q36" s="54" t="str">
        <f t="shared" si="31"/>
        <v>0</v>
      </c>
      <c r="R36" s="54" t="str">
        <f t="shared" si="32"/>
        <v>0</v>
      </c>
      <c r="S36" s="1">
        <f t="shared" si="3"/>
        <v>0</v>
      </c>
      <c r="T36" s="55">
        <f t="shared" si="5"/>
        <v>0</v>
      </c>
      <c r="U36" s="54">
        <f t="shared" si="15"/>
        <v>0</v>
      </c>
      <c r="V36" s="54">
        <f t="shared" si="25"/>
        <v>0</v>
      </c>
      <c r="W36" s="3">
        <f t="shared" si="26"/>
        <v>0</v>
      </c>
      <c r="X36" s="54">
        <f t="shared" si="27"/>
        <v>0</v>
      </c>
      <c r="Y36" s="54">
        <f t="shared" si="27"/>
        <v>0</v>
      </c>
      <c r="Z36" s="2">
        <f t="shared" si="28"/>
        <v>0</v>
      </c>
      <c r="AA36" s="1">
        <f t="shared" si="29"/>
        <v>0</v>
      </c>
    </row>
    <row r="37" spans="1:27" ht="22.5" customHeight="1" x14ac:dyDescent="0.25">
      <c r="A37" s="303"/>
      <c r="B37" s="8" t="s">
        <v>13</v>
      </c>
      <c r="C37" s="121">
        <f t="shared" si="16"/>
        <v>43516</v>
      </c>
      <c r="D37" s="81"/>
      <c r="E37" s="81"/>
      <c r="F37" s="8"/>
      <c r="G37" s="88"/>
      <c r="H37" s="22"/>
      <c r="I37" s="73">
        <f t="shared" si="33"/>
        <v>0</v>
      </c>
      <c r="J37" s="73">
        <f t="shared" si="34"/>
        <v>0</v>
      </c>
      <c r="K37" s="73">
        <f t="shared" ref="K37:K39" si="36">K36+I37+J37</f>
        <v>-0.5</v>
      </c>
      <c r="L37" s="8"/>
      <c r="M37" s="26">
        <f t="shared" si="35"/>
        <v>0</v>
      </c>
      <c r="Q37" s="54" t="str">
        <f t="shared" si="31"/>
        <v>0</v>
      </c>
      <c r="R37" s="54" t="str">
        <f t="shared" si="32"/>
        <v>0</v>
      </c>
      <c r="S37" s="1">
        <f t="shared" si="3"/>
        <v>0</v>
      </c>
      <c r="T37" s="55">
        <f t="shared" si="5"/>
        <v>0</v>
      </c>
      <c r="U37" s="54">
        <f t="shared" si="15"/>
        <v>0</v>
      </c>
      <c r="V37" s="54">
        <f t="shared" si="25"/>
        <v>0</v>
      </c>
      <c r="W37" s="3">
        <f t="shared" si="26"/>
        <v>0</v>
      </c>
      <c r="X37" s="54">
        <f t="shared" si="27"/>
        <v>0</v>
      </c>
      <c r="Y37" s="54">
        <f t="shared" si="27"/>
        <v>0</v>
      </c>
      <c r="Z37" s="2">
        <f t="shared" si="28"/>
        <v>0</v>
      </c>
      <c r="AA37" s="1">
        <f t="shared" si="29"/>
        <v>0</v>
      </c>
    </row>
    <row r="38" spans="1:27" ht="22.5" customHeight="1" x14ac:dyDescent="0.25">
      <c r="A38" s="303"/>
      <c r="B38" s="8" t="s">
        <v>14</v>
      </c>
      <c r="C38" s="121">
        <f t="shared" si="16"/>
        <v>43517</v>
      </c>
      <c r="D38" s="81"/>
      <c r="E38" s="81"/>
      <c r="F38" s="8"/>
      <c r="G38" s="88"/>
      <c r="H38" s="22"/>
      <c r="I38" s="73">
        <f t="shared" si="33"/>
        <v>0</v>
      </c>
      <c r="J38" s="73">
        <f t="shared" si="34"/>
        <v>0</v>
      </c>
      <c r="K38" s="73">
        <f t="shared" si="36"/>
        <v>-0.5</v>
      </c>
      <c r="L38" s="8"/>
      <c r="M38" s="26">
        <f t="shared" si="35"/>
        <v>0</v>
      </c>
      <c r="Q38" s="54" t="str">
        <f t="shared" si="31"/>
        <v>0</v>
      </c>
      <c r="R38" s="54" t="str">
        <f t="shared" si="32"/>
        <v>0</v>
      </c>
      <c r="S38" s="1">
        <f t="shared" si="3"/>
        <v>0</v>
      </c>
      <c r="T38" s="55">
        <f t="shared" si="5"/>
        <v>0</v>
      </c>
      <c r="U38" s="54">
        <f t="shared" si="15"/>
        <v>0</v>
      </c>
      <c r="V38" s="54">
        <f t="shared" si="25"/>
        <v>0</v>
      </c>
      <c r="W38" s="3">
        <f t="shared" si="26"/>
        <v>0</v>
      </c>
      <c r="X38" s="54">
        <f t="shared" si="27"/>
        <v>0</v>
      </c>
      <c r="Y38" s="54">
        <f t="shared" si="27"/>
        <v>0</v>
      </c>
      <c r="Z38" s="2">
        <f t="shared" si="28"/>
        <v>0</v>
      </c>
      <c r="AA38" s="1">
        <f t="shared" si="29"/>
        <v>0</v>
      </c>
    </row>
    <row r="39" spans="1:27" ht="22.5" customHeight="1" x14ac:dyDescent="0.25">
      <c r="A39" s="303"/>
      <c r="B39" s="8" t="s">
        <v>15</v>
      </c>
      <c r="C39" s="121">
        <f t="shared" si="16"/>
        <v>43518</v>
      </c>
      <c r="D39" s="81"/>
      <c r="E39" s="81"/>
      <c r="F39" s="8"/>
      <c r="G39" s="88"/>
      <c r="H39" s="22"/>
      <c r="I39" s="73">
        <f t="shared" si="33"/>
        <v>0</v>
      </c>
      <c r="J39" s="73">
        <f t="shared" si="34"/>
        <v>0</v>
      </c>
      <c r="K39" s="73">
        <f t="shared" si="36"/>
        <v>-0.5</v>
      </c>
      <c r="L39" s="8"/>
      <c r="M39" s="26">
        <f t="shared" si="35"/>
        <v>0</v>
      </c>
      <c r="Q39" s="54" t="str">
        <f t="shared" si="31"/>
        <v>0</v>
      </c>
      <c r="R39" s="54" t="str">
        <f t="shared" si="32"/>
        <v>0</v>
      </c>
      <c r="S39" s="1">
        <f t="shared" si="3"/>
        <v>0</v>
      </c>
      <c r="T39" s="55">
        <f t="shared" si="5"/>
        <v>0</v>
      </c>
      <c r="U39" s="54">
        <f t="shared" si="15"/>
        <v>0</v>
      </c>
      <c r="V39" s="54">
        <f t="shared" si="25"/>
        <v>0</v>
      </c>
      <c r="W39" s="3">
        <f t="shared" si="26"/>
        <v>0</v>
      </c>
      <c r="X39" s="54">
        <f t="shared" si="27"/>
        <v>0</v>
      </c>
      <c r="Y39" s="54">
        <f t="shared" si="27"/>
        <v>0</v>
      </c>
      <c r="Z39" s="2">
        <f t="shared" si="28"/>
        <v>0</v>
      </c>
      <c r="AA39" s="1">
        <f t="shared" si="29"/>
        <v>0</v>
      </c>
    </row>
    <row r="40" spans="1:27" ht="22.5" customHeight="1" x14ac:dyDescent="0.25">
      <c r="A40" s="303"/>
      <c r="B40" s="85" t="s">
        <v>16</v>
      </c>
      <c r="C40" s="124">
        <f t="shared" si="16"/>
        <v>43519</v>
      </c>
      <c r="D40" s="83"/>
      <c r="E40" s="83"/>
      <c r="F40" s="8"/>
      <c r="G40" s="83"/>
      <c r="H40" s="22"/>
      <c r="I40" s="83"/>
      <c r="J40" s="83"/>
      <c r="K40" s="83"/>
      <c r="L40" s="8"/>
      <c r="M40" s="83"/>
      <c r="Q40" s="54" t="str">
        <f t="shared" si="31"/>
        <v>0</v>
      </c>
      <c r="R40" s="54" t="str">
        <f t="shared" si="32"/>
        <v>0</v>
      </c>
      <c r="S40" s="1">
        <f t="shared" si="3"/>
        <v>0</v>
      </c>
      <c r="T40" s="55">
        <f t="shared" si="5"/>
        <v>0</v>
      </c>
      <c r="U40" s="54">
        <f t="shared" si="15"/>
        <v>0</v>
      </c>
      <c r="V40" s="54">
        <f t="shared" si="25"/>
        <v>0</v>
      </c>
      <c r="W40" s="3">
        <f t="shared" si="26"/>
        <v>0</v>
      </c>
      <c r="X40" s="54">
        <f t="shared" si="27"/>
        <v>0</v>
      </c>
      <c r="Y40" s="54">
        <f t="shared" si="27"/>
        <v>0</v>
      </c>
      <c r="Z40" s="2">
        <f t="shared" si="28"/>
        <v>0</v>
      </c>
      <c r="AA40" s="1">
        <f t="shared" si="29"/>
        <v>0</v>
      </c>
    </row>
    <row r="41" spans="1:27" ht="22.5" customHeight="1" thickBot="1" x14ac:dyDescent="0.3">
      <c r="A41" s="293"/>
      <c r="B41" s="86" t="s">
        <v>17</v>
      </c>
      <c r="C41" s="125">
        <f t="shared" si="16"/>
        <v>43520</v>
      </c>
      <c r="D41" s="84"/>
      <c r="E41" s="84"/>
      <c r="F41" s="28"/>
      <c r="G41" s="84"/>
      <c r="H41" s="32"/>
      <c r="I41" s="84"/>
      <c r="J41" s="84"/>
      <c r="K41" s="84"/>
      <c r="L41" s="28"/>
      <c r="M41" s="84"/>
      <c r="Q41" s="54" t="str">
        <f t="shared" si="31"/>
        <v>0</v>
      </c>
      <c r="R41" s="54" t="str">
        <f t="shared" si="32"/>
        <v>0</v>
      </c>
      <c r="S41" s="1">
        <f t="shared" si="3"/>
        <v>0</v>
      </c>
      <c r="T41" s="55">
        <f t="shared" si="5"/>
        <v>0</v>
      </c>
      <c r="U41" s="54">
        <f t="shared" si="15"/>
        <v>0</v>
      </c>
      <c r="V41" s="54">
        <f t="shared" si="25"/>
        <v>0</v>
      </c>
      <c r="W41" s="3">
        <f t="shared" si="26"/>
        <v>0</v>
      </c>
      <c r="X41" s="54">
        <f t="shared" si="27"/>
        <v>0</v>
      </c>
      <c r="Y41" s="54">
        <f t="shared" si="27"/>
        <v>0</v>
      </c>
      <c r="Z41" s="2">
        <f t="shared" si="28"/>
        <v>0</v>
      </c>
      <c r="AA41" s="1">
        <f t="shared" si="29"/>
        <v>0</v>
      </c>
    </row>
    <row r="42" spans="1:27" ht="22.5" customHeight="1" x14ac:dyDescent="0.25">
      <c r="A42" s="303">
        <v>9</v>
      </c>
      <c r="B42" s="8" t="s">
        <v>11</v>
      </c>
      <c r="C42" s="120">
        <f t="shared" ref="C42:C47" si="37">IF(OR(C41=DATE(2020,2,28),C41=DATE(2024,2,28),C41=DATE(2028,2,28),C41=DATE(2032,2,28),C41=DATE(2036,2,28),C41=DATE(2040,2,28)),C41+1,IF(OR(C41="",C41=DATE($M$1,2,28),C41=DATE($M$1,2,29)),"",C41+1))</f>
        <v>43521</v>
      </c>
      <c r="D42" s="81"/>
      <c r="E42" s="81"/>
      <c r="F42" s="8"/>
      <c r="G42" s="88"/>
      <c r="H42" s="22"/>
      <c r="I42" s="73">
        <f t="shared" ref="I42:I46" si="38">IF(G42&gt;T42,(G42-T42),0)</f>
        <v>0</v>
      </c>
      <c r="J42" s="73">
        <f t="shared" ref="J42:J46" si="39">IF(G42&lt;T42,(G42-T42),0)</f>
        <v>0</v>
      </c>
      <c r="K42" s="75">
        <f>+K39+I42+J42</f>
        <v>-0.5</v>
      </c>
      <c r="L42" s="8"/>
      <c r="M42" s="26">
        <f t="shared" ref="M42:M46" si="40">-U42</f>
        <v>0</v>
      </c>
      <c r="Q42" s="54" t="str">
        <f t="shared" si="31"/>
        <v>0</v>
      </c>
      <c r="R42" s="54" t="str">
        <f t="shared" si="32"/>
        <v>0</v>
      </c>
      <c r="S42" s="1">
        <f t="shared" si="3"/>
        <v>0</v>
      </c>
      <c r="T42" s="55">
        <f t="shared" si="5"/>
        <v>0</v>
      </c>
      <c r="U42" s="54">
        <f t="shared" si="15"/>
        <v>0</v>
      </c>
      <c r="V42" s="54">
        <f t="shared" si="25"/>
        <v>0</v>
      </c>
      <c r="W42" s="3">
        <f t="shared" si="26"/>
        <v>0</v>
      </c>
      <c r="X42" s="54">
        <f t="shared" si="27"/>
        <v>0</v>
      </c>
      <c r="Y42" s="54">
        <f t="shared" si="27"/>
        <v>0</v>
      </c>
      <c r="Z42" s="2">
        <f t="shared" si="28"/>
        <v>0</v>
      </c>
      <c r="AA42" s="1">
        <f t="shared" si="29"/>
        <v>0</v>
      </c>
    </row>
    <row r="43" spans="1:27" ht="22.5" customHeight="1" x14ac:dyDescent="0.25">
      <c r="A43" s="303"/>
      <c r="B43" s="8" t="s">
        <v>12</v>
      </c>
      <c r="C43" s="121">
        <f t="shared" si="37"/>
        <v>43522</v>
      </c>
      <c r="D43" s="81"/>
      <c r="E43" s="81"/>
      <c r="F43" s="8"/>
      <c r="G43" s="88"/>
      <c r="H43" s="22"/>
      <c r="I43" s="73">
        <f t="shared" si="38"/>
        <v>0</v>
      </c>
      <c r="J43" s="73">
        <f t="shared" si="39"/>
        <v>0</v>
      </c>
      <c r="K43" s="73">
        <f>K42+I43+J43</f>
        <v>-0.5</v>
      </c>
      <c r="L43" s="8"/>
      <c r="M43" s="26">
        <f t="shared" si="40"/>
        <v>0</v>
      </c>
      <c r="Q43" s="54" t="str">
        <f t="shared" si="31"/>
        <v>0</v>
      </c>
      <c r="R43" s="54" t="str">
        <f t="shared" si="32"/>
        <v>0</v>
      </c>
      <c r="S43" s="1">
        <f t="shared" si="3"/>
        <v>0</v>
      </c>
      <c r="T43" s="55">
        <f t="shared" si="5"/>
        <v>0</v>
      </c>
      <c r="U43" s="54">
        <f t="shared" si="15"/>
        <v>0</v>
      </c>
      <c r="V43" s="54">
        <f t="shared" si="25"/>
        <v>0</v>
      </c>
      <c r="W43" s="3">
        <f t="shared" si="26"/>
        <v>0</v>
      </c>
      <c r="X43" s="54">
        <f t="shared" si="27"/>
        <v>0</v>
      </c>
      <c r="Y43" s="54">
        <f t="shared" si="27"/>
        <v>0</v>
      </c>
      <c r="Z43" s="2">
        <f t="shared" si="28"/>
        <v>0</v>
      </c>
      <c r="AA43" s="1">
        <f t="shared" si="29"/>
        <v>0</v>
      </c>
    </row>
    <row r="44" spans="1:27" ht="22.5" customHeight="1" x14ac:dyDescent="0.25">
      <c r="A44" s="303"/>
      <c r="B44" s="8" t="s">
        <v>13</v>
      </c>
      <c r="C44" s="121">
        <f t="shared" si="37"/>
        <v>43523</v>
      </c>
      <c r="D44" s="81"/>
      <c r="E44" s="81"/>
      <c r="F44" s="8"/>
      <c r="G44" s="88"/>
      <c r="H44" s="22"/>
      <c r="I44" s="73">
        <f t="shared" si="38"/>
        <v>0</v>
      </c>
      <c r="J44" s="73">
        <f t="shared" si="39"/>
        <v>0</v>
      </c>
      <c r="K44" s="73">
        <f t="shared" ref="K44:K46" si="41">K43+I44+J44</f>
        <v>-0.5</v>
      </c>
      <c r="L44" s="8"/>
      <c r="M44" s="26">
        <f t="shared" si="40"/>
        <v>0</v>
      </c>
      <c r="Q44" s="54" t="str">
        <f t="shared" si="31"/>
        <v>0</v>
      </c>
      <c r="R44" s="54" t="str">
        <f t="shared" si="32"/>
        <v>0</v>
      </c>
      <c r="S44" s="1">
        <f t="shared" si="3"/>
        <v>0</v>
      </c>
      <c r="T44" s="55">
        <f t="shared" si="5"/>
        <v>0</v>
      </c>
      <c r="U44" s="54">
        <f t="shared" si="15"/>
        <v>0</v>
      </c>
      <c r="V44" s="54">
        <f t="shared" si="25"/>
        <v>0</v>
      </c>
      <c r="W44" s="3">
        <f t="shared" si="26"/>
        <v>0</v>
      </c>
      <c r="X44" s="54">
        <f t="shared" si="27"/>
        <v>0</v>
      </c>
      <c r="Y44" s="54">
        <f t="shared" si="27"/>
        <v>0</v>
      </c>
      <c r="Z44" s="2">
        <f t="shared" si="28"/>
        <v>0</v>
      </c>
      <c r="AA44" s="1">
        <f t="shared" si="29"/>
        <v>0</v>
      </c>
    </row>
    <row r="45" spans="1:27" ht="22.5" customHeight="1" x14ac:dyDescent="0.25">
      <c r="A45" s="303"/>
      <c r="B45" s="8" t="s">
        <v>14</v>
      </c>
      <c r="C45" s="121">
        <f t="shared" si="37"/>
        <v>43524</v>
      </c>
      <c r="D45" s="81"/>
      <c r="E45" s="81"/>
      <c r="F45" s="8"/>
      <c r="G45" s="88"/>
      <c r="H45" s="22"/>
      <c r="I45" s="73">
        <f t="shared" si="38"/>
        <v>0</v>
      </c>
      <c r="J45" s="73">
        <f t="shared" si="39"/>
        <v>0</v>
      </c>
      <c r="K45" s="73">
        <f t="shared" si="41"/>
        <v>-0.5</v>
      </c>
      <c r="L45" s="8"/>
      <c r="M45" s="26">
        <f t="shared" si="40"/>
        <v>0</v>
      </c>
      <c r="Q45" s="54" t="str">
        <f t="shared" si="31"/>
        <v>0</v>
      </c>
      <c r="R45" s="54" t="str">
        <f t="shared" si="32"/>
        <v>0</v>
      </c>
      <c r="S45" s="1">
        <f t="shared" si="3"/>
        <v>0</v>
      </c>
      <c r="T45" s="55">
        <f t="shared" si="5"/>
        <v>0</v>
      </c>
      <c r="U45" s="54">
        <f t="shared" si="15"/>
        <v>0</v>
      </c>
      <c r="V45" s="54">
        <f t="shared" si="25"/>
        <v>0</v>
      </c>
      <c r="W45" s="3">
        <f t="shared" si="26"/>
        <v>0</v>
      </c>
      <c r="X45" s="54">
        <f t="shared" ref="X45:Y50" si="42">IF(H45="TM",0.5,0)</f>
        <v>0</v>
      </c>
      <c r="Y45" s="54">
        <f t="shared" si="42"/>
        <v>0</v>
      </c>
      <c r="Z45" s="2">
        <f t="shared" si="28"/>
        <v>0</v>
      </c>
      <c r="AA45" s="1">
        <f t="shared" si="29"/>
        <v>0</v>
      </c>
    </row>
    <row r="46" spans="1:27" ht="22.5" customHeight="1" x14ac:dyDescent="0.25">
      <c r="A46" s="303"/>
      <c r="B46" s="8" t="s">
        <v>15</v>
      </c>
      <c r="C46" s="121" t="str">
        <f t="shared" si="37"/>
        <v/>
      </c>
      <c r="D46" s="81"/>
      <c r="E46" s="81"/>
      <c r="F46" s="8"/>
      <c r="G46" s="88"/>
      <c r="H46" s="22"/>
      <c r="I46" s="73">
        <f t="shared" si="38"/>
        <v>0</v>
      </c>
      <c r="J46" s="73">
        <f t="shared" si="39"/>
        <v>0</v>
      </c>
      <c r="K46" s="73">
        <f t="shared" si="41"/>
        <v>-0.5</v>
      </c>
      <c r="L46" s="8"/>
      <c r="M46" s="26">
        <f t="shared" si="40"/>
        <v>0</v>
      </c>
      <c r="Q46" s="54" t="str">
        <f t="shared" si="31"/>
        <v>0</v>
      </c>
      <c r="R46" s="54" t="str">
        <f t="shared" si="32"/>
        <v>0</v>
      </c>
      <c r="S46" s="1">
        <f t="shared" si="3"/>
        <v>0</v>
      </c>
      <c r="T46" s="55">
        <f t="shared" si="5"/>
        <v>0</v>
      </c>
      <c r="U46" s="54">
        <f t="shared" si="15"/>
        <v>0</v>
      </c>
      <c r="V46" s="54">
        <f t="shared" si="25"/>
        <v>0</v>
      </c>
      <c r="W46" s="3">
        <f t="shared" si="26"/>
        <v>0</v>
      </c>
      <c r="X46" s="54">
        <f t="shared" si="42"/>
        <v>0</v>
      </c>
      <c r="Y46" s="54">
        <f t="shared" si="42"/>
        <v>0</v>
      </c>
      <c r="Z46" s="2">
        <f t="shared" si="28"/>
        <v>0</v>
      </c>
      <c r="AA46" s="1">
        <f t="shared" si="29"/>
        <v>0</v>
      </c>
    </row>
    <row r="47" spans="1:27" ht="22.5" customHeight="1" x14ac:dyDescent="0.25">
      <c r="A47" s="303"/>
      <c r="B47" s="85" t="s">
        <v>16</v>
      </c>
      <c r="C47" s="122" t="str">
        <f t="shared" si="37"/>
        <v/>
      </c>
      <c r="D47" s="83"/>
      <c r="E47" s="83"/>
      <c r="F47" s="8"/>
      <c r="G47" s="83"/>
      <c r="H47" s="22"/>
      <c r="I47" s="83"/>
      <c r="J47" s="83"/>
      <c r="K47" s="83"/>
      <c r="L47" s="8"/>
      <c r="M47" s="83"/>
      <c r="Q47" s="54" t="str">
        <f t="shared" si="31"/>
        <v>0</v>
      </c>
      <c r="R47" s="54" t="str">
        <f t="shared" si="32"/>
        <v>0</v>
      </c>
      <c r="S47" s="1">
        <f t="shared" si="3"/>
        <v>0</v>
      </c>
      <c r="T47" s="55">
        <f t="shared" si="5"/>
        <v>0</v>
      </c>
      <c r="U47" s="54">
        <f t="shared" si="15"/>
        <v>0</v>
      </c>
      <c r="V47" s="54">
        <f t="shared" si="25"/>
        <v>0</v>
      </c>
      <c r="W47" s="3">
        <f t="shared" si="26"/>
        <v>0</v>
      </c>
      <c r="X47" s="54">
        <f t="shared" si="42"/>
        <v>0</v>
      </c>
      <c r="Y47" s="54">
        <f t="shared" si="42"/>
        <v>0</v>
      </c>
      <c r="Z47" s="2">
        <f t="shared" si="28"/>
        <v>0</v>
      </c>
      <c r="AA47" s="1">
        <f t="shared" si="29"/>
        <v>0</v>
      </c>
    </row>
    <row r="48" spans="1:27" ht="22.5" customHeight="1" thickBot="1" x14ac:dyDescent="0.3">
      <c r="A48" s="303"/>
      <c r="B48" s="86" t="s">
        <v>17</v>
      </c>
      <c r="C48" s="125" t="str">
        <f>IF(OR(C47=DATE(2020,2,28),C47=DATE(2024,2,28),C47=DATE(2028,2,28),C47=DATE(2032,2,28),C47=DATE(2036,2,28),C47=DATE(2040,2,28)),C47+1,IF(OR(C47="",C47=DATE($M$1,2,28),C47=DATE($M$1,2,29)),"",C47+1))</f>
        <v/>
      </c>
      <c r="D48" s="84"/>
      <c r="E48" s="84"/>
      <c r="F48" s="28"/>
      <c r="G48" s="84"/>
      <c r="H48" s="32"/>
      <c r="I48" s="84"/>
      <c r="J48" s="84"/>
      <c r="K48" s="84"/>
      <c r="L48" s="28"/>
      <c r="M48" s="84"/>
      <c r="Q48" s="54" t="str">
        <f t="shared" si="31"/>
        <v>0</v>
      </c>
      <c r="R48" s="54" t="str">
        <f t="shared" si="32"/>
        <v>0</v>
      </c>
      <c r="S48" s="1">
        <f t="shared" si="3"/>
        <v>0</v>
      </c>
      <c r="T48" s="55">
        <f t="shared" si="5"/>
        <v>0</v>
      </c>
      <c r="U48" s="54">
        <f t="shared" si="15"/>
        <v>0</v>
      </c>
      <c r="V48" s="54">
        <f t="shared" si="25"/>
        <v>0</v>
      </c>
      <c r="W48" s="3">
        <f t="shared" si="26"/>
        <v>0</v>
      </c>
      <c r="X48" s="54">
        <f t="shared" si="42"/>
        <v>0</v>
      </c>
      <c r="Y48" s="54">
        <f t="shared" si="42"/>
        <v>0</v>
      </c>
      <c r="Z48" s="2">
        <f t="shared" si="28"/>
        <v>0</v>
      </c>
      <c r="AA48" s="1">
        <f t="shared" si="29"/>
        <v>0</v>
      </c>
    </row>
    <row r="49" spans="1:27" ht="22.5" customHeight="1" x14ac:dyDescent="0.25">
      <c r="A49" s="292"/>
      <c r="B49" s="8" t="s">
        <v>11</v>
      </c>
      <c r="C49" s="120" t="str">
        <f t="shared" ref="C49:C50" si="43">IF(OR(C48=DATE(2020,2,28),C48=DATE(2024,2,28),C48=DATE(2028,2,28),C48=DATE(2032,2,28),C48=DATE(2036,2,28),C48=DATE(2040,2,28)),C48+1,IF(OR(C48="",C48=DATE($M$1,2,28),C48=DATE($M$1,2,29)),"",C48+1))</f>
        <v/>
      </c>
      <c r="D49" s="81"/>
      <c r="E49" s="81"/>
      <c r="F49" s="8"/>
      <c r="G49" s="88"/>
      <c r="H49" s="22"/>
      <c r="I49" s="73">
        <f t="shared" ref="I49:I50" si="44">IF(G49&gt;T49,(G49-T49),0)</f>
        <v>0</v>
      </c>
      <c r="J49" s="73">
        <f t="shared" ref="J49:J50" si="45">IF(G49&lt;T49,(G49-T49),0)</f>
        <v>0</v>
      </c>
      <c r="K49" s="75">
        <f>+K46+I49+J49</f>
        <v>-0.5</v>
      </c>
      <c r="L49" s="8"/>
      <c r="M49" s="26">
        <f t="shared" ref="M49:M50" si="46">-U49</f>
        <v>0</v>
      </c>
      <c r="Q49" s="54" t="str">
        <f t="shared" si="31"/>
        <v>0</v>
      </c>
      <c r="R49" s="54" t="str">
        <f t="shared" si="32"/>
        <v>0</v>
      </c>
      <c r="S49" s="1">
        <f t="shared" si="3"/>
        <v>0</v>
      </c>
      <c r="T49" s="55">
        <f t="shared" si="5"/>
        <v>0</v>
      </c>
      <c r="U49" s="54">
        <f t="shared" si="15"/>
        <v>0</v>
      </c>
      <c r="V49" s="54">
        <f t="shared" si="25"/>
        <v>0</v>
      </c>
      <c r="W49" s="3">
        <f t="shared" si="26"/>
        <v>0</v>
      </c>
      <c r="X49" s="54">
        <f t="shared" si="42"/>
        <v>0</v>
      </c>
      <c r="Y49" s="54">
        <f t="shared" si="42"/>
        <v>0</v>
      </c>
      <c r="Z49" s="2">
        <f t="shared" si="28"/>
        <v>0</v>
      </c>
      <c r="AA49" s="1">
        <f t="shared" si="29"/>
        <v>0</v>
      </c>
    </row>
    <row r="50" spans="1:27" ht="22.5" customHeight="1" thickBot="1" x14ac:dyDescent="0.3">
      <c r="A50" s="293"/>
      <c r="B50" s="28" t="s">
        <v>12</v>
      </c>
      <c r="C50" s="126" t="str">
        <f t="shared" si="43"/>
        <v/>
      </c>
      <c r="D50" s="90"/>
      <c r="E50" s="90"/>
      <c r="F50" s="28"/>
      <c r="G50" s="91"/>
      <c r="H50" s="32"/>
      <c r="I50" s="76">
        <f t="shared" si="44"/>
        <v>0</v>
      </c>
      <c r="J50" s="76">
        <f t="shared" si="45"/>
        <v>0</v>
      </c>
      <c r="K50" s="76">
        <f>K49+I50+J50</f>
        <v>-0.5</v>
      </c>
      <c r="L50" s="28"/>
      <c r="M50" s="33">
        <f t="shared" si="46"/>
        <v>0</v>
      </c>
      <c r="Q50" s="54" t="str">
        <f t="shared" si="31"/>
        <v>0</v>
      </c>
      <c r="R50" s="54" t="str">
        <f t="shared" si="32"/>
        <v>0</v>
      </c>
      <c r="S50" s="1">
        <f t="shared" si="3"/>
        <v>0</v>
      </c>
      <c r="T50" s="55">
        <f t="shared" si="5"/>
        <v>0</v>
      </c>
      <c r="U50" s="54">
        <f t="shared" si="15"/>
        <v>0</v>
      </c>
      <c r="V50" s="54">
        <f t="shared" si="25"/>
        <v>0</v>
      </c>
      <c r="W50" s="3">
        <f t="shared" si="26"/>
        <v>0</v>
      </c>
      <c r="X50" s="54">
        <f t="shared" si="42"/>
        <v>0</v>
      </c>
      <c r="Y50" s="54">
        <f t="shared" si="42"/>
        <v>0</v>
      </c>
      <c r="Z50" s="2">
        <f t="shared" si="28"/>
        <v>0</v>
      </c>
      <c r="AA50" s="1">
        <f t="shared" si="29"/>
        <v>0</v>
      </c>
    </row>
    <row r="51" spans="1:27" ht="22.5" customHeight="1" thickBot="1" x14ac:dyDescent="0.3">
      <c r="A51" s="25"/>
      <c r="B51" s="25"/>
      <c r="C51" s="25"/>
      <c r="D51" s="22"/>
      <c r="E51" s="22"/>
      <c r="F51" s="30"/>
      <c r="G51" s="27"/>
      <c r="H51" s="22"/>
      <c r="I51" s="27"/>
      <c r="J51" s="27"/>
      <c r="K51" s="27"/>
      <c r="L51" s="27"/>
      <c r="M51" s="27"/>
      <c r="N51" s="27"/>
    </row>
    <row r="52" spans="1:27" ht="36" customHeight="1" thickBot="1" x14ac:dyDescent="0.3">
      <c r="A52" s="294" t="s">
        <v>51</v>
      </c>
      <c r="B52" s="295"/>
      <c r="C52" s="295"/>
      <c r="D52" s="295"/>
      <c r="E52" s="295"/>
      <c r="F52" s="295"/>
      <c r="G52" s="295"/>
      <c r="H52" s="295"/>
      <c r="I52" s="295"/>
      <c r="J52" s="296"/>
      <c r="K52" s="77">
        <f>K50</f>
        <v>-0.5</v>
      </c>
      <c r="L52" s="34"/>
      <c r="M52" s="77">
        <f>SUM(M13:M50)</f>
        <v>-1.5</v>
      </c>
    </row>
    <row r="53" spans="1:27" ht="22.5" customHeight="1" x14ac:dyDescent="0.25"/>
    <row r="54" spans="1:27" x14ac:dyDescent="0.25">
      <c r="A54" s="35" t="s">
        <v>6</v>
      </c>
      <c r="B54" s="36"/>
      <c r="C54" s="37"/>
      <c r="E54" s="38" t="s">
        <v>7</v>
      </c>
      <c r="F54" s="39"/>
      <c r="G54" s="39"/>
      <c r="H54" s="39"/>
      <c r="I54" s="40"/>
      <c r="J54" s="8"/>
      <c r="K54" s="78" t="s">
        <v>5</v>
      </c>
      <c r="L54" s="41"/>
      <c r="M54" s="42"/>
    </row>
    <row r="55" spans="1:27" ht="27" customHeight="1" x14ac:dyDescent="0.25">
      <c r="A55" s="43"/>
      <c r="B55" s="22"/>
      <c r="C55" s="44"/>
      <c r="D55" s="1"/>
      <c r="E55" s="45"/>
      <c r="F55" s="5"/>
      <c r="G55" s="5"/>
      <c r="H55" s="5"/>
      <c r="I55" s="6"/>
      <c r="K55" s="79"/>
      <c r="L55" s="46"/>
      <c r="M55" s="47"/>
    </row>
    <row r="56" spans="1:27" x14ac:dyDescent="0.25">
      <c r="A56" s="43"/>
      <c r="B56" s="22"/>
      <c r="C56" s="44"/>
      <c r="E56" s="43"/>
      <c r="F56" s="8"/>
      <c r="G56" s="8"/>
      <c r="H56" s="8"/>
      <c r="I56" s="9"/>
    </row>
    <row r="57" spans="1:27" x14ac:dyDescent="0.25">
      <c r="A57" s="43"/>
      <c r="B57" s="22"/>
      <c r="C57" s="44"/>
      <c r="D57" s="1"/>
      <c r="E57" s="43"/>
      <c r="F57" s="8"/>
      <c r="G57" s="8"/>
      <c r="H57" s="8"/>
      <c r="I57" s="9"/>
    </row>
    <row r="58" spans="1:27" x14ac:dyDescent="0.25">
      <c r="A58" s="43"/>
      <c r="B58" s="22"/>
      <c r="C58" s="44"/>
      <c r="D58" s="1"/>
      <c r="E58" s="43"/>
      <c r="F58" s="8"/>
      <c r="G58" s="8"/>
      <c r="H58" s="8"/>
      <c r="I58" s="9"/>
    </row>
    <row r="59" spans="1:27" x14ac:dyDescent="0.25">
      <c r="A59" s="48"/>
      <c r="B59" s="49"/>
      <c r="C59" s="50"/>
      <c r="D59" s="1"/>
      <c r="E59" s="48"/>
      <c r="F59" s="16"/>
      <c r="G59" s="16"/>
      <c r="H59" s="16"/>
      <c r="I59" s="17"/>
    </row>
    <row r="60" spans="1:27" x14ac:dyDescent="0.25">
      <c r="A60" s="1"/>
      <c r="C60" s="1"/>
      <c r="D60" s="1"/>
      <c r="E60" s="1"/>
    </row>
    <row r="61" spans="1:27" x14ac:dyDescent="0.25">
      <c r="A61" s="1"/>
      <c r="C61" s="1"/>
      <c r="D61" s="1"/>
      <c r="E61" s="1"/>
    </row>
    <row r="62" spans="1:27" x14ac:dyDescent="0.25">
      <c r="A62" s="1"/>
      <c r="C62" s="1"/>
      <c r="D62" s="1"/>
      <c r="E62" s="1"/>
    </row>
  </sheetData>
  <mergeCells count="14">
    <mergeCell ref="E5:F5"/>
    <mergeCell ref="A1:B2"/>
    <mergeCell ref="C1:H2"/>
    <mergeCell ref="J1:L2"/>
    <mergeCell ref="M1:M2"/>
    <mergeCell ref="E4:G4"/>
    <mergeCell ref="A49:A50"/>
    <mergeCell ref="A52:J52"/>
    <mergeCell ref="E7:H8"/>
    <mergeCell ref="A14:A20"/>
    <mergeCell ref="A21:A27"/>
    <mergeCell ref="A28:A34"/>
    <mergeCell ref="A35:A41"/>
    <mergeCell ref="A42:A48"/>
  </mergeCells>
  <conditionalFormatting sqref="K52">
    <cfRule type="expression" dxfId="522" priority="50">
      <formula>+$K$52&lt;0</formula>
    </cfRule>
  </conditionalFormatting>
  <conditionalFormatting sqref="M52">
    <cfRule type="expression" dxfId="521" priority="48">
      <formula>+$M$52&lt;0</formula>
    </cfRule>
  </conditionalFormatting>
  <conditionalFormatting sqref="M13">
    <cfRule type="expression" dxfId="520" priority="47">
      <formula>+$M$13&lt;0</formula>
    </cfRule>
  </conditionalFormatting>
  <conditionalFormatting sqref="C14">
    <cfRule type="expression" dxfId="519" priority="46">
      <formula>OR($D$14="JF",$E$14="JF")</formula>
    </cfRule>
  </conditionalFormatting>
  <conditionalFormatting sqref="C15">
    <cfRule type="expression" dxfId="518" priority="45">
      <formula>OR($D$15="JF",$E$15="JF")</formula>
    </cfRule>
  </conditionalFormatting>
  <conditionalFormatting sqref="C16">
    <cfRule type="expression" dxfId="517" priority="44">
      <formula>OR($D$16="JF",$E$16="JF")</formula>
    </cfRule>
  </conditionalFormatting>
  <conditionalFormatting sqref="C17">
    <cfRule type="expression" dxfId="516" priority="43">
      <formula>OR($D$17="JF",$E$17="JF")</formula>
    </cfRule>
  </conditionalFormatting>
  <conditionalFormatting sqref="C18">
    <cfRule type="expression" dxfId="515" priority="42">
      <formula>OR($D$18="JF",$E$18="JF")</formula>
    </cfRule>
  </conditionalFormatting>
  <conditionalFormatting sqref="C19">
    <cfRule type="expression" dxfId="514" priority="41">
      <formula>OR($D$19="JF",$E$19="JF")</formula>
    </cfRule>
  </conditionalFormatting>
  <conditionalFormatting sqref="C20">
    <cfRule type="expression" dxfId="513" priority="40">
      <formula>OR($D$20="JF",$E$20="JF")</formula>
    </cfRule>
  </conditionalFormatting>
  <conditionalFormatting sqref="C21">
    <cfRule type="expression" dxfId="512" priority="39">
      <formula>OR($D$21="JF",$E$21="JF")</formula>
    </cfRule>
  </conditionalFormatting>
  <conditionalFormatting sqref="C22">
    <cfRule type="expression" dxfId="511" priority="38">
      <formula>OR($D$22="JF",$E$22="JF")</formula>
    </cfRule>
  </conditionalFormatting>
  <conditionalFormatting sqref="C23">
    <cfRule type="expression" dxfId="510" priority="37">
      <formula>OR($D$23="JF",$E$23="JF")</formula>
    </cfRule>
  </conditionalFormatting>
  <conditionalFormatting sqref="C24">
    <cfRule type="expression" dxfId="509" priority="36">
      <formula>OR($D$24="JF",$E$24="JF")</formula>
    </cfRule>
  </conditionalFormatting>
  <conditionalFormatting sqref="C25">
    <cfRule type="expression" dxfId="508" priority="35">
      <formula>OR($D$25="JF",$E$25="JF")</formula>
    </cfRule>
  </conditionalFormatting>
  <conditionalFormatting sqref="C26">
    <cfRule type="expression" dxfId="507" priority="34">
      <formula>OR($D$26="JF",$E$26="JF")</formula>
    </cfRule>
  </conditionalFormatting>
  <conditionalFormatting sqref="C27">
    <cfRule type="expression" dxfId="506" priority="33">
      <formula>OR($D$27="JF",$E$27="JF")</formula>
    </cfRule>
  </conditionalFormatting>
  <conditionalFormatting sqref="C28">
    <cfRule type="expression" dxfId="505" priority="32">
      <formula>OR($D$28="JF",$E$28="JF")</formula>
    </cfRule>
  </conditionalFormatting>
  <conditionalFormatting sqref="C29">
    <cfRule type="expression" dxfId="504" priority="31">
      <formula>OR($D$29="JF",$E$29="JF")</formula>
    </cfRule>
  </conditionalFormatting>
  <conditionalFormatting sqref="C30">
    <cfRule type="expression" dxfId="503" priority="30">
      <formula>OR($D$30="JF",$E$30="JF")</formula>
    </cfRule>
  </conditionalFormatting>
  <conditionalFormatting sqref="C31">
    <cfRule type="expression" dxfId="502" priority="29">
      <formula>OR($D$31="JF",$E$31="JF")</formula>
    </cfRule>
  </conditionalFormatting>
  <conditionalFormatting sqref="C32">
    <cfRule type="expression" dxfId="501" priority="28">
      <formula>OR($D$32="JF",$E$32="JF")</formula>
    </cfRule>
  </conditionalFormatting>
  <conditionalFormatting sqref="C33">
    <cfRule type="expression" dxfId="500" priority="27">
      <formula>OR($D$33="JF",$E$33="JF")</formula>
    </cfRule>
  </conditionalFormatting>
  <conditionalFormatting sqref="C34">
    <cfRule type="expression" dxfId="499" priority="26">
      <formula>OR($D$34="JF",$E$34="JF")</formula>
    </cfRule>
  </conditionalFormatting>
  <conditionalFormatting sqref="C35">
    <cfRule type="expression" dxfId="498" priority="25">
      <formula>OR($D$35="JF",$E$35="JF")</formula>
    </cfRule>
  </conditionalFormatting>
  <conditionalFormatting sqref="C36">
    <cfRule type="expression" dxfId="497" priority="24">
      <formula>OR($D$36="JF",$E$36="JF")</formula>
    </cfRule>
  </conditionalFormatting>
  <conditionalFormatting sqref="C37">
    <cfRule type="expression" dxfId="496" priority="23">
      <formula>OR($D$37="JF",$E$37="JF")</formula>
    </cfRule>
  </conditionalFormatting>
  <conditionalFormatting sqref="C38">
    <cfRule type="expression" dxfId="495" priority="22">
      <formula>OR($D$38="JF",$E$38="JF")</formula>
    </cfRule>
  </conditionalFormatting>
  <conditionalFormatting sqref="C39">
    <cfRule type="expression" dxfId="494" priority="21">
      <formula>OR($D$39="JF",$E$39="JF")</formula>
    </cfRule>
  </conditionalFormatting>
  <conditionalFormatting sqref="C40">
    <cfRule type="expression" dxfId="493" priority="20">
      <formula>OR($D$40="JF",$E$40="JF")</formula>
    </cfRule>
  </conditionalFormatting>
  <conditionalFormatting sqref="C41">
    <cfRule type="expression" dxfId="492" priority="19">
      <formula>OR($D$41="JF",$E$41="JF")</formula>
    </cfRule>
  </conditionalFormatting>
  <conditionalFormatting sqref="C42">
    <cfRule type="expression" dxfId="491" priority="18">
      <formula>OR($D$42="JF",$E$42="JF")</formula>
    </cfRule>
  </conditionalFormatting>
  <conditionalFormatting sqref="C43">
    <cfRule type="expression" dxfId="490" priority="17">
      <formula>OR($D$43="JF",$E$43="JF")</formula>
    </cfRule>
  </conditionalFormatting>
  <conditionalFormatting sqref="C44">
    <cfRule type="expression" dxfId="489" priority="16">
      <formula>OR($D$44="JF",$E$44="JF")</formula>
    </cfRule>
  </conditionalFormatting>
  <conditionalFormatting sqref="C45">
    <cfRule type="expression" dxfId="488" priority="15">
      <formula>OR($D$45="JF",$E$45="JF")</formula>
    </cfRule>
  </conditionalFormatting>
  <conditionalFormatting sqref="C46">
    <cfRule type="expression" dxfId="487" priority="14">
      <formula>OR($D$46="JF",$E$46="JF")</formula>
    </cfRule>
  </conditionalFormatting>
  <conditionalFormatting sqref="C47">
    <cfRule type="expression" dxfId="486" priority="13">
      <formula>OR($D$47="JF",$E$47="JF")</formula>
    </cfRule>
  </conditionalFormatting>
  <conditionalFormatting sqref="C48">
    <cfRule type="expression" dxfId="485" priority="12">
      <formula>OR($D$48="JF",$E$48="JF")</formula>
    </cfRule>
  </conditionalFormatting>
  <conditionalFormatting sqref="C49">
    <cfRule type="expression" dxfId="484" priority="11">
      <formula>OR($D$49="JF",$E$49="JF")</formula>
    </cfRule>
  </conditionalFormatting>
  <conditionalFormatting sqref="C50">
    <cfRule type="expression" dxfId="483" priority="10">
      <formula>OR($D$50="JF",$E$50="JF")</formula>
    </cfRule>
  </conditionalFormatting>
  <conditionalFormatting sqref="C42">
    <cfRule type="expression" dxfId="482" priority="9">
      <formula>$AE42="FERIE"</formula>
    </cfRule>
  </conditionalFormatting>
  <conditionalFormatting sqref="C43">
    <cfRule type="expression" dxfId="481" priority="8">
      <formula>$AE43="FERIE"</formula>
    </cfRule>
  </conditionalFormatting>
  <conditionalFormatting sqref="C44">
    <cfRule type="expression" dxfId="480" priority="7">
      <formula>$AE44="FERIE"</formula>
    </cfRule>
  </conditionalFormatting>
  <conditionalFormatting sqref="C45">
    <cfRule type="expression" dxfId="479" priority="6">
      <formula>$AE45="FERIE"</formula>
    </cfRule>
  </conditionalFormatting>
  <conditionalFormatting sqref="C46">
    <cfRule type="expression" dxfId="478" priority="5">
      <formula>$AE46="FERIE"</formula>
    </cfRule>
  </conditionalFormatting>
  <conditionalFormatting sqref="C47">
    <cfRule type="expression" dxfId="477" priority="4">
      <formula>$AE47="FERIE"</formula>
    </cfRule>
  </conditionalFormatting>
  <conditionalFormatting sqref="C48">
    <cfRule type="expression" dxfId="476" priority="3">
      <formula>$AE48="FERIE"</formula>
    </cfRule>
  </conditionalFormatting>
  <conditionalFormatting sqref="C49">
    <cfRule type="expression" dxfId="475" priority="2">
      <formula>$AE49="FERIE"</formula>
    </cfRule>
  </conditionalFormatting>
  <conditionalFormatting sqref="C50">
    <cfRule type="expression" dxfId="474" priority="1">
      <formula>$AE50="FERIE"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9" scale="6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62"/>
  <sheetViews>
    <sheetView workbookViewId="0">
      <selection activeCell="M3" sqref="M3"/>
    </sheetView>
  </sheetViews>
  <sheetFormatPr baseColWidth="10" defaultRowHeight="15" x14ac:dyDescent="0.25"/>
  <cols>
    <col min="1" max="1" width="7.5703125" style="3" customWidth="1"/>
    <col min="2" max="2" width="14.28515625" style="1" customWidth="1"/>
    <col min="3" max="3" width="12.85546875" style="54" customWidth="1"/>
    <col min="4" max="5" width="11.28515625" style="54" customWidth="1"/>
    <col min="6" max="6" width="3.140625" style="1" customWidth="1"/>
    <col min="7" max="7" width="13.28515625" style="1" customWidth="1"/>
    <col min="8" max="8" width="4.7109375" style="1" customWidth="1"/>
    <col min="9" max="10" width="13.42578125" style="1" customWidth="1"/>
    <col min="11" max="11" width="13.5703125" style="1" customWidth="1"/>
    <col min="12" max="12" width="4" style="1" customWidth="1"/>
    <col min="13" max="13" width="12.7109375" style="1" customWidth="1"/>
    <col min="14" max="14" width="11.42578125" style="1"/>
    <col min="15" max="15" width="11.42578125" style="57"/>
    <col min="16" max="16" width="11.42578125" style="1"/>
    <col min="17" max="28" width="11.42578125" style="1" customWidth="1"/>
    <col min="29" max="247" width="11.42578125" style="1"/>
    <col min="248" max="248" width="7.5703125" style="1" customWidth="1"/>
    <col min="249" max="249" width="14.28515625" style="1" customWidth="1"/>
    <col min="250" max="250" width="13.85546875" style="1" bestFit="1" customWidth="1"/>
    <col min="251" max="252" width="15.7109375" style="1" customWidth="1"/>
    <col min="253" max="253" width="11.42578125" style="1"/>
    <col min="254" max="254" width="8.28515625" style="1" customWidth="1"/>
    <col min="255" max="255" width="20.28515625" style="1" customWidth="1"/>
    <col min="256" max="503" width="11.42578125" style="1"/>
    <col min="504" max="504" width="7.5703125" style="1" customWidth="1"/>
    <col min="505" max="505" width="14.28515625" style="1" customWidth="1"/>
    <col min="506" max="506" width="13.85546875" style="1" bestFit="1" customWidth="1"/>
    <col min="507" max="508" width="15.7109375" style="1" customWidth="1"/>
    <col min="509" max="509" width="11.42578125" style="1"/>
    <col min="510" max="510" width="8.28515625" style="1" customWidth="1"/>
    <col min="511" max="511" width="20.28515625" style="1" customWidth="1"/>
    <col min="512" max="759" width="11.42578125" style="1"/>
    <col min="760" max="760" width="7.5703125" style="1" customWidth="1"/>
    <col min="761" max="761" width="14.28515625" style="1" customWidth="1"/>
    <col min="762" max="762" width="13.85546875" style="1" bestFit="1" customWidth="1"/>
    <col min="763" max="764" width="15.7109375" style="1" customWidth="1"/>
    <col min="765" max="765" width="11.42578125" style="1"/>
    <col min="766" max="766" width="8.28515625" style="1" customWidth="1"/>
    <col min="767" max="767" width="20.28515625" style="1" customWidth="1"/>
    <col min="768" max="1015" width="11.42578125" style="1"/>
    <col min="1016" max="1016" width="7.5703125" style="1" customWidth="1"/>
    <col min="1017" max="1017" width="14.28515625" style="1" customWidth="1"/>
    <col min="1018" max="1018" width="13.85546875" style="1" bestFit="1" customWidth="1"/>
    <col min="1019" max="1020" width="15.7109375" style="1" customWidth="1"/>
    <col min="1021" max="1021" width="11.42578125" style="1"/>
    <col min="1022" max="1022" width="8.28515625" style="1" customWidth="1"/>
    <col min="1023" max="1023" width="20.28515625" style="1" customWidth="1"/>
    <col min="1024" max="1271" width="11.42578125" style="1"/>
    <col min="1272" max="1272" width="7.5703125" style="1" customWidth="1"/>
    <col min="1273" max="1273" width="14.28515625" style="1" customWidth="1"/>
    <col min="1274" max="1274" width="13.85546875" style="1" bestFit="1" customWidth="1"/>
    <col min="1275" max="1276" width="15.7109375" style="1" customWidth="1"/>
    <col min="1277" max="1277" width="11.42578125" style="1"/>
    <col min="1278" max="1278" width="8.28515625" style="1" customWidth="1"/>
    <col min="1279" max="1279" width="20.28515625" style="1" customWidth="1"/>
    <col min="1280" max="1527" width="11.42578125" style="1"/>
    <col min="1528" max="1528" width="7.5703125" style="1" customWidth="1"/>
    <col min="1529" max="1529" width="14.28515625" style="1" customWidth="1"/>
    <col min="1530" max="1530" width="13.85546875" style="1" bestFit="1" customWidth="1"/>
    <col min="1531" max="1532" width="15.7109375" style="1" customWidth="1"/>
    <col min="1533" max="1533" width="11.42578125" style="1"/>
    <col min="1534" max="1534" width="8.28515625" style="1" customWidth="1"/>
    <col min="1535" max="1535" width="20.28515625" style="1" customWidth="1"/>
    <col min="1536" max="1783" width="11.42578125" style="1"/>
    <col min="1784" max="1784" width="7.5703125" style="1" customWidth="1"/>
    <col min="1785" max="1785" width="14.28515625" style="1" customWidth="1"/>
    <col min="1786" max="1786" width="13.85546875" style="1" bestFit="1" customWidth="1"/>
    <col min="1787" max="1788" width="15.7109375" style="1" customWidth="1"/>
    <col min="1789" max="1789" width="11.42578125" style="1"/>
    <col min="1790" max="1790" width="8.28515625" style="1" customWidth="1"/>
    <col min="1791" max="1791" width="20.28515625" style="1" customWidth="1"/>
    <col min="1792" max="2039" width="11.42578125" style="1"/>
    <col min="2040" max="2040" width="7.5703125" style="1" customWidth="1"/>
    <col min="2041" max="2041" width="14.28515625" style="1" customWidth="1"/>
    <col min="2042" max="2042" width="13.85546875" style="1" bestFit="1" customWidth="1"/>
    <col min="2043" max="2044" width="15.7109375" style="1" customWidth="1"/>
    <col min="2045" max="2045" width="11.42578125" style="1"/>
    <col min="2046" max="2046" width="8.28515625" style="1" customWidth="1"/>
    <col min="2047" max="2047" width="20.28515625" style="1" customWidth="1"/>
    <col min="2048" max="2295" width="11.42578125" style="1"/>
    <col min="2296" max="2296" width="7.5703125" style="1" customWidth="1"/>
    <col min="2297" max="2297" width="14.28515625" style="1" customWidth="1"/>
    <col min="2298" max="2298" width="13.85546875" style="1" bestFit="1" customWidth="1"/>
    <col min="2299" max="2300" width="15.7109375" style="1" customWidth="1"/>
    <col min="2301" max="2301" width="11.42578125" style="1"/>
    <col min="2302" max="2302" width="8.28515625" style="1" customWidth="1"/>
    <col min="2303" max="2303" width="20.28515625" style="1" customWidth="1"/>
    <col min="2304" max="2551" width="11.42578125" style="1"/>
    <col min="2552" max="2552" width="7.5703125" style="1" customWidth="1"/>
    <col min="2553" max="2553" width="14.28515625" style="1" customWidth="1"/>
    <col min="2554" max="2554" width="13.85546875" style="1" bestFit="1" customWidth="1"/>
    <col min="2555" max="2556" width="15.7109375" style="1" customWidth="1"/>
    <col min="2557" max="2557" width="11.42578125" style="1"/>
    <col min="2558" max="2558" width="8.28515625" style="1" customWidth="1"/>
    <col min="2559" max="2559" width="20.28515625" style="1" customWidth="1"/>
    <col min="2560" max="2807" width="11.42578125" style="1"/>
    <col min="2808" max="2808" width="7.5703125" style="1" customWidth="1"/>
    <col min="2809" max="2809" width="14.28515625" style="1" customWidth="1"/>
    <col min="2810" max="2810" width="13.85546875" style="1" bestFit="1" customWidth="1"/>
    <col min="2811" max="2812" width="15.7109375" style="1" customWidth="1"/>
    <col min="2813" max="2813" width="11.42578125" style="1"/>
    <col min="2814" max="2814" width="8.28515625" style="1" customWidth="1"/>
    <col min="2815" max="2815" width="20.28515625" style="1" customWidth="1"/>
    <col min="2816" max="3063" width="11.42578125" style="1"/>
    <col min="3064" max="3064" width="7.5703125" style="1" customWidth="1"/>
    <col min="3065" max="3065" width="14.28515625" style="1" customWidth="1"/>
    <col min="3066" max="3066" width="13.85546875" style="1" bestFit="1" customWidth="1"/>
    <col min="3067" max="3068" width="15.7109375" style="1" customWidth="1"/>
    <col min="3069" max="3069" width="11.42578125" style="1"/>
    <col min="3070" max="3070" width="8.28515625" style="1" customWidth="1"/>
    <col min="3071" max="3071" width="20.28515625" style="1" customWidth="1"/>
    <col min="3072" max="3319" width="11.42578125" style="1"/>
    <col min="3320" max="3320" width="7.5703125" style="1" customWidth="1"/>
    <col min="3321" max="3321" width="14.28515625" style="1" customWidth="1"/>
    <col min="3322" max="3322" width="13.85546875" style="1" bestFit="1" customWidth="1"/>
    <col min="3323" max="3324" width="15.7109375" style="1" customWidth="1"/>
    <col min="3325" max="3325" width="11.42578125" style="1"/>
    <col min="3326" max="3326" width="8.28515625" style="1" customWidth="1"/>
    <col min="3327" max="3327" width="20.28515625" style="1" customWidth="1"/>
    <col min="3328" max="3575" width="11.42578125" style="1"/>
    <col min="3576" max="3576" width="7.5703125" style="1" customWidth="1"/>
    <col min="3577" max="3577" width="14.28515625" style="1" customWidth="1"/>
    <col min="3578" max="3578" width="13.85546875" style="1" bestFit="1" customWidth="1"/>
    <col min="3579" max="3580" width="15.7109375" style="1" customWidth="1"/>
    <col min="3581" max="3581" width="11.42578125" style="1"/>
    <col min="3582" max="3582" width="8.28515625" style="1" customWidth="1"/>
    <col min="3583" max="3583" width="20.28515625" style="1" customWidth="1"/>
    <col min="3584" max="3831" width="11.42578125" style="1"/>
    <col min="3832" max="3832" width="7.5703125" style="1" customWidth="1"/>
    <col min="3833" max="3833" width="14.28515625" style="1" customWidth="1"/>
    <col min="3834" max="3834" width="13.85546875" style="1" bestFit="1" customWidth="1"/>
    <col min="3835" max="3836" width="15.7109375" style="1" customWidth="1"/>
    <col min="3837" max="3837" width="11.42578125" style="1"/>
    <col min="3838" max="3838" width="8.28515625" style="1" customWidth="1"/>
    <col min="3839" max="3839" width="20.28515625" style="1" customWidth="1"/>
    <col min="3840" max="4087" width="11.42578125" style="1"/>
    <col min="4088" max="4088" width="7.5703125" style="1" customWidth="1"/>
    <col min="4089" max="4089" width="14.28515625" style="1" customWidth="1"/>
    <col min="4090" max="4090" width="13.85546875" style="1" bestFit="1" customWidth="1"/>
    <col min="4091" max="4092" width="15.7109375" style="1" customWidth="1"/>
    <col min="4093" max="4093" width="11.42578125" style="1"/>
    <col min="4094" max="4094" width="8.28515625" style="1" customWidth="1"/>
    <col min="4095" max="4095" width="20.28515625" style="1" customWidth="1"/>
    <col min="4096" max="4343" width="11.42578125" style="1"/>
    <col min="4344" max="4344" width="7.5703125" style="1" customWidth="1"/>
    <col min="4345" max="4345" width="14.28515625" style="1" customWidth="1"/>
    <col min="4346" max="4346" width="13.85546875" style="1" bestFit="1" customWidth="1"/>
    <col min="4347" max="4348" width="15.7109375" style="1" customWidth="1"/>
    <col min="4349" max="4349" width="11.42578125" style="1"/>
    <col min="4350" max="4350" width="8.28515625" style="1" customWidth="1"/>
    <col min="4351" max="4351" width="20.28515625" style="1" customWidth="1"/>
    <col min="4352" max="4599" width="11.42578125" style="1"/>
    <col min="4600" max="4600" width="7.5703125" style="1" customWidth="1"/>
    <col min="4601" max="4601" width="14.28515625" style="1" customWidth="1"/>
    <col min="4602" max="4602" width="13.85546875" style="1" bestFit="1" customWidth="1"/>
    <col min="4603" max="4604" width="15.7109375" style="1" customWidth="1"/>
    <col min="4605" max="4605" width="11.42578125" style="1"/>
    <col min="4606" max="4606" width="8.28515625" style="1" customWidth="1"/>
    <col min="4607" max="4607" width="20.28515625" style="1" customWidth="1"/>
    <col min="4608" max="4855" width="11.42578125" style="1"/>
    <col min="4856" max="4856" width="7.5703125" style="1" customWidth="1"/>
    <col min="4857" max="4857" width="14.28515625" style="1" customWidth="1"/>
    <col min="4858" max="4858" width="13.85546875" style="1" bestFit="1" customWidth="1"/>
    <col min="4859" max="4860" width="15.7109375" style="1" customWidth="1"/>
    <col min="4861" max="4861" width="11.42578125" style="1"/>
    <col min="4862" max="4862" width="8.28515625" style="1" customWidth="1"/>
    <col min="4863" max="4863" width="20.28515625" style="1" customWidth="1"/>
    <col min="4864" max="5111" width="11.42578125" style="1"/>
    <col min="5112" max="5112" width="7.5703125" style="1" customWidth="1"/>
    <col min="5113" max="5113" width="14.28515625" style="1" customWidth="1"/>
    <col min="5114" max="5114" width="13.85546875" style="1" bestFit="1" customWidth="1"/>
    <col min="5115" max="5116" width="15.7109375" style="1" customWidth="1"/>
    <col min="5117" max="5117" width="11.42578125" style="1"/>
    <col min="5118" max="5118" width="8.28515625" style="1" customWidth="1"/>
    <col min="5119" max="5119" width="20.28515625" style="1" customWidth="1"/>
    <col min="5120" max="5367" width="11.42578125" style="1"/>
    <col min="5368" max="5368" width="7.5703125" style="1" customWidth="1"/>
    <col min="5369" max="5369" width="14.28515625" style="1" customWidth="1"/>
    <col min="5370" max="5370" width="13.85546875" style="1" bestFit="1" customWidth="1"/>
    <col min="5371" max="5372" width="15.7109375" style="1" customWidth="1"/>
    <col min="5373" max="5373" width="11.42578125" style="1"/>
    <col min="5374" max="5374" width="8.28515625" style="1" customWidth="1"/>
    <col min="5375" max="5375" width="20.28515625" style="1" customWidth="1"/>
    <col min="5376" max="5623" width="11.42578125" style="1"/>
    <col min="5624" max="5624" width="7.5703125" style="1" customWidth="1"/>
    <col min="5625" max="5625" width="14.28515625" style="1" customWidth="1"/>
    <col min="5626" max="5626" width="13.85546875" style="1" bestFit="1" customWidth="1"/>
    <col min="5627" max="5628" width="15.7109375" style="1" customWidth="1"/>
    <col min="5629" max="5629" width="11.42578125" style="1"/>
    <col min="5630" max="5630" width="8.28515625" style="1" customWidth="1"/>
    <col min="5631" max="5631" width="20.28515625" style="1" customWidth="1"/>
    <col min="5632" max="5879" width="11.42578125" style="1"/>
    <col min="5880" max="5880" width="7.5703125" style="1" customWidth="1"/>
    <col min="5881" max="5881" width="14.28515625" style="1" customWidth="1"/>
    <col min="5882" max="5882" width="13.85546875" style="1" bestFit="1" customWidth="1"/>
    <col min="5883" max="5884" width="15.7109375" style="1" customWidth="1"/>
    <col min="5885" max="5885" width="11.42578125" style="1"/>
    <col min="5886" max="5886" width="8.28515625" style="1" customWidth="1"/>
    <col min="5887" max="5887" width="20.28515625" style="1" customWidth="1"/>
    <col min="5888" max="6135" width="11.42578125" style="1"/>
    <col min="6136" max="6136" width="7.5703125" style="1" customWidth="1"/>
    <col min="6137" max="6137" width="14.28515625" style="1" customWidth="1"/>
    <col min="6138" max="6138" width="13.85546875" style="1" bestFit="1" customWidth="1"/>
    <col min="6139" max="6140" width="15.7109375" style="1" customWidth="1"/>
    <col min="6141" max="6141" width="11.42578125" style="1"/>
    <col min="6142" max="6142" width="8.28515625" style="1" customWidth="1"/>
    <col min="6143" max="6143" width="20.28515625" style="1" customWidth="1"/>
    <col min="6144" max="6391" width="11.42578125" style="1"/>
    <col min="6392" max="6392" width="7.5703125" style="1" customWidth="1"/>
    <col min="6393" max="6393" width="14.28515625" style="1" customWidth="1"/>
    <col min="6394" max="6394" width="13.85546875" style="1" bestFit="1" customWidth="1"/>
    <col min="6395" max="6396" width="15.7109375" style="1" customWidth="1"/>
    <col min="6397" max="6397" width="11.42578125" style="1"/>
    <col min="6398" max="6398" width="8.28515625" style="1" customWidth="1"/>
    <col min="6399" max="6399" width="20.28515625" style="1" customWidth="1"/>
    <col min="6400" max="6647" width="11.42578125" style="1"/>
    <col min="6648" max="6648" width="7.5703125" style="1" customWidth="1"/>
    <col min="6649" max="6649" width="14.28515625" style="1" customWidth="1"/>
    <col min="6650" max="6650" width="13.85546875" style="1" bestFit="1" customWidth="1"/>
    <col min="6651" max="6652" width="15.7109375" style="1" customWidth="1"/>
    <col min="6653" max="6653" width="11.42578125" style="1"/>
    <col min="6654" max="6654" width="8.28515625" style="1" customWidth="1"/>
    <col min="6655" max="6655" width="20.28515625" style="1" customWidth="1"/>
    <col min="6656" max="6903" width="11.42578125" style="1"/>
    <col min="6904" max="6904" width="7.5703125" style="1" customWidth="1"/>
    <col min="6905" max="6905" width="14.28515625" style="1" customWidth="1"/>
    <col min="6906" max="6906" width="13.85546875" style="1" bestFit="1" customWidth="1"/>
    <col min="6907" max="6908" width="15.7109375" style="1" customWidth="1"/>
    <col min="6909" max="6909" width="11.42578125" style="1"/>
    <col min="6910" max="6910" width="8.28515625" style="1" customWidth="1"/>
    <col min="6911" max="6911" width="20.28515625" style="1" customWidth="1"/>
    <col min="6912" max="7159" width="11.42578125" style="1"/>
    <col min="7160" max="7160" width="7.5703125" style="1" customWidth="1"/>
    <col min="7161" max="7161" width="14.28515625" style="1" customWidth="1"/>
    <col min="7162" max="7162" width="13.85546875" style="1" bestFit="1" customWidth="1"/>
    <col min="7163" max="7164" width="15.7109375" style="1" customWidth="1"/>
    <col min="7165" max="7165" width="11.42578125" style="1"/>
    <col min="7166" max="7166" width="8.28515625" style="1" customWidth="1"/>
    <col min="7167" max="7167" width="20.28515625" style="1" customWidth="1"/>
    <col min="7168" max="7415" width="11.42578125" style="1"/>
    <col min="7416" max="7416" width="7.5703125" style="1" customWidth="1"/>
    <col min="7417" max="7417" width="14.28515625" style="1" customWidth="1"/>
    <col min="7418" max="7418" width="13.85546875" style="1" bestFit="1" customWidth="1"/>
    <col min="7419" max="7420" width="15.7109375" style="1" customWidth="1"/>
    <col min="7421" max="7421" width="11.42578125" style="1"/>
    <col min="7422" max="7422" width="8.28515625" style="1" customWidth="1"/>
    <col min="7423" max="7423" width="20.28515625" style="1" customWidth="1"/>
    <col min="7424" max="7671" width="11.42578125" style="1"/>
    <col min="7672" max="7672" width="7.5703125" style="1" customWidth="1"/>
    <col min="7673" max="7673" width="14.28515625" style="1" customWidth="1"/>
    <col min="7674" max="7674" width="13.85546875" style="1" bestFit="1" customWidth="1"/>
    <col min="7675" max="7676" width="15.7109375" style="1" customWidth="1"/>
    <col min="7677" max="7677" width="11.42578125" style="1"/>
    <col min="7678" max="7678" width="8.28515625" style="1" customWidth="1"/>
    <col min="7679" max="7679" width="20.28515625" style="1" customWidth="1"/>
    <col min="7680" max="7927" width="11.42578125" style="1"/>
    <col min="7928" max="7928" width="7.5703125" style="1" customWidth="1"/>
    <col min="7929" max="7929" width="14.28515625" style="1" customWidth="1"/>
    <col min="7930" max="7930" width="13.85546875" style="1" bestFit="1" customWidth="1"/>
    <col min="7931" max="7932" width="15.7109375" style="1" customWidth="1"/>
    <col min="7933" max="7933" width="11.42578125" style="1"/>
    <col min="7934" max="7934" width="8.28515625" style="1" customWidth="1"/>
    <col min="7935" max="7935" width="20.28515625" style="1" customWidth="1"/>
    <col min="7936" max="8183" width="11.42578125" style="1"/>
    <col min="8184" max="8184" width="7.5703125" style="1" customWidth="1"/>
    <col min="8185" max="8185" width="14.28515625" style="1" customWidth="1"/>
    <col min="8186" max="8186" width="13.85546875" style="1" bestFit="1" customWidth="1"/>
    <col min="8187" max="8188" width="15.7109375" style="1" customWidth="1"/>
    <col min="8189" max="8189" width="11.42578125" style="1"/>
    <col min="8190" max="8190" width="8.28515625" style="1" customWidth="1"/>
    <col min="8191" max="8191" width="20.28515625" style="1" customWidth="1"/>
    <col min="8192" max="8439" width="11.42578125" style="1"/>
    <col min="8440" max="8440" width="7.5703125" style="1" customWidth="1"/>
    <col min="8441" max="8441" width="14.28515625" style="1" customWidth="1"/>
    <col min="8442" max="8442" width="13.85546875" style="1" bestFit="1" customWidth="1"/>
    <col min="8443" max="8444" width="15.7109375" style="1" customWidth="1"/>
    <col min="8445" max="8445" width="11.42578125" style="1"/>
    <col min="8446" max="8446" width="8.28515625" style="1" customWidth="1"/>
    <col min="8447" max="8447" width="20.28515625" style="1" customWidth="1"/>
    <col min="8448" max="8695" width="11.42578125" style="1"/>
    <col min="8696" max="8696" width="7.5703125" style="1" customWidth="1"/>
    <col min="8697" max="8697" width="14.28515625" style="1" customWidth="1"/>
    <col min="8698" max="8698" width="13.85546875" style="1" bestFit="1" customWidth="1"/>
    <col min="8699" max="8700" width="15.7109375" style="1" customWidth="1"/>
    <col min="8701" max="8701" width="11.42578125" style="1"/>
    <col min="8702" max="8702" width="8.28515625" style="1" customWidth="1"/>
    <col min="8703" max="8703" width="20.28515625" style="1" customWidth="1"/>
    <col min="8704" max="8951" width="11.42578125" style="1"/>
    <col min="8952" max="8952" width="7.5703125" style="1" customWidth="1"/>
    <col min="8953" max="8953" width="14.28515625" style="1" customWidth="1"/>
    <col min="8954" max="8954" width="13.85546875" style="1" bestFit="1" customWidth="1"/>
    <col min="8955" max="8956" width="15.7109375" style="1" customWidth="1"/>
    <col min="8957" max="8957" width="11.42578125" style="1"/>
    <col min="8958" max="8958" width="8.28515625" style="1" customWidth="1"/>
    <col min="8959" max="8959" width="20.28515625" style="1" customWidth="1"/>
    <col min="8960" max="9207" width="11.42578125" style="1"/>
    <col min="9208" max="9208" width="7.5703125" style="1" customWidth="1"/>
    <col min="9209" max="9209" width="14.28515625" style="1" customWidth="1"/>
    <col min="9210" max="9210" width="13.85546875" style="1" bestFit="1" customWidth="1"/>
    <col min="9211" max="9212" width="15.7109375" style="1" customWidth="1"/>
    <col min="9213" max="9213" width="11.42578125" style="1"/>
    <col min="9214" max="9214" width="8.28515625" style="1" customWidth="1"/>
    <col min="9215" max="9215" width="20.28515625" style="1" customWidth="1"/>
    <col min="9216" max="9463" width="11.42578125" style="1"/>
    <col min="9464" max="9464" width="7.5703125" style="1" customWidth="1"/>
    <col min="9465" max="9465" width="14.28515625" style="1" customWidth="1"/>
    <col min="9466" max="9466" width="13.85546875" style="1" bestFit="1" customWidth="1"/>
    <col min="9467" max="9468" width="15.7109375" style="1" customWidth="1"/>
    <col min="9469" max="9469" width="11.42578125" style="1"/>
    <col min="9470" max="9470" width="8.28515625" style="1" customWidth="1"/>
    <col min="9471" max="9471" width="20.28515625" style="1" customWidth="1"/>
    <col min="9472" max="9719" width="11.42578125" style="1"/>
    <col min="9720" max="9720" width="7.5703125" style="1" customWidth="1"/>
    <col min="9721" max="9721" width="14.28515625" style="1" customWidth="1"/>
    <col min="9722" max="9722" width="13.85546875" style="1" bestFit="1" customWidth="1"/>
    <col min="9723" max="9724" width="15.7109375" style="1" customWidth="1"/>
    <col min="9725" max="9725" width="11.42578125" style="1"/>
    <col min="9726" max="9726" width="8.28515625" style="1" customWidth="1"/>
    <col min="9727" max="9727" width="20.28515625" style="1" customWidth="1"/>
    <col min="9728" max="9975" width="11.42578125" style="1"/>
    <col min="9976" max="9976" width="7.5703125" style="1" customWidth="1"/>
    <col min="9977" max="9977" width="14.28515625" style="1" customWidth="1"/>
    <col min="9978" max="9978" width="13.85546875" style="1" bestFit="1" customWidth="1"/>
    <col min="9979" max="9980" width="15.7109375" style="1" customWidth="1"/>
    <col min="9981" max="9981" width="11.42578125" style="1"/>
    <col min="9982" max="9982" width="8.28515625" style="1" customWidth="1"/>
    <col min="9983" max="9983" width="20.28515625" style="1" customWidth="1"/>
    <col min="9984" max="10231" width="11.42578125" style="1"/>
    <col min="10232" max="10232" width="7.5703125" style="1" customWidth="1"/>
    <col min="10233" max="10233" width="14.28515625" style="1" customWidth="1"/>
    <col min="10234" max="10234" width="13.85546875" style="1" bestFit="1" customWidth="1"/>
    <col min="10235" max="10236" width="15.7109375" style="1" customWidth="1"/>
    <col min="10237" max="10237" width="11.42578125" style="1"/>
    <col min="10238" max="10238" width="8.28515625" style="1" customWidth="1"/>
    <col min="10239" max="10239" width="20.28515625" style="1" customWidth="1"/>
    <col min="10240" max="10487" width="11.42578125" style="1"/>
    <col min="10488" max="10488" width="7.5703125" style="1" customWidth="1"/>
    <col min="10489" max="10489" width="14.28515625" style="1" customWidth="1"/>
    <col min="10490" max="10490" width="13.85546875" style="1" bestFit="1" customWidth="1"/>
    <col min="10491" max="10492" width="15.7109375" style="1" customWidth="1"/>
    <col min="10493" max="10493" width="11.42578125" style="1"/>
    <col min="10494" max="10494" width="8.28515625" style="1" customWidth="1"/>
    <col min="10495" max="10495" width="20.28515625" style="1" customWidth="1"/>
    <col min="10496" max="10743" width="11.42578125" style="1"/>
    <col min="10744" max="10744" width="7.5703125" style="1" customWidth="1"/>
    <col min="10745" max="10745" width="14.28515625" style="1" customWidth="1"/>
    <col min="10746" max="10746" width="13.85546875" style="1" bestFit="1" customWidth="1"/>
    <col min="10747" max="10748" width="15.7109375" style="1" customWidth="1"/>
    <col min="10749" max="10749" width="11.42578125" style="1"/>
    <col min="10750" max="10750" width="8.28515625" style="1" customWidth="1"/>
    <col min="10751" max="10751" width="20.28515625" style="1" customWidth="1"/>
    <col min="10752" max="10999" width="11.42578125" style="1"/>
    <col min="11000" max="11000" width="7.5703125" style="1" customWidth="1"/>
    <col min="11001" max="11001" width="14.28515625" style="1" customWidth="1"/>
    <col min="11002" max="11002" width="13.85546875" style="1" bestFit="1" customWidth="1"/>
    <col min="11003" max="11004" width="15.7109375" style="1" customWidth="1"/>
    <col min="11005" max="11005" width="11.42578125" style="1"/>
    <col min="11006" max="11006" width="8.28515625" style="1" customWidth="1"/>
    <col min="11007" max="11007" width="20.28515625" style="1" customWidth="1"/>
    <col min="11008" max="11255" width="11.42578125" style="1"/>
    <col min="11256" max="11256" width="7.5703125" style="1" customWidth="1"/>
    <col min="11257" max="11257" width="14.28515625" style="1" customWidth="1"/>
    <col min="11258" max="11258" width="13.85546875" style="1" bestFit="1" customWidth="1"/>
    <col min="11259" max="11260" width="15.7109375" style="1" customWidth="1"/>
    <col min="11261" max="11261" width="11.42578125" style="1"/>
    <col min="11262" max="11262" width="8.28515625" style="1" customWidth="1"/>
    <col min="11263" max="11263" width="20.28515625" style="1" customWidth="1"/>
    <col min="11264" max="11511" width="11.42578125" style="1"/>
    <col min="11512" max="11512" width="7.5703125" style="1" customWidth="1"/>
    <col min="11513" max="11513" width="14.28515625" style="1" customWidth="1"/>
    <col min="11514" max="11514" width="13.85546875" style="1" bestFit="1" customWidth="1"/>
    <col min="11515" max="11516" width="15.7109375" style="1" customWidth="1"/>
    <col min="11517" max="11517" width="11.42578125" style="1"/>
    <col min="11518" max="11518" width="8.28515625" style="1" customWidth="1"/>
    <col min="11519" max="11519" width="20.28515625" style="1" customWidth="1"/>
    <col min="11520" max="11767" width="11.42578125" style="1"/>
    <col min="11768" max="11768" width="7.5703125" style="1" customWidth="1"/>
    <col min="11769" max="11769" width="14.28515625" style="1" customWidth="1"/>
    <col min="11770" max="11770" width="13.85546875" style="1" bestFit="1" customWidth="1"/>
    <col min="11771" max="11772" width="15.7109375" style="1" customWidth="1"/>
    <col min="11773" max="11773" width="11.42578125" style="1"/>
    <col min="11774" max="11774" width="8.28515625" style="1" customWidth="1"/>
    <col min="11775" max="11775" width="20.28515625" style="1" customWidth="1"/>
    <col min="11776" max="12023" width="11.42578125" style="1"/>
    <col min="12024" max="12024" width="7.5703125" style="1" customWidth="1"/>
    <col min="12025" max="12025" width="14.28515625" style="1" customWidth="1"/>
    <col min="12026" max="12026" width="13.85546875" style="1" bestFit="1" customWidth="1"/>
    <col min="12027" max="12028" width="15.7109375" style="1" customWidth="1"/>
    <col min="12029" max="12029" width="11.42578125" style="1"/>
    <col min="12030" max="12030" width="8.28515625" style="1" customWidth="1"/>
    <col min="12031" max="12031" width="20.28515625" style="1" customWidth="1"/>
    <col min="12032" max="12279" width="11.42578125" style="1"/>
    <col min="12280" max="12280" width="7.5703125" style="1" customWidth="1"/>
    <col min="12281" max="12281" width="14.28515625" style="1" customWidth="1"/>
    <col min="12282" max="12282" width="13.85546875" style="1" bestFit="1" customWidth="1"/>
    <col min="12283" max="12284" width="15.7109375" style="1" customWidth="1"/>
    <col min="12285" max="12285" width="11.42578125" style="1"/>
    <col min="12286" max="12286" width="8.28515625" style="1" customWidth="1"/>
    <col min="12287" max="12287" width="20.28515625" style="1" customWidth="1"/>
    <col min="12288" max="12535" width="11.42578125" style="1"/>
    <col min="12536" max="12536" width="7.5703125" style="1" customWidth="1"/>
    <col min="12537" max="12537" width="14.28515625" style="1" customWidth="1"/>
    <col min="12538" max="12538" width="13.85546875" style="1" bestFit="1" customWidth="1"/>
    <col min="12539" max="12540" width="15.7109375" style="1" customWidth="1"/>
    <col min="12541" max="12541" width="11.42578125" style="1"/>
    <col min="12542" max="12542" width="8.28515625" style="1" customWidth="1"/>
    <col min="12543" max="12543" width="20.28515625" style="1" customWidth="1"/>
    <col min="12544" max="12791" width="11.42578125" style="1"/>
    <col min="12792" max="12792" width="7.5703125" style="1" customWidth="1"/>
    <col min="12793" max="12793" width="14.28515625" style="1" customWidth="1"/>
    <col min="12794" max="12794" width="13.85546875" style="1" bestFit="1" customWidth="1"/>
    <col min="12795" max="12796" width="15.7109375" style="1" customWidth="1"/>
    <col min="12797" max="12797" width="11.42578125" style="1"/>
    <col min="12798" max="12798" width="8.28515625" style="1" customWidth="1"/>
    <col min="12799" max="12799" width="20.28515625" style="1" customWidth="1"/>
    <col min="12800" max="13047" width="11.42578125" style="1"/>
    <col min="13048" max="13048" width="7.5703125" style="1" customWidth="1"/>
    <col min="13049" max="13049" width="14.28515625" style="1" customWidth="1"/>
    <col min="13050" max="13050" width="13.85546875" style="1" bestFit="1" customWidth="1"/>
    <col min="13051" max="13052" width="15.7109375" style="1" customWidth="1"/>
    <col min="13053" max="13053" width="11.42578125" style="1"/>
    <col min="13054" max="13054" width="8.28515625" style="1" customWidth="1"/>
    <col min="13055" max="13055" width="20.28515625" style="1" customWidth="1"/>
    <col min="13056" max="13303" width="11.42578125" style="1"/>
    <col min="13304" max="13304" width="7.5703125" style="1" customWidth="1"/>
    <col min="13305" max="13305" width="14.28515625" style="1" customWidth="1"/>
    <col min="13306" max="13306" width="13.85546875" style="1" bestFit="1" customWidth="1"/>
    <col min="13307" max="13308" width="15.7109375" style="1" customWidth="1"/>
    <col min="13309" max="13309" width="11.42578125" style="1"/>
    <col min="13310" max="13310" width="8.28515625" style="1" customWidth="1"/>
    <col min="13311" max="13311" width="20.28515625" style="1" customWidth="1"/>
    <col min="13312" max="13559" width="11.42578125" style="1"/>
    <col min="13560" max="13560" width="7.5703125" style="1" customWidth="1"/>
    <col min="13561" max="13561" width="14.28515625" style="1" customWidth="1"/>
    <col min="13562" max="13562" width="13.85546875" style="1" bestFit="1" customWidth="1"/>
    <col min="13563" max="13564" width="15.7109375" style="1" customWidth="1"/>
    <col min="13565" max="13565" width="11.42578125" style="1"/>
    <col min="13566" max="13566" width="8.28515625" style="1" customWidth="1"/>
    <col min="13567" max="13567" width="20.28515625" style="1" customWidth="1"/>
    <col min="13568" max="13815" width="11.42578125" style="1"/>
    <col min="13816" max="13816" width="7.5703125" style="1" customWidth="1"/>
    <col min="13817" max="13817" width="14.28515625" style="1" customWidth="1"/>
    <col min="13818" max="13818" width="13.85546875" style="1" bestFit="1" customWidth="1"/>
    <col min="13819" max="13820" width="15.7109375" style="1" customWidth="1"/>
    <col min="13821" max="13821" width="11.42578125" style="1"/>
    <col min="13822" max="13822" width="8.28515625" style="1" customWidth="1"/>
    <col min="13823" max="13823" width="20.28515625" style="1" customWidth="1"/>
    <col min="13824" max="14071" width="11.42578125" style="1"/>
    <col min="14072" max="14072" width="7.5703125" style="1" customWidth="1"/>
    <col min="14073" max="14073" width="14.28515625" style="1" customWidth="1"/>
    <col min="14074" max="14074" width="13.85546875" style="1" bestFit="1" customWidth="1"/>
    <col min="14075" max="14076" width="15.7109375" style="1" customWidth="1"/>
    <col min="14077" max="14077" width="11.42578125" style="1"/>
    <col min="14078" max="14078" width="8.28515625" style="1" customWidth="1"/>
    <col min="14079" max="14079" width="20.28515625" style="1" customWidth="1"/>
    <col min="14080" max="14327" width="11.42578125" style="1"/>
    <col min="14328" max="14328" width="7.5703125" style="1" customWidth="1"/>
    <col min="14329" max="14329" width="14.28515625" style="1" customWidth="1"/>
    <col min="14330" max="14330" width="13.85546875" style="1" bestFit="1" customWidth="1"/>
    <col min="14331" max="14332" width="15.7109375" style="1" customWidth="1"/>
    <col min="14333" max="14333" width="11.42578125" style="1"/>
    <col min="14334" max="14334" width="8.28515625" style="1" customWidth="1"/>
    <col min="14335" max="14335" width="20.28515625" style="1" customWidth="1"/>
    <col min="14336" max="14583" width="11.42578125" style="1"/>
    <col min="14584" max="14584" width="7.5703125" style="1" customWidth="1"/>
    <col min="14585" max="14585" width="14.28515625" style="1" customWidth="1"/>
    <col min="14586" max="14586" width="13.85546875" style="1" bestFit="1" customWidth="1"/>
    <col min="14587" max="14588" width="15.7109375" style="1" customWidth="1"/>
    <col min="14589" max="14589" width="11.42578125" style="1"/>
    <col min="14590" max="14590" width="8.28515625" style="1" customWidth="1"/>
    <col min="14591" max="14591" width="20.28515625" style="1" customWidth="1"/>
    <col min="14592" max="14839" width="11.42578125" style="1"/>
    <col min="14840" max="14840" width="7.5703125" style="1" customWidth="1"/>
    <col min="14841" max="14841" width="14.28515625" style="1" customWidth="1"/>
    <col min="14842" max="14842" width="13.85546875" style="1" bestFit="1" customWidth="1"/>
    <col min="14843" max="14844" width="15.7109375" style="1" customWidth="1"/>
    <col min="14845" max="14845" width="11.42578125" style="1"/>
    <col min="14846" max="14846" width="8.28515625" style="1" customWidth="1"/>
    <col min="14847" max="14847" width="20.28515625" style="1" customWidth="1"/>
    <col min="14848" max="15095" width="11.42578125" style="1"/>
    <col min="15096" max="15096" width="7.5703125" style="1" customWidth="1"/>
    <col min="15097" max="15097" width="14.28515625" style="1" customWidth="1"/>
    <col min="15098" max="15098" width="13.85546875" style="1" bestFit="1" customWidth="1"/>
    <col min="15099" max="15100" width="15.7109375" style="1" customWidth="1"/>
    <col min="15101" max="15101" width="11.42578125" style="1"/>
    <col min="15102" max="15102" width="8.28515625" style="1" customWidth="1"/>
    <col min="15103" max="15103" width="20.28515625" style="1" customWidth="1"/>
    <col min="15104" max="15351" width="11.42578125" style="1"/>
    <col min="15352" max="15352" width="7.5703125" style="1" customWidth="1"/>
    <col min="15353" max="15353" width="14.28515625" style="1" customWidth="1"/>
    <col min="15354" max="15354" width="13.85546875" style="1" bestFit="1" customWidth="1"/>
    <col min="15355" max="15356" width="15.7109375" style="1" customWidth="1"/>
    <col min="15357" max="15357" width="11.42578125" style="1"/>
    <col min="15358" max="15358" width="8.28515625" style="1" customWidth="1"/>
    <col min="15359" max="15359" width="20.28515625" style="1" customWidth="1"/>
    <col min="15360" max="15607" width="11.42578125" style="1"/>
    <col min="15608" max="15608" width="7.5703125" style="1" customWidth="1"/>
    <col min="15609" max="15609" width="14.28515625" style="1" customWidth="1"/>
    <col min="15610" max="15610" width="13.85546875" style="1" bestFit="1" customWidth="1"/>
    <col min="15611" max="15612" width="15.7109375" style="1" customWidth="1"/>
    <col min="15613" max="15613" width="11.42578125" style="1"/>
    <col min="15614" max="15614" width="8.28515625" style="1" customWidth="1"/>
    <col min="15615" max="15615" width="20.28515625" style="1" customWidth="1"/>
    <col min="15616" max="15863" width="11.42578125" style="1"/>
    <col min="15864" max="15864" width="7.5703125" style="1" customWidth="1"/>
    <col min="15865" max="15865" width="14.28515625" style="1" customWidth="1"/>
    <col min="15866" max="15866" width="13.85546875" style="1" bestFit="1" customWidth="1"/>
    <col min="15867" max="15868" width="15.7109375" style="1" customWidth="1"/>
    <col min="15869" max="15869" width="11.42578125" style="1"/>
    <col min="15870" max="15870" width="8.28515625" style="1" customWidth="1"/>
    <col min="15871" max="15871" width="20.28515625" style="1" customWidth="1"/>
    <col min="15872" max="16119" width="11.42578125" style="1"/>
    <col min="16120" max="16120" width="7.5703125" style="1" customWidth="1"/>
    <col min="16121" max="16121" width="14.28515625" style="1" customWidth="1"/>
    <col min="16122" max="16122" width="13.85546875" style="1" bestFit="1" customWidth="1"/>
    <col min="16123" max="16124" width="15.7109375" style="1" customWidth="1"/>
    <col min="16125" max="16125" width="11.42578125" style="1"/>
    <col min="16126" max="16126" width="8.28515625" style="1" customWidth="1"/>
    <col min="16127" max="16127" width="20.28515625" style="1" customWidth="1"/>
    <col min="16128" max="16384" width="11.42578125" style="1"/>
  </cols>
  <sheetData>
    <row r="1" spans="1:30" ht="18" customHeight="1" x14ac:dyDescent="0.25">
      <c r="A1" s="283" t="s">
        <v>28</v>
      </c>
      <c r="B1" s="284"/>
      <c r="C1" s="306" t="str">
        <f>+JANV.!C1</f>
        <v>Nom - Prénom</v>
      </c>
      <c r="D1" s="306"/>
      <c r="E1" s="306"/>
      <c r="F1" s="306"/>
      <c r="G1" s="306"/>
      <c r="H1" s="307"/>
      <c r="J1" s="310" t="s">
        <v>53</v>
      </c>
      <c r="K1" s="311"/>
      <c r="L1" s="312"/>
      <c r="M1" s="316">
        <f>FEV.!M1</f>
        <v>2019</v>
      </c>
    </row>
    <row r="2" spans="1:30" ht="18" customHeight="1" x14ac:dyDescent="0.25">
      <c r="A2" s="285"/>
      <c r="B2" s="286"/>
      <c r="C2" s="308"/>
      <c r="D2" s="308"/>
      <c r="E2" s="308"/>
      <c r="F2" s="308"/>
      <c r="G2" s="308"/>
      <c r="H2" s="309"/>
      <c r="J2" s="313"/>
      <c r="K2" s="314"/>
      <c r="L2" s="315"/>
      <c r="M2" s="317"/>
    </row>
    <row r="3" spans="1:30" ht="18" customHeight="1" x14ac:dyDescent="0.25">
      <c r="A3" s="1"/>
      <c r="C3" s="1"/>
      <c r="D3" s="1"/>
      <c r="E3" s="1"/>
      <c r="J3" s="2"/>
      <c r="K3" s="2"/>
      <c r="L3" s="2"/>
    </row>
    <row r="4" spans="1:30" ht="18" customHeight="1" x14ac:dyDescent="0.25">
      <c r="A4" s="1"/>
      <c r="B4" s="58" t="s">
        <v>40</v>
      </c>
      <c r="C4" s="59" t="s">
        <v>41</v>
      </c>
      <c r="D4" s="2"/>
      <c r="E4" s="318" t="s">
        <v>46</v>
      </c>
      <c r="F4" s="319"/>
      <c r="G4" s="320"/>
      <c r="H4" s="61"/>
      <c r="I4" s="53"/>
      <c r="J4" s="4" t="s">
        <v>19</v>
      </c>
      <c r="K4" s="5" t="s">
        <v>21</v>
      </c>
      <c r="L4" s="5"/>
      <c r="M4" s="6"/>
    </row>
    <row r="5" spans="1:30" s="2" customFormat="1" ht="18" customHeight="1" x14ac:dyDescent="0.25">
      <c r="B5" s="62">
        <v>15</v>
      </c>
      <c r="C5" s="63">
        <f t="shared" ref="C5" si="0">B5/60*100</f>
        <v>25</v>
      </c>
      <c r="D5" s="54"/>
      <c r="E5" s="304">
        <v>20</v>
      </c>
      <c r="F5" s="305"/>
      <c r="G5" s="64">
        <f>E5/60*100</f>
        <v>33.333333333333329</v>
      </c>
      <c r="H5" s="65"/>
      <c r="J5" s="7" t="s">
        <v>20</v>
      </c>
      <c r="K5" s="8" t="s">
        <v>22</v>
      </c>
      <c r="L5" s="8"/>
      <c r="M5" s="9"/>
      <c r="P5" s="1"/>
      <c r="Q5" s="1"/>
    </row>
    <row r="6" spans="1:30" s="2" customFormat="1" ht="18" customHeight="1" x14ac:dyDescent="0.25">
      <c r="B6" s="62">
        <v>30</v>
      </c>
      <c r="C6" s="63">
        <v>50</v>
      </c>
      <c r="D6" s="54"/>
      <c r="E6" s="22"/>
      <c r="F6" s="22"/>
      <c r="G6" s="65"/>
      <c r="H6" s="65"/>
      <c r="J6" s="7" t="s">
        <v>23</v>
      </c>
      <c r="K6" s="8" t="s">
        <v>24</v>
      </c>
      <c r="L6" s="11"/>
      <c r="M6" s="66"/>
      <c r="P6" s="1"/>
      <c r="Q6" s="1"/>
    </row>
    <row r="7" spans="1:30" s="2" customFormat="1" ht="18" customHeight="1" x14ac:dyDescent="0.25">
      <c r="B7" s="67">
        <v>45</v>
      </c>
      <c r="C7" s="68">
        <f>B7/60*100</f>
        <v>75</v>
      </c>
      <c r="D7" s="54"/>
      <c r="E7" s="297" t="s">
        <v>44</v>
      </c>
      <c r="F7" s="298"/>
      <c r="G7" s="298"/>
      <c r="H7" s="299"/>
      <c r="J7" s="7" t="s">
        <v>0</v>
      </c>
      <c r="K7" s="8" t="s">
        <v>27</v>
      </c>
      <c r="L7" s="11"/>
      <c r="M7" s="66"/>
      <c r="S7" s="1">
        <v>5</v>
      </c>
      <c r="T7" s="55">
        <v>7</v>
      </c>
      <c r="U7" s="1" t="s">
        <v>10</v>
      </c>
    </row>
    <row r="8" spans="1:30" ht="18" customHeight="1" x14ac:dyDescent="0.25">
      <c r="A8" s="8"/>
      <c r="B8" s="69"/>
      <c r="C8" s="70"/>
      <c r="D8" s="22"/>
      <c r="E8" s="300"/>
      <c r="F8" s="301"/>
      <c r="G8" s="301"/>
      <c r="H8" s="302"/>
      <c r="I8" s="10"/>
      <c r="J8" s="7" t="s">
        <v>1</v>
      </c>
      <c r="K8" s="8" t="s">
        <v>25</v>
      </c>
      <c r="L8" s="8"/>
      <c r="M8" s="9"/>
      <c r="S8" s="1">
        <v>2</v>
      </c>
      <c r="T8" s="55">
        <v>3.5</v>
      </c>
      <c r="U8" s="1" t="s">
        <v>31</v>
      </c>
    </row>
    <row r="9" spans="1:30" ht="18" customHeight="1" x14ac:dyDescent="0.25">
      <c r="A9" s="71"/>
      <c r="C9" s="72"/>
      <c r="D9" s="22"/>
      <c r="E9" s="8"/>
      <c r="F9" s="8"/>
      <c r="G9" s="72"/>
      <c r="H9" s="72"/>
      <c r="I9" s="10"/>
      <c r="J9" s="7" t="s">
        <v>30</v>
      </c>
      <c r="K9" s="8" t="s">
        <v>42</v>
      </c>
      <c r="L9" s="8"/>
      <c r="M9" s="9"/>
      <c r="S9" s="1">
        <v>3</v>
      </c>
      <c r="T9" s="55">
        <v>3.5</v>
      </c>
      <c r="U9" s="1" t="s">
        <v>32</v>
      </c>
    </row>
    <row r="10" spans="1:30" ht="18" customHeight="1" x14ac:dyDescent="0.25">
      <c r="A10" s="71"/>
      <c r="B10" s="12" t="s">
        <v>18</v>
      </c>
      <c r="C10" s="13"/>
      <c r="D10" s="14"/>
      <c r="E10" s="73">
        <v>7</v>
      </c>
      <c r="J10" s="15" t="s">
        <v>2</v>
      </c>
      <c r="K10" s="16" t="s">
        <v>26</v>
      </c>
      <c r="L10" s="16"/>
      <c r="M10" s="17"/>
      <c r="S10" s="1">
        <v>0</v>
      </c>
      <c r="T10" s="55">
        <v>0</v>
      </c>
      <c r="U10" s="1" t="s">
        <v>47</v>
      </c>
    </row>
    <row r="11" spans="1:30" ht="18" customHeight="1" x14ac:dyDescent="0.25">
      <c r="A11" s="1"/>
      <c r="C11" s="1"/>
      <c r="D11" s="1"/>
      <c r="E11" s="1"/>
      <c r="T11" s="55"/>
    </row>
    <row r="12" spans="1:30" ht="45" customHeight="1" x14ac:dyDescent="0.25">
      <c r="C12" s="18"/>
      <c r="D12" s="19" t="s">
        <v>3</v>
      </c>
      <c r="E12" s="19" t="s">
        <v>4</v>
      </c>
      <c r="G12" s="20" t="s">
        <v>45</v>
      </c>
      <c r="H12" s="21"/>
      <c r="I12" s="20" t="s">
        <v>48</v>
      </c>
      <c r="J12" s="20" t="s">
        <v>49</v>
      </c>
      <c r="K12" s="20" t="s">
        <v>50</v>
      </c>
      <c r="M12" s="20" t="s">
        <v>9</v>
      </c>
      <c r="P12" s="74"/>
    </row>
    <row r="13" spans="1:30" ht="32.25" customHeight="1" thickBot="1" x14ac:dyDescent="0.3">
      <c r="B13" s="1" t="s">
        <v>8</v>
      </c>
      <c r="C13" s="18"/>
      <c r="D13" s="22"/>
      <c r="E13" s="22"/>
      <c r="G13" s="22"/>
      <c r="H13" s="21"/>
      <c r="I13" s="8"/>
      <c r="J13" s="8"/>
      <c r="K13" s="104">
        <f>+FEV.!K52</f>
        <v>-0.5</v>
      </c>
      <c r="M13" s="104">
        <f>+FEV.!M52</f>
        <v>-1.5</v>
      </c>
      <c r="Q13" s="54"/>
      <c r="R13" s="54"/>
      <c r="U13" s="54" t="s">
        <v>29</v>
      </c>
      <c r="V13" s="51" t="s">
        <v>33</v>
      </c>
      <c r="W13" s="51" t="s">
        <v>34</v>
      </c>
      <c r="X13" s="52" t="s">
        <v>37</v>
      </c>
      <c r="Y13" s="51" t="s">
        <v>35</v>
      </c>
      <c r="Z13" s="51" t="s">
        <v>36</v>
      </c>
      <c r="AA13" s="2" t="s">
        <v>38</v>
      </c>
      <c r="AB13" s="51" t="s">
        <v>39</v>
      </c>
      <c r="AC13" s="51"/>
      <c r="AD13" s="51"/>
    </row>
    <row r="14" spans="1:30" ht="22.5" customHeight="1" x14ac:dyDescent="0.25">
      <c r="A14" s="292">
        <v>9</v>
      </c>
      <c r="B14" s="23" t="s">
        <v>11</v>
      </c>
      <c r="C14" s="120" t="str">
        <f t="array" ref="C14:C20">IF(MONTH(DATE(y,3,1))&lt;&gt;MONTH(DATE(y,3,1)-(WEEKDAY(DATE(y,3,1),3)-1)+{1;2;3;4;5;6;7}+{0,1,2,3,4,5}-2),"",DATE(y,3,1)-(WEEKDAY(DATE(y,3,1),3)-1)+{1;2;3;4;5;6;7}+{0,1,2,3,4,5}-2)</f>
        <v/>
      </c>
      <c r="D14" s="80"/>
      <c r="E14" s="80"/>
      <c r="F14" s="92"/>
      <c r="G14" s="93"/>
      <c r="H14" s="24"/>
      <c r="I14" s="75"/>
      <c r="J14" s="75"/>
      <c r="K14" s="75">
        <f>K13+I14+J14</f>
        <v>-0.5</v>
      </c>
      <c r="L14" s="23"/>
      <c r="M14" s="29">
        <f>-U14</f>
        <v>0</v>
      </c>
      <c r="P14" s="54"/>
      <c r="Q14" s="54" t="str">
        <f t="shared" ref="Q14:Q28" si="1">IF(D14="T",2,IF(D14="CP",0,IF(D14="TF",2,IF(D14="TM",0,IF(D14="JF",0,IF(D14="RTT",0,IF(D14="JNT",0,"0")))))))</f>
        <v>0</v>
      </c>
      <c r="R14" s="54" t="str">
        <f t="shared" ref="R14:R28" si="2">IF(E14="T",3,IF(E14="CP",0,IF(E14="TF",3,IF(E14="TM",0,IF(E14="JF",0,IF(E14="RTT",0,IF(E14="JNT",0,"0")))))))</f>
        <v>0</v>
      </c>
      <c r="S14" s="1">
        <f t="shared" ref="S14:S50" si="3">Q14+R14</f>
        <v>0</v>
      </c>
      <c r="T14" s="55">
        <f>IF(S14=5,$T$7,IF(S14=2,$T$8,IF(S14=3,$T$9,IF(S14=0,$T$10))))</f>
        <v>0</v>
      </c>
      <c r="U14" s="54">
        <f>IF(AND(D14="CP",E14="CP"),1,IF(AND(D14="CP",E14&lt;&gt;"CP"),0.5,IF(AND(D14&lt;&gt;"CP",E14="CP"),0.5,0)))</f>
        <v>0</v>
      </c>
      <c r="V14" s="54">
        <f t="shared" ref="V14:W28" si="4">IF(D14="RTT",0.5,0)</f>
        <v>0</v>
      </c>
      <c r="W14" s="54">
        <f>IF(E14="RTT",0.5,0)</f>
        <v>0</v>
      </c>
      <c r="X14" s="3">
        <f>SUM(V14:W14)</f>
        <v>0</v>
      </c>
      <c r="Y14" s="54">
        <f>IF(D14="TM",0.5,0)</f>
        <v>0</v>
      </c>
      <c r="Z14" s="54">
        <f>IF(E14="TM",0.5,0)</f>
        <v>0</v>
      </c>
      <c r="AA14" s="2">
        <f>SUM(Y14:Z14)</f>
        <v>0</v>
      </c>
      <c r="AB14" s="1">
        <f>AA14/1547*17</f>
        <v>0</v>
      </c>
    </row>
    <row r="15" spans="1:30" ht="22.5" customHeight="1" x14ac:dyDescent="0.25">
      <c r="A15" s="303"/>
      <c r="B15" s="8" t="s">
        <v>12</v>
      </c>
      <c r="C15" s="121" t="str">
        <v/>
      </c>
      <c r="D15" s="81"/>
      <c r="E15" s="81"/>
      <c r="F15" s="87"/>
      <c r="G15" s="88"/>
      <c r="H15" s="21"/>
      <c r="I15" s="73">
        <f>IF(G15&gt;T15,(G15-T15),0)</f>
        <v>0</v>
      </c>
      <c r="J15" s="73">
        <f>IF(G15&lt;T15,(G15-T15),0)</f>
        <v>0</v>
      </c>
      <c r="K15" s="73">
        <f>K14+I15+J15</f>
        <v>-0.5</v>
      </c>
      <c r="L15" s="8"/>
      <c r="M15" s="26">
        <f>-U15</f>
        <v>0</v>
      </c>
      <c r="P15" s="54"/>
      <c r="Q15" s="54" t="str">
        <f t="shared" si="1"/>
        <v>0</v>
      </c>
      <c r="R15" s="54" t="str">
        <f t="shared" si="2"/>
        <v>0</v>
      </c>
      <c r="S15" s="1">
        <f t="shared" si="3"/>
        <v>0</v>
      </c>
      <c r="T15" s="55">
        <f t="shared" ref="T15:T50" si="5">IF(S15=5,$T$7,IF(S15=2,$T$8,IF(S15=3,$T$9,IF(S15=0,$T$10))))</f>
        <v>0</v>
      </c>
      <c r="U15" s="54">
        <f>IF(AND(D15="CP",E15="CP"),1,IF(AND(D15="CP",E15&lt;&gt;"CP"),0.5,IF(AND(D15&lt;&gt;"CP",E15="CP"),0.5,0)))</f>
        <v>0</v>
      </c>
      <c r="V15" s="54">
        <f t="shared" si="4"/>
        <v>0</v>
      </c>
      <c r="W15" s="54">
        <f t="shared" si="4"/>
        <v>0</v>
      </c>
      <c r="X15" s="3">
        <f t="shared" ref="X15:X23" si="6">SUM(V15:W15)</f>
        <v>0</v>
      </c>
      <c r="Y15" s="54">
        <f t="shared" ref="Y15:Z28" si="7">IF(D15="TM",0.5,0)</f>
        <v>0</v>
      </c>
      <c r="Z15" s="54">
        <f t="shared" si="7"/>
        <v>0</v>
      </c>
      <c r="AA15" s="2">
        <f t="shared" ref="AA15:AA28" si="8">SUM(Y15:Z15)</f>
        <v>0</v>
      </c>
      <c r="AB15" s="1">
        <f t="shared" ref="AB15:AB28" si="9">AA15/1547*17</f>
        <v>0</v>
      </c>
    </row>
    <row r="16" spans="1:30" ht="22.5" customHeight="1" x14ac:dyDescent="0.25">
      <c r="A16" s="303"/>
      <c r="B16" s="8" t="s">
        <v>13</v>
      </c>
      <c r="C16" s="121" t="str">
        <v/>
      </c>
      <c r="D16" s="81"/>
      <c r="E16" s="81"/>
      <c r="F16" s="87"/>
      <c r="G16" s="88"/>
      <c r="H16" s="22"/>
      <c r="I16" s="73">
        <f t="shared" ref="I16:I18" si="10">IF(G16&gt;T16,(G16-T16),0)</f>
        <v>0</v>
      </c>
      <c r="J16" s="73">
        <f t="shared" ref="J16:J18" si="11">IF(G16&lt;T16,(G16-T16),0)</f>
        <v>0</v>
      </c>
      <c r="K16" s="73">
        <f t="shared" ref="K16:K18" si="12">K15+I16+J16</f>
        <v>-0.5</v>
      </c>
      <c r="L16" s="8"/>
      <c r="M16" s="26">
        <f t="shared" ref="M16:M18" si="13">-U16</f>
        <v>0</v>
      </c>
      <c r="P16" s="54"/>
      <c r="Q16" s="54" t="str">
        <f t="shared" si="1"/>
        <v>0</v>
      </c>
      <c r="R16" s="54" t="str">
        <f t="shared" si="2"/>
        <v>0</v>
      </c>
      <c r="S16" s="1">
        <f t="shared" si="3"/>
        <v>0</v>
      </c>
      <c r="T16" s="55">
        <f t="shared" si="5"/>
        <v>0</v>
      </c>
      <c r="U16" s="54">
        <f>IF(AND(D16="CP",E16="CP"),1,IF(AND(D16="CP",E16&lt;&gt;"CP"),0.5,IF(AND(D16&lt;&gt;"CP",E16="CP"),0.5,0)))</f>
        <v>0</v>
      </c>
      <c r="V16" s="54">
        <f>IF(D16="RTT",0.5,0)</f>
        <v>0</v>
      </c>
      <c r="W16" s="54">
        <f t="shared" si="4"/>
        <v>0</v>
      </c>
      <c r="X16" s="3">
        <f t="shared" si="6"/>
        <v>0</v>
      </c>
      <c r="Y16" s="54">
        <f t="shared" si="7"/>
        <v>0</v>
      </c>
      <c r="Z16" s="54">
        <f t="shared" si="7"/>
        <v>0</v>
      </c>
      <c r="AA16" s="2">
        <f t="shared" si="8"/>
        <v>0</v>
      </c>
      <c r="AB16" s="1">
        <f t="shared" si="9"/>
        <v>0</v>
      </c>
    </row>
    <row r="17" spans="1:28" ht="22.5" customHeight="1" x14ac:dyDescent="0.25">
      <c r="A17" s="303"/>
      <c r="B17" s="8" t="s">
        <v>14</v>
      </c>
      <c r="C17" s="121" t="str">
        <v/>
      </c>
      <c r="D17" s="81"/>
      <c r="E17" s="81"/>
      <c r="F17" s="87"/>
      <c r="G17" s="88"/>
      <c r="H17" s="22"/>
      <c r="I17" s="73">
        <f t="shared" si="10"/>
        <v>0</v>
      </c>
      <c r="J17" s="73">
        <f t="shared" si="11"/>
        <v>0</v>
      </c>
      <c r="K17" s="73">
        <f t="shared" si="12"/>
        <v>-0.5</v>
      </c>
      <c r="L17" s="8"/>
      <c r="M17" s="26">
        <f t="shared" si="13"/>
        <v>0</v>
      </c>
      <c r="P17" s="54"/>
      <c r="Q17" s="54" t="str">
        <f t="shared" si="1"/>
        <v>0</v>
      </c>
      <c r="R17" s="54" t="str">
        <f t="shared" si="2"/>
        <v>0</v>
      </c>
      <c r="S17" s="1">
        <f t="shared" si="3"/>
        <v>0</v>
      </c>
      <c r="T17" s="55">
        <f t="shared" si="5"/>
        <v>0</v>
      </c>
      <c r="U17" s="54">
        <f>IF(AND(D17="CP",E17="CP"),1,IF(AND(D17="CP",E17&lt;&gt;"CP"),0.5,IF(AND(D17&lt;&gt;"CP",E17="CP"),0.5,0)))</f>
        <v>0</v>
      </c>
      <c r="V17" s="54">
        <f t="shared" ref="V17:V28" si="14">IF(D17="RTT",0.5,0)</f>
        <v>0</v>
      </c>
      <c r="W17" s="54">
        <f t="shared" si="4"/>
        <v>0</v>
      </c>
      <c r="X17" s="3">
        <f t="shared" si="6"/>
        <v>0</v>
      </c>
      <c r="Y17" s="54">
        <f t="shared" si="7"/>
        <v>0</v>
      </c>
      <c r="Z17" s="54">
        <f t="shared" si="7"/>
        <v>0</v>
      </c>
      <c r="AA17" s="2">
        <f t="shared" si="8"/>
        <v>0</v>
      </c>
      <c r="AB17" s="1">
        <f t="shared" si="9"/>
        <v>0</v>
      </c>
    </row>
    <row r="18" spans="1:28" ht="22.5" customHeight="1" x14ac:dyDescent="0.25">
      <c r="A18" s="303"/>
      <c r="B18" s="8" t="s">
        <v>15</v>
      </c>
      <c r="C18" s="121">
        <v>43525</v>
      </c>
      <c r="D18" s="82"/>
      <c r="E18" s="82"/>
      <c r="F18" s="87"/>
      <c r="G18" s="89"/>
      <c r="H18" s="22"/>
      <c r="I18" s="73">
        <f t="shared" si="10"/>
        <v>0</v>
      </c>
      <c r="J18" s="73">
        <f t="shared" si="11"/>
        <v>0</v>
      </c>
      <c r="K18" s="73">
        <f t="shared" si="12"/>
        <v>-0.5</v>
      </c>
      <c r="L18" s="8"/>
      <c r="M18" s="26">
        <f t="shared" si="13"/>
        <v>0</v>
      </c>
      <c r="P18" s="54"/>
      <c r="Q18" s="54" t="str">
        <f t="shared" si="1"/>
        <v>0</v>
      </c>
      <c r="R18" s="54" t="str">
        <f t="shared" si="2"/>
        <v>0</v>
      </c>
      <c r="S18" s="1">
        <f t="shared" si="3"/>
        <v>0</v>
      </c>
      <c r="T18" s="55">
        <f t="shared" si="5"/>
        <v>0</v>
      </c>
      <c r="U18" s="54">
        <f>IF(AND(D18="CP",E18="CP"),1,IF(AND(D18="CP",E18&lt;&gt;"CP"),0.5,IF(AND(D18&lt;&gt;"CP",E18="CP"),0.5,0)))</f>
        <v>0</v>
      </c>
      <c r="V18" s="54">
        <f t="shared" si="14"/>
        <v>0</v>
      </c>
      <c r="W18" s="54">
        <f t="shared" si="4"/>
        <v>0</v>
      </c>
      <c r="X18" s="3">
        <f t="shared" si="6"/>
        <v>0</v>
      </c>
      <c r="Y18" s="54">
        <f t="shared" si="7"/>
        <v>0</v>
      </c>
      <c r="Z18" s="54">
        <f t="shared" si="7"/>
        <v>0</v>
      </c>
      <c r="AA18" s="2">
        <f t="shared" si="8"/>
        <v>0</v>
      </c>
      <c r="AB18" s="1">
        <f t="shared" si="9"/>
        <v>0</v>
      </c>
    </row>
    <row r="19" spans="1:28" ht="22.5" customHeight="1" x14ac:dyDescent="0.25">
      <c r="A19" s="303"/>
      <c r="B19" s="85" t="s">
        <v>16</v>
      </c>
      <c r="C19" s="122">
        <v>43526</v>
      </c>
      <c r="D19" s="83"/>
      <c r="E19" s="83"/>
      <c r="F19" s="8"/>
      <c r="G19" s="83"/>
      <c r="H19" s="22"/>
      <c r="I19" s="83"/>
      <c r="J19" s="83"/>
      <c r="K19" s="83"/>
      <c r="L19" s="8"/>
      <c r="M19" s="83"/>
      <c r="P19" s="54"/>
      <c r="Q19" s="54" t="str">
        <f t="shared" si="1"/>
        <v>0</v>
      </c>
      <c r="R19" s="54" t="str">
        <f t="shared" si="2"/>
        <v>0</v>
      </c>
      <c r="S19" s="1">
        <f t="shared" si="3"/>
        <v>0</v>
      </c>
      <c r="T19" s="55">
        <f t="shared" si="5"/>
        <v>0</v>
      </c>
      <c r="U19" s="54">
        <f t="shared" ref="U19:U50" si="15">IF(AND(D19="CP",E19="CP"),1,IF(AND(D19="CP",E19&lt;&gt;"CP"),0.5,IF(AND(D19&lt;&gt;"CP",E19="CP"),0.5,0)))</f>
        <v>0</v>
      </c>
      <c r="V19" s="54">
        <f t="shared" si="14"/>
        <v>0</v>
      </c>
      <c r="W19" s="54">
        <f t="shared" si="4"/>
        <v>0</v>
      </c>
      <c r="X19" s="3">
        <f t="shared" si="6"/>
        <v>0</v>
      </c>
      <c r="Y19" s="54">
        <f t="shared" si="7"/>
        <v>0</v>
      </c>
      <c r="Z19" s="54">
        <f t="shared" si="7"/>
        <v>0</v>
      </c>
      <c r="AA19" s="2">
        <f t="shared" si="8"/>
        <v>0</v>
      </c>
      <c r="AB19" s="1">
        <f t="shared" si="9"/>
        <v>0</v>
      </c>
    </row>
    <row r="20" spans="1:28" ht="22.5" customHeight="1" thickBot="1" x14ac:dyDescent="0.3">
      <c r="A20" s="293"/>
      <c r="B20" s="86" t="s">
        <v>17</v>
      </c>
      <c r="C20" s="123">
        <v>43527</v>
      </c>
      <c r="D20" s="84"/>
      <c r="E20" s="84"/>
      <c r="F20" s="28"/>
      <c r="G20" s="84"/>
      <c r="H20" s="32"/>
      <c r="I20" s="84"/>
      <c r="J20" s="84"/>
      <c r="K20" s="84"/>
      <c r="L20" s="28"/>
      <c r="M20" s="84"/>
      <c r="P20" s="54"/>
      <c r="Q20" s="54" t="str">
        <f t="shared" si="1"/>
        <v>0</v>
      </c>
      <c r="R20" s="54" t="str">
        <f t="shared" si="2"/>
        <v>0</v>
      </c>
      <c r="S20" s="1">
        <f t="shared" si="3"/>
        <v>0</v>
      </c>
      <c r="T20" s="55">
        <f t="shared" si="5"/>
        <v>0</v>
      </c>
      <c r="U20" s="54">
        <f t="shared" si="15"/>
        <v>0</v>
      </c>
      <c r="V20" s="54">
        <f t="shared" si="14"/>
        <v>0</v>
      </c>
      <c r="W20" s="54">
        <f t="shared" si="4"/>
        <v>0</v>
      </c>
      <c r="X20" s="3">
        <f t="shared" si="6"/>
        <v>0</v>
      </c>
      <c r="Y20" s="54">
        <f t="shared" si="7"/>
        <v>0</v>
      </c>
      <c r="Z20" s="54">
        <f t="shared" si="7"/>
        <v>0</v>
      </c>
      <c r="AA20" s="2">
        <f t="shared" si="8"/>
        <v>0</v>
      </c>
      <c r="AB20" s="1">
        <f t="shared" si="9"/>
        <v>0</v>
      </c>
    </row>
    <row r="21" spans="1:28" ht="22.5" customHeight="1" x14ac:dyDescent="0.25">
      <c r="A21" s="292">
        <v>10</v>
      </c>
      <c r="B21" s="8" t="s">
        <v>11</v>
      </c>
      <c r="C21" s="120">
        <f>IF(OR(C20="",C20=DATE($M$1,3,31)),"",C20+1)</f>
        <v>43528</v>
      </c>
      <c r="D21" s="81"/>
      <c r="E21" s="81"/>
      <c r="F21" s="8"/>
      <c r="G21" s="88"/>
      <c r="H21" s="22"/>
      <c r="I21" s="73">
        <f t="shared" ref="I21:I25" si="16">IF(G21&gt;T21,(G21-T21),0)</f>
        <v>0</v>
      </c>
      <c r="J21" s="73">
        <f t="shared" ref="J21:J25" si="17">IF(G21&lt;T21,(G21-T21),0)</f>
        <v>0</v>
      </c>
      <c r="K21" s="75">
        <f>+K18+I21+J21</f>
        <v>-0.5</v>
      </c>
      <c r="L21" s="8"/>
      <c r="M21" s="26">
        <f t="shared" ref="M21:M25" si="18">-U21</f>
        <v>0</v>
      </c>
      <c r="P21" s="54"/>
      <c r="Q21" s="54" t="str">
        <f t="shared" si="1"/>
        <v>0</v>
      </c>
      <c r="R21" s="54" t="str">
        <f t="shared" si="2"/>
        <v>0</v>
      </c>
      <c r="S21" s="1">
        <f t="shared" si="3"/>
        <v>0</v>
      </c>
      <c r="T21" s="55">
        <f t="shared" si="5"/>
        <v>0</v>
      </c>
      <c r="U21" s="54">
        <f t="shared" si="15"/>
        <v>0</v>
      </c>
      <c r="V21" s="54">
        <f t="shared" si="14"/>
        <v>0</v>
      </c>
      <c r="W21" s="54">
        <f t="shared" si="4"/>
        <v>0</v>
      </c>
      <c r="X21" s="3">
        <f t="shared" si="6"/>
        <v>0</v>
      </c>
      <c r="Y21" s="54">
        <f t="shared" si="7"/>
        <v>0</v>
      </c>
      <c r="Z21" s="54">
        <f t="shared" si="7"/>
        <v>0</v>
      </c>
      <c r="AA21" s="2">
        <f t="shared" si="8"/>
        <v>0</v>
      </c>
      <c r="AB21" s="1">
        <f t="shared" si="9"/>
        <v>0</v>
      </c>
    </row>
    <row r="22" spans="1:28" ht="22.5" customHeight="1" x14ac:dyDescent="0.25">
      <c r="A22" s="303"/>
      <c r="B22" s="8" t="s">
        <v>12</v>
      </c>
      <c r="C22" s="127">
        <f t="shared" ref="C22:C50" si="19">IF(OR(C21="",C21=DATE($M$1,3,31)),"",C21+1)</f>
        <v>43529</v>
      </c>
      <c r="D22" s="81"/>
      <c r="E22" s="81"/>
      <c r="F22" s="8"/>
      <c r="G22" s="88"/>
      <c r="H22" s="22"/>
      <c r="I22" s="73">
        <f t="shared" si="16"/>
        <v>0</v>
      </c>
      <c r="J22" s="73">
        <f t="shared" si="17"/>
        <v>0</v>
      </c>
      <c r="K22" s="73">
        <f>K21+I22+J22</f>
        <v>-0.5</v>
      </c>
      <c r="L22" s="8"/>
      <c r="M22" s="26">
        <f t="shared" si="18"/>
        <v>0</v>
      </c>
      <c r="P22" s="54"/>
      <c r="Q22" s="54" t="str">
        <f t="shared" si="1"/>
        <v>0</v>
      </c>
      <c r="R22" s="54" t="str">
        <f t="shared" si="2"/>
        <v>0</v>
      </c>
      <c r="S22" s="1">
        <f t="shared" si="3"/>
        <v>0</v>
      </c>
      <c r="T22" s="55">
        <f t="shared" si="5"/>
        <v>0</v>
      </c>
      <c r="U22" s="54">
        <f t="shared" si="15"/>
        <v>0</v>
      </c>
      <c r="V22" s="54">
        <f t="shared" si="14"/>
        <v>0</v>
      </c>
      <c r="W22" s="54">
        <f t="shared" si="4"/>
        <v>0</v>
      </c>
      <c r="X22" s="3">
        <f t="shared" si="6"/>
        <v>0</v>
      </c>
      <c r="Y22" s="54">
        <f t="shared" si="7"/>
        <v>0</v>
      </c>
      <c r="Z22" s="54">
        <f t="shared" si="7"/>
        <v>0</v>
      </c>
      <c r="AA22" s="2">
        <f t="shared" si="8"/>
        <v>0</v>
      </c>
      <c r="AB22" s="1">
        <f t="shared" si="9"/>
        <v>0</v>
      </c>
    </row>
    <row r="23" spans="1:28" ht="22.5" customHeight="1" x14ac:dyDescent="0.25">
      <c r="A23" s="303"/>
      <c r="B23" s="8" t="s">
        <v>13</v>
      </c>
      <c r="C23" s="127">
        <f t="shared" si="19"/>
        <v>43530</v>
      </c>
      <c r="D23" s="81"/>
      <c r="E23" s="81"/>
      <c r="F23" s="8"/>
      <c r="G23" s="88"/>
      <c r="H23" s="22"/>
      <c r="I23" s="73">
        <f t="shared" si="16"/>
        <v>0</v>
      </c>
      <c r="J23" s="73">
        <f t="shared" si="17"/>
        <v>0</v>
      </c>
      <c r="K23" s="73">
        <f t="shared" ref="K23:K25" si="20">K22+I23+J23</f>
        <v>-0.5</v>
      </c>
      <c r="L23" s="8"/>
      <c r="M23" s="26">
        <f t="shared" si="18"/>
        <v>0</v>
      </c>
      <c r="P23" s="54"/>
      <c r="Q23" s="54" t="str">
        <f t="shared" si="1"/>
        <v>0</v>
      </c>
      <c r="R23" s="54" t="str">
        <f t="shared" si="2"/>
        <v>0</v>
      </c>
      <c r="S23" s="1">
        <f t="shared" si="3"/>
        <v>0</v>
      </c>
      <c r="T23" s="55">
        <f t="shared" si="5"/>
        <v>0</v>
      </c>
      <c r="U23" s="54">
        <f t="shared" si="15"/>
        <v>0</v>
      </c>
      <c r="V23" s="54">
        <f t="shared" si="14"/>
        <v>0</v>
      </c>
      <c r="W23" s="54">
        <f t="shared" si="4"/>
        <v>0</v>
      </c>
      <c r="X23" s="3">
        <f t="shared" si="6"/>
        <v>0</v>
      </c>
      <c r="Y23" s="54">
        <f t="shared" si="7"/>
        <v>0</v>
      </c>
      <c r="Z23" s="54">
        <f t="shared" si="7"/>
        <v>0</v>
      </c>
      <c r="AA23" s="2">
        <f t="shared" si="8"/>
        <v>0</v>
      </c>
      <c r="AB23" s="1">
        <f t="shared" si="9"/>
        <v>0</v>
      </c>
    </row>
    <row r="24" spans="1:28" ht="22.5" customHeight="1" x14ac:dyDescent="0.25">
      <c r="A24" s="303"/>
      <c r="B24" s="8" t="s">
        <v>14</v>
      </c>
      <c r="C24" s="127">
        <f t="shared" si="19"/>
        <v>43531</v>
      </c>
      <c r="D24" s="81"/>
      <c r="E24" s="81"/>
      <c r="F24" s="8"/>
      <c r="G24" s="88"/>
      <c r="H24" s="22"/>
      <c r="I24" s="73">
        <f t="shared" si="16"/>
        <v>0</v>
      </c>
      <c r="J24" s="73">
        <f t="shared" si="17"/>
        <v>0</v>
      </c>
      <c r="K24" s="73">
        <f t="shared" si="20"/>
        <v>-0.5</v>
      </c>
      <c r="L24" s="8"/>
      <c r="M24" s="26">
        <f t="shared" si="18"/>
        <v>0</v>
      </c>
      <c r="P24" s="54"/>
      <c r="Q24" s="54" t="str">
        <f t="shared" si="1"/>
        <v>0</v>
      </c>
      <c r="R24" s="54" t="str">
        <f t="shared" si="2"/>
        <v>0</v>
      </c>
      <c r="S24" s="1">
        <f t="shared" si="3"/>
        <v>0</v>
      </c>
      <c r="T24" s="55">
        <f t="shared" si="5"/>
        <v>0</v>
      </c>
      <c r="U24" s="54">
        <f t="shared" si="15"/>
        <v>0</v>
      </c>
      <c r="V24" s="54">
        <f t="shared" si="14"/>
        <v>0</v>
      </c>
      <c r="W24" s="54">
        <f t="shared" si="4"/>
        <v>0</v>
      </c>
      <c r="X24" s="3">
        <f t="shared" ref="X24:X28" si="21">SUM(U24:W24)</f>
        <v>0</v>
      </c>
      <c r="Y24" s="54">
        <f t="shared" si="7"/>
        <v>0</v>
      </c>
      <c r="Z24" s="54">
        <f t="shared" si="7"/>
        <v>0</v>
      </c>
      <c r="AA24" s="2">
        <f t="shared" si="8"/>
        <v>0</v>
      </c>
      <c r="AB24" s="1">
        <f t="shared" si="9"/>
        <v>0</v>
      </c>
    </row>
    <row r="25" spans="1:28" ht="22.5" customHeight="1" x14ac:dyDescent="0.25">
      <c r="A25" s="303"/>
      <c r="B25" s="8" t="s">
        <v>15</v>
      </c>
      <c r="C25" s="127">
        <f t="shared" si="19"/>
        <v>43532</v>
      </c>
      <c r="D25" s="81"/>
      <c r="E25" s="81"/>
      <c r="F25" s="8"/>
      <c r="G25" s="88"/>
      <c r="H25" s="22"/>
      <c r="I25" s="73">
        <f t="shared" si="16"/>
        <v>0</v>
      </c>
      <c r="J25" s="73">
        <f t="shared" si="17"/>
        <v>0</v>
      </c>
      <c r="K25" s="73">
        <f t="shared" si="20"/>
        <v>-0.5</v>
      </c>
      <c r="L25" s="8"/>
      <c r="M25" s="26">
        <f t="shared" si="18"/>
        <v>0</v>
      </c>
      <c r="P25" s="54"/>
      <c r="Q25" s="54" t="str">
        <f t="shared" si="1"/>
        <v>0</v>
      </c>
      <c r="R25" s="54" t="str">
        <f t="shared" si="2"/>
        <v>0</v>
      </c>
      <c r="S25" s="1">
        <f t="shared" si="3"/>
        <v>0</v>
      </c>
      <c r="T25" s="55">
        <f t="shared" si="5"/>
        <v>0</v>
      </c>
      <c r="U25" s="54">
        <f t="shared" si="15"/>
        <v>0</v>
      </c>
      <c r="V25" s="54">
        <f t="shared" si="14"/>
        <v>0</v>
      </c>
      <c r="W25" s="54">
        <f t="shared" si="4"/>
        <v>0</v>
      </c>
      <c r="X25" s="3">
        <f t="shared" si="21"/>
        <v>0</v>
      </c>
      <c r="Y25" s="54">
        <f t="shared" si="7"/>
        <v>0</v>
      </c>
      <c r="Z25" s="54">
        <f t="shared" si="7"/>
        <v>0</v>
      </c>
      <c r="AA25" s="2">
        <f t="shared" si="8"/>
        <v>0</v>
      </c>
      <c r="AB25" s="1">
        <f t="shared" si="9"/>
        <v>0</v>
      </c>
    </row>
    <row r="26" spans="1:28" ht="22.5" customHeight="1" x14ac:dyDescent="0.25">
      <c r="A26" s="303"/>
      <c r="B26" s="85" t="s">
        <v>16</v>
      </c>
      <c r="C26" s="124">
        <f t="shared" si="19"/>
        <v>43533</v>
      </c>
      <c r="D26" s="83"/>
      <c r="E26" s="83"/>
      <c r="F26" s="8"/>
      <c r="G26" s="83"/>
      <c r="H26" s="22"/>
      <c r="I26" s="83"/>
      <c r="J26" s="83"/>
      <c r="K26" s="83"/>
      <c r="L26" s="8"/>
      <c r="M26" s="83"/>
      <c r="P26" s="54"/>
      <c r="Q26" s="54" t="str">
        <f t="shared" si="1"/>
        <v>0</v>
      </c>
      <c r="R26" s="54" t="str">
        <f t="shared" si="2"/>
        <v>0</v>
      </c>
      <c r="S26" s="1">
        <f t="shared" si="3"/>
        <v>0</v>
      </c>
      <c r="T26" s="55">
        <f t="shared" si="5"/>
        <v>0</v>
      </c>
      <c r="U26" s="54">
        <f t="shared" si="15"/>
        <v>0</v>
      </c>
      <c r="V26" s="54">
        <f t="shared" si="14"/>
        <v>0</v>
      </c>
      <c r="W26" s="54">
        <f t="shared" si="4"/>
        <v>0</v>
      </c>
      <c r="X26" s="3">
        <f t="shared" si="21"/>
        <v>0</v>
      </c>
      <c r="Y26" s="54">
        <f t="shared" si="7"/>
        <v>0</v>
      </c>
      <c r="Z26" s="54">
        <f t="shared" si="7"/>
        <v>0</v>
      </c>
      <c r="AA26" s="2">
        <f t="shared" si="8"/>
        <v>0</v>
      </c>
      <c r="AB26" s="1">
        <f t="shared" si="9"/>
        <v>0</v>
      </c>
    </row>
    <row r="27" spans="1:28" ht="22.5" customHeight="1" thickBot="1" x14ac:dyDescent="0.3">
      <c r="A27" s="293"/>
      <c r="B27" s="86" t="s">
        <v>17</v>
      </c>
      <c r="C27" s="125">
        <f t="shared" si="19"/>
        <v>43534</v>
      </c>
      <c r="D27" s="84"/>
      <c r="E27" s="84"/>
      <c r="F27" s="28"/>
      <c r="G27" s="84"/>
      <c r="H27" s="32"/>
      <c r="I27" s="84"/>
      <c r="J27" s="84"/>
      <c r="K27" s="84"/>
      <c r="L27" s="28"/>
      <c r="M27" s="84"/>
      <c r="P27" s="54"/>
      <c r="Q27" s="54" t="str">
        <f t="shared" si="1"/>
        <v>0</v>
      </c>
      <c r="R27" s="54" t="str">
        <f t="shared" si="2"/>
        <v>0</v>
      </c>
      <c r="S27" s="1">
        <f t="shared" si="3"/>
        <v>0</v>
      </c>
      <c r="T27" s="55">
        <f t="shared" si="5"/>
        <v>0</v>
      </c>
      <c r="U27" s="54">
        <f t="shared" si="15"/>
        <v>0</v>
      </c>
      <c r="V27" s="54">
        <f t="shared" si="14"/>
        <v>0</v>
      </c>
      <c r="W27" s="54">
        <f t="shared" si="4"/>
        <v>0</v>
      </c>
      <c r="X27" s="3">
        <f t="shared" si="21"/>
        <v>0</v>
      </c>
      <c r="Y27" s="54">
        <f t="shared" si="7"/>
        <v>0</v>
      </c>
      <c r="Z27" s="54">
        <f t="shared" si="7"/>
        <v>0</v>
      </c>
      <c r="AA27" s="2">
        <f t="shared" si="8"/>
        <v>0</v>
      </c>
      <c r="AB27" s="1">
        <f t="shared" si="9"/>
        <v>0</v>
      </c>
    </row>
    <row r="28" spans="1:28" ht="22.5" customHeight="1" x14ac:dyDescent="0.25">
      <c r="A28" s="292">
        <v>11</v>
      </c>
      <c r="B28" s="23" t="s">
        <v>11</v>
      </c>
      <c r="C28" s="128">
        <f t="shared" si="19"/>
        <v>43535</v>
      </c>
      <c r="D28" s="81"/>
      <c r="E28" s="81"/>
      <c r="F28" s="8"/>
      <c r="G28" s="88"/>
      <c r="H28" s="31"/>
      <c r="I28" s="73">
        <f t="shared" ref="I28:I32" si="22">IF(G28&gt;T28,(G28-T28),0)</f>
        <v>0</v>
      </c>
      <c r="J28" s="73">
        <f t="shared" ref="J28:J32" si="23">IF(G28&lt;T28,(G28-T28),0)</f>
        <v>0</v>
      </c>
      <c r="K28" s="75">
        <f>+K25+I28+J28</f>
        <v>-0.5</v>
      </c>
      <c r="L28" s="23"/>
      <c r="M28" s="26">
        <f t="shared" ref="M28:M32" si="24">-U28</f>
        <v>0</v>
      </c>
      <c r="P28" s="54"/>
      <c r="Q28" s="54" t="str">
        <f t="shared" si="1"/>
        <v>0</v>
      </c>
      <c r="R28" s="54" t="str">
        <f t="shared" si="2"/>
        <v>0</v>
      </c>
      <c r="S28" s="1">
        <f t="shared" si="3"/>
        <v>0</v>
      </c>
      <c r="T28" s="55">
        <f t="shared" si="5"/>
        <v>0</v>
      </c>
      <c r="U28" s="54">
        <f t="shared" si="15"/>
        <v>0</v>
      </c>
      <c r="V28" s="54">
        <f t="shared" si="14"/>
        <v>0</v>
      </c>
      <c r="W28" s="54">
        <f t="shared" si="4"/>
        <v>0</v>
      </c>
      <c r="X28" s="3">
        <f t="shared" si="21"/>
        <v>0</v>
      </c>
      <c r="Y28" s="54">
        <f t="shared" si="7"/>
        <v>0</v>
      </c>
      <c r="Z28" s="54">
        <f t="shared" si="7"/>
        <v>0</v>
      </c>
      <c r="AA28" s="2">
        <f t="shared" si="8"/>
        <v>0</v>
      </c>
      <c r="AB28" s="1">
        <f t="shared" si="9"/>
        <v>0</v>
      </c>
    </row>
    <row r="29" spans="1:28" ht="22.5" customHeight="1" x14ac:dyDescent="0.25">
      <c r="A29" s="303"/>
      <c r="B29" s="8" t="s">
        <v>12</v>
      </c>
      <c r="C29" s="127">
        <f t="shared" si="19"/>
        <v>43536</v>
      </c>
      <c r="D29" s="81"/>
      <c r="E29" s="81"/>
      <c r="F29" s="8"/>
      <c r="G29" s="88"/>
      <c r="H29" s="22"/>
      <c r="I29" s="73">
        <f t="shared" si="22"/>
        <v>0</v>
      </c>
      <c r="J29" s="73">
        <f t="shared" si="23"/>
        <v>0</v>
      </c>
      <c r="K29" s="73">
        <f>K28+I29+J29</f>
        <v>-0.5</v>
      </c>
      <c r="L29" s="8"/>
      <c r="M29" s="26">
        <f t="shared" si="24"/>
        <v>0</v>
      </c>
      <c r="P29" s="54"/>
      <c r="Q29" s="54" t="str">
        <f>IF(D29="T",2,IF(D29="CP",0,IF(D29="TF",2,IF(D29="TM",0,IF(D29="JF",0,IF(D29="RTT",0,IF(D29="JNT",0,"0")))))))</f>
        <v>0</v>
      </c>
      <c r="R29" s="54" t="str">
        <f>IF(E29="T",3,IF(E29="CP",0,IF(E29="TF",3,IF(E29="TM",0,IF(E29="JF",0,IF(E29="RTT",0,IF(E29="JNT",0,"0")))))))</f>
        <v>0</v>
      </c>
      <c r="S29" s="1">
        <f t="shared" si="3"/>
        <v>0</v>
      </c>
      <c r="T29" s="55">
        <f t="shared" si="5"/>
        <v>0</v>
      </c>
      <c r="U29" s="54">
        <f t="shared" si="15"/>
        <v>0</v>
      </c>
      <c r="V29" s="54">
        <f t="shared" ref="V29:V50" si="25">IF(I29="RTT",0.5,0)</f>
        <v>0</v>
      </c>
      <c r="W29" s="3">
        <f t="shared" ref="W29:W50" si="26">SUM(T29:V29)</f>
        <v>0</v>
      </c>
      <c r="X29" s="54">
        <f t="shared" ref="X29:Y44" si="27">IF(H29="TM",0.5,0)</f>
        <v>0</v>
      </c>
      <c r="Y29" s="54">
        <f t="shared" si="27"/>
        <v>0</v>
      </c>
      <c r="Z29" s="2">
        <f t="shared" ref="Z29:Z50" si="28">SUM(X29:Y29)</f>
        <v>0</v>
      </c>
      <c r="AA29" s="1">
        <f t="shared" ref="AA29:AA50" si="29">Z29/1547*17</f>
        <v>0</v>
      </c>
    </row>
    <row r="30" spans="1:28" ht="22.5" customHeight="1" x14ac:dyDescent="0.25">
      <c r="A30" s="303"/>
      <c r="B30" s="8" t="s">
        <v>13</v>
      </c>
      <c r="C30" s="127">
        <f t="shared" si="19"/>
        <v>43537</v>
      </c>
      <c r="D30" s="81"/>
      <c r="E30" s="81"/>
      <c r="F30" s="8"/>
      <c r="G30" s="88"/>
      <c r="H30" s="22"/>
      <c r="I30" s="73">
        <f t="shared" si="22"/>
        <v>0</v>
      </c>
      <c r="J30" s="73">
        <f t="shared" si="23"/>
        <v>0</v>
      </c>
      <c r="K30" s="73">
        <f t="shared" ref="K30:K32" si="30">K29+I30+J30</f>
        <v>-0.5</v>
      </c>
      <c r="L30" s="8"/>
      <c r="M30" s="26">
        <f t="shared" si="24"/>
        <v>0</v>
      </c>
      <c r="P30" s="54"/>
      <c r="Q30" s="54" t="str">
        <f t="shared" ref="Q30:Q50" si="31">IF(D30="T",2,IF(D30="CP",0,IF(D30="TF",2,IF(D30="TM",0,IF(D30="JF",0,IF(D30="RTT",0,IF(D30="JNT",0,"0")))))))</f>
        <v>0</v>
      </c>
      <c r="R30" s="54" t="str">
        <f t="shared" ref="R30:R50" si="32">IF(E30="T",3,IF(E30="CP",0,IF(E30="TF",3,IF(E30="TM",0,IF(E30="JF",0,IF(E30="RTT",0,IF(E30="JNT",0,"0")))))))</f>
        <v>0</v>
      </c>
      <c r="S30" s="1">
        <f t="shared" si="3"/>
        <v>0</v>
      </c>
      <c r="T30" s="55">
        <f t="shared" si="5"/>
        <v>0</v>
      </c>
      <c r="U30" s="54">
        <f t="shared" si="15"/>
        <v>0</v>
      </c>
      <c r="V30" s="54">
        <f t="shared" si="25"/>
        <v>0</v>
      </c>
      <c r="W30" s="3">
        <f t="shared" si="26"/>
        <v>0</v>
      </c>
      <c r="X30" s="54">
        <f t="shared" si="27"/>
        <v>0</v>
      </c>
      <c r="Y30" s="54">
        <f t="shared" si="27"/>
        <v>0</v>
      </c>
      <c r="Z30" s="2">
        <f t="shared" si="28"/>
        <v>0</v>
      </c>
      <c r="AA30" s="1">
        <f t="shared" si="29"/>
        <v>0</v>
      </c>
    </row>
    <row r="31" spans="1:28" ht="22.5" customHeight="1" x14ac:dyDescent="0.25">
      <c r="A31" s="303"/>
      <c r="B31" s="8" t="s">
        <v>14</v>
      </c>
      <c r="C31" s="127">
        <f t="shared" si="19"/>
        <v>43538</v>
      </c>
      <c r="D31" s="81"/>
      <c r="E31" s="81"/>
      <c r="F31" s="8"/>
      <c r="G31" s="88"/>
      <c r="H31" s="22"/>
      <c r="I31" s="73">
        <f t="shared" si="22"/>
        <v>0</v>
      </c>
      <c r="J31" s="73">
        <f t="shared" si="23"/>
        <v>0</v>
      </c>
      <c r="K31" s="73">
        <f t="shared" si="30"/>
        <v>-0.5</v>
      </c>
      <c r="L31" s="8"/>
      <c r="M31" s="26">
        <f t="shared" si="24"/>
        <v>0</v>
      </c>
      <c r="P31" s="54"/>
      <c r="Q31" s="54" t="str">
        <f t="shared" si="31"/>
        <v>0</v>
      </c>
      <c r="R31" s="54" t="str">
        <f t="shared" si="32"/>
        <v>0</v>
      </c>
      <c r="S31" s="1">
        <f t="shared" si="3"/>
        <v>0</v>
      </c>
      <c r="T31" s="55">
        <f t="shared" si="5"/>
        <v>0</v>
      </c>
      <c r="U31" s="54">
        <f t="shared" si="15"/>
        <v>0</v>
      </c>
      <c r="V31" s="54">
        <f t="shared" si="25"/>
        <v>0</v>
      </c>
      <c r="W31" s="3">
        <f t="shared" si="26"/>
        <v>0</v>
      </c>
      <c r="X31" s="54">
        <f t="shared" si="27"/>
        <v>0</v>
      </c>
      <c r="Y31" s="54">
        <f t="shared" si="27"/>
        <v>0</v>
      </c>
      <c r="Z31" s="2">
        <f t="shared" si="28"/>
        <v>0</v>
      </c>
      <c r="AA31" s="1">
        <f t="shared" si="29"/>
        <v>0</v>
      </c>
    </row>
    <row r="32" spans="1:28" ht="22.5" customHeight="1" x14ac:dyDescent="0.25">
      <c r="A32" s="303"/>
      <c r="B32" s="8" t="s">
        <v>15</v>
      </c>
      <c r="C32" s="127">
        <f t="shared" si="19"/>
        <v>43539</v>
      </c>
      <c r="D32" s="81"/>
      <c r="E32" s="81"/>
      <c r="F32" s="8"/>
      <c r="G32" s="88"/>
      <c r="H32" s="22"/>
      <c r="I32" s="73">
        <f t="shared" si="22"/>
        <v>0</v>
      </c>
      <c r="J32" s="73">
        <f t="shared" si="23"/>
        <v>0</v>
      </c>
      <c r="K32" s="73">
        <f t="shared" si="30"/>
        <v>-0.5</v>
      </c>
      <c r="L32" s="8"/>
      <c r="M32" s="26">
        <f t="shared" si="24"/>
        <v>0</v>
      </c>
      <c r="P32" s="54"/>
      <c r="Q32" s="54" t="str">
        <f t="shared" si="31"/>
        <v>0</v>
      </c>
      <c r="R32" s="54" t="str">
        <f t="shared" si="32"/>
        <v>0</v>
      </c>
      <c r="S32" s="1">
        <f t="shared" si="3"/>
        <v>0</v>
      </c>
      <c r="T32" s="55">
        <f t="shared" si="5"/>
        <v>0</v>
      </c>
      <c r="U32" s="54">
        <f t="shared" si="15"/>
        <v>0</v>
      </c>
      <c r="V32" s="54">
        <f t="shared" si="25"/>
        <v>0</v>
      </c>
      <c r="W32" s="3">
        <f t="shared" si="26"/>
        <v>0</v>
      </c>
      <c r="X32" s="54">
        <f t="shared" si="27"/>
        <v>0</v>
      </c>
      <c r="Y32" s="54">
        <f t="shared" si="27"/>
        <v>0</v>
      </c>
      <c r="Z32" s="2">
        <f t="shared" si="28"/>
        <v>0</v>
      </c>
      <c r="AA32" s="1">
        <f t="shared" si="29"/>
        <v>0</v>
      </c>
    </row>
    <row r="33" spans="1:27" ht="22.5" customHeight="1" x14ac:dyDescent="0.25">
      <c r="A33" s="303"/>
      <c r="B33" s="85" t="s">
        <v>16</v>
      </c>
      <c r="C33" s="124">
        <f t="shared" si="19"/>
        <v>43540</v>
      </c>
      <c r="D33" s="83"/>
      <c r="E33" s="83"/>
      <c r="F33" s="8"/>
      <c r="G33" s="83"/>
      <c r="H33" s="22"/>
      <c r="I33" s="83"/>
      <c r="J33" s="83"/>
      <c r="K33" s="83"/>
      <c r="L33" s="8"/>
      <c r="M33" s="83"/>
      <c r="P33" s="54"/>
      <c r="Q33" s="54" t="str">
        <f t="shared" si="31"/>
        <v>0</v>
      </c>
      <c r="R33" s="54" t="str">
        <f t="shared" si="32"/>
        <v>0</v>
      </c>
      <c r="S33" s="1">
        <f t="shared" si="3"/>
        <v>0</v>
      </c>
      <c r="T33" s="55">
        <f t="shared" si="5"/>
        <v>0</v>
      </c>
      <c r="U33" s="54">
        <f t="shared" si="15"/>
        <v>0</v>
      </c>
      <c r="V33" s="54">
        <f t="shared" si="25"/>
        <v>0</v>
      </c>
      <c r="W33" s="3">
        <f t="shared" si="26"/>
        <v>0</v>
      </c>
      <c r="X33" s="54">
        <f t="shared" si="27"/>
        <v>0</v>
      </c>
      <c r="Y33" s="54">
        <f t="shared" si="27"/>
        <v>0</v>
      </c>
      <c r="Z33" s="2">
        <f t="shared" si="28"/>
        <v>0</v>
      </c>
      <c r="AA33" s="1">
        <f t="shared" si="29"/>
        <v>0</v>
      </c>
    </row>
    <row r="34" spans="1:27" ht="22.5" customHeight="1" thickBot="1" x14ac:dyDescent="0.3">
      <c r="A34" s="293"/>
      <c r="B34" s="86" t="s">
        <v>17</v>
      </c>
      <c r="C34" s="125">
        <f t="shared" si="19"/>
        <v>43541</v>
      </c>
      <c r="D34" s="84"/>
      <c r="E34" s="84"/>
      <c r="F34" s="28"/>
      <c r="G34" s="84"/>
      <c r="H34" s="32"/>
      <c r="I34" s="84"/>
      <c r="J34" s="84"/>
      <c r="K34" s="84"/>
      <c r="L34" s="28"/>
      <c r="M34" s="84"/>
      <c r="Q34" s="54" t="str">
        <f t="shared" si="31"/>
        <v>0</v>
      </c>
      <c r="R34" s="54" t="str">
        <f t="shared" si="32"/>
        <v>0</v>
      </c>
      <c r="S34" s="1">
        <f t="shared" si="3"/>
        <v>0</v>
      </c>
      <c r="T34" s="55">
        <f t="shared" si="5"/>
        <v>0</v>
      </c>
      <c r="U34" s="54">
        <f t="shared" si="15"/>
        <v>0</v>
      </c>
      <c r="V34" s="54">
        <f t="shared" si="25"/>
        <v>0</v>
      </c>
      <c r="W34" s="3">
        <f t="shared" si="26"/>
        <v>0</v>
      </c>
      <c r="X34" s="54">
        <f t="shared" si="27"/>
        <v>0</v>
      </c>
      <c r="Y34" s="54">
        <f t="shared" si="27"/>
        <v>0</v>
      </c>
      <c r="Z34" s="2">
        <f t="shared" si="28"/>
        <v>0</v>
      </c>
      <c r="AA34" s="1">
        <f t="shared" si="29"/>
        <v>0</v>
      </c>
    </row>
    <row r="35" spans="1:27" ht="22.5" customHeight="1" x14ac:dyDescent="0.25">
      <c r="A35" s="292">
        <v>12</v>
      </c>
      <c r="B35" s="23" t="s">
        <v>11</v>
      </c>
      <c r="C35" s="128">
        <f t="shared" si="19"/>
        <v>43542</v>
      </c>
      <c r="D35" s="81"/>
      <c r="E35" s="81"/>
      <c r="F35" s="8"/>
      <c r="G35" s="88"/>
      <c r="H35" s="31"/>
      <c r="I35" s="73">
        <f t="shared" ref="I35:I39" si="33">IF(G35&gt;T35,(G35-T35),0)</f>
        <v>0</v>
      </c>
      <c r="J35" s="73">
        <f t="shared" ref="J35:J39" si="34">IF(G35&lt;T35,(G35-T35),0)</f>
        <v>0</v>
      </c>
      <c r="K35" s="75">
        <f>+K32+I35+J35</f>
        <v>-0.5</v>
      </c>
      <c r="L35" s="23"/>
      <c r="M35" s="26">
        <f t="shared" ref="M35:M39" si="35">-U35</f>
        <v>0</v>
      </c>
      <c r="Q35" s="54" t="str">
        <f t="shared" si="31"/>
        <v>0</v>
      </c>
      <c r="R35" s="54" t="str">
        <f t="shared" si="32"/>
        <v>0</v>
      </c>
      <c r="S35" s="1">
        <f t="shared" si="3"/>
        <v>0</v>
      </c>
      <c r="T35" s="55">
        <f t="shared" si="5"/>
        <v>0</v>
      </c>
      <c r="U35" s="54">
        <f t="shared" si="15"/>
        <v>0</v>
      </c>
      <c r="V35" s="54">
        <f t="shared" si="25"/>
        <v>0</v>
      </c>
      <c r="W35" s="3">
        <f t="shared" si="26"/>
        <v>0</v>
      </c>
      <c r="X35" s="54">
        <f t="shared" si="27"/>
        <v>0</v>
      </c>
      <c r="Y35" s="54">
        <f t="shared" si="27"/>
        <v>0</v>
      </c>
      <c r="Z35" s="2">
        <f t="shared" si="28"/>
        <v>0</v>
      </c>
      <c r="AA35" s="1">
        <f t="shared" si="29"/>
        <v>0</v>
      </c>
    </row>
    <row r="36" spans="1:27" ht="22.5" customHeight="1" x14ac:dyDescent="0.25">
      <c r="A36" s="303"/>
      <c r="B36" s="8" t="s">
        <v>12</v>
      </c>
      <c r="C36" s="127">
        <f t="shared" si="19"/>
        <v>43543</v>
      </c>
      <c r="D36" s="81"/>
      <c r="E36" s="81"/>
      <c r="F36" s="8"/>
      <c r="G36" s="88"/>
      <c r="H36" s="22"/>
      <c r="I36" s="73">
        <f t="shared" si="33"/>
        <v>0</v>
      </c>
      <c r="J36" s="73">
        <f t="shared" si="34"/>
        <v>0</v>
      </c>
      <c r="K36" s="73">
        <f>K35+I36+J36</f>
        <v>-0.5</v>
      </c>
      <c r="L36" s="8"/>
      <c r="M36" s="26">
        <f t="shared" si="35"/>
        <v>0</v>
      </c>
      <c r="Q36" s="54" t="str">
        <f t="shared" si="31"/>
        <v>0</v>
      </c>
      <c r="R36" s="54" t="str">
        <f t="shared" si="32"/>
        <v>0</v>
      </c>
      <c r="S36" s="1">
        <f t="shared" si="3"/>
        <v>0</v>
      </c>
      <c r="T36" s="55">
        <f t="shared" si="5"/>
        <v>0</v>
      </c>
      <c r="U36" s="54">
        <f t="shared" si="15"/>
        <v>0</v>
      </c>
      <c r="V36" s="54">
        <f t="shared" si="25"/>
        <v>0</v>
      </c>
      <c r="W36" s="3">
        <f t="shared" si="26"/>
        <v>0</v>
      </c>
      <c r="X36" s="54">
        <f t="shared" si="27"/>
        <v>0</v>
      </c>
      <c r="Y36" s="54">
        <f t="shared" si="27"/>
        <v>0</v>
      </c>
      <c r="Z36" s="2">
        <f t="shared" si="28"/>
        <v>0</v>
      </c>
      <c r="AA36" s="1">
        <f t="shared" si="29"/>
        <v>0</v>
      </c>
    </row>
    <row r="37" spans="1:27" ht="22.5" customHeight="1" x14ac:dyDescent="0.25">
      <c r="A37" s="303"/>
      <c r="B37" s="8" t="s">
        <v>13</v>
      </c>
      <c r="C37" s="127">
        <f t="shared" si="19"/>
        <v>43544</v>
      </c>
      <c r="D37" s="81"/>
      <c r="E37" s="81"/>
      <c r="F37" s="8"/>
      <c r="G37" s="88"/>
      <c r="H37" s="22"/>
      <c r="I37" s="73">
        <f t="shared" si="33"/>
        <v>0</v>
      </c>
      <c r="J37" s="73">
        <f t="shared" si="34"/>
        <v>0</v>
      </c>
      <c r="K37" s="73">
        <f t="shared" ref="K37:K39" si="36">K36+I37+J37</f>
        <v>-0.5</v>
      </c>
      <c r="L37" s="8"/>
      <c r="M37" s="26">
        <f t="shared" si="35"/>
        <v>0</v>
      </c>
      <c r="Q37" s="54" t="str">
        <f t="shared" si="31"/>
        <v>0</v>
      </c>
      <c r="R37" s="54" t="str">
        <f t="shared" si="32"/>
        <v>0</v>
      </c>
      <c r="S37" s="1">
        <f t="shared" si="3"/>
        <v>0</v>
      </c>
      <c r="T37" s="55">
        <f t="shared" si="5"/>
        <v>0</v>
      </c>
      <c r="U37" s="54">
        <f t="shared" si="15"/>
        <v>0</v>
      </c>
      <c r="V37" s="54">
        <f t="shared" si="25"/>
        <v>0</v>
      </c>
      <c r="W37" s="3">
        <f t="shared" si="26"/>
        <v>0</v>
      </c>
      <c r="X37" s="54">
        <f t="shared" si="27"/>
        <v>0</v>
      </c>
      <c r="Y37" s="54">
        <f t="shared" si="27"/>
        <v>0</v>
      </c>
      <c r="Z37" s="2">
        <f t="shared" si="28"/>
        <v>0</v>
      </c>
      <c r="AA37" s="1">
        <f t="shared" si="29"/>
        <v>0</v>
      </c>
    </row>
    <row r="38" spans="1:27" ht="22.5" customHeight="1" x14ac:dyDescent="0.25">
      <c r="A38" s="303"/>
      <c r="B38" s="8" t="s">
        <v>14</v>
      </c>
      <c r="C38" s="127">
        <f t="shared" si="19"/>
        <v>43545</v>
      </c>
      <c r="D38" s="81"/>
      <c r="E38" s="81"/>
      <c r="F38" s="8"/>
      <c r="G38" s="88"/>
      <c r="H38" s="22"/>
      <c r="I38" s="73">
        <f t="shared" si="33"/>
        <v>0</v>
      </c>
      <c r="J38" s="73">
        <f t="shared" si="34"/>
        <v>0</v>
      </c>
      <c r="K38" s="73">
        <f t="shared" si="36"/>
        <v>-0.5</v>
      </c>
      <c r="L38" s="8"/>
      <c r="M38" s="26">
        <f t="shared" si="35"/>
        <v>0</v>
      </c>
      <c r="Q38" s="54" t="str">
        <f t="shared" si="31"/>
        <v>0</v>
      </c>
      <c r="R38" s="54" t="str">
        <f t="shared" si="32"/>
        <v>0</v>
      </c>
      <c r="S38" s="1">
        <f t="shared" si="3"/>
        <v>0</v>
      </c>
      <c r="T38" s="55">
        <f t="shared" si="5"/>
        <v>0</v>
      </c>
      <c r="U38" s="54">
        <f t="shared" si="15"/>
        <v>0</v>
      </c>
      <c r="V38" s="54">
        <f t="shared" si="25"/>
        <v>0</v>
      </c>
      <c r="W38" s="3">
        <f t="shared" si="26"/>
        <v>0</v>
      </c>
      <c r="X38" s="54">
        <f t="shared" si="27"/>
        <v>0</v>
      </c>
      <c r="Y38" s="54">
        <f t="shared" si="27"/>
        <v>0</v>
      </c>
      <c r="Z38" s="2">
        <f t="shared" si="28"/>
        <v>0</v>
      </c>
      <c r="AA38" s="1">
        <f t="shared" si="29"/>
        <v>0</v>
      </c>
    </row>
    <row r="39" spans="1:27" ht="22.5" customHeight="1" x14ac:dyDescent="0.25">
      <c r="A39" s="303"/>
      <c r="B39" s="8" t="s">
        <v>15</v>
      </c>
      <c r="C39" s="127">
        <f t="shared" si="19"/>
        <v>43546</v>
      </c>
      <c r="D39" s="81"/>
      <c r="E39" s="81"/>
      <c r="F39" s="8"/>
      <c r="G39" s="88"/>
      <c r="H39" s="22"/>
      <c r="I39" s="73">
        <f t="shared" si="33"/>
        <v>0</v>
      </c>
      <c r="J39" s="73">
        <f t="shared" si="34"/>
        <v>0</v>
      </c>
      <c r="K39" s="73">
        <f t="shared" si="36"/>
        <v>-0.5</v>
      </c>
      <c r="L39" s="8"/>
      <c r="M39" s="26">
        <f t="shared" si="35"/>
        <v>0</v>
      </c>
      <c r="Q39" s="54" t="str">
        <f t="shared" si="31"/>
        <v>0</v>
      </c>
      <c r="R39" s="54" t="str">
        <f t="shared" si="32"/>
        <v>0</v>
      </c>
      <c r="S39" s="1">
        <f t="shared" si="3"/>
        <v>0</v>
      </c>
      <c r="T39" s="55">
        <f t="shared" si="5"/>
        <v>0</v>
      </c>
      <c r="U39" s="54">
        <f t="shared" si="15"/>
        <v>0</v>
      </c>
      <c r="V39" s="54">
        <f t="shared" si="25"/>
        <v>0</v>
      </c>
      <c r="W39" s="3">
        <f t="shared" si="26"/>
        <v>0</v>
      </c>
      <c r="X39" s="54">
        <f t="shared" si="27"/>
        <v>0</v>
      </c>
      <c r="Y39" s="54">
        <f t="shared" si="27"/>
        <v>0</v>
      </c>
      <c r="Z39" s="2">
        <f t="shared" si="28"/>
        <v>0</v>
      </c>
      <c r="AA39" s="1">
        <f t="shared" si="29"/>
        <v>0</v>
      </c>
    </row>
    <row r="40" spans="1:27" ht="22.5" customHeight="1" x14ac:dyDescent="0.25">
      <c r="A40" s="303"/>
      <c r="B40" s="85" t="s">
        <v>16</v>
      </c>
      <c r="C40" s="124">
        <f t="shared" si="19"/>
        <v>43547</v>
      </c>
      <c r="D40" s="83"/>
      <c r="E40" s="83"/>
      <c r="F40" s="8"/>
      <c r="G40" s="83"/>
      <c r="H40" s="22"/>
      <c r="I40" s="83"/>
      <c r="J40" s="83"/>
      <c r="K40" s="83"/>
      <c r="L40" s="8"/>
      <c r="M40" s="83"/>
      <c r="Q40" s="54" t="str">
        <f t="shared" si="31"/>
        <v>0</v>
      </c>
      <c r="R40" s="54" t="str">
        <f t="shared" si="32"/>
        <v>0</v>
      </c>
      <c r="S40" s="1">
        <f t="shared" si="3"/>
        <v>0</v>
      </c>
      <c r="T40" s="55">
        <f t="shared" si="5"/>
        <v>0</v>
      </c>
      <c r="U40" s="54">
        <f t="shared" si="15"/>
        <v>0</v>
      </c>
      <c r="V40" s="54">
        <f t="shared" si="25"/>
        <v>0</v>
      </c>
      <c r="W40" s="3">
        <f t="shared" si="26"/>
        <v>0</v>
      </c>
      <c r="X40" s="54">
        <f t="shared" si="27"/>
        <v>0</v>
      </c>
      <c r="Y40" s="54">
        <f t="shared" si="27"/>
        <v>0</v>
      </c>
      <c r="Z40" s="2">
        <f t="shared" si="28"/>
        <v>0</v>
      </c>
      <c r="AA40" s="1">
        <f t="shared" si="29"/>
        <v>0</v>
      </c>
    </row>
    <row r="41" spans="1:27" ht="22.5" customHeight="1" thickBot="1" x14ac:dyDescent="0.3">
      <c r="A41" s="293"/>
      <c r="B41" s="86" t="s">
        <v>17</v>
      </c>
      <c r="C41" s="125">
        <f t="shared" si="19"/>
        <v>43548</v>
      </c>
      <c r="D41" s="84"/>
      <c r="E41" s="84"/>
      <c r="F41" s="28"/>
      <c r="G41" s="84"/>
      <c r="H41" s="32"/>
      <c r="I41" s="84"/>
      <c r="J41" s="84"/>
      <c r="K41" s="84"/>
      <c r="L41" s="28"/>
      <c r="M41" s="84"/>
      <c r="Q41" s="54" t="str">
        <f t="shared" si="31"/>
        <v>0</v>
      </c>
      <c r="R41" s="54" t="str">
        <f t="shared" si="32"/>
        <v>0</v>
      </c>
      <c r="S41" s="1">
        <f t="shared" si="3"/>
        <v>0</v>
      </c>
      <c r="T41" s="55">
        <f t="shared" si="5"/>
        <v>0</v>
      </c>
      <c r="U41" s="54">
        <f t="shared" si="15"/>
        <v>0</v>
      </c>
      <c r="V41" s="54">
        <f t="shared" si="25"/>
        <v>0</v>
      </c>
      <c r="W41" s="3">
        <f t="shared" si="26"/>
        <v>0</v>
      </c>
      <c r="X41" s="54">
        <f t="shared" si="27"/>
        <v>0</v>
      </c>
      <c r="Y41" s="54">
        <f t="shared" si="27"/>
        <v>0</v>
      </c>
      <c r="Z41" s="2">
        <f t="shared" si="28"/>
        <v>0</v>
      </c>
      <c r="AA41" s="1">
        <f t="shared" si="29"/>
        <v>0</v>
      </c>
    </row>
    <row r="42" spans="1:27" ht="22.5" customHeight="1" x14ac:dyDescent="0.25">
      <c r="A42" s="303">
        <v>13</v>
      </c>
      <c r="B42" s="8" t="s">
        <v>11</v>
      </c>
      <c r="C42" s="128">
        <f t="shared" si="19"/>
        <v>43549</v>
      </c>
      <c r="D42" s="81"/>
      <c r="E42" s="81"/>
      <c r="F42" s="8"/>
      <c r="G42" s="88"/>
      <c r="H42" s="22"/>
      <c r="I42" s="73">
        <f t="shared" ref="I42:I46" si="37">IF(G42&gt;T42,(G42-T42),0)</f>
        <v>0</v>
      </c>
      <c r="J42" s="73">
        <f t="shared" ref="J42:J46" si="38">IF(G42&lt;T42,(G42-T42),0)</f>
        <v>0</v>
      </c>
      <c r="K42" s="75">
        <f>+K39+I42+J42</f>
        <v>-0.5</v>
      </c>
      <c r="L42" s="8"/>
      <c r="M42" s="26">
        <f t="shared" ref="M42:M46" si="39">-U42</f>
        <v>0</v>
      </c>
      <c r="Q42" s="54" t="str">
        <f t="shared" si="31"/>
        <v>0</v>
      </c>
      <c r="R42" s="54" t="str">
        <f t="shared" si="32"/>
        <v>0</v>
      </c>
      <c r="S42" s="1">
        <f t="shared" si="3"/>
        <v>0</v>
      </c>
      <c r="T42" s="55">
        <f t="shared" si="5"/>
        <v>0</v>
      </c>
      <c r="U42" s="54">
        <f t="shared" si="15"/>
        <v>0</v>
      </c>
      <c r="V42" s="54">
        <f t="shared" si="25"/>
        <v>0</v>
      </c>
      <c r="W42" s="3">
        <f t="shared" si="26"/>
        <v>0</v>
      </c>
      <c r="X42" s="54">
        <f t="shared" si="27"/>
        <v>0</v>
      </c>
      <c r="Y42" s="54">
        <f t="shared" si="27"/>
        <v>0</v>
      </c>
      <c r="Z42" s="2">
        <f t="shared" si="28"/>
        <v>0</v>
      </c>
      <c r="AA42" s="1">
        <f t="shared" si="29"/>
        <v>0</v>
      </c>
    </row>
    <row r="43" spans="1:27" ht="22.5" customHeight="1" x14ac:dyDescent="0.25">
      <c r="A43" s="303"/>
      <c r="B43" s="8" t="s">
        <v>12</v>
      </c>
      <c r="C43" s="127">
        <f t="shared" si="19"/>
        <v>43550</v>
      </c>
      <c r="D43" s="81"/>
      <c r="E43" s="81"/>
      <c r="F43" s="8"/>
      <c r="G43" s="88"/>
      <c r="H43" s="22"/>
      <c r="I43" s="73">
        <f t="shared" si="37"/>
        <v>0</v>
      </c>
      <c r="J43" s="73">
        <f t="shared" si="38"/>
        <v>0</v>
      </c>
      <c r="K43" s="73">
        <f>K42+I43+J43</f>
        <v>-0.5</v>
      </c>
      <c r="L43" s="8"/>
      <c r="M43" s="26">
        <f t="shared" si="39"/>
        <v>0</v>
      </c>
      <c r="Q43" s="54" t="str">
        <f t="shared" si="31"/>
        <v>0</v>
      </c>
      <c r="R43" s="54" t="str">
        <f t="shared" si="32"/>
        <v>0</v>
      </c>
      <c r="S43" s="1">
        <f t="shared" si="3"/>
        <v>0</v>
      </c>
      <c r="T43" s="55">
        <f t="shared" si="5"/>
        <v>0</v>
      </c>
      <c r="U43" s="54">
        <f t="shared" si="15"/>
        <v>0</v>
      </c>
      <c r="V43" s="54">
        <f t="shared" si="25"/>
        <v>0</v>
      </c>
      <c r="W43" s="3">
        <f t="shared" si="26"/>
        <v>0</v>
      </c>
      <c r="X43" s="54">
        <f t="shared" si="27"/>
        <v>0</v>
      </c>
      <c r="Y43" s="54">
        <f t="shared" si="27"/>
        <v>0</v>
      </c>
      <c r="Z43" s="2">
        <f t="shared" si="28"/>
        <v>0</v>
      </c>
      <c r="AA43" s="1">
        <f t="shared" si="29"/>
        <v>0</v>
      </c>
    </row>
    <row r="44" spans="1:27" ht="22.5" customHeight="1" x14ac:dyDescent="0.25">
      <c r="A44" s="303"/>
      <c r="B44" s="8" t="s">
        <v>13</v>
      </c>
      <c r="C44" s="127">
        <f t="shared" si="19"/>
        <v>43551</v>
      </c>
      <c r="D44" s="81"/>
      <c r="E44" s="81"/>
      <c r="F44" s="8"/>
      <c r="G44" s="88"/>
      <c r="H44" s="22"/>
      <c r="I44" s="73">
        <f t="shared" si="37"/>
        <v>0</v>
      </c>
      <c r="J44" s="73">
        <f t="shared" si="38"/>
        <v>0</v>
      </c>
      <c r="K44" s="73">
        <f t="shared" ref="K44:K46" si="40">K43+I44+J44</f>
        <v>-0.5</v>
      </c>
      <c r="L44" s="8"/>
      <c r="M44" s="26">
        <f t="shared" si="39"/>
        <v>0</v>
      </c>
      <c r="Q44" s="54" t="str">
        <f t="shared" si="31"/>
        <v>0</v>
      </c>
      <c r="R44" s="54" t="str">
        <f t="shared" si="32"/>
        <v>0</v>
      </c>
      <c r="S44" s="1">
        <f t="shared" si="3"/>
        <v>0</v>
      </c>
      <c r="T44" s="55">
        <f t="shared" si="5"/>
        <v>0</v>
      </c>
      <c r="U44" s="54">
        <f t="shared" si="15"/>
        <v>0</v>
      </c>
      <c r="V44" s="54">
        <f t="shared" si="25"/>
        <v>0</v>
      </c>
      <c r="W44" s="3">
        <f t="shared" si="26"/>
        <v>0</v>
      </c>
      <c r="X44" s="54">
        <f t="shared" si="27"/>
        <v>0</v>
      </c>
      <c r="Y44" s="54">
        <f t="shared" si="27"/>
        <v>0</v>
      </c>
      <c r="Z44" s="2">
        <f t="shared" si="28"/>
        <v>0</v>
      </c>
      <c r="AA44" s="1">
        <f t="shared" si="29"/>
        <v>0</v>
      </c>
    </row>
    <row r="45" spans="1:27" ht="22.5" customHeight="1" x14ac:dyDescent="0.25">
      <c r="A45" s="303"/>
      <c r="B45" s="8" t="s">
        <v>14</v>
      </c>
      <c r="C45" s="127">
        <f t="shared" si="19"/>
        <v>43552</v>
      </c>
      <c r="D45" s="81"/>
      <c r="E45" s="81"/>
      <c r="F45" s="8"/>
      <c r="G45" s="88"/>
      <c r="H45" s="22"/>
      <c r="I45" s="73">
        <f t="shared" si="37"/>
        <v>0</v>
      </c>
      <c r="J45" s="73">
        <f t="shared" si="38"/>
        <v>0</v>
      </c>
      <c r="K45" s="73">
        <f t="shared" si="40"/>
        <v>-0.5</v>
      </c>
      <c r="L45" s="8"/>
      <c r="M45" s="26">
        <f t="shared" si="39"/>
        <v>0</v>
      </c>
      <c r="Q45" s="54" t="str">
        <f t="shared" si="31"/>
        <v>0</v>
      </c>
      <c r="R45" s="54" t="str">
        <f t="shared" si="32"/>
        <v>0</v>
      </c>
      <c r="S45" s="1">
        <f t="shared" si="3"/>
        <v>0</v>
      </c>
      <c r="T45" s="55">
        <f t="shared" si="5"/>
        <v>0</v>
      </c>
      <c r="U45" s="54">
        <f t="shared" si="15"/>
        <v>0</v>
      </c>
      <c r="V45" s="54">
        <f t="shared" si="25"/>
        <v>0</v>
      </c>
      <c r="W45" s="3">
        <f t="shared" si="26"/>
        <v>0</v>
      </c>
      <c r="X45" s="54">
        <f t="shared" ref="X45:Y50" si="41">IF(H45="TM",0.5,0)</f>
        <v>0</v>
      </c>
      <c r="Y45" s="54">
        <f t="shared" si="41"/>
        <v>0</v>
      </c>
      <c r="Z45" s="2">
        <f t="shared" si="28"/>
        <v>0</v>
      </c>
      <c r="AA45" s="1">
        <f t="shared" si="29"/>
        <v>0</v>
      </c>
    </row>
    <row r="46" spans="1:27" ht="22.5" customHeight="1" x14ac:dyDescent="0.25">
      <c r="A46" s="303"/>
      <c r="B46" s="8" t="s">
        <v>15</v>
      </c>
      <c r="C46" s="127">
        <f t="shared" si="19"/>
        <v>43553</v>
      </c>
      <c r="D46" s="81"/>
      <c r="E46" s="81"/>
      <c r="F46" s="8"/>
      <c r="G46" s="88"/>
      <c r="H46" s="22"/>
      <c r="I46" s="73">
        <f t="shared" si="37"/>
        <v>0</v>
      </c>
      <c r="J46" s="73">
        <f t="shared" si="38"/>
        <v>0</v>
      </c>
      <c r="K46" s="73">
        <f t="shared" si="40"/>
        <v>-0.5</v>
      </c>
      <c r="L46" s="8"/>
      <c r="M46" s="26">
        <f t="shared" si="39"/>
        <v>0</v>
      </c>
      <c r="Q46" s="54" t="str">
        <f t="shared" si="31"/>
        <v>0</v>
      </c>
      <c r="R46" s="54" t="str">
        <f t="shared" si="32"/>
        <v>0</v>
      </c>
      <c r="S46" s="1">
        <f t="shared" si="3"/>
        <v>0</v>
      </c>
      <c r="T46" s="55">
        <f t="shared" si="5"/>
        <v>0</v>
      </c>
      <c r="U46" s="54">
        <f t="shared" si="15"/>
        <v>0</v>
      </c>
      <c r="V46" s="54">
        <f t="shared" si="25"/>
        <v>0</v>
      </c>
      <c r="W46" s="3">
        <f t="shared" si="26"/>
        <v>0</v>
      </c>
      <c r="X46" s="54">
        <f t="shared" si="41"/>
        <v>0</v>
      </c>
      <c r="Y46" s="54">
        <f t="shared" si="41"/>
        <v>0</v>
      </c>
      <c r="Z46" s="2">
        <f t="shared" si="28"/>
        <v>0</v>
      </c>
      <c r="AA46" s="1">
        <f t="shared" si="29"/>
        <v>0</v>
      </c>
    </row>
    <row r="47" spans="1:27" ht="22.5" customHeight="1" x14ac:dyDescent="0.25">
      <c r="A47" s="303"/>
      <c r="B47" s="85" t="s">
        <v>16</v>
      </c>
      <c r="C47" s="124">
        <f t="shared" si="19"/>
        <v>43554</v>
      </c>
      <c r="D47" s="83"/>
      <c r="E47" s="83"/>
      <c r="F47" s="8"/>
      <c r="G47" s="83"/>
      <c r="H47" s="22"/>
      <c r="I47" s="83"/>
      <c r="J47" s="83"/>
      <c r="K47" s="83"/>
      <c r="L47" s="8"/>
      <c r="M47" s="83"/>
      <c r="Q47" s="54" t="str">
        <f t="shared" si="31"/>
        <v>0</v>
      </c>
      <c r="R47" s="54" t="str">
        <f t="shared" si="32"/>
        <v>0</v>
      </c>
      <c r="S47" s="1">
        <f t="shared" si="3"/>
        <v>0</v>
      </c>
      <c r="T47" s="55">
        <f t="shared" si="5"/>
        <v>0</v>
      </c>
      <c r="U47" s="54">
        <f t="shared" si="15"/>
        <v>0</v>
      </c>
      <c r="V47" s="54">
        <f t="shared" si="25"/>
        <v>0</v>
      </c>
      <c r="W47" s="3">
        <f t="shared" si="26"/>
        <v>0</v>
      </c>
      <c r="X47" s="54">
        <f t="shared" si="41"/>
        <v>0</v>
      </c>
      <c r="Y47" s="54">
        <f t="shared" si="41"/>
        <v>0</v>
      </c>
      <c r="Z47" s="2">
        <f t="shared" si="28"/>
        <v>0</v>
      </c>
      <c r="AA47" s="1">
        <f t="shared" si="29"/>
        <v>0</v>
      </c>
    </row>
    <row r="48" spans="1:27" ht="22.5" customHeight="1" thickBot="1" x14ac:dyDescent="0.3">
      <c r="A48" s="303"/>
      <c r="B48" s="86" t="s">
        <v>17</v>
      </c>
      <c r="C48" s="125">
        <f t="shared" si="19"/>
        <v>43555</v>
      </c>
      <c r="D48" s="84"/>
      <c r="E48" s="84"/>
      <c r="F48" s="28"/>
      <c r="G48" s="84"/>
      <c r="H48" s="32"/>
      <c r="I48" s="84"/>
      <c r="J48" s="84"/>
      <c r="K48" s="84"/>
      <c r="L48" s="28"/>
      <c r="M48" s="84"/>
      <c r="Q48" s="54" t="str">
        <f t="shared" si="31"/>
        <v>0</v>
      </c>
      <c r="R48" s="54" t="str">
        <f t="shared" si="32"/>
        <v>0</v>
      </c>
      <c r="S48" s="1">
        <f t="shared" si="3"/>
        <v>0</v>
      </c>
      <c r="T48" s="55">
        <f t="shared" si="5"/>
        <v>0</v>
      </c>
      <c r="U48" s="54">
        <f t="shared" si="15"/>
        <v>0</v>
      </c>
      <c r="V48" s="54">
        <f t="shared" si="25"/>
        <v>0</v>
      </c>
      <c r="W48" s="3">
        <f t="shared" si="26"/>
        <v>0</v>
      </c>
      <c r="X48" s="54">
        <f t="shared" si="41"/>
        <v>0</v>
      </c>
      <c r="Y48" s="54">
        <f t="shared" si="41"/>
        <v>0</v>
      </c>
      <c r="Z48" s="2">
        <f t="shared" si="28"/>
        <v>0</v>
      </c>
      <c r="AA48" s="1">
        <f t="shared" si="29"/>
        <v>0</v>
      </c>
    </row>
    <row r="49" spans="1:27" ht="22.5" customHeight="1" x14ac:dyDescent="0.25">
      <c r="A49" s="292"/>
      <c r="B49" s="8" t="s">
        <v>11</v>
      </c>
      <c r="C49" s="127" t="str">
        <f t="shared" si="19"/>
        <v/>
      </c>
      <c r="D49" s="81"/>
      <c r="E49" s="81"/>
      <c r="F49" s="8"/>
      <c r="G49" s="88"/>
      <c r="H49" s="22"/>
      <c r="I49" s="73">
        <f t="shared" ref="I49:I50" si="42">IF(G49&gt;T49,(G49-T49),0)</f>
        <v>0</v>
      </c>
      <c r="J49" s="73">
        <f t="shared" ref="J49:J50" si="43">IF(G49&lt;T49,(G49-T49),0)</f>
        <v>0</v>
      </c>
      <c r="K49" s="75">
        <f>+K46+I49+J49</f>
        <v>-0.5</v>
      </c>
      <c r="L49" s="8"/>
      <c r="M49" s="26">
        <f t="shared" ref="M49:M50" si="44">-U49</f>
        <v>0</v>
      </c>
      <c r="Q49" s="54" t="str">
        <f t="shared" si="31"/>
        <v>0</v>
      </c>
      <c r="R49" s="54" t="str">
        <f t="shared" si="32"/>
        <v>0</v>
      </c>
      <c r="S49" s="1">
        <f t="shared" si="3"/>
        <v>0</v>
      </c>
      <c r="T49" s="55">
        <f t="shared" si="5"/>
        <v>0</v>
      </c>
      <c r="U49" s="54">
        <f t="shared" si="15"/>
        <v>0</v>
      </c>
      <c r="V49" s="54">
        <f t="shared" si="25"/>
        <v>0</v>
      </c>
      <c r="W49" s="3">
        <f t="shared" si="26"/>
        <v>0</v>
      </c>
      <c r="X49" s="54">
        <f t="shared" si="41"/>
        <v>0</v>
      </c>
      <c r="Y49" s="54">
        <f t="shared" si="41"/>
        <v>0</v>
      </c>
      <c r="Z49" s="2">
        <f t="shared" si="28"/>
        <v>0</v>
      </c>
      <c r="AA49" s="1">
        <f t="shared" si="29"/>
        <v>0</v>
      </c>
    </row>
    <row r="50" spans="1:27" ht="22.5" customHeight="1" thickBot="1" x14ac:dyDescent="0.3">
      <c r="A50" s="293"/>
      <c r="B50" s="28" t="s">
        <v>12</v>
      </c>
      <c r="C50" s="126" t="str">
        <f t="shared" si="19"/>
        <v/>
      </c>
      <c r="D50" s="90"/>
      <c r="E50" s="90"/>
      <c r="F50" s="28"/>
      <c r="G50" s="91"/>
      <c r="H50" s="32"/>
      <c r="I50" s="76">
        <f t="shared" si="42"/>
        <v>0</v>
      </c>
      <c r="J50" s="76">
        <f t="shared" si="43"/>
        <v>0</v>
      </c>
      <c r="K50" s="76">
        <f>K49+I50+J50</f>
        <v>-0.5</v>
      </c>
      <c r="L50" s="28"/>
      <c r="M50" s="33">
        <f t="shared" si="44"/>
        <v>0</v>
      </c>
      <c r="Q50" s="54" t="str">
        <f t="shared" si="31"/>
        <v>0</v>
      </c>
      <c r="R50" s="54" t="str">
        <f t="shared" si="32"/>
        <v>0</v>
      </c>
      <c r="S50" s="1">
        <f t="shared" si="3"/>
        <v>0</v>
      </c>
      <c r="T50" s="55">
        <f t="shared" si="5"/>
        <v>0</v>
      </c>
      <c r="U50" s="54">
        <f t="shared" si="15"/>
        <v>0</v>
      </c>
      <c r="V50" s="54">
        <f t="shared" si="25"/>
        <v>0</v>
      </c>
      <c r="W50" s="3">
        <f t="shared" si="26"/>
        <v>0</v>
      </c>
      <c r="X50" s="54">
        <f t="shared" si="41"/>
        <v>0</v>
      </c>
      <c r="Y50" s="54">
        <f t="shared" si="41"/>
        <v>0</v>
      </c>
      <c r="Z50" s="2">
        <f t="shared" si="28"/>
        <v>0</v>
      </c>
      <c r="AA50" s="1">
        <f t="shared" si="29"/>
        <v>0</v>
      </c>
    </row>
    <row r="51" spans="1:27" ht="22.5" customHeight="1" thickBot="1" x14ac:dyDescent="0.3">
      <c r="A51" s="25"/>
      <c r="B51" s="25"/>
      <c r="C51" s="25"/>
      <c r="D51" s="22"/>
      <c r="E51" s="22"/>
      <c r="F51" s="30"/>
      <c r="G51" s="27"/>
      <c r="H51" s="22"/>
      <c r="I51" s="27"/>
      <c r="J51" s="27"/>
      <c r="K51" s="27"/>
      <c r="L51" s="27"/>
      <c r="M51" s="27"/>
      <c r="N51" s="27"/>
    </row>
    <row r="52" spans="1:27" ht="36" customHeight="1" thickBot="1" x14ac:dyDescent="0.3">
      <c r="A52" s="294" t="s">
        <v>51</v>
      </c>
      <c r="B52" s="295"/>
      <c r="C52" s="295"/>
      <c r="D52" s="295"/>
      <c r="E52" s="295"/>
      <c r="F52" s="295"/>
      <c r="G52" s="295"/>
      <c r="H52" s="295"/>
      <c r="I52" s="295"/>
      <c r="J52" s="296"/>
      <c r="K52" s="77">
        <f>K50</f>
        <v>-0.5</v>
      </c>
      <c r="L52" s="34"/>
      <c r="M52" s="77">
        <f>SUM(M13:M50)</f>
        <v>-1.5</v>
      </c>
    </row>
    <row r="53" spans="1:27" ht="22.5" customHeight="1" x14ac:dyDescent="0.25"/>
    <row r="54" spans="1:27" x14ac:dyDescent="0.25">
      <c r="A54" s="35" t="s">
        <v>6</v>
      </c>
      <c r="B54" s="36"/>
      <c r="C54" s="37"/>
      <c r="E54" s="38" t="s">
        <v>7</v>
      </c>
      <c r="F54" s="39"/>
      <c r="G54" s="39"/>
      <c r="H54" s="39"/>
      <c r="I54" s="40"/>
      <c r="J54" s="8"/>
      <c r="K54" s="78" t="s">
        <v>5</v>
      </c>
      <c r="L54" s="41"/>
      <c r="M54" s="42"/>
    </row>
    <row r="55" spans="1:27" ht="27" customHeight="1" x14ac:dyDescent="0.25">
      <c r="A55" s="43"/>
      <c r="B55" s="22"/>
      <c r="C55" s="44"/>
      <c r="D55" s="1"/>
      <c r="E55" s="45"/>
      <c r="F55" s="5"/>
      <c r="G55" s="5"/>
      <c r="H55" s="5"/>
      <c r="I55" s="6"/>
      <c r="K55" s="79"/>
      <c r="L55" s="46"/>
      <c r="M55" s="47"/>
    </row>
    <row r="56" spans="1:27" x14ac:dyDescent="0.25">
      <c r="A56" s="43"/>
      <c r="B56" s="22"/>
      <c r="C56" s="44"/>
      <c r="E56" s="43"/>
      <c r="F56" s="8"/>
      <c r="G56" s="8"/>
      <c r="H56" s="8"/>
      <c r="I56" s="9"/>
    </row>
    <row r="57" spans="1:27" x14ac:dyDescent="0.25">
      <c r="A57" s="43"/>
      <c r="B57" s="22"/>
      <c r="C57" s="44"/>
      <c r="D57" s="1"/>
      <c r="E57" s="43"/>
      <c r="F57" s="8"/>
      <c r="G57" s="8"/>
      <c r="H57" s="8"/>
      <c r="I57" s="9"/>
    </row>
    <row r="58" spans="1:27" x14ac:dyDescent="0.25">
      <c r="A58" s="43"/>
      <c r="B58" s="22"/>
      <c r="C58" s="44"/>
      <c r="D58" s="1"/>
      <c r="E58" s="43"/>
      <c r="F58" s="8"/>
      <c r="G58" s="8"/>
      <c r="H58" s="8"/>
      <c r="I58" s="9"/>
    </row>
    <row r="59" spans="1:27" x14ac:dyDescent="0.25">
      <c r="A59" s="48"/>
      <c r="B59" s="49"/>
      <c r="C59" s="50"/>
      <c r="D59" s="1"/>
      <c r="E59" s="48"/>
      <c r="F59" s="16"/>
      <c r="G59" s="16"/>
      <c r="H59" s="16"/>
      <c r="I59" s="17"/>
    </row>
    <row r="60" spans="1:27" x14ac:dyDescent="0.25">
      <c r="A60" s="1"/>
      <c r="C60" s="1"/>
      <c r="D60" s="1"/>
      <c r="E60" s="1"/>
    </row>
    <row r="61" spans="1:27" x14ac:dyDescent="0.25">
      <c r="A61" s="1"/>
      <c r="C61" s="1"/>
      <c r="D61" s="1"/>
      <c r="E61" s="1"/>
    </row>
    <row r="62" spans="1:27" x14ac:dyDescent="0.25">
      <c r="A62" s="1"/>
      <c r="C62" s="1"/>
      <c r="D62" s="1"/>
      <c r="E62" s="1"/>
    </row>
  </sheetData>
  <mergeCells count="14">
    <mergeCell ref="E5:F5"/>
    <mergeCell ref="A1:B2"/>
    <mergeCell ref="C1:H2"/>
    <mergeCell ref="J1:L2"/>
    <mergeCell ref="M1:M2"/>
    <mergeCell ref="E4:G4"/>
    <mergeCell ref="A49:A50"/>
    <mergeCell ref="A52:J52"/>
    <mergeCell ref="E7:H8"/>
    <mergeCell ref="A14:A20"/>
    <mergeCell ref="A21:A27"/>
    <mergeCell ref="A28:A34"/>
    <mergeCell ref="A35:A41"/>
    <mergeCell ref="A42:A48"/>
  </mergeCells>
  <conditionalFormatting sqref="K52">
    <cfRule type="expression" dxfId="473" priority="42">
      <formula>+$K$52&lt;0</formula>
    </cfRule>
  </conditionalFormatting>
  <conditionalFormatting sqref="M52">
    <cfRule type="expression" dxfId="472" priority="40">
      <formula>+$M$52&lt;0</formula>
    </cfRule>
  </conditionalFormatting>
  <conditionalFormatting sqref="M13">
    <cfRule type="expression" dxfId="471" priority="39">
      <formula>+$M$13&lt;0</formula>
    </cfRule>
  </conditionalFormatting>
  <conditionalFormatting sqref="C14">
    <cfRule type="expression" dxfId="470" priority="38">
      <formula>OR($D$14="JF",$E$14="JF")</formula>
    </cfRule>
  </conditionalFormatting>
  <conditionalFormatting sqref="C15">
    <cfRule type="expression" dxfId="469" priority="37">
      <formula>OR($D$15="JF",$E$15="JF")</formula>
    </cfRule>
  </conditionalFormatting>
  <conditionalFormatting sqref="C16">
    <cfRule type="expression" dxfId="468" priority="36">
      <formula>OR($D$16="JF",$E$16="JF")</formula>
    </cfRule>
  </conditionalFormatting>
  <conditionalFormatting sqref="C17">
    <cfRule type="expression" dxfId="467" priority="35">
      <formula>OR($D$17="JF",$E$17="JF")</formula>
    </cfRule>
  </conditionalFormatting>
  <conditionalFormatting sqref="C18">
    <cfRule type="expression" dxfId="466" priority="34">
      <formula>OR($D$18="JF",$E$18="JF")</formula>
    </cfRule>
  </conditionalFormatting>
  <conditionalFormatting sqref="C19">
    <cfRule type="expression" dxfId="465" priority="33">
      <formula>OR($D$19="JF",$E$19="JF")</formula>
    </cfRule>
  </conditionalFormatting>
  <conditionalFormatting sqref="C20">
    <cfRule type="expression" dxfId="464" priority="32">
      <formula>OR($D$20="JF",$E$20="JF")</formula>
    </cfRule>
  </conditionalFormatting>
  <conditionalFormatting sqref="C21">
    <cfRule type="expression" dxfId="463" priority="31">
      <formula>OR($D$21="JF",$E$21="JF")</formula>
    </cfRule>
  </conditionalFormatting>
  <conditionalFormatting sqref="C22">
    <cfRule type="expression" dxfId="462" priority="30">
      <formula>OR($D$22="JF",$E$22="JF")</formula>
    </cfRule>
  </conditionalFormatting>
  <conditionalFormatting sqref="C23">
    <cfRule type="expression" dxfId="461" priority="29">
      <formula>OR($D$23="JF",$E$23="JF")</formula>
    </cfRule>
  </conditionalFormatting>
  <conditionalFormatting sqref="C24">
    <cfRule type="expression" dxfId="460" priority="28">
      <formula>OR($D$24="JF",$E$24="JF")</formula>
    </cfRule>
  </conditionalFormatting>
  <conditionalFormatting sqref="C25">
    <cfRule type="expression" dxfId="459" priority="27">
      <formula>OR($D$25="JF",$E$25="JF")</formula>
    </cfRule>
  </conditionalFormatting>
  <conditionalFormatting sqref="C26">
    <cfRule type="expression" dxfId="458" priority="26">
      <formula>OR($D$26="JF",$E$26="JF")</formula>
    </cfRule>
  </conditionalFormatting>
  <conditionalFormatting sqref="C27">
    <cfRule type="expression" dxfId="457" priority="25">
      <formula>OR($D$27="JF",$E$27="JF")</formula>
    </cfRule>
  </conditionalFormatting>
  <conditionalFormatting sqref="C28">
    <cfRule type="expression" dxfId="456" priority="24">
      <formula>OR($D$28="JF",$E$28="JF")</formula>
    </cfRule>
  </conditionalFormatting>
  <conditionalFormatting sqref="C29">
    <cfRule type="expression" dxfId="455" priority="23">
      <formula>OR($D$29="JF",$E$29="JF")</formula>
    </cfRule>
  </conditionalFormatting>
  <conditionalFormatting sqref="C30">
    <cfRule type="expression" dxfId="454" priority="22">
      <formula>OR($D$30="JF",$E$30="JF")</formula>
    </cfRule>
  </conditionalFormatting>
  <conditionalFormatting sqref="C31">
    <cfRule type="expression" dxfId="453" priority="21">
      <formula>OR($D$31="JF",$E$31="JF")</formula>
    </cfRule>
  </conditionalFormatting>
  <conditionalFormatting sqref="C32">
    <cfRule type="expression" dxfId="452" priority="20">
      <formula>OR($D$32="JF",$E$32="JF")</formula>
    </cfRule>
  </conditionalFormatting>
  <conditionalFormatting sqref="C33">
    <cfRule type="expression" dxfId="451" priority="19">
      <formula>OR($D$33="JF",$E$33="JF")</formula>
    </cfRule>
  </conditionalFormatting>
  <conditionalFormatting sqref="C34">
    <cfRule type="expression" dxfId="450" priority="18">
      <formula>OR($D$34="JF",$E$34="JF")</formula>
    </cfRule>
  </conditionalFormatting>
  <conditionalFormatting sqref="C35">
    <cfRule type="expression" dxfId="449" priority="17">
      <formula>OR($D$35="JF",$E$35="JF")</formula>
    </cfRule>
  </conditionalFormatting>
  <conditionalFormatting sqref="C36">
    <cfRule type="expression" dxfId="448" priority="16">
      <formula>OR($D$36="JF",$E$36="JF")</formula>
    </cfRule>
  </conditionalFormatting>
  <conditionalFormatting sqref="C37">
    <cfRule type="expression" dxfId="447" priority="15">
      <formula>OR($D$37="JF",$E$37="JF")</formula>
    </cfRule>
  </conditionalFormatting>
  <conditionalFormatting sqref="C38">
    <cfRule type="expression" dxfId="446" priority="14">
      <formula>OR($D$38="JF",$E$38="JF")</formula>
    </cfRule>
  </conditionalFormatting>
  <conditionalFormatting sqref="C39">
    <cfRule type="expression" dxfId="445" priority="13">
      <formula>OR($D$39="JF",$E$39="JF")</formula>
    </cfRule>
  </conditionalFormatting>
  <conditionalFormatting sqref="C40">
    <cfRule type="expression" dxfId="444" priority="12">
      <formula>OR($D$40="JF",$E$40="JF")</formula>
    </cfRule>
  </conditionalFormatting>
  <conditionalFormatting sqref="C41">
    <cfRule type="expression" dxfId="443" priority="11">
      <formula>OR($D$41="JF",$E$41="JF")</formula>
    </cfRule>
  </conditionalFormatting>
  <conditionalFormatting sqref="C42">
    <cfRule type="expression" dxfId="442" priority="10">
      <formula>OR($D$42="JF",$E$42="JF")</formula>
    </cfRule>
  </conditionalFormatting>
  <conditionalFormatting sqref="C43">
    <cfRule type="expression" dxfId="441" priority="9">
      <formula>OR($D$43="JF",$E$43="JF")</formula>
    </cfRule>
  </conditionalFormatting>
  <conditionalFormatting sqref="C44">
    <cfRule type="expression" dxfId="440" priority="8">
      <formula>OR($D$44="JF",$E$44="JF")</formula>
    </cfRule>
  </conditionalFormatting>
  <conditionalFormatting sqref="C45">
    <cfRule type="expression" dxfId="439" priority="7">
      <formula>OR($D$45="JF",$E$45="JF")</formula>
    </cfRule>
  </conditionalFormatting>
  <conditionalFormatting sqref="C46">
    <cfRule type="expression" dxfId="438" priority="6">
      <formula>OR($D$46="JF",$E$46="JF")</formula>
    </cfRule>
  </conditionalFormatting>
  <conditionalFormatting sqref="C47">
    <cfRule type="expression" dxfId="437" priority="5">
      <formula>OR($D$47="JF",$E$47="JF")</formula>
    </cfRule>
  </conditionalFormatting>
  <conditionalFormatting sqref="C48">
    <cfRule type="expression" dxfId="436" priority="4">
      <formula>OR($D$48="JF",$E$48="JF")</formula>
    </cfRule>
  </conditionalFormatting>
  <conditionalFormatting sqref="C49">
    <cfRule type="expression" dxfId="435" priority="3">
      <formula>OR($D$49="JF",$E$49="JF")</formula>
    </cfRule>
  </conditionalFormatting>
  <conditionalFormatting sqref="C50">
    <cfRule type="expression" dxfId="434" priority="2">
      <formula>OR($D$50="JF",$E$50="JF")</formula>
    </cfRule>
  </conditionalFormatting>
  <conditionalFormatting sqref="C21">
    <cfRule type="expression" dxfId="433" priority="1">
      <formula>$AE21="FERIE"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9" scale="6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62"/>
  <sheetViews>
    <sheetView workbookViewId="0">
      <selection activeCell="M3" sqref="M3"/>
    </sheetView>
  </sheetViews>
  <sheetFormatPr baseColWidth="10" defaultRowHeight="15" x14ac:dyDescent="0.25"/>
  <cols>
    <col min="1" max="1" width="7.5703125" style="3" customWidth="1"/>
    <col min="2" max="2" width="14.28515625" style="1" customWidth="1"/>
    <col min="3" max="3" width="12.85546875" style="54" customWidth="1"/>
    <col min="4" max="5" width="11.28515625" style="54" customWidth="1"/>
    <col min="6" max="6" width="3.140625" style="1" customWidth="1"/>
    <col min="7" max="7" width="13.28515625" style="1" customWidth="1"/>
    <col min="8" max="8" width="4.7109375" style="1" customWidth="1"/>
    <col min="9" max="10" width="13.42578125" style="1" customWidth="1"/>
    <col min="11" max="11" width="13.5703125" style="1" customWidth="1"/>
    <col min="12" max="12" width="4" style="1" customWidth="1"/>
    <col min="13" max="13" width="12.7109375" style="1" customWidth="1"/>
    <col min="14" max="14" width="11.42578125" style="1"/>
    <col min="15" max="15" width="11.42578125" style="57"/>
    <col min="16" max="16" width="11.42578125" style="1"/>
    <col min="17" max="28" width="11.42578125" style="1" customWidth="1"/>
    <col min="29" max="247" width="11.42578125" style="1"/>
    <col min="248" max="248" width="7.5703125" style="1" customWidth="1"/>
    <col min="249" max="249" width="14.28515625" style="1" customWidth="1"/>
    <col min="250" max="250" width="13.85546875" style="1" bestFit="1" customWidth="1"/>
    <col min="251" max="252" width="15.7109375" style="1" customWidth="1"/>
    <col min="253" max="253" width="11.42578125" style="1"/>
    <col min="254" max="254" width="8.28515625" style="1" customWidth="1"/>
    <col min="255" max="255" width="20.28515625" style="1" customWidth="1"/>
    <col min="256" max="503" width="11.42578125" style="1"/>
    <col min="504" max="504" width="7.5703125" style="1" customWidth="1"/>
    <col min="505" max="505" width="14.28515625" style="1" customWidth="1"/>
    <col min="506" max="506" width="13.85546875" style="1" bestFit="1" customWidth="1"/>
    <col min="507" max="508" width="15.7109375" style="1" customWidth="1"/>
    <col min="509" max="509" width="11.42578125" style="1"/>
    <col min="510" max="510" width="8.28515625" style="1" customWidth="1"/>
    <col min="511" max="511" width="20.28515625" style="1" customWidth="1"/>
    <col min="512" max="759" width="11.42578125" style="1"/>
    <col min="760" max="760" width="7.5703125" style="1" customWidth="1"/>
    <col min="761" max="761" width="14.28515625" style="1" customWidth="1"/>
    <col min="762" max="762" width="13.85546875" style="1" bestFit="1" customWidth="1"/>
    <col min="763" max="764" width="15.7109375" style="1" customWidth="1"/>
    <col min="765" max="765" width="11.42578125" style="1"/>
    <col min="766" max="766" width="8.28515625" style="1" customWidth="1"/>
    <col min="767" max="767" width="20.28515625" style="1" customWidth="1"/>
    <col min="768" max="1015" width="11.42578125" style="1"/>
    <col min="1016" max="1016" width="7.5703125" style="1" customWidth="1"/>
    <col min="1017" max="1017" width="14.28515625" style="1" customWidth="1"/>
    <col min="1018" max="1018" width="13.85546875" style="1" bestFit="1" customWidth="1"/>
    <col min="1019" max="1020" width="15.7109375" style="1" customWidth="1"/>
    <col min="1021" max="1021" width="11.42578125" style="1"/>
    <col min="1022" max="1022" width="8.28515625" style="1" customWidth="1"/>
    <col min="1023" max="1023" width="20.28515625" style="1" customWidth="1"/>
    <col min="1024" max="1271" width="11.42578125" style="1"/>
    <col min="1272" max="1272" width="7.5703125" style="1" customWidth="1"/>
    <col min="1273" max="1273" width="14.28515625" style="1" customWidth="1"/>
    <col min="1274" max="1274" width="13.85546875" style="1" bestFit="1" customWidth="1"/>
    <col min="1275" max="1276" width="15.7109375" style="1" customWidth="1"/>
    <col min="1277" max="1277" width="11.42578125" style="1"/>
    <col min="1278" max="1278" width="8.28515625" style="1" customWidth="1"/>
    <col min="1279" max="1279" width="20.28515625" style="1" customWidth="1"/>
    <col min="1280" max="1527" width="11.42578125" style="1"/>
    <col min="1528" max="1528" width="7.5703125" style="1" customWidth="1"/>
    <col min="1529" max="1529" width="14.28515625" style="1" customWidth="1"/>
    <col min="1530" max="1530" width="13.85546875" style="1" bestFit="1" customWidth="1"/>
    <col min="1531" max="1532" width="15.7109375" style="1" customWidth="1"/>
    <col min="1533" max="1533" width="11.42578125" style="1"/>
    <col min="1534" max="1534" width="8.28515625" style="1" customWidth="1"/>
    <col min="1535" max="1535" width="20.28515625" style="1" customWidth="1"/>
    <col min="1536" max="1783" width="11.42578125" style="1"/>
    <col min="1784" max="1784" width="7.5703125" style="1" customWidth="1"/>
    <col min="1785" max="1785" width="14.28515625" style="1" customWidth="1"/>
    <col min="1786" max="1786" width="13.85546875" style="1" bestFit="1" customWidth="1"/>
    <col min="1787" max="1788" width="15.7109375" style="1" customWidth="1"/>
    <col min="1789" max="1789" width="11.42578125" style="1"/>
    <col min="1790" max="1790" width="8.28515625" style="1" customWidth="1"/>
    <col min="1791" max="1791" width="20.28515625" style="1" customWidth="1"/>
    <col min="1792" max="2039" width="11.42578125" style="1"/>
    <col min="2040" max="2040" width="7.5703125" style="1" customWidth="1"/>
    <col min="2041" max="2041" width="14.28515625" style="1" customWidth="1"/>
    <col min="2042" max="2042" width="13.85546875" style="1" bestFit="1" customWidth="1"/>
    <col min="2043" max="2044" width="15.7109375" style="1" customWidth="1"/>
    <col min="2045" max="2045" width="11.42578125" style="1"/>
    <col min="2046" max="2046" width="8.28515625" style="1" customWidth="1"/>
    <col min="2047" max="2047" width="20.28515625" style="1" customWidth="1"/>
    <col min="2048" max="2295" width="11.42578125" style="1"/>
    <col min="2296" max="2296" width="7.5703125" style="1" customWidth="1"/>
    <col min="2297" max="2297" width="14.28515625" style="1" customWidth="1"/>
    <col min="2298" max="2298" width="13.85546875" style="1" bestFit="1" customWidth="1"/>
    <col min="2299" max="2300" width="15.7109375" style="1" customWidth="1"/>
    <col min="2301" max="2301" width="11.42578125" style="1"/>
    <col min="2302" max="2302" width="8.28515625" style="1" customWidth="1"/>
    <col min="2303" max="2303" width="20.28515625" style="1" customWidth="1"/>
    <col min="2304" max="2551" width="11.42578125" style="1"/>
    <col min="2552" max="2552" width="7.5703125" style="1" customWidth="1"/>
    <col min="2553" max="2553" width="14.28515625" style="1" customWidth="1"/>
    <col min="2554" max="2554" width="13.85546875" style="1" bestFit="1" customWidth="1"/>
    <col min="2555" max="2556" width="15.7109375" style="1" customWidth="1"/>
    <col min="2557" max="2557" width="11.42578125" style="1"/>
    <col min="2558" max="2558" width="8.28515625" style="1" customWidth="1"/>
    <col min="2559" max="2559" width="20.28515625" style="1" customWidth="1"/>
    <col min="2560" max="2807" width="11.42578125" style="1"/>
    <col min="2808" max="2808" width="7.5703125" style="1" customWidth="1"/>
    <col min="2809" max="2809" width="14.28515625" style="1" customWidth="1"/>
    <col min="2810" max="2810" width="13.85546875" style="1" bestFit="1" customWidth="1"/>
    <col min="2811" max="2812" width="15.7109375" style="1" customWidth="1"/>
    <col min="2813" max="2813" width="11.42578125" style="1"/>
    <col min="2814" max="2814" width="8.28515625" style="1" customWidth="1"/>
    <col min="2815" max="2815" width="20.28515625" style="1" customWidth="1"/>
    <col min="2816" max="3063" width="11.42578125" style="1"/>
    <col min="3064" max="3064" width="7.5703125" style="1" customWidth="1"/>
    <col min="3065" max="3065" width="14.28515625" style="1" customWidth="1"/>
    <col min="3066" max="3066" width="13.85546875" style="1" bestFit="1" customWidth="1"/>
    <col min="3067" max="3068" width="15.7109375" style="1" customWidth="1"/>
    <col min="3069" max="3069" width="11.42578125" style="1"/>
    <col min="3070" max="3070" width="8.28515625" style="1" customWidth="1"/>
    <col min="3071" max="3071" width="20.28515625" style="1" customWidth="1"/>
    <col min="3072" max="3319" width="11.42578125" style="1"/>
    <col min="3320" max="3320" width="7.5703125" style="1" customWidth="1"/>
    <col min="3321" max="3321" width="14.28515625" style="1" customWidth="1"/>
    <col min="3322" max="3322" width="13.85546875" style="1" bestFit="1" customWidth="1"/>
    <col min="3323" max="3324" width="15.7109375" style="1" customWidth="1"/>
    <col min="3325" max="3325" width="11.42578125" style="1"/>
    <col min="3326" max="3326" width="8.28515625" style="1" customWidth="1"/>
    <col min="3327" max="3327" width="20.28515625" style="1" customWidth="1"/>
    <col min="3328" max="3575" width="11.42578125" style="1"/>
    <col min="3576" max="3576" width="7.5703125" style="1" customWidth="1"/>
    <col min="3577" max="3577" width="14.28515625" style="1" customWidth="1"/>
    <col min="3578" max="3578" width="13.85546875" style="1" bestFit="1" customWidth="1"/>
    <col min="3579" max="3580" width="15.7109375" style="1" customWidth="1"/>
    <col min="3581" max="3581" width="11.42578125" style="1"/>
    <col min="3582" max="3582" width="8.28515625" style="1" customWidth="1"/>
    <col min="3583" max="3583" width="20.28515625" style="1" customWidth="1"/>
    <col min="3584" max="3831" width="11.42578125" style="1"/>
    <col min="3832" max="3832" width="7.5703125" style="1" customWidth="1"/>
    <col min="3833" max="3833" width="14.28515625" style="1" customWidth="1"/>
    <col min="3834" max="3834" width="13.85546875" style="1" bestFit="1" customWidth="1"/>
    <col min="3835" max="3836" width="15.7109375" style="1" customWidth="1"/>
    <col min="3837" max="3837" width="11.42578125" style="1"/>
    <col min="3838" max="3838" width="8.28515625" style="1" customWidth="1"/>
    <col min="3839" max="3839" width="20.28515625" style="1" customWidth="1"/>
    <col min="3840" max="4087" width="11.42578125" style="1"/>
    <col min="4088" max="4088" width="7.5703125" style="1" customWidth="1"/>
    <col min="4089" max="4089" width="14.28515625" style="1" customWidth="1"/>
    <col min="4090" max="4090" width="13.85546875" style="1" bestFit="1" customWidth="1"/>
    <col min="4091" max="4092" width="15.7109375" style="1" customWidth="1"/>
    <col min="4093" max="4093" width="11.42578125" style="1"/>
    <col min="4094" max="4094" width="8.28515625" style="1" customWidth="1"/>
    <col min="4095" max="4095" width="20.28515625" style="1" customWidth="1"/>
    <col min="4096" max="4343" width="11.42578125" style="1"/>
    <col min="4344" max="4344" width="7.5703125" style="1" customWidth="1"/>
    <col min="4345" max="4345" width="14.28515625" style="1" customWidth="1"/>
    <col min="4346" max="4346" width="13.85546875" style="1" bestFit="1" customWidth="1"/>
    <col min="4347" max="4348" width="15.7109375" style="1" customWidth="1"/>
    <col min="4349" max="4349" width="11.42578125" style="1"/>
    <col min="4350" max="4350" width="8.28515625" style="1" customWidth="1"/>
    <col min="4351" max="4351" width="20.28515625" style="1" customWidth="1"/>
    <col min="4352" max="4599" width="11.42578125" style="1"/>
    <col min="4600" max="4600" width="7.5703125" style="1" customWidth="1"/>
    <col min="4601" max="4601" width="14.28515625" style="1" customWidth="1"/>
    <col min="4602" max="4602" width="13.85546875" style="1" bestFit="1" customWidth="1"/>
    <col min="4603" max="4604" width="15.7109375" style="1" customWidth="1"/>
    <col min="4605" max="4605" width="11.42578125" style="1"/>
    <col min="4606" max="4606" width="8.28515625" style="1" customWidth="1"/>
    <col min="4607" max="4607" width="20.28515625" style="1" customWidth="1"/>
    <col min="4608" max="4855" width="11.42578125" style="1"/>
    <col min="4856" max="4856" width="7.5703125" style="1" customWidth="1"/>
    <col min="4857" max="4857" width="14.28515625" style="1" customWidth="1"/>
    <col min="4858" max="4858" width="13.85546875" style="1" bestFit="1" customWidth="1"/>
    <col min="4859" max="4860" width="15.7109375" style="1" customWidth="1"/>
    <col min="4861" max="4861" width="11.42578125" style="1"/>
    <col min="4862" max="4862" width="8.28515625" style="1" customWidth="1"/>
    <col min="4863" max="4863" width="20.28515625" style="1" customWidth="1"/>
    <col min="4864" max="5111" width="11.42578125" style="1"/>
    <col min="5112" max="5112" width="7.5703125" style="1" customWidth="1"/>
    <col min="5113" max="5113" width="14.28515625" style="1" customWidth="1"/>
    <col min="5114" max="5114" width="13.85546875" style="1" bestFit="1" customWidth="1"/>
    <col min="5115" max="5116" width="15.7109375" style="1" customWidth="1"/>
    <col min="5117" max="5117" width="11.42578125" style="1"/>
    <col min="5118" max="5118" width="8.28515625" style="1" customWidth="1"/>
    <col min="5119" max="5119" width="20.28515625" style="1" customWidth="1"/>
    <col min="5120" max="5367" width="11.42578125" style="1"/>
    <col min="5368" max="5368" width="7.5703125" style="1" customWidth="1"/>
    <col min="5369" max="5369" width="14.28515625" style="1" customWidth="1"/>
    <col min="5370" max="5370" width="13.85546875" style="1" bestFit="1" customWidth="1"/>
    <col min="5371" max="5372" width="15.7109375" style="1" customWidth="1"/>
    <col min="5373" max="5373" width="11.42578125" style="1"/>
    <col min="5374" max="5374" width="8.28515625" style="1" customWidth="1"/>
    <col min="5375" max="5375" width="20.28515625" style="1" customWidth="1"/>
    <col min="5376" max="5623" width="11.42578125" style="1"/>
    <col min="5624" max="5624" width="7.5703125" style="1" customWidth="1"/>
    <col min="5625" max="5625" width="14.28515625" style="1" customWidth="1"/>
    <col min="5626" max="5626" width="13.85546875" style="1" bestFit="1" customWidth="1"/>
    <col min="5627" max="5628" width="15.7109375" style="1" customWidth="1"/>
    <col min="5629" max="5629" width="11.42578125" style="1"/>
    <col min="5630" max="5630" width="8.28515625" style="1" customWidth="1"/>
    <col min="5631" max="5631" width="20.28515625" style="1" customWidth="1"/>
    <col min="5632" max="5879" width="11.42578125" style="1"/>
    <col min="5880" max="5880" width="7.5703125" style="1" customWidth="1"/>
    <col min="5881" max="5881" width="14.28515625" style="1" customWidth="1"/>
    <col min="5882" max="5882" width="13.85546875" style="1" bestFit="1" customWidth="1"/>
    <col min="5883" max="5884" width="15.7109375" style="1" customWidth="1"/>
    <col min="5885" max="5885" width="11.42578125" style="1"/>
    <col min="5886" max="5886" width="8.28515625" style="1" customWidth="1"/>
    <col min="5887" max="5887" width="20.28515625" style="1" customWidth="1"/>
    <col min="5888" max="6135" width="11.42578125" style="1"/>
    <col min="6136" max="6136" width="7.5703125" style="1" customWidth="1"/>
    <col min="6137" max="6137" width="14.28515625" style="1" customWidth="1"/>
    <col min="6138" max="6138" width="13.85546875" style="1" bestFit="1" customWidth="1"/>
    <col min="6139" max="6140" width="15.7109375" style="1" customWidth="1"/>
    <col min="6141" max="6141" width="11.42578125" style="1"/>
    <col min="6142" max="6142" width="8.28515625" style="1" customWidth="1"/>
    <col min="6143" max="6143" width="20.28515625" style="1" customWidth="1"/>
    <col min="6144" max="6391" width="11.42578125" style="1"/>
    <col min="6392" max="6392" width="7.5703125" style="1" customWidth="1"/>
    <col min="6393" max="6393" width="14.28515625" style="1" customWidth="1"/>
    <col min="6394" max="6394" width="13.85546875" style="1" bestFit="1" customWidth="1"/>
    <col min="6395" max="6396" width="15.7109375" style="1" customWidth="1"/>
    <col min="6397" max="6397" width="11.42578125" style="1"/>
    <col min="6398" max="6398" width="8.28515625" style="1" customWidth="1"/>
    <col min="6399" max="6399" width="20.28515625" style="1" customWidth="1"/>
    <col min="6400" max="6647" width="11.42578125" style="1"/>
    <col min="6648" max="6648" width="7.5703125" style="1" customWidth="1"/>
    <col min="6649" max="6649" width="14.28515625" style="1" customWidth="1"/>
    <col min="6650" max="6650" width="13.85546875" style="1" bestFit="1" customWidth="1"/>
    <col min="6651" max="6652" width="15.7109375" style="1" customWidth="1"/>
    <col min="6653" max="6653" width="11.42578125" style="1"/>
    <col min="6654" max="6654" width="8.28515625" style="1" customWidth="1"/>
    <col min="6655" max="6655" width="20.28515625" style="1" customWidth="1"/>
    <col min="6656" max="6903" width="11.42578125" style="1"/>
    <col min="6904" max="6904" width="7.5703125" style="1" customWidth="1"/>
    <col min="6905" max="6905" width="14.28515625" style="1" customWidth="1"/>
    <col min="6906" max="6906" width="13.85546875" style="1" bestFit="1" customWidth="1"/>
    <col min="6907" max="6908" width="15.7109375" style="1" customWidth="1"/>
    <col min="6909" max="6909" width="11.42578125" style="1"/>
    <col min="6910" max="6910" width="8.28515625" style="1" customWidth="1"/>
    <col min="6911" max="6911" width="20.28515625" style="1" customWidth="1"/>
    <col min="6912" max="7159" width="11.42578125" style="1"/>
    <col min="7160" max="7160" width="7.5703125" style="1" customWidth="1"/>
    <col min="7161" max="7161" width="14.28515625" style="1" customWidth="1"/>
    <col min="7162" max="7162" width="13.85546875" style="1" bestFit="1" customWidth="1"/>
    <col min="7163" max="7164" width="15.7109375" style="1" customWidth="1"/>
    <col min="7165" max="7165" width="11.42578125" style="1"/>
    <col min="7166" max="7166" width="8.28515625" style="1" customWidth="1"/>
    <col min="7167" max="7167" width="20.28515625" style="1" customWidth="1"/>
    <col min="7168" max="7415" width="11.42578125" style="1"/>
    <col min="7416" max="7416" width="7.5703125" style="1" customWidth="1"/>
    <col min="7417" max="7417" width="14.28515625" style="1" customWidth="1"/>
    <col min="7418" max="7418" width="13.85546875" style="1" bestFit="1" customWidth="1"/>
    <col min="7419" max="7420" width="15.7109375" style="1" customWidth="1"/>
    <col min="7421" max="7421" width="11.42578125" style="1"/>
    <col min="7422" max="7422" width="8.28515625" style="1" customWidth="1"/>
    <col min="7423" max="7423" width="20.28515625" style="1" customWidth="1"/>
    <col min="7424" max="7671" width="11.42578125" style="1"/>
    <col min="7672" max="7672" width="7.5703125" style="1" customWidth="1"/>
    <col min="7673" max="7673" width="14.28515625" style="1" customWidth="1"/>
    <col min="7674" max="7674" width="13.85546875" style="1" bestFit="1" customWidth="1"/>
    <col min="7675" max="7676" width="15.7109375" style="1" customWidth="1"/>
    <col min="7677" max="7677" width="11.42578125" style="1"/>
    <col min="7678" max="7678" width="8.28515625" style="1" customWidth="1"/>
    <col min="7679" max="7679" width="20.28515625" style="1" customWidth="1"/>
    <col min="7680" max="7927" width="11.42578125" style="1"/>
    <col min="7928" max="7928" width="7.5703125" style="1" customWidth="1"/>
    <col min="7929" max="7929" width="14.28515625" style="1" customWidth="1"/>
    <col min="7930" max="7930" width="13.85546875" style="1" bestFit="1" customWidth="1"/>
    <col min="7931" max="7932" width="15.7109375" style="1" customWidth="1"/>
    <col min="7933" max="7933" width="11.42578125" style="1"/>
    <col min="7934" max="7934" width="8.28515625" style="1" customWidth="1"/>
    <col min="7935" max="7935" width="20.28515625" style="1" customWidth="1"/>
    <col min="7936" max="8183" width="11.42578125" style="1"/>
    <col min="8184" max="8184" width="7.5703125" style="1" customWidth="1"/>
    <col min="8185" max="8185" width="14.28515625" style="1" customWidth="1"/>
    <col min="8186" max="8186" width="13.85546875" style="1" bestFit="1" customWidth="1"/>
    <col min="8187" max="8188" width="15.7109375" style="1" customWidth="1"/>
    <col min="8189" max="8189" width="11.42578125" style="1"/>
    <col min="8190" max="8190" width="8.28515625" style="1" customWidth="1"/>
    <col min="8191" max="8191" width="20.28515625" style="1" customWidth="1"/>
    <col min="8192" max="8439" width="11.42578125" style="1"/>
    <col min="8440" max="8440" width="7.5703125" style="1" customWidth="1"/>
    <col min="8441" max="8441" width="14.28515625" style="1" customWidth="1"/>
    <col min="8442" max="8442" width="13.85546875" style="1" bestFit="1" customWidth="1"/>
    <col min="8443" max="8444" width="15.7109375" style="1" customWidth="1"/>
    <col min="8445" max="8445" width="11.42578125" style="1"/>
    <col min="8446" max="8446" width="8.28515625" style="1" customWidth="1"/>
    <col min="8447" max="8447" width="20.28515625" style="1" customWidth="1"/>
    <col min="8448" max="8695" width="11.42578125" style="1"/>
    <col min="8696" max="8696" width="7.5703125" style="1" customWidth="1"/>
    <col min="8697" max="8697" width="14.28515625" style="1" customWidth="1"/>
    <col min="8698" max="8698" width="13.85546875" style="1" bestFit="1" customWidth="1"/>
    <col min="8699" max="8700" width="15.7109375" style="1" customWidth="1"/>
    <col min="8701" max="8701" width="11.42578125" style="1"/>
    <col min="8702" max="8702" width="8.28515625" style="1" customWidth="1"/>
    <col min="8703" max="8703" width="20.28515625" style="1" customWidth="1"/>
    <col min="8704" max="8951" width="11.42578125" style="1"/>
    <col min="8952" max="8952" width="7.5703125" style="1" customWidth="1"/>
    <col min="8953" max="8953" width="14.28515625" style="1" customWidth="1"/>
    <col min="8954" max="8954" width="13.85546875" style="1" bestFit="1" customWidth="1"/>
    <col min="8955" max="8956" width="15.7109375" style="1" customWidth="1"/>
    <col min="8957" max="8957" width="11.42578125" style="1"/>
    <col min="8958" max="8958" width="8.28515625" style="1" customWidth="1"/>
    <col min="8959" max="8959" width="20.28515625" style="1" customWidth="1"/>
    <col min="8960" max="9207" width="11.42578125" style="1"/>
    <col min="9208" max="9208" width="7.5703125" style="1" customWidth="1"/>
    <col min="9209" max="9209" width="14.28515625" style="1" customWidth="1"/>
    <col min="9210" max="9210" width="13.85546875" style="1" bestFit="1" customWidth="1"/>
    <col min="9211" max="9212" width="15.7109375" style="1" customWidth="1"/>
    <col min="9213" max="9213" width="11.42578125" style="1"/>
    <col min="9214" max="9214" width="8.28515625" style="1" customWidth="1"/>
    <col min="9215" max="9215" width="20.28515625" style="1" customWidth="1"/>
    <col min="9216" max="9463" width="11.42578125" style="1"/>
    <col min="9464" max="9464" width="7.5703125" style="1" customWidth="1"/>
    <col min="9465" max="9465" width="14.28515625" style="1" customWidth="1"/>
    <col min="9466" max="9466" width="13.85546875" style="1" bestFit="1" customWidth="1"/>
    <col min="9467" max="9468" width="15.7109375" style="1" customWidth="1"/>
    <col min="9469" max="9469" width="11.42578125" style="1"/>
    <col min="9470" max="9470" width="8.28515625" style="1" customWidth="1"/>
    <col min="9471" max="9471" width="20.28515625" style="1" customWidth="1"/>
    <col min="9472" max="9719" width="11.42578125" style="1"/>
    <col min="9720" max="9720" width="7.5703125" style="1" customWidth="1"/>
    <col min="9721" max="9721" width="14.28515625" style="1" customWidth="1"/>
    <col min="9722" max="9722" width="13.85546875" style="1" bestFit="1" customWidth="1"/>
    <col min="9723" max="9724" width="15.7109375" style="1" customWidth="1"/>
    <col min="9725" max="9725" width="11.42578125" style="1"/>
    <col min="9726" max="9726" width="8.28515625" style="1" customWidth="1"/>
    <col min="9727" max="9727" width="20.28515625" style="1" customWidth="1"/>
    <col min="9728" max="9975" width="11.42578125" style="1"/>
    <col min="9976" max="9976" width="7.5703125" style="1" customWidth="1"/>
    <col min="9977" max="9977" width="14.28515625" style="1" customWidth="1"/>
    <col min="9978" max="9978" width="13.85546875" style="1" bestFit="1" customWidth="1"/>
    <col min="9979" max="9980" width="15.7109375" style="1" customWidth="1"/>
    <col min="9981" max="9981" width="11.42578125" style="1"/>
    <col min="9982" max="9982" width="8.28515625" style="1" customWidth="1"/>
    <col min="9983" max="9983" width="20.28515625" style="1" customWidth="1"/>
    <col min="9984" max="10231" width="11.42578125" style="1"/>
    <col min="10232" max="10232" width="7.5703125" style="1" customWidth="1"/>
    <col min="10233" max="10233" width="14.28515625" style="1" customWidth="1"/>
    <col min="10234" max="10234" width="13.85546875" style="1" bestFit="1" customWidth="1"/>
    <col min="10235" max="10236" width="15.7109375" style="1" customWidth="1"/>
    <col min="10237" max="10237" width="11.42578125" style="1"/>
    <col min="10238" max="10238" width="8.28515625" style="1" customWidth="1"/>
    <col min="10239" max="10239" width="20.28515625" style="1" customWidth="1"/>
    <col min="10240" max="10487" width="11.42578125" style="1"/>
    <col min="10488" max="10488" width="7.5703125" style="1" customWidth="1"/>
    <col min="10489" max="10489" width="14.28515625" style="1" customWidth="1"/>
    <col min="10490" max="10490" width="13.85546875" style="1" bestFit="1" customWidth="1"/>
    <col min="10491" max="10492" width="15.7109375" style="1" customWidth="1"/>
    <col min="10493" max="10493" width="11.42578125" style="1"/>
    <col min="10494" max="10494" width="8.28515625" style="1" customWidth="1"/>
    <col min="10495" max="10495" width="20.28515625" style="1" customWidth="1"/>
    <col min="10496" max="10743" width="11.42578125" style="1"/>
    <col min="10744" max="10744" width="7.5703125" style="1" customWidth="1"/>
    <col min="10745" max="10745" width="14.28515625" style="1" customWidth="1"/>
    <col min="10746" max="10746" width="13.85546875" style="1" bestFit="1" customWidth="1"/>
    <col min="10747" max="10748" width="15.7109375" style="1" customWidth="1"/>
    <col min="10749" max="10749" width="11.42578125" style="1"/>
    <col min="10750" max="10750" width="8.28515625" style="1" customWidth="1"/>
    <col min="10751" max="10751" width="20.28515625" style="1" customWidth="1"/>
    <col min="10752" max="10999" width="11.42578125" style="1"/>
    <col min="11000" max="11000" width="7.5703125" style="1" customWidth="1"/>
    <col min="11001" max="11001" width="14.28515625" style="1" customWidth="1"/>
    <col min="11002" max="11002" width="13.85546875" style="1" bestFit="1" customWidth="1"/>
    <col min="11003" max="11004" width="15.7109375" style="1" customWidth="1"/>
    <col min="11005" max="11005" width="11.42578125" style="1"/>
    <col min="11006" max="11006" width="8.28515625" style="1" customWidth="1"/>
    <col min="11007" max="11007" width="20.28515625" style="1" customWidth="1"/>
    <col min="11008" max="11255" width="11.42578125" style="1"/>
    <col min="11256" max="11256" width="7.5703125" style="1" customWidth="1"/>
    <col min="11257" max="11257" width="14.28515625" style="1" customWidth="1"/>
    <col min="11258" max="11258" width="13.85546875" style="1" bestFit="1" customWidth="1"/>
    <col min="11259" max="11260" width="15.7109375" style="1" customWidth="1"/>
    <col min="11261" max="11261" width="11.42578125" style="1"/>
    <col min="11262" max="11262" width="8.28515625" style="1" customWidth="1"/>
    <col min="11263" max="11263" width="20.28515625" style="1" customWidth="1"/>
    <col min="11264" max="11511" width="11.42578125" style="1"/>
    <col min="11512" max="11512" width="7.5703125" style="1" customWidth="1"/>
    <col min="11513" max="11513" width="14.28515625" style="1" customWidth="1"/>
    <col min="11514" max="11514" width="13.85546875" style="1" bestFit="1" customWidth="1"/>
    <col min="11515" max="11516" width="15.7109375" style="1" customWidth="1"/>
    <col min="11517" max="11517" width="11.42578125" style="1"/>
    <col min="11518" max="11518" width="8.28515625" style="1" customWidth="1"/>
    <col min="11519" max="11519" width="20.28515625" style="1" customWidth="1"/>
    <col min="11520" max="11767" width="11.42578125" style="1"/>
    <col min="11768" max="11768" width="7.5703125" style="1" customWidth="1"/>
    <col min="11769" max="11769" width="14.28515625" style="1" customWidth="1"/>
    <col min="11770" max="11770" width="13.85546875" style="1" bestFit="1" customWidth="1"/>
    <col min="11771" max="11772" width="15.7109375" style="1" customWidth="1"/>
    <col min="11773" max="11773" width="11.42578125" style="1"/>
    <col min="11774" max="11774" width="8.28515625" style="1" customWidth="1"/>
    <col min="11775" max="11775" width="20.28515625" style="1" customWidth="1"/>
    <col min="11776" max="12023" width="11.42578125" style="1"/>
    <col min="12024" max="12024" width="7.5703125" style="1" customWidth="1"/>
    <col min="12025" max="12025" width="14.28515625" style="1" customWidth="1"/>
    <col min="12026" max="12026" width="13.85546875" style="1" bestFit="1" customWidth="1"/>
    <col min="12027" max="12028" width="15.7109375" style="1" customWidth="1"/>
    <col min="12029" max="12029" width="11.42578125" style="1"/>
    <col min="12030" max="12030" width="8.28515625" style="1" customWidth="1"/>
    <col min="12031" max="12031" width="20.28515625" style="1" customWidth="1"/>
    <col min="12032" max="12279" width="11.42578125" style="1"/>
    <col min="12280" max="12280" width="7.5703125" style="1" customWidth="1"/>
    <col min="12281" max="12281" width="14.28515625" style="1" customWidth="1"/>
    <col min="12282" max="12282" width="13.85546875" style="1" bestFit="1" customWidth="1"/>
    <col min="12283" max="12284" width="15.7109375" style="1" customWidth="1"/>
    <col min="12285" max="12285" width="11.42578125" style="1"/>
    <col min="12286" max="12286" width="8.28515625" style="1" customWidth="1"/>
    <col min="12287" max="12287" width="20.28515625" style="1" customWidth="1"/>
    <col min="12288" max="12535" width="11.42578125" style="1"/>
    <col min="12536" max="12536" width="7.5703125" style="1" customWidth="1"/>
    <col min="12537" max="12537" width="14.28515625" style="1" customWidth="1"/>
    <col min="12538" max="12538" width="13.85546875" style="1" bestFit="1" customWidth="1"/>
    <col min="12539" max="12540" width="15.7109375" style="1" customWidth="1"/>
    <col min="12541" max="12541" width="11.42578125" style="1"/>
    <col min="12542" max="12542" width="8.28515625" style="1" customWidth="1"/>
    <col min="12543" max="12543" width="20.28515625" style="1" customWidth="1"/>
    <col min="12544" max="12791" width="11.42578125" style="1"/>
    <col min="12792" max="12792" width="7.5703125" style="1" customWidth="1"/>
    <col min="12793" max="12793" width="14.28515625" style="1" customWidth="1"/>
    <col min="12794" max="12794" width="13.85546875" style="1" bestFit="1" customWidth="1"/>
    <col min="12795" max="12796" width="15.7109375" style="1" customWidth="1"/>
    <col min="12797" max="12797" width="11.42578125" style="1"/>
    <col min="12798" max="12798" width="8.28515625" style="1" customWidth="1"/>
    <col min="12799" max="12799" width="20.28515625" style="1" customWidth="1"/>
    <col min="12800" max="13047" width="11.42578125" style="1"/>
    <col min="13048" max="13048" width="7.5703125" style="1" customWidth="1"/>
    <col min="13049" max="13049" width="14.28515625" style="1" customWidth="1"/>
    <col min="13050" max="13050" width="13.85546875" style="1" bestFit="1" customWidth="1"/>
    <col min="13051" max="13052" width="15.7109375" style="1" customWidth="1"/>
    <col min="13053" max="13053" width="11.42578125" style="1"/>
    <col min="13054" max="13054" width="8.28515625" style="1" customWidth="1"/>
    <col min="13055" max="13055" width="20.28515625" style="1" customWidth="1"/>
    <col min="13056" max="13303" width="11.42578125" style="1"/>
    <col min="13304" max="13304" width="7.5703125" style="1" customWidth="1"/>
    <col min="13305" max="13305" width="14.28515625" style="1" customWidth="1"/>
    <col min="13306" max="13306" width="13.85546875" style="1" bestFit="1" customWidth="1"/>
    <col min="13307" max="13308" width="15.7109375" style="1" customWidth="1"/>
    <col min="13309" max="13309" width="11.42578125" style="1"/>
    <col min="13310" max="13310" width="8.28515625" style="1" customWidth="1"/>
    <col min="13311" max="13311" width="20.28515625" style="1" customWidth="1"/>
    <col min="13312" max="13559" width="11.42578125" style="1"/>
    <col min="13560" max="13560" width="7.5703125" style="1" customWidth="1"/>
    <col min="13561" max="13561" width="14.28515625" style="1" customWidth="1"/>
    <col min="13562" max="13562" width="13.85546875" style="1" bestFit="1" customWidth="1"/>
    <col min="13563" max="13564" width="15.7109375" style="1" customWidth="1"/>
    <col min="13565" max="13565" width="11.42578125" style="1"/>
    <col min="13566" max="13566" width="8.28515625" style="1" customWidth="1"/>
    <col min="13567" max="13567" width="20.28515625" style="1" customWidth="1"/>
    <col min="13568" max="13815" width="11.42578125" style="1"/>
    <col min="13816" max="13816" width="7.5703125" style="1" customWidth="1"/>
    <col min="13817" max="13817" width="14.28515625" style="1" customWidth="1"/>
    <col min="13818" max="13818" width="13.85546875" style="1" bestFit="1" customWidth="1"/>
    <col min="13819" max="13820" width="15.7109375" style="1" customWidth="1"/>
    <col min="13821" max="13821" width="11.42578125" style="1"/>
    <col min="13822" max="13822" width="8.28515625" style="1" customWidth="1"/>
    <col min="13823" max="13823" width="20.28515625" style="1" customWidth="1"/>
    <col min="13824" max="14071" width="11.42578125" style="1"/>
    <col min="14072" max="14072" width="7.5703125" style="1" customWidth="1"/>
    <col min="14073" max="14073" width="14.28515625" style="1" customWidth="1"/>
    <col min="14074" max="14074" width="13.85546875" style="1" bestFit="1" customWidth="1"/>
    <col min="14075" max="14076" width="15.7109375" style="1" customWidth="1"/>
    <col min="14077" max="14077" width="11.42578125" style="1"/>
    <col min="14078" max="14078" width="8.28515625" style="1" customWidth="1"/>
    <col min="14079" max="14079" width="20.28515625" style="1" customWidth="1"/>
    <col min="14080" max="14327" width="11.42578125" style="1"/>
    <col min="14328" max="14328" width="7.5703125" style="1" customWidth="1"/>
    <col min="14329" max="14329" width="14.28515625" style="1" customWidth="1"/>
    <col min="14330" max="14330" width="13.85546875" style="1" bestFit="1" customWidth="1"/>
    <col min="14331" max="14332" width="15.7109375" style="1" customWidth="1"/>
    <col min="14333" max="14333" width="11.42578125" style="1"/>
    <col min="14334" max="14334" width="8.28515625" style="1" customWidth="1"/>
    <col min="14335" max="14335" width="20.28515625" style="1" customWidth="1"/>
    <col min="14336" max="14583" width="11.42578125" style="1"/>
    <col min="14584" max="14584" width="7.5703125" style="1" customWidth="1"/>
    <col min="14585" max="14585" width="14.28515625" style="1" customWidth="1"/>
    <col min="14586" max="14586" width="13.85546875" style="1" bestFit="1" customWidth="1"/>
    <col min="14587" max="14588" width="15.7109375" style="1" customWidth="1"/>
    <col min="14589" max="14589" width="11.42578125" style="1"/>
    <col min="14590" max="14590" width="8.28515625" style="1" customWidth="1"/>
    <col min="14591" max="14591" width="20.28515625" style="1" customWidth="1"/>
    <col min="14592" max="14839" width="11.42578125" style="1"/>
    <col min="14840" max="14840" width="7.5703125" style="1" customWidth="1"/>
    <col min="14841" max="14841" width="14.28515625" style="1" customWidth="1"/>
    <col min="14842" max="14842" width="13.85546875" style="1" bestFit="1" customWidth="1"/>
    <col min="14843" max="14844" width="15.7109375" style="1" customWidth="1"/>
    <col min="14845" max="14845" width="11.42578125" style="1"/>
    <col min="14846" max="14846" width="8.28515625" style="1" customWidth="1"/>
    <col min="14847" max="14847" width="20.28515625" style="1" customWidth="1"/>
    <col min="14848" max="15095" width="11.42578125" style="1"/>
    <col min="15096" max="15096" width="7.5703125" style="1" customWidth="1"/>
    <col min="15097" max="15097" width="14.28515625" style="1" customWidth="1"/>
    <col min="15098" max="15098" width="13.85546875" style="1" bestFit="1" customWidth="1"/>
    <col min="15099" max="15100" width="15.7109375" style="1" customWidth="1"/>
    <col min="15101" max="15101" width="11.42578125" style="1"/>
    <col min="15102" max="15102" width="8.28515625" style="1" customWidth="1"/>
    <col min="15103" max="15103" width="20.28515625" style="1" customWidth="1"/>
    <col min="15104" max="15351" width="11.42578125" style="1"/>
    <col min="15352" max="15352" width="7.5703125" style="1" customWidth="1"/>
    <col min="15353" max="15353" width="14.28515625" style="1" customWidth="1"/>
    <col min="15354" max="15354" width="13.85546875" style="1" bestFit="1" customWidth="1"/>
    <col min="15355" max="15356" width="15.7109375" style="1" customWidth="1"/>
    <col min="15357" max="15357" width="11.42578125" style="1"/>
    <col min="15358" max="15358" width="8.28515625" style="1" customWidth="1"/>
    <col min="15359" max="15359" width="20.28515625" style="1" customWidth="1"/>
    <col min="15360" max="15607" width="11.42578125" style="1"/>
    <col min="15608" max="15608" width="7.5703125" style="1" customWidth="1"/>
    <col min="15609" max="15609" width="14.28515625" style="1" customWidth="1"/>
    <col min="15610" max="15610" width="13.85546875" style="1" bestFit="1" customWidth="1"/>
    <col min="15611" max="15612" width="15.7109375" style="1" customWidth="1"/>
    <col min="15613" max="15613" width="11.42578125" style="1"/>
    <col min="15614" max="15614" width="8.28515625" style="1" customWidth="1"/>
    <col min="15615" max="15615" width="20.28515625" style="1" customWidth="1"/>
    <col min="15616" max="15863" width="11.42578125" style="1"/>
    <col min="15864" max="15864" width="7.5703125" style="1" customWidth="1"/>
    <col min="15865" max="15865" width="14.28515625" style="1" customWidth="1"/>
    <col min="15866" max="15866" width="13.85546875" style="1" bestFit="1" customWidth="1"/>
    <col min="15867" max="15868" width="15.7109375" style="1" customWidth="1"/>
    <col min="15869" max="15869" width="11.42578125" style="1"/>
    <col min="15870" max="15870" width="8.28515625" style="1" customWidth="1"/>
    <col min="15871" max="15871" width="20.28515625" style="1" customWidth="1"/>
    <col min="15872" max="16119" width="11.42578125" style="1"/>
    <col min="16120" max="16120" width="7.5703125" style="1" customWidth="1"/>
    <col min="16121" max="16121" width="14.28515625" style="1" customWidth="1"/>
    <col min="16122" max="16122" width="13.85546875" style="1" bestFit="1" customWidth="1"/>
    <col min="16123" max="16124" width="15.7109375" style="1" customWidth="1"/>
    <col min="16125" max="16125" width="11.42578125" style="1"/>
    <col min="16126" max="16126" width="8.28515625" style="1" customWidth="1"/>
    <col min="16127" max="16127" width="20.28515625" style="1" customWidth="1"/>
    <col min="16128" max="16384" width="11.42578125" style="1"/>
  </cols>
  <sheetData>
    <row r="1" spans="1:30" ht="18" customHeight="1" x14ac:dyDescent="0.25">
      <c r="A1" s="283" t="s">
        <v>28</v>
      </c>
      <c r="B1" s="284"/>
      <c r="C1" s="306" t="str">
        <f>+JANV.!C1</f>
        <v>Nom - Prénom</v>
      </c>
      <c r="D1" s="306"/>
      <c r="E1" s="306"/>
      <c r="F1" s="306"/>
      <c r="G1" s="306"/>
      <c r="H1" s="307"/>
      <c r="I1" s="54"/>
      <c r="J1" s="310" t="s">
        <v>54</v>
      </c>
      <c r="K1" s="311"/>
      <c r="L1" s="312"/>
      <c r="M1" s="316">
        <f>MARS!M1</f>
        <v>2019</v>
      </c>
    </row>
    <row r="2" spans="1:30" ht="18" customHeight="1" x14ac:dyDescent="0.25">
      <c r="A2" s="285"/>
      <c r="B2" s="286"/>
      <c r="C2" s="308"/>
      <c r="D2" s="308"/>
      <c r="E2" s="308"/>
      <c r="F2" s="308"/>
      <c r="G2" s="308"/>
      <c r="H2" s="309"/>
      <c r="J2" s="313"/>
      <c r="K2" s="314"/>
      <c r="L2" s="315"/>
      <c r="M2" s="317"/>
    </row>
    <row r="3" spans="1:30" ht="18" customHeight="1" x14ac:dyDescent="0.25">
      <c r="A3" s="1"/>
      <c r="C3" s="1"/>
      <c r="D3" s="1"/>
      <c r="E3" s="1"/>
      <c r="J3" s="2"/>
      <c r="K3" s="2"/>
      <c r="L3" s="2"/>
    </row>
    <row r="4" spans="1:30" ht="18" customHeight="1" x14ac:dyDescent="0.25">
      <c r="A4" s="1"/>
      <c r="B4" s="60" t="s">
        <v>40</v>
      </c>
      <c r="C4" s="94" t="s">
        <v>41</v>
      </c>
      <c r="D4" s="2"/>
      <c r="E4" s="318" t="s">
        <v>46</v>
      </c>
      <c r="F4" s="319"/>
      <c r="G4" s="320"/>
      <c r="H4" s="61"/>
      <c r="I4" s="53"/>
      <c r="J4" s="4" t="s">
        <v>19</v>
      </c>
      <c r="K4" s="5" t="s">
        <v>21</v>
      </c>
      <c r="L4" s="5"/>
      <c r="M4" s="6"/>
    </row>
    <row r="5" spans="1:30" s="2" customFormat="1" ht="18" customHeight="1" x14ac:dyDescent="0.25">
      <c r="B5" s="62">
        <v>15</v>
      </c>
      <c r="C5" s="63">
        <f t="shared" ref="C5" si="0">B5/60*100</f>
        <v>25</v>
      </c>
      <c r="D5" s="54"/>
      <c r="E5" s="304">
        <v>10</v>
      </c>
      <c r="F5" s="305"/>
      <c r="G5" s="64">
        <f>E5/60*100</f>
        <v>16.666666666666664</v>
      </c>
      <c r="H5" s="65"/>
      <c r="J5" s="7" t="s">
        <v>20</v>
      </c>
      <c r="K5" s="8" t="s">
        <v>22</v>
      </c>
      <c r="L5" s="8"/>
      <c r="M5" s="9"/>
      <c r="P5" s="1"/>
      <c r="Q5" s="1"/>
    </row>
    <row r="6" spans="1:30" s="2" customFormat="1" ht="18" customHeight="1" x14ac:dyDescent="0.25">
      <c r="B6" s="62">
        <v>30</v>
      </c>
      <c r="C6" s="63">
        <v>50</v>
      </c>
      <c r="D6" s="54"/>
      <c r="E6" s="22"/>
      <c r="F6" s="22"/>
      <c r="G6" s="65"/>
      <c r="H6" s="65"/>
      <c r="J6" s="7" t="s">
        <v>23</v>
      </c>
      <c r="K6" s="8" t="s">
        <v>24</v>
      </c>
      <c r="L6" s="11"/>
      <c r="M6" s="66"/>
      <c r="P6" s="1"/>
      <c r="Q6" s="1"/>
    </row>
    <row r="7" spans="1:30" s="2" customFormat="1" ht="18" customHeight="1" x14ac:dyDescent="0.25">
      <c r="B7" s="67">
        <v>45</v>
      </c>
      <c r="C7" s="68">
        <f>B7/60*100</f>
        <v>75</v>
      </c>
      <c r="D7" s="54"/>
      <c r="E7" s="297" t="s">
        <v>44</v>
      </c>
      <c r="F7" s="298"/>
      <c r="G7" s="298"/>
      <c r="H7" s="299"/>
      <c r="J7" s="7" t="s">
        <v>0</v>
      </c>
      <c r="K7" s="8" t="s">
        <v>27</v>
      </c>
      <c r="L7" s="11"/>
      <c r="M7" s="66"/>
      <c r="S7" s="1">
        <v>5</v>
      </c>
      <c r="T7" s="55">
        <v>7</v>
      </c>
      <c r="U7" s="1" t="s">
        <v>10</v>
      </c>
    </row>
    <row r="8" spans="1:30" ht="18" customHeight="1" x14ac:dyDescent="0.25">
      <c r="A8" s="8"/>
      <c r="B8" s="69"/>
      <c r="C8" s="70"/>
      <c r="D8" s="22"/>
      <c r="E8" s="300"/>
      <c r="F8" s="301"/>
      <c r="G8" s="301"/>
      <c r="H8" s="302"/>
      <c r="I8" s="10"/>
      <c r="J8" s="7" t="s">
        <v>1</v>
      </c>
      <c r="K8" s="8" t="s">
        <v>25</v>
      </c>
      <c r="L8" s="8"/>
      <c r="M8" s="9"/>
      <c r="S8" s="1">
        <v>2</v>
      </c>
      <c r="T8" s="55">
        <v>3.5</v>
      </c>
      <c r="U8" s="1" t="s">
        <v>31</v>
      </c>
    </row>
    <row r="9" spans="1:30" ht="18" customHeight="1" x14ac:dyDescent="0.25">
      <c r="A9" s="71"/>
      <c r="C9" s="72"/>
      <c r="D9" s="22"/>
      <c r="E9" s="8"/>
      <c r="F9" s="8"/>
      <c r="G9" s="72"/>
      <c r="H9" s="72"/>
      <c r="I9" s="10"/>
      <c r="J9" s="7" t="s">
        <v>30</v>
      </c>
      <c r="K9" s="8" t="s">
        <v>42</v>
      </c>
      <c r="L9" s="8"/>
      <c r="M9" s="9"/>
      <c r="S9" s="1">
        <v>3</v>
      </c>
      <c r="T9" s="55">
        <v>3.5</v>
      </c>
      <c r="U9" s="1" t="s">
        <v>32</v>
      </c>
    </row>
    <row r="10" spans="1:30" ht="18" customHeight="1" x14ac:dyDescent="0.25">
      <c r="A10" s="71"/>
      <c r="B10" s="12" t="s">
        <v>18</v>
      </c>
      <c r="C10" s="13"/>
      <c r="D10" s="14"/>
      <c r="E10" s="73">
        <v>7</v>
      </c>
      <c r="J10" s="15" t="s">
        <v>2</v>
      </c>
      <c r="K10" s="16" t="s">
        <v>26</v>
      </c>
      <c r="L10" s="16"/>
      <c r="M10" s="17"/>
      <c r="S10" s="1">
        <v>0</v>
      </c>
      <c r="T10" s="55">
        <v>0</v>
      </c>
      <c r="U10" s="1" t="s">
        <v>47</v>
      </c>
    </row>
    <row r="11" spans="1:30" ht="18" customHeight="1" x14ac:dyDescent="0.25">
      <c r="A11" s="1"/>
      <c r="C11" s="1"/>
      <c r="D11" s="1"/>
      <c r="E11" s="1"/>
      <c r="T11" s="55"/>
    </row>
    <row r="12" spans="1:30" ht="45" customHeight="1" x14ac:dyDescent="0.25">
      <c r="C12" s="18"/>
      <c r="D12" s="19" t="s">
        <v>3</v>
      </c>
      <c r="E12" s="19" t="s">
        <v>4</v>
      </c>
      <c r="G12" s="20" t="s">
        <v>45</v>
      </c>
      <c r="H12" s="21"/>
      <c r="I12" s="20" t="s">
        <v>48</v>
      </c>
      <c r="J12" s="20" t="s">
        <v>49</v>
      </c>
      <c r="K12" s="20" t="s">
        <v>50</v>
      </c>
      <c r="M12" s="20" t="s">
        <v>9</v>
      </c>
      <c r="P12" s="74"/>
    </row>
    <row r="13" spans="1:30" ht="32.25" customHeight="1" thickBot="1" x14ac:dyDescent="0.3">
      <c r="B13" s="1" t="s">
        <v>8</v>
      </c>
      <c r="C13" s="18"/>
      <c r="D13" s="22"/>
      <c r="E13" s="22"/>
      <c r="G13" s="22"/>
      <c r="H13" s="21"/>
      <c r="I13" s="8"/>
      <c r="J13" s="8"/>
      <c r="K13" s="104">
        <f>+MARS!K52</f>
        <v>-0.5</v>
      </c>
      <c r="M13" s="104">
        <f>+MARS!M52</f>
        <v>-1.5</v>
      </c>
      <c r="Q13" s="54"/>
      <c r="R13" s="54"/>
      <c r="U13" s="54" t="s">
        <v>29</v>
      </c>
      <c r="V13" s="51" t="s">
        <v>33</v>
      </c>
      <c r="W13" s="51" t="s">
        <v>34</v>
      </c>
      <c r="X13" s="52" t="s">
        <v>37</v>
      </c>
      <c r="Y13" s="51" t="s">
        <v>35</v>
      </c>
      <c r="Z13" s="51" t="s">
        <v>36</v>
      </c>
      <c r="AA13" s="2" t="s">
        <v>38</v>
      </c>
      <c r="AB13" s="51" t="s">
        <v>39</v>
      </c>
      <c r="AC13" s="51"/>
      <c r="AD13" s="51"/>
    </row>
    <row r="14" spans="1:30" ht="22.5" customHeight="1" x14ac:dyDescent="0.25">
      <c r="A14" s="292">
        <v>13</v>
      </c>
      <c r="B14" s="23" t="s">
        <v>11</v>
      </c>
      <c r="C14" s="120">
        <f t="array" ref="C14:C20">IF(MONTH(DATE(y,4,1))&lt;&gt;MONTH(DATE(y,4,1)-(WEEKDAY(DATE(y,4,1),3)-1)+{1;2;3;4;5;6;7}+{0,1,2,3,4,5}-2),"",DATE(y,4,1)-(WEEKDAY(DATE(y,4,1),3)-1)+{1;2;3;4;5;6;7}+{0,1,2,3,4,5}-2)</f>
        <v>43556</v>
      </c>
      <c r="D14" s="80"/>
      <c r="E14" s="80"/>
      <c r="F14" s="92"/>
      <c r="G14" s="93"/>
      <c r="H14" s="24"/>
      <c r="I14" s="75"/>
      <c r="J14" s="75"/>
      <c r="K14" s="75">
        <f>K13+I14+J14</f>
        <v>-0.5</v>
      </c>
      <c r="L14" s="23"/>
      <c r="M14" s="29">
        <f>-U14</f>
        <v>0</v>
      </c>
      <c r="P14" s="54"/>
      <c r="Q14" s="54" t="str">
        <f t="shared" ref="Q14:Q28" si="1">IF(D14="T",2,IF(D14="CP",0,IF(D14="TF",2,IF(D14="TM",0,IF(D14="JF",0,IF(D14="RTT",0,IF(D14="JNT",0,"0")))))))</f>
        <v>0</v>
      </c>
      <c r="R14" s="54" t="str">
        <f t="shared" ref="R14:R28" si="2">IF(E14="T",3,IF(E14="CP",0,IF(E14="TF",3,IF(E14="TM",0,IF(E14="JF",0,IF(E14="RTT",0,IF(E14="JNT",0,"0")))))))</f>
        <v>0</v>
      </c>
      <c r="S14" s="1">
        <f t="shared" ref="S14:S50" si="3">Q14+R14</f>
        <v>0</v>
      </c>
      <c r="T14" s="55">
        <f>IF(S14=5,$T$7,IF(S14=2,$T$8,IF(S14=3,$T$9,IF(S14=0,$T$10))))</f>
        <v>0</v>
      </c>
      <c r="U14" s="54">
        <f>IF(AND(D14="CP",E14="CP"),1,IF(AND(D14="CP",E14&lt;&gt;"CP"),0.5,IF(AND(D14&lt;&gt;"CP",E14="CP"),0.5,0)))</f>
        <v>0</v>
      </c>
      <c r="V14" s="54">
        <f t="shared" ref="V14:W28" si="4">IF(D14="RTT",0.5,0)</f>
        <v>0</v>
      </c>
      <c r="W14" s="54">
        <f>IF(E14="RTT",0.5,0)</f>
        <v>0</v>
      </c>
      <c r="X14" s="3">
        <f>SUM(V14:W14)</f>
        <v>0</v>
      </c>
      <c r="Y14" s="54">
        <f>IF(D14="TM",0.5,0)</f>
        <v>0</v>
      </c>
      <c r="Z14" s="54">
        <f>IF(E14="TM",0.5,0)</f>
        <v>0</v>
      </c>
      <c r="AA14" s="2">
        <f>SUM(Y14:Z14)</f>
        <v>0</v>
      </c>
      <c r="AB14" s="1">
        <f>AA14/1547*17</f>
        <v>0</v>
      </c>
    </row>
    <row r="15" spans="1:30" ht="22.5" customHeight="1" x14ac:dyDescent="0.25">
      <c r="A15" s="303"/>
      <c r="B15" s="8" t="s">
        <v>12</v>
      </c>
      <c r="C15" s="121">
        <v>43557</v>
      </c>
      <c r="D15" s="81"/>
      <c r="E15" s="81"/>
      <c r="F15" s="87"/>
      <c r="G15" s="88"/>
      <c r="H15" s="21"/>
      <c r="I15" s="73">
        <f>IF(G15&gt;T15,(G15-T15),0)</f>
        <v>0</v>
      </c>
      <c r="J15" s="73">
        <f>IF(G15&lt;T15,(G15-T15),0)</f>
        <v>0</v>
      </c>
      <c r="K15" s="73">
        <f>K14+I15+J15</f>
        <v>-0.5</v>
      </c>
      <c r="L15" s="8"/>
      <c r="M15" s="26">
        <f>-U15</f>
        <v>0</v>
      </c>
      <c r="P15" s="54"/>
      <c r="Q15" s="54" t="str">
        <f t="shared" si="1"/>
        <v>0</v>
      </c>
      <c r="R15" s="54" t="str">
        <f t="shared" si="2"/>
        <v>0</v>
      </c>
      <c r="S15" s="1">
        <f t="shared" si="3"/>
        <v>0</v>
      </c>
      <c r="T15" s="55">
        <f t="shared" ref="T15:T50" si="5">IF(S15=5,$T$7,IF(S15=2,$T$8,IF(S15=3,$T$9,IF(S15=0,$T$10))))</f>
        <v>0</v>
      </c>
      <c r="U15" s="54">
        <f>IF(AND(D15="CP",E15="CP"),1,IF(AND(D15="CP",E15&lt;&gt;"CP"),0.5,IF(AND(D15&lt;&gt;"CP",E15="CP"),0.5,0)))</f>
        <v>0</v>
      </c>
      <c r="V15" s="54">
        <f t="shared" si="4"/>
        <v>0</v>
      </c>
      <c r="W15" s="54">
        <f t="shared" si="4"/>
        <v>0</v>
      </c>
      <c r="X15" s="3">
        <f t="shared" ref="X15:X23" si="6">SUM(V15:W15)</f>
        <v>0</v>
      </c>
      <c r="Y15" s="54">
        <f t="shared" ref="Y15:Z28" si="7">IF(D15="TM",0.5,0)</f>
        <v>0</v>
      </c>
      <c r="Z15" s="54">
        <f t="shared" si="7"/>
        <v>0</v>
      </c>
      <c r="AA15" s="2">
        <f t="shared" ref="AA15:AA28" si="8">SUM(Y15:Z15)</f>
        <v>0</v>
      </c>
      <c r="AB15" s="1">
        <f t="shared" ref="AB15:AB28" si="9">AA15/1547*17</f>
        <v>0</v>
      </c>
    </row>
    <row r="16" spans="1:30" ht="22.5" customHeight="1" x14ac:dyDescent="0.25">
      <c r="A16" s="303"/>
      <c r="B16" s="8" t="s">
        <v>13</v>
      </c>
      <c r="C16" s="121">
        <v>43558</v>
      </c>
      <c r="D16" s="81"/>
      <c r="E16" s="81"/>
      <c r="F16" s="87"/>
      <c r="G16" s="88"/>
      <c r="H16" s="22"/>
      <c r="I16" s="73">
        <f t="shared" ref="I16:I18" si="10">IF(G16&gt;T16,(G16-T16),0)</f>
        <v>0</v>
      </c>
      <c r="J16" s="73">
        <f t="shared" ref="J16:J18" si="11">IF(G16&lt;T16,(G16-T16),0)</f>
        <v>0</v>
      </c>
      <c r="K16" s="73">
        <f t="shared" ref="K16:K18" si="12">K15+I16+J16</f>
        <v>-0.5</v>
      </c>
      <c r="L16" s="8"/>
      <c r="M16" s="26">
        <f t="shared" ref="M16:M18" si="13">-U16</f>
        <v>0</v>
      </c>
      <c r="P16" s="54"/>
      <c r="Q16" s="54" t="str">
        <f t="shared" si="1"/>
        <v>0</v>
      </c>
      <c r="R16" s="54" t="str">
        <f t="shared" si="2"/>
        <v>0</v>
      </c>
      <c r="S16" s="1">
        <f t="shared" si="3"/>
        <v>0</v>
      </c>
      <c r="T16" s="55">
        <f t="shared" si="5"/>
        <v>0</v>
      </c>
      <c r="U16" s="54">
        <f>IF(AND(D16="CP",E16="CP"),1,IF(AND(D16="CP",E16&lt;&gt;"CP"),0.5,IF(AND(D16&lt;&gt;"CP",E16="CP"),0.5,0)))</f>
        <v>0</v>
      </c>
      <c r="V16" s="54">
        <f>IF(D16="RTT",0.5,0)</f>
        <v>0</v>
      </c>
      <c r="W16" s="54">
        <f t="shared" si="4"/>
        <v>0</v>
      </c>
      <c r="X16" s="3">
        <f t="shared" si="6"/>
        <v>0</v>
      </c>
      <c r="Y16" s="54">
        <f t="shared" si="7"/>
        <v>0</v>
      </c>
      <c r="Z16" s="54">
        <f t="shared" si="7"/>
        <v>0</v>
      </c>
      <c r="AA16" s="2">
        <f t="shared" si="8"/>
        <v>0</v>
      </c>
      <c r="AB16" s="1">
        <f t="shared" si="9"/>
        <v>0</v>
      </c>
    </row>
    <row r="17" spans="1:28" ht="22.5" customHeight="1" x14ac:dyDescent="0.25">
      <c r="A17" s="303"/>
      <c r="B17" s="8" t="s">
        <v>14</v>
      </c>
      <c r="C17" s="121">
        <v>43559</v>
      </c>
      <c r="D17" s="81"/>
      <c r="E17" s="81"/>
      <c r="F17" s="87"/>
      <c r="G17" s="88"/>
      <c r="H17" s="22"/>
      <c r="I17" s="73">
        <f t="shared" si="10"/>
        <v>0</v>
      </c>
      <c r="J17" s="73">
        <f t="shared" si="11"/>
        <v>0</v>
      </c>
      <c r="K17" s="73">
        <f t="shared" si="12"/>
        <v>-0.5</v>
      </c>
      <c r="L17" s="8"/>
      <c r="M17" s="26">
        <f t="shared" si="13"/>
        <v>0</v>
      </c>
      <c r="P17" s="54"/>
      <c r="Q17" s="54" t="str">
        <f t="shared" si="1"/>
        <v>0</v>
      </c>
      <c r="R17" s="54" t="str">
        <f t="shared" si="2"/>
        <v>0</v>
      </c>
      <c r="S17" s="1">
        <f t="shared" si="3"/>
        <v>0</v>
      </c>
      <c r="T17" s="55">
        <f t="shared" si="5"/>
        <v>0</v>
      </c>
      <c r="U17" s="54">
        <f>IF(AND(D17="CP",E17="CP"),1,IF(AND(D17="CP",E17&lt;&gt;"CP"),0.5,IF(AND(D17&lt;&gt;"CP",E17="CP"),0.5,0)))</f>
        <v>0</v>
      </c>
      <c r="V17" s="54">
        <f t="shared" ref="V17:V28" si="14">IF(D17="RTT",0.5,0)</f>
        <v>0</v>
      </c>
      <c r="W17" s="54">
        <f t="shared" si="4"/>
        <v>0</v>
      </c>
      <c r="X17" s="3">
        <f t="shared" si="6"/>
        <v>0</v>
      </c>
      <c r="Y17" s="54">
        <f t="shared" si="7"/>
        <v>0</v>
      </c>
      <c r="Z17" s="54">
        <f t="shared" si="7"/>
        <v>0</v>
      </c>
      <c r="AA17" s="2">
        <f t="shared" si="8"/>
        <v>0</v>
      </c>
      <c r="AB17" s="1">
        <f t="shared" si="9"/>
        <v>0</v>
      </c>
    </row>
    <row r="18" spans="1:28" ht="22.5" customHeight="1" x14ac:dyDescent="0.25">
      <c r="A18" s="303"/>
      <c r="B18" s="8" t="s">
        <v>15</v>
      </c>
      <c r="C18" s="121">
        <v>43560</v>
      </c>
      <c r="D18" s="82"/>
      <c r="E18" s="82"/>
      <c r="F18" s="87"/>
      <c r="G18" s="89"/>
      <c r="H18" s="22"/>
      <c r="I18" s="73">
        <f t="shared" si="10"/>
        <v>0</v>
      </c>
      <c r="J18" s="73">
        <f t="shared" si="11"/>
        <v>0</v>
      </c>
      <c r="K18" s="73">
        <f t="shared" si="12"/>
        <v>-0.5</v>
      </c>
      <c r="L18" s="8"/>
      <c r="M18" s="26">
        <f t="shared" si="13"/>
        <v>0</v>
      </c>
      <c r="P18" s="54"/>
      <c r="Q18" s="54" t="str">
        <f t="shared" si="1"/>
        <v>0</v>
      </c>
      <c r="R18" s="54" t="str">
        <f t="shared" si="2"/>
        <v>0</v>
      </c>
      <c r="S18" s="1">
        <f t="shared" si="3"/>
        <v>0</v>
      </c>
      <c r="T18" s="55">
        <f t="shared" si="5"/>
        <v>0</v>
      </c>
      <c r="U18" s="54">
        <f>IF(AND(D18="CP",E18="CP"),1,IF(AND(D18="CP",E18&lt;&gt;"CP"),0.5,IF(AND(D18&lt;&gt;"CP",E18="CP"),0.5,0)))</f>
        <v>0</v>
      </c>
      <c r="V18" s="54">
        <f t="shared" si="14"/>
        <v>0</v>
      </c>
      <c r="W18" s="54">
        <f t="shared" si="4"/>
        <v>0</v>
      </c>
      <c r="X18" s="3">
        <f t="shared" si="6"/>
        <v>0</v>
      </c>
      <c r="Y18" s="54">
        <f t="shared" si="7"/>
        <v>0</v>
      </c>
      <c r="Z18" s="54">
        <f t="shared" si="7"/>
        <v>0</v>
      </c>
      <c r="AA18" s="2">
        <f t="shared" si="8"/>
        <v>0</v>
      </c>
      <c r="AB18" s="1">
        <f t="shared" si="9"/>
        <v>0</v>
      </c>
    </row>
    <row r="19" spans="1:28" ht="22.5" customHeight="1" x14ac:dyDescent="0.25">
      <c r="A19" s="303"/>
      <c r="B19" s="85" t="s">
        <v>16</v>
      </c>
      <c r="C19" s="124">
        <v>43561</v>
      </c>
      <c r="D19" s="83"/>
      <c r="E19" s="83"/>
      <c r="F19" s="8"/>
      <c r="G19" s="83"/>
      <c r="H19" s="22"/>
      <c r="I19" s="83"/>
      <c r="J19" s="83"/>
      <c r="K19" s="83"/>
      <c r="L19" s="8"/>
      <c r="M19" s="83"/>
      <c r="P19" s="54"/>
      <c r="Q19" s="54" t="str">
        <f t="shared" si="1"/>
        <v>0</v>
      </c>
      <c r="R19" s="54" t="str">
        <f t="shared" si="2"/>
        <v>0</v>
      </c>
      <c r="S19" s="1">
        <f t="shared" si="3"/>
        <v>0</v>
      </c>
      <c r="T19" s="55">
        <f t="shared" si="5"/>
        <v>0</v>
      </c>
      <c r="U19" s="54">
        <f t="shared" ref="U19:U50" si="15">IF(AND(D19="CP",E19="CP"),1,IF(AND(D19="CP",E19&lt;&gt;"CP"),0.5,IF(AND(D19&lt;&gt;"CP",E19="CP"),0.5,0)))</f>
        <v>0</v>
      </c>
      <c r="V19" s="54">
        <f t="shared" si="14"/>
        <v>0</v>
      </c>
      <c r="W19" s="54">
        <f t="shared" si="4"/>
        <v>0</v>
      </c>
      <c r="X19" s="3">
        <f t="shared" si="6"/>
        <v>0</v>
      </c>
      <c r="Y19" s="54">
        <f t="shared" si="7"/>
        <v>0</v>
      </c>
      <c r="Z19" s="54">
        <f t="shared" si="7"/>
        <v>0</v>
      </c>
      <c r="AA19" s="2">
        <f t="shared" si="8"/>
        <v>0</v>
      </c>
      <c r="AB19" s="1">
        <f t="shared" si="9"/>
        <v>0</v>
      </c>
    </row>
    <row r="20" spans="1:28" ht="22.5" customHeight="1" thickBot="1" x14ac:dyDescent="0.3">
      <c r="A20" s="293"/>
      <c r="B20" s="86" t="s">
        <v>17</v>
      </c>
      <c r="C20" s="125">
        <v>43562</v>
      </c>
      <c r="D20" s="84"/>
      <c r="E20" s="84"/>
      <c r="F20" s="28"/>
      <c r="G20" s="84"/>
      <c r="H20" s="32"/>
      <c r="I20" s="84"/>
      <c r="J20" s="84"/>
      <c r="K20" s="84"/>
      <c r="L20" s="28"/>
      <c r="M20" s="84"/>
      <c r="P20" s="54"/>
      <c r="Q20" s="54" t="str">
        <f t="shared" si="1"/>
        <v>0</v>
      </c>
      <c r="R20" s="54" t="str">
        <f t="shared" si="2"/>
        <v>0</v>
      </c>
      <c r="S20" s="1">
        <f t="shared" si="3"/>
        <v>0</v>
      </c>
      <c r="T20" s="55">
        <f t="shared" si="5"/>
        <v>0</v>
      </c>
      <c r="U20" s="54">
        <f t="shared" si="15"/>
        <v>0</v>
      </c>
      <c r="V20" s="54">
        <f t="shared" si="14"/>
        <v>0</v>
      </c>
      <c r="W20" s="54">
        <f t="shared" si="4"/>
        <v>0</v>
      </c>
      <c r="X20" s="3">
        <f t="shared" si="6"/>
        <v>0</v>
      </c>
      <c r="Y20" s="54">
        <f t="shared" si="7"/>
        <v>0</v>
      </c>
      <c r="Z20" s="54">
        <f t="shared" si="7"/>
        <v>0</v>
      </c>
      <c r="AA20" s="2">
        <f t="shared" si="8"/>
        <v>0</v>
      </c>
      <c r="AB20" s="1">
        <f t="shared" si="9"/>
        <v>0</v>
      </c>
    </row>
    <row r="21" spans="1:28" ht="22.5" customHeight="1" x14ac:dyDescent="0.25">
      <c r="A21" s="292">
        <v>14</v>
      </c>
      <c r="B21" s="95" t="s">
        <v>11</v>
      </c>
      <c r="C21" s="120">
        <f>IF(OR(C20="",C20=DATE($M$1,4,30)),"",C20+1)</f>
        <v>43563</v>
      </c>
      <c r="D21" s="96" t="s">
        <v>75</v>
      </c>
      <c r="E21" s="96" t="s">
        <v>75</v>
      </c>
      <c r="F21" s="95"/>
      <c r="G21" s="97">
        <v>0</v>
      </c>
      <c r="H21" s="98"/>
      <c r="I21" s="99">
        <f t="shared" ref="I21:I25" si="16">IF(G21&gt;T21,(G21-T21),0)</f>
        <v>0</v>
      </c>
      <c r="J21" s="99">
        <f t="shared" ref="J21:J25" si="17">IF(G21&lt;T21,(G21-T21),0)</f>
        <v>0</v>
      </c>
      <c r="K21" s="100">
        <f>+K18+I21+J21</f>
        <v>-0.5</v>
      </c>
      <c r="L21" s="95"/>
      <c r="M21" s="101">
        <f t="shared" ref="M21:M25" si="18">-U21</f>
        <v>0</v>
      </c>
      <c r="P21" s="54"/>
      <c r="Q21" s="54">
        <f t="shared" si="1"/>
        <v>0</v>
      </c>
      <c r="R21" s="54">
        <f t="shared" si="2"/>
        <v>0</v>
      </c>
      <c r="S21" s="1">
        <f t="shared" si="3"/>
        <v>0</v>
      </c>
      <c r="T21" s="55">
        <f t="shared" si="5"/>
        <v>0</v>
      </c>
      <c r="U21" s="54">
        <f t="shared" si="15"/>
        <v>0</v>
      </c>
      <c r="V21" s="54">
        <f t="shared" si="14"/>
        <v>0</v>
      </c>
      <c r="W21" s="54">
        <f t="shared" si="4"/>
        <v>0</v>
      </c>
      <c r="X21" s="3">
        <f t="shared" si="6"/>
        <v>0</v>
      </c>
      <c r="Y21" s="54">
        <f t="shared" si="7"/>
        <v>0</v>
      </c>
      <c r="Z21" s="54">
        <f t="shared" si="7"/>
        <v>0</v>
      </c>
      <c r="AA21" s="2">
        <f t="shared" si="8"/>
        <v>0</v>
      </c>
      <c r="AB21" s="1">
        <f t="shared" si="9"/>
        <v>0</v>
      </c>
    </row>
    <row r="22" spans="1:28" ht="22.5" customHeight="1" x14ac:dyDescent="0.25">
      <c r="A22" s="303"/>
      <c r="B22" s="8" t="s">
        <v>12</v>
      </c>
      <c r="C22" s="127">
        <f t="shared" ref="C22:C50" si="19">IF(OR(C21="",C21=DATE($M$1,4,30)),"",C21+1)</f>
        <v>43564</v>
      </c>
      <c r="D22" s="81"/>
      <c r="E22" s="81"/>
      <c r="F22" s="8"/>
      <c r="G22" s="88"/>
      <c r="H22" s="22"/>
      <c r="I22" s="73">
        <f t="shared" si="16"/>
        <v>0</v>
      </c>
      <c r="J22" s="73">
        <f t="shared" si="17"/>
        <v>0</v>
      </c>
      <c r="K22" s="73">
        <f>K21+I22+J22</f>
        <v>-0.5</v>
      </c>
      <c r="L22" s="8"/>
      <c r="M22" s="26">
        <f t="shared" si="18"/>
        <v>0</v>
      </c>
      <c r="P22" s="54"/>
      <c r="Q22" s="54" t="str">
        <f t="shared" si="1"/>
        <v>0</v>
      </c>
      <c r="R22" s="54" t="str">
        <f t="shared" si="2"/>
        <v>0</v>
      </c>
      <c r="S22" s="1">
        <f t="shared" si="3"/>
        <v>0</v>
      </c>
      <c r="T22" s="55">
        <f t="shared" si="5"/>
        <v>0</v>
      </c>
      <c r="U22" s="54">
        <f t="shared" si="15"/>
        <v>0</v>
      </c>
      <c r="V22" s="54">
        <f t="shared" si="14"/>
        <v>0</v>
      </c>
      <c r="W22" s="54">
        <f t="shared" si="4"/>
        <v>0</v>
      </c>
      <c r="X22" s="3">
        <f t="shared" si="6"/>
        <v>0</v>
      </c>
      <c r="Y22" s="54">
        <f t="shared" si="7"/>
        <v>0</v>
      </c>
      <c r="Z22" s="54">
        <f t="shared" si="7"/>
        <v>0</v>
      </c>
      <c r="AA22" s="2">
        <f t="shared" si="8"/>
        <v>0</v>
      </c>
      <c r="AB22" s="1">
        <f t="shared" si="9"/>
        <v>0</v>
      </c>
    </row>
    <row r="23" spans="1:28" ht="22.5" customHeight="1" x14ac:dyDescent="0.25">
      <c r="A23" s="303"/>
      <c r="B23" s="8" t="s">
        <v>13</v>
      </c>
      <c r="C23" s="127">
        <f t="shared" si="19"/>
        <v>43565</v>
      </c>
      <c r="D23" s="81"/>
      <c r="E23" s="81"/>
      <c r="F23" s="8"/>
      <c r="G23" s="88"/>
      <c r="H23" s="22"/>
      <c r="I23" s="73">
        <f t="shared" si="16"/>
        <v>0</v>
      </c>
      <c r="J23" s="73">
        <f t="shared" si="17"/>
        <v>0</v>
      </c>
      <c r="K23" s="73">
        <f t="shared" ref="K23:K25" si="20">K22+I23+J23</f>
        <v>-0.5</v>
      </c>
      <c r="L23" s="8"/>
      <c r="M23" s="26">
        <f t="shared" si="18"/>
        <v>0</v>
      </c>
      <c r="P23" s="54"/>
      <c r="Q23" s="54" t="str">
        <f t="shared" si="1"/>
        <v>0</v>
      </c>
      <c r="R23" s="54" t="str">
        <f t="shared" si="2"/>
        <v>0</v>
      </c>
      <c r="S23" s="1">
        <f t="shared" si="3"/>
        <v>0</v>
      </c>
      <c r="T23" s="55">
        <f t="shared" si="5"/>
        <v>0</v>
      </c>
      <c r="U23" s="54">
        <f t="shared" si="15"/>
        <v>0</v>
      </c>
      <c r="V23" s="54">
        <f t="shared" si="14"/>
        <v>0</v>
      </c>
      <c r="W23" s="54">
        <f t="shared" si="4"/>
        <v>0</v>
      </c>
      <c r="X23" s="3">
        <f t="shared" si="6"/>
        <v>0</v>
      </c>
      <c r="Y23" s="54">
        <f t="shared" si="7"/>
        <v>0</v>
      </c>
      <c r="Z23" s="54">
        <f t="shared" si="7"/>
        <v>0</v>
      </c>
      <c r="AA23" s="2">
        <f t="shared" si="8"/>
        <v>0</v>
      </c>
      <c r="AB23" s="1">
        <f t="shared" si="9"/>
        <v>0</v>
      </c>
    </row>
    <row r="24" spans="1:28" ht="22.5" customHeight="1" x14ac:dyDescent="0.25">
      <c r="A24" s="303"/>
      <c r="B24" s="8" t="s">
        <v>14</v>
      </c>
      <c r="C24" s="127">
        <f t="shared" si="19"/>
        <v>43566</v>
      </c>
      <c r="D24" s="81"/>
      <c r="E24" s="81"/>
      <c r="F24" s="8"/>
      <c r="G24" s="88"/>
      <c r="H24" s="22"/>
      <c r="I24" s="73">
        <f t="shared" si="16"/>
        <v>0</v>
      </c>
      <c r="J24" s="73">
        <f t="shared" si="17"/>
        <v>0</v>
      </c>
      <c r="K24" s="73">
        <f t="shared" si="20"/>
        <v>-0.5</v>
      </c>
      <c r="L24" s="8"/>
      <c r="M24" s="26">
        <f t="shared" si="18"/>
        <v>0</v>
      </c>
      <c r="P24" s="54"/>
      <c r="Q24" s="54" t="str">
        <f t="shared" si="1"/>
        <v>0</v>
      </c>
      <c r="R24" s="54" t="str">
        <f t="shared" si="2"/>
        <v>0</v>
      </c>
      <c r="S24" s="1">
        <f t="shared" si="3"/>
        <v>0</v>
      </c>
      <c r="T24" s="55">
        <f t="shared" si="5"/>
        <v>0</v>
      </c>
      <c r="U24" s="54">
        <f t="shared" si="15"/>
        <v>0</v>
      </c>
      <c r="V24" s="54">
        <f t="shared" si="14"/>
        <v>0</v>
      </c>
      <c r="W24" s="54">
        <f t="shared" si="4"/>
        <v>0</v>
      </c>
      <c r="X24" s="3">
        <f t="shared" ref="X24:X28" si="21">SUM(U24:W24)</f>
        <v>0</v>
      </c>
      <c r="Y24" s="54">
        <f t="shared" si="7"/>
        <v>0</v>
      </c>
      <c r="Z24" s="54">
        <f t="shared" si="7"/>
        <v>0</v>
      </c>
      <c r="AA24" s="2">
        <f t="shared" si="8"/>
        <v>0</v>
      </c>
      <c r="AB24" s="1">
        <f t="shared" si="9"/>
        <v>0</v>
      </c>
    </row>
    <row r="25" spans="1:28" ht="22.5" customHeight="1" x14ac:dyDescent="0.25">
      <c r="A25" s="303"/>
      <c r="B25" s="8" t="s">
        <v>15</v>
      </c>
      <c r="C25" s="127">
        <f t="shared" si="19"/>
        <v>43567</v>
      </c>
      <c r="D25" s="81"/>
      <c r="E25" s="81"/>
      <c r="F25" s="8"/>
      <c r="G25" s="88"/>
      <c r="H25" s="22"/>
      <c r="I25" s="73">
        <f t="shared" si="16"/>
        <v>0</v>
      </c>
      <c r="J25" s="73">
        <f t="shared" si="17"/>
        <v>0</v>
      </c>
      <c r="K25" s="73">
        <f t="shared" si="20"/>
        <v>-0.5</v>
      </c>
      <c r="L25" s="8"/>
      <c r="M25" s="26">
        <f t="shared" si="18"/>
        <v>0</v>
      </c>
      <c r="P25" s="54"/>
      <c r="Q25" s="54" t="str">
        <f t="shared" si="1"/>
        <v>0</v>
      </c>
      <c r="R25" s="54" t="str">
        <f t="shared" si="2"/>
        <v>0</v>
      </c>
      <c r="S25" s="1">
        <f t="shared" si="3"/>
        <v>0</v>
      </c>
      <c r="T25" s="55">
        <f t="shared" si="5"/>
        <v>0</v>
      </c>
      <c r="U25" s="54">
        <f t="shared" si="15"/>
        <v>0</v>
      </c>
      <c r="V25" s="54">
        <f t="shared" si="14"/>
        <v>0</v>
      </c>
      <c r="W25" s="54">
        <f t="shared" si="4"/>
        <v>0</v>
      </c>
      <c r="X25" s="3">
        <f t="shared" si="21"/>
        <v>0</v>
      </c>
      <c r="Y25" s="54">
        <f t="shared" si="7"/>
        <v>0</v>
      </c>
      <c r="Z25" s="54">
        <f t="shared" si="7"/>
        <v>0</v>
      </c>
      <c r="AA25" s="2">
        <f t="shared" si="8"/>
        <v>0</v>
      </c>
      <c r="AB25" s="1">
        <f t="shared" si="9"/>
        <v>0</v>
      </c>
    </row>
    <row r="26" spans="1:28" ht="22.5" customHeight="1" x14ac:dyDescent="0.25">
      <c r="A26" s="303"/>
      <c r="B26" s="85" t="s">
        <v>16</v>
      </c>
      <c r="C26" s="124">
        <f t="shared" si="19"/>
        <v>43568</v>
      </c>
      <c r="D26" s="83"/>
      <c r="E26" s="83"/>
      <c r="F26" s="8"/>
      <c r="G26" s="83"/>
      <c r="H26" s="22"/>
      <c r="I26" s="83"/>
      <c r="J26" s="83"/>
      <c r="K26" s="83"/>
      <c r="L26" s="8"/>
      <c r="M26" s="83"/>
      <c r="P26" s="54"/>
      <c r="Q26" s="54" t="str">
        <f t="shared" si="1"/>
        <v>0</v>
      </c>
      <c r="R26" s="54" t="str">
        <f t="shared" si="2"/>
        <v>0</v>
      </c>
      <c r="S26" s="1">
        <f t="shared" si="3"/>
        <v>0</v>
      </c>
      <c r="T26" s="55">
        <f t="shared" si="5"/>
        <v>0</v>
      </c>
      <c r="U26" s="54">
        <f t="shared" si="15"/>
        <v>0</v>
      </c>
      <c r="V26" s="54">
        <f t="shared" si="14"/>
        <v>0</v>
      </c>
      <c r="W26" s="54">
        <f t="shared" si="4"/>
        <v>0</v>
      </c>
      <c r="X26" s="3">
        <f t="shared" si="21"/>
        <v>0</v>
      </c>
      <c r="Y26" s="54">
        <f t="shared" si="7"/>
        <v>0</v>
      </c>
      <c r="Z26" s="54">
        <f t="shared" si="7"/>
        <v>0</v>
      </c>
      <c r="AA26" s="2">
        <f t="shared" si="8"/>
        <v>0</v>
      </c>
      <c r="AB26" s="1">
        <f t="shared" si="9"/>
        <v>0</v>
      </c>
    </row>
    <row r="27" spans="1:28" ht="22.5" customHeight="1" thickBot="1" x14ac:dyDescent="0.3">
      <c r="A27" s="293"/>
      <c r="B27" s="86" t="s">
        <v>17</v>
      </c>
      <c r="C27" s="124">
        <f t="shared" si="19"/>
        <v>43569</v>
      </c>
      <c r="D27" s="84"/>
      <c r="E27" s="84"/>
      <c r="F27" s="28"/>
      <c r="G27" s="84"/>
      <c r="H27" s="32"/>
      <c r="I27" s="84"/>
      <c r="J27" s="84"/>
      <c r="K27" s="84"/>
      <c r="L27" s="28"/>
      <c r="M27" s="84"/>
      <c r="P27" s="54"/>
      <c r="Q27" s="54" t="str">
        <f t="shared" si="1"/>
        <v>0</v>
      </c>
      <c r="R27" s="54" t="str">
        <f t="shared" si="2"/>
        <v>0</v>
      </c>
      <c r="S27" s="1">
        <f t="shared" si="3"/>
        <v>0</v>
      </c>
      <c r="T27" s="55">
        <f t="shared" si="5"/>
        <v>0</v>
      </c>
      <c r="U27" s="54">
        <f t="shared" si="15"/>
        <v>0</v>
      </c>
      <c r="V27" s="54">
        <f t="shared" si="14"/>
        <v>0</v>
      </c>
      <c r="W27" s="54">
        <f t="shared" si="4"/>
        <v>0</v>
      </c>
      <c r="X27" s="3">
        <f t="shared" si="21"/>
        <v>0</v>
      </c>
      <c r="Y27" s="54">
        <f t="shared" si="7"/>
        <v>0</v>
      </c>
      <c r="Z27" s="54">
        <f t="shared" si="7"/>
        <v>0</v>
      </c>
      <c r="AA27" s="2">
        <f t="shared" si="8"/>
        <v>0</v>
      </c>
      <c r="AB27" s="1">
        <f t="shared" si="9"/>
        <v>0</v>
      </c>
    </row>
    <row r="28" spans="1:28" ht="22.5" customHeight="1" x14ac:dyDescent="0.25">
      <c r="A28" s="292">
        <v>15</v>
      </c>
      <c r="B28" s="23" t="s">
        <v>11</v>
      </c>
      <c r="C28" s="128">
        <f t="shared" si="19"/>
        <v>43570</v>
      </c>
      <c r="D28" s="81"/>
      <c r="E28" s="81"/>
      <c r="F28" s="8"/>
      <c r="G28" s="88"/>
      <c r="H28" s="31"/>
      <c r="I28" s="73">
        <f t="shared" ref="I28:I32" si="22">IF(G28&gt;T28,(G28-T28),0)</f>
        <v>0</v>
      </c>
      <c r="J28" s="73">
        <f t="shared" ref="J28:J32" si="23">IF(G28&lt;T28,(G28-T28),0)</f>
        <v>0</v>
      </c>
      <c r="K28" s="75">
        <f>+K25+I28+J28</f>
        <v>-0.5</v>
      </c>
      <c r="L28" s="23"/>
      <c r="M28" s="26">
        <f t="shared" ref="M28:M32" si="24">-U28</f>
        <v>0</v>
      </c>
      <c r="P28" s="54"/>
      <c r="Q28" s="54" t="str">
        <f t="shared" si="1"/>
        <v>0</v>
      </c>
      <c r="R28" s="54" t="str">
        <f t="shared" si="2"/>
        <v>0</v>
      </c>
      <c r="S28" s="1">
        <f t="shared" si="3"/>
        <v>0</v>
      </c>
      <c r="T28" s="55">
        <f t="shared" si="5"/>
        <v>0</v>
      </c>
      <c r="U28" s="54">
        <f t="shared" si="15"/>
        <v>0</v>
      </c>
      <c r="V28" s="54">
        <f t="shared" si="14"/>
        <v>0</v>
      </c>
      <c r="W28" s="54">
        <f t="shared" si="4"/>
        <v>0</v>
      </c>
      <c r="X28" s="3">
        <f t="shared" si="21"/>
        <v>0</v>
      </c>
      <c r="Y28" s="54">
        <f t="shared" si="7"/>
        <v>0</v>
      </c>
      <c r="Z28" s="54">
        <f t="shared" si="7"/>
        <v>0</v>
      </c>
      <c r="AA28" s="2">
        <f t="shared" si="8"/>
        <v>0</v>
      </c>
      <c r="AB28" s="1">
        <f t="shared" si="9"/>
        <v>0</v>
      </c>
    </row>
    <row r="29" spans="1:28" ht="22.5" customHeight="1" x14ac:dyDescent="0.25">
      <c r="A29" s="303"/>
      <c r="B29" s="8" t="s">
        <v>12</v>
      </c>
      <c r="C29" s="127">
        <f t="shared" si="19"/>
        <v>43571</v>
      </c>
      <c r="D29" s="81"/>
      <c r="E29" s="81"/>
      <c r="F29" s="8"/>
      <c r="G29" s="88"/>
      <c r="H29" s="22"/>
      <c r="I29" s="73">
        <f t="shared" si="22"/>
        <v>0</v>
      </c>
      <c r="J29" s="73">
        <f t="shared" si="23"/>
        <v>0</v>
      </c>
      <c r="K29" s="73">
        <f>K28+I29+J29</f>
        <v>-0.5</v>
      </c>
      <c r="L29" s="8"/>
      <c r="M29" s="26">
        <f t="shared" si="24"/>
        <v>0</v>
      </c>
      <c r="P29" s="54"/>
      <c r="Q29" s="54" t="str">
        <f>IF(D29="T",2,IF(D29="CP",0,IF(D29="TF",2,IF(D29="TM",0,IF(D29="JF",0,IF(D29="RTT",0,IF(D29="JNT",0,"0")))))))</f>
        <v>0</v>
      </c>
      <c r="R29" s="54" t="str">
        <f>IF(E29="T",3,IF(E29="CP",0,IF(E29="TF",3,IF(E29="TM",0,IF(E29="JF",0,IF(E29="RTT",0,IF(E29="JNT",0,"0")))))))</f>
        <v>0</v>
      </c>
      <c r="S29" s="1">
        <f t="shared" si="3"/>
        <v>0</v>
      </c>
      <c r="T29" s="55">
        <f t="shared" si="5"/>
        <v>0</v>
      </c>
      <c r="U29" s="54">
        <f t="shared" si="15"/>
        <v>0</v>
      </c>
      <c r="V29" s="54">
        <f t="shared" ref="V29:V50" si="25">IF(I29="RTT",0.5,0)</f>
        <v>0</v>
      </c>
      <c r="W29" s="3">
        <f t="shared" ref="W29:W50" si="26">SUM(T29:V29)</f>
        <v>0</v>
      </c>
      <c r="X29" s="54">
        <f t="shared" ref="X29:Y44" si="27">IF(H29="TM",0.5,0)</f>
        <v>0</v>
      </c>
      <c r="Y29" s="54">
        <f t="shared" si="27"/>
        <v>0</v>
      </c>
      <c r="Z29" s="2">
        <f t="shared" ref="Z29:Z50" si="28">SUM(X29:Y29)</f>
        <v>0</v>
      </c>
      <c r="AA29" s="1">
        <f t="shared" ref="AA29:AA50" si="29">Z29/1547*17</f>
        <v>0</v>
      </c>
    </row>
    <row r="30" spans="1:28" ht="22.5" customHeight="1" x14ac:dyDescent="0.25">
      <c r="A30" s="303"/>
      <c r="B30" s="8" t="s">
        <v>13</v>
      </c>
      <c r="C30" s="127">
        <f t="shared" si="19"/>
        <v>43572</v>
      </c>
      <c r="D30" s="81"/>
      <c r="E30" s="81"/>
      <c r="F30" s="8"/>
      <c r="G30" s="88"/>
      <c r="H30" s="22"/>
      <c r="I30" s="73">
        <f t="shared" si="22"/>
        <v>0</v>
      </c>
      <c r="J30" s="73">
        <f t="shared" si="23"/>
        <v>0</v>
      </c>
      <c r="K30" s="73">
        <f t="shared" ref="K30:K32" si="30">K29+I30+J30</f>
        <v>-0.5</v>
      </c>
      <c r="L30" s="8"/>
      <c r="M30" s="26">
        <f t="shared" si="24"/>
        <v>0</v>
      </c>
      <c r="P30" s="54"/>
      <c r="Q30" s="54" t="str">
        <f t="shared" ref="Q30:Q50" si="31">IF(D30="T",2,IF(D30="CP",0,IF(D30="TF",2,IF(D30="TM",0,IF(D30="JF",0,IF(D30="RTT",0,IF(D30="JNT",0,"0")))))))</f>
        <v>0</v>
      </c>
      <c r="R30" s="54" t="str">
        <f t="shared" ref="R30:R50" si="32">IF(E30="T",3,IF(E30="CP",0,IF(E30="TF",3,IF(E30="TM",0,IF(E30="JF",0,IF(E30="RTT",0,IF(E30="JNT",0,"0")))))))</f>
        <v>0</v>
      </c>
      <c r="S30" s="1">
        <f t="shared" si="3"/>
        <v>0</v>
      </c>
      <c r="T30" s="55">
        <f t="shared" si="5"/>
        <v>0</v>
      </c>
      <c r="U30" s="54">
        <f t="shared" si="15"/>
        <v>0</v>
      </c>
      <c r="V30" s="54">
        <f t="shared" si="25"/>
        <v>0</v>
      </c>
      <c r="W30" s="3">
        <f t="shared" si="26"/>
        <v>0</v>
      </c>
      <c r="X30" s="54">
        <f t="shared" si="27"/>
        <v>0</v>
      </c>
      <c r="Y30" s="54">
        <f t="shared" si="27"/>
        <v>0</v>
      </c>
      <c r="Z30" s="2">
        <f t="shared" si="28"/>
        <v>0</v>
      </c>
      <c r="AA30" s="1">
        <f t="shared" si="29"/>
        <v>0</v>
      </c>
    </row>
    <row r="31" spans="1:28" ht="22.5" customHeight="1" x14ac:dyDescent="0.25">
      <c r="A31" s="303"/>
      <c r="B31" s="8" t="s">
        <v>14</v>
      </c>
      <c r="C31" s="127">
        <f t="shared" si="19"/>
        <v>43573</v>
      </c>
      <c r="D31" s="81"/>
      <c r="E31" s="81"/>
      <c r="F31" s="8"/>
      <c r="G31" s="88"/>
      <c r="H31" s="22"/>
      <c r="I31" s="73">
        <f t="shared" si="22"/>
        <v>0</v>
      </c>
      <c r="J31" s="73">
        <f t="shared" si="23"/>
        <v>0</v>
      </c>
      <c r="K31" s="73">
        <f t="shared" si="30"/>
        <v>-0.5</v>
      </c>
      <c r="L31" s="8"/>
      <c r="M31" s="26">
        <f t="shared" si="24"/>
        <v>0</v>
      </c>
      <c r="P31" s="54"/>
      <c r="Q31" s="54" t="str">
        <f t="shared" si="31"/>
        <v>0</v>
      </c>
      <c r="R31" s="54" t="str">
        <f t="shared" si="32"/>
        <v>0</v>
      </c>
      <c r="S31" s="1">
        <f t="shared" si="3"/>
        <v>0</v>
      </c>
      <c r="T31" s="55">
        <f t="shared" si="5"/>
        <v>0</v>
      </c>
      <c r="U31" s="54">
        <f t="shared" si="15"/>
        <v>0</v>
      </c>
      <c r="V31" s="54">
        <f t="shared" si="25"/>
        <v>0</v>
      </c>
      <c r="W31" s="3">
        <f t="shared" si="26"/>
        <v>0</v>
      </c>
      <c r="X31" s="54">
        <f t="shared" si="27"/>
        <v>0</v>
      </c>
      <c r="Y31" s="54">
        <f t="shared" si="27"/>
        <v>0</v>
      </c>
      <c r="Z31" s="2">
        <f t="shared" si="28"/>
        <v>0</v>
      </c>
      <c r="AA31" s="1">
        <f t="shared" si="29"/>
        <v>0</v>
      </c>
    </row>
    <row r="32" spans="1:28" ht="22.5" customHeight="1" x14ac:dyDescent="0.25">
      <c r="A32" s="303"/>
      <c r="B32" s="8" t="s">
        <v>15</v>
      </c>
      <c r="C32" s="127">
        <f t="shared" si="19"/>
        <v>43574</v>
      </c>
      <c r="D32" s="81"/>
      <c r="E32" s="81"/>
      <c r="F32" s="8"/>
      <c r="G32" s="88"/>
      <c r="H32" s="22"/>
      <c r="I32" s="73">
        <f t="shared" si="22"/>
        <v>0</v>
      </c>
      <c r="J32" s="73">
        <f t="shared" si="23"/>
        <v>0</v>
      </c>
      <c r="K32" s="73">
        <f t="shared" si="30"/>
        <v>-0.5</v>
      </c>
      <c r="L32" s="8"/>
      <c r="M32" s="26">
        <f t="shared" si="24"/>
        <v>0</v>
      </c>
      <c r="P32" s="54"/>
      <c r="Q32" s="54" t="str">
        <f t="shared" si="31"/>
        <v>0</v>
      </c>
      <c r="R32" s="54" t="str">
        <f t="shared" si="32"/>
        <v>0</v>
      </c>
      <c r="S32" s="1">
        <f t="shared" si="3"/>
        <v>0</v>
      </c>
      <c r="T32" s="55">
        <f t="shared" si="5"/>
        <v>0</v>
      </c>
      <c r="U32" s="54">
        <f t="shared" si="15"/>
        <v>0</v>
      </c>
      <c r="V32" s="54">
        <f t="shared" si="25"/>
        <v>0</v>
      </c>
      <c r="W32" s="3">
        <f t="shared" si="26"/>
        <v>0</v>
      </c>
      <c r="X32" s="54">
        <f t="shared" si="27"/>
        <v>0</v>
      </c>
      <c r="Y32" s="54">
        <f t="shared" si="27"/>
        <v>0</v>
      </c>
      <c r="Z32" s="2">
        <f t="shared" si="28"/>
        <v>0</v>
      </c>
      <c r="AA32" s="1">
        <f t="shared" si="29"/>
        <v>0</v>
      </c>
    </row>
    <row r="33" spans="1:27" ht="22.5" customHeight="1" x14ac:dyDescent="0.25">
      <c r="A33" s="303"/>
      <c r="B33" s="85" t="s">
        <v>16</v>
      </c>
      <c r="C33" s="124">
        <f t="shared" si="19"/>
        <v>43575</v>
      </c>
      <c r="D33" s="83"/>
      <c r="E33" s="83"/>
      <c r="F33" s="8"/>
      <c r="G33" s="83"/>
      <c r="H33" s="22"/>
      <c r="I33" s="83"/>
      <c r="J33" s="83"/>
      <c r="K33" s="83"/>
      <c r="L33" s="8"/>
      <c r="M33" s="83"/>
      <c r="P33" s="54"/>
      <c r="Q33" s="54" t="str">
        <f t="shared" si="31"/>
        <v>0</v>
      </c>
      <c r="R33" s="54" t="str">
        <f t="shared" si="32"/>
        <v>0</v>
      </c>
      <c r="S33" s="1">
        <f t="shared" si="3"/>
        <v>0</v>
      </c>
      <c r="T33" s="55">
        <f t="shared" si="5"/>
        <v>0</v>
      </c>
      <c r="U33" s="54">
        <f t="shared" si="15"/>
        <v>0</v>
      </c>
      <c r="V33" s="54">
        <f t="shared" si="25"/>
        <v>0</v>
      </c>
      <c r="W33" s="3">
        <f t="shared" si="26"/>
        <v>0</v>
      </c>
      <c r="X33" s="54">
        <f t="shared" si="27"/>
        <v>0</v>
      </c>
      <c r="Y33" s="54">
        <f t="shared" si="27"/>
        <v>0</v>
      </c>
      <c r="Z33" s="2">
        <f t="shared" si="28"/>
        <v>0</v>
      </c>
      <c r="AA33" s="1">
        <f t="shared" si="29"/>
        <v>0</v>
      </c>
    </row>
    <row r="34" spans="1:27" ht="22.5" customHeight="1" thickBot="1" x14ac:dyDescent="0.3">
      <c r="A34" s="293"/>
      <c r="B34" s="86" t="s">
        <v>17</v>
      </c>
      <c r="C34" s="124">
        <f t="shared" si="19"/>
        <v>43576</v>
      </c>
      <c r="D34" s="84"/>
      <c r="E34" s="84"/>
      <c r="F34" s="28"/>
      <c r="G34" s="84"/>
      <c r="H34" s="32"/>
      <c r="I34" s="84"/>
      <c r="J34" s="84"/>
      <c r="K34" s="84"/>
      <c r="L34" s="28"/>
      <c r="M34" s="84"/>
      <c r="Q34" s="54" t="str">
        <f t="shared" si="31"/>
        <v>0</v>
      </c>
      <c r="R34" s="54" t="str">
        <f t="shared" si="32"/>
        <v>0</v>
      </c>
      <c r="S34" s="1">
        <f t="shared" si="3"/>
        <v>0</v>
      </c>
      <c r="T34" s="55">
        <f t="shared" si="5"/>
        <v>0</v>
      </c>
      <c r="U34" s="54">
        <f t="shared" si="15"/>
        <v>0</v>
      </c>
      <c r="V34" s="54">
        <f t="shared" si="25"/>
        <v>0</v>
      </c>
      <c r="W34" s="3">
        <f t="shared" si="26"/>
        <v>0</v>
      </c>
      <c r="X34" s="54">
        <f t="shared" si="27"/>
        <v>0</v>
      </c>
      <c r="Y34" s="54">
        <f t="shared" si="27"/>
        <v>0</v>
      </c>
      <c r="Z34" s="2">
        <f t="shared" si="28"/>
        <v>0</v>
      </c>
      <c r="AA34" s="1">
        <f t="shared" si="29"/>
        <v>0</v>
      </c>
    </row>
    <row r="35" spans="1:27" ht="22.5" customHeight="1" x14ac:dyDescent="0.25">
      <c r="A35" s="292">
        <v>16</v>
      </c>
      <c r="B35" s="23" t="s">
        <v>11</v>
      </c>
      <c r="C35" s="128">
        <f t="shared" si="19"/>
        <v>43577</v>
      </c>
      <c r="D35" s="81"/>
      <c r="E35" s="81"/>
      <c r="F35" s="8"/>
      <c r="G35" s="88"/>
      <c r="H35" s="31"/>
      <c r="I35" s="73">
        <f t="shared" ref="I35:I39" si="33">IF(G35&gt;T35,(G35-T35),0)</f>
        <v>0</v>
      </c>
      <c r="J35" s="73">
        <f t="shared" ref="J35:J39" si="34">IF(G35&lt;T35,(G35-T35),0)</f>
        <v>0</v>
      </c>
      <c r="K35" s="75">
        <f>+K32+I35+J35</f>
        <v>-0.5</v>
      </c>
      <c r="L35" s="23"/>
      <c r="M35" s="26">
        <f t="shared" ref="M35:M39" si="35">-U35</f>
        <v>0</v>
      </c>
      <c r="Q35" s="54" t="str">
        <f t="shared" si="31"/>
        <v>0</v>
      </c>
      <c r="R35" s="54" t="str">
        <f t="shared" si="32"/>
        <v>0</v>
      </c>
      <c r="S35" s="1">
        <f t="shared" si="3"/>
        <v>0</v>
      </c>
      <c r="T35" s="55">
        <f t="shared" si="5"/>
        <v>0</v>
      </c>
      <c r="U35" s="54">
        <f t="shared" si="15"/>
        <v>0</v>
      </c>
      <c r="V35" s="54">
        <f t="shared" si="25"/>
        <v>0</v>
      </c>
      <c r="W35" s="3">
        <f t="shared" si="26"/>
        <v>0</v>
      </c>
      <c r="X35" s="54">
        <f t="shared" si="27"/>
        <v>0</v>
      </c>
      <c r="Y35" s="54">
        <f t="shared" si="27"/>
        <v>0</v>
      </c>
      <c r="Z35" s="2">
        <f t="shared" si="28"/>
        <v>0</v>
      </c>
      <c r="AA35" s="1">
        <f t="shared" si="29"/>
        <v>0</v>
      </c>
    </row>
    <row r="36" spans="1:27" ht="22.5" customHeight="1" x14ac:dyDescent="0.25">
      <c r="A36" s="303"/>
      <c r="B36" s="8" t="s">
        <v>12</v>
      </c>
      <c r="C36" s="127">
        <f t="shared" si="19"/>
        <v>43578</v>
      </c>
      <c r="D36" s="81"/>
      <c r="E36" s="81"/>
      <c r="F36" s="8"/>
      <c r="G36" s="88"/>
      <c r="H36" s="22"/>
      <c r="I36" s="73">
        <f t="shared" si="33"/>
        <v>0</v>
      </c>
      <c r="J36" s="73">
        <f t="shared" si="34"/>
        <v>0</v>
      </c>
      <c r="K36" s="73">
        <f>K35+I36+J36</f>
        <v>-0.5</v>
      </c>
      <c r="L36" s="8"/>
      <c r="M36" s="26">
        <f t="shared" si="35"/>
        <v>0</v>
      </c>
      <c r="Q36" s="54" t="str">
        <f t="shared" si="31"/>
        <v>0</v>
      </c>
      <c r="R36" s="54" t="str">
        <f t="shared" si="32"/>
        <v>0</v>
      </c>
      <c r="S36" s="1">
        <f t="shared" si="3"/>
        <v>0</v>
      </c>
      <c r="T36" s="55">
        <f t="shared" si="5"/>
        <v>0</v>
      </c>
      <c r="U36" s="54">
        <f t="shared" si="15"/>
        <v>0</v>
      </c>
      <c r="V36" s="54">
        <f t="shared" si="25"/>
        <v>0</v>
      </c>
      <c r="W36" s="3">
        <f t="shared" si="26"/>
        <v>0</v>
      </c>
      <c r="X36" s="54">
        <f t="shared" si="27"/>
        <v>0</v>
      </c>
      <c r="Y36" s="54">
        <f t="shared" si="27"/>
        <v>0</v>
      </c>
      <c r="Z36" s="2">
        <f t="shared" si="28"/>
        <v>0</v>
      </c>
      <c r="AA36" s="1">
        <f t="shared" si="29"/>
        <v>0</v>
      </c>
    </row>
    <row r="37" spans="1:27" ht="22.5" customHeight="1" x14ac:dyDescent="0.25">
      <c r="A37" s="303"/>
      <c r="B37" s="8" t="s">
        <v>13</v>
      </c>
      <c r="C37" s="127">
        <f t="shared" si="19"/>
        <v>43579</v>
      </c>
      <c r="D37" s="81"/>
      <c r="E37" s="81"/>
      <c r="F37" s="8"/>
      <c r="G37" s="88"/>
      <c r="H37" s="22"/>
      <c r="I37" s="73">
        <f t="shared" si="33"/>
        <v>0</v>
      </c>
      <c r="J37" s="73">
        <f t="shared" si="34"/>
        <v>0</v>
      </c>
      <c r="K37" s="73">
        <f t="shared" ref="K37:K39" si="36">K36+I37+J37</f>
        <v>-0.5</v>
      </c>
      <c r="L37" s="8"/>
      <c r="M37" s="26">
        <f t="shared" si="35"/>
        <v>0</v>
      </c>
      <c r="Q37" s="54" t="str">
        <f t="shared" si="31"/>
        <v>0</v>
      </c>
      <c r="R37" s="54" t="str">
        <f t="shared" si="32"/>
        <v>0</v>
      </c>
      <c r="S37" s="1">
        <f t="shared" si="3"/>
        <v>0</v>
      </c>
      <c r="T37" s="55">
        <f t="shared" si="5"/>
        <v>0</v>
      </c>
      <c r="U37" s="54">
        <f t="shared" si="15"/>
        <v>0</v>
      </c>
      <c r="V37" s="54">
        <f t="shared" si="25"/>
        <v>0</v>
      </c>
      <c r="W37" s="3">
        <f t="shared" si="26"/>
        <v>0</v>
      </c>
      <c r="X37" s="54">
        <f t="shared" si="27"/>
        <v>0</v>
      </c>
      <c r="Y37" s="54">
        <f t="shared" si="27"/>
        <v>0</v>
      </c>
      <c r="Z37" s="2">
        <f t="shared" si="28"/>
        <v>0</v>
      </c>
      <c r="AA37" s="1">
        <f t="shared" si="29"/>
        <v>0</v>
      </c>
    </row>
    <row r="38" spans="1:27" ht="22.5" customHeight="1" x14ac:dyDescent="0.25">
      <c r="A38" s="303"/>
      <c r="B38" s="8" t="s">
        <v>14</v>
      </c>
      <c r="C38" s="127">
        <f t="shared" si="19"/>
        <v>43580</v>
      </c>
      <c r="D38" s="81"/>
      <c r="E38" s="81"/>
      <c r="F38" s="8"/>
      <c r="G38" s="88"/>
      <c r="H38" s="22"/>
      <c r="I38" s="73">
        <f t="shared" si="33"/>
        <v>0</v>
      </c>
      <c r="J38" s="73">
        <f t="shared" si="34"/>
        <v>0</v>
      </c>
      <c r="K38" s="73">
        <f t="shared" si="36"/>
        <v>-0.5</v>
      </c>
      <c r="L38" s="8"/>
      <c r="M38" s="26">
        <f t="shared" si="35"/>
        <v>0</v>
      </c>
      <c r="Q38" s="54" t="str">
        <f t="shared" si="31"/>
        <v>0</v>
      </c>
      <c r="R38" s="54" t="str">
        <f t="shared" si="32"/>
        <v>0</v>
      </c>
      <c r="S38" s="1">
        <f t="shared" si="3"/>
        <v>0</v>
      </c>
      <c r="T38" s="55">
        <f t="shared" si="5"/>
        <v>0</v>
      </c>
      <c r="U38" s="54">
        <f t="shared" si="15"/>
        <v>0</v>
      </c>
      <c r="V38" s="54">
        <f t="shared" si="25"/>
        <v>0</v>
      </c>
      <c r="W38" s="3">
        <f t="shared" si="26"/>
        <v>0</v>
      </c>
      <c r="X38" s="54">
        <f t="shared" si="27"/>
        <v>0</v>
      </c>
      <c r="Y38" s="54">
        <f t="shared" si="27"/>
        <v>0</v>
      </c>
      <c r="Z38" s="2">
        <f t="shared" si="28"/>
        <v>0</v>
      </c>
      <c r="AA38" s="1">
        <f t="shared" si="29"/>
        <v>0</v>
      </c>
    </row>
    <row r="39" spans="1:27" ht="22.5" customHeight="1" x14ac:dyDescent="0.25">
      <c r="A39" s="303"/>
      <c r="B39" s="8" t="s">
        <v>15</v>
      </c>
      <c r="C39" s="127">
        <f t="shared" si="19"/>
        <v>43581</v>
      </c>
      <c r="D39" s="81"/>
      <c r="E39" s="81"/>
      <c r="F39" s="8"/>
      <c r="G39" s="88"/>
      <c r="H39" s="22"/>
      <c r="I39" s="73">
        <f t="shared" si="33"/>
        <v>0</v>
      </c>
      <c r="J39" s="73">
        <f t="shared" si="34"/>
        <v>0</v>
      </c>
      <c r="K39" s="73">
        <f t="shared" si="36"/>
        <v>-0.5</v>
      </c>
      <c r="L39" s="8"/>
      <c r="M39" s="26">
        <f t="shared" si="35"/>
        <v>0</v>
      </c>
      <c r="Q39" s="54" t="str">
        <f t="shared" si="31"/>
        <v>0</v>
      </c>
      <c r="R39" s="54" t="str">
        <f t="shared" si="32"/>
        <v>0</v>
      </c>
      <c r="S39" s="1">
        <f t="shared" si="3"/>
        <v>0</v>
      </c>
      <c r="T39" s="55">
        <f t="shared" si="5"/>
        <v>0</v>
      </c>
      <c r="U39" s="54">
        <f t="shared" si="15"/>
        <v>0</v>
      </c>
      <c r="V39" s="54">
        <f t="shared" si="25"/>
        <v>0</v>
      </c>
      <c r="W39" s="3">
        <f t="shared" si="26"/>
        <v>0</v>
      </c>
      <c r="X39" s="54">
        <f t="shared" si="27"/>
        <v>0</v>
      </c>
      <c r="Y39" s="54">
        <f t="shared" si="27"/>
        <v>0</v>
      </c>
      <c r="Z39" s="2">
        <f t="shared" si="28"/>
        <v>0</v>
      </c>
      <c r="AA39" s="1">
        <f t="shared" si="29"/>
        <v>0</v>
      </c>
    </row>
    <row r="40" spans="1:27" ht="22.5" customHeight="1" x14ac:dyDescent="0.25">
      <c r="A40" s="303"/>
      <c r="B40" s="85" t="s">
        <v>16</v>
      </c>
      <c r="C40" s="124">
        <f t="shared" si="19"/>
        <v>43582</v>
      </c>
      <c r="D40" s="83"/>
      <c r="E40" s="83"/>
      <c r="F40" s="8"/>
      <c r="G40" s="83"/>
      <c r="H40" s="22"/>
      <c r="I40" s="83"/>
      <c r="J40" s="83"/>
      <c r="K40" s="83"/>
      <c r="L40" s="8"/>
      <c r="M40" s="83"/>
      <c r="Q40" s="54" t="str">
        <f t="shared" si="31"/>
        <v>0</v>
      </c>
      <c r="R40" s="54" t="str">
        <f t="shared" si="32"/>
        <v>0</v>
      </c>
      <c r="S40" s="1">
        <f t="shared" si="3"/>
        <v>0</v>
      </c>
      <c r="T40" s="55">
        <f t="shared" si="5"/>
        <v>0</v>
      </c>
      <c r="U40" s="54">
        <f t="shared" si="15"/>
        <v>0</v>
      </c>
      <c r="V40" s="54">
        <f t="shared" si="25"/>
        <v>0</v>
      </c>
      <c r="W40" s="3">
        <f t="shared" si="26"/>
        <v>0</v>
      </c>
      <c r="X40" s="54">
        <f t="shared" si="27"/>
        <v>0</v>
      </c>
      <c r="Y40" s="54">
        <f t="shared" si="27"/>
        <v>0</v>
      </c>
      <c r="Z40" s="2">
        <f t="shared" si="28"/>
        <v>0</v>
      </c>
      <c r="AA40" s="1">
        <f t="shared" si="29"/>
        <v>0</v>
      </c>
    </row>
    <row r="41" spans="1:27" ht="22.5" customHeight="1" thickBot="1" x14ac:dyDescent="0.3">
      <c r="A41" s="293"/>
      <c r="B41" s="86" t="s">
        <v>17</v>
      </c>
      <c r="C41" s="125">
        <f t="shared" si="19"/>
        <v>43583</v>
      </c>
      <c r="D41" s="84"/>
      <c r="E41" s="84"/>
      <c r="F41" s="28"/>
      <c r="G41" s="84"/>
      <c r="H41" s="32"/>
      <c r="I41" s="84"/>
      <c r="J41" s="84"/>
      <c r="K41" s="84"/>
      <c r="L41" s="28"/>
      <c r="M41" s="84"/>
      <c r="Q41" s="54" t="str">
        <f t="shared" si="31"/>
        <v>0</v>
      </c>
      <c r="R41" s="54" t="str">
        <f t="shared" si="32"/>
        <v>0</v>
      </c>
      <c r="S41" s="1">
        <f t="shared" si="3"/>
        <v>0</v>
      </c>
      <c r="T41" s="55">
        <f t="shared" si="5"/>
        <v>0</v>
      </c>
      <c r="U41" s="54">
        <f t="shared" si="15"/>
        <v>0</v>
      </c>
      <c r="V41" s="54">
        <f t="shared" si="25"/>
        <v>0</v>
      </c>
      <c r="W41" s="3">
        <f t="shared" si="26"/>
        <v>0</v>
      </c>
      <c r="X41" s="54">
        <f t="shared" si="27"/>
        <v>0</v>
      </c>
      <c r="Y41" s="54">
        <f t="shared" si="27"/>
        <v>0</v>
      </c>
      <c r="Z41" s="2">
        <f t="shared" si="28"/>
        <v>0</v>
      </c>
      <c r="AA41" s="1">
        <f t="shared" si="29"/>
        <v>0</v>
      </c>
    </row>
    <row r="42" spans="1:27" ht="22.5" customHeight="1" x14ac:dyDescent="0.25">
      <c r="A42" s="303">
        <v>17</v>
      </c>
      <c r="B42" s="8" t="s">
        <v>11</v>
      </c>
      <c r="C42" s="127">
        <f t="shared" si="19"/>
        <v>43584</v>
      </c>
      <c r="D42" s="81"/>
      <c r="E42" s="81"/>
      <c r="F42" s="8"/>
      <c r="G42" s="88"/>
      <c r="H42" s="22"/>
      <c r="I42" s="73">
        <f t="shared" ref="I42:I46" si="37">IF(G42&gt;T42,(G42-T42),0)</f>
        <v>0</v>
      </c>
      <c r="J42" s="73">
        <f t="shared" ref="J42:J46" si="38">IF(G42&lt;T42,(G42-T42),0)</f>
        <v>0</v>
      </c>
      <c r="K42" s="75">
        <f>+K39+I42+J42</f>
        <v>-0.5</v>
      </c>
      <c r="L42" s="8"/>
      <c r="M42" s="26">
        <f t="shared" ref="M42:M46" si="39">-U42</f>
        <v>0</v>
      </c>
      <c r="Q42" s="54" t="str">
        <f t="shared" si="31"/>
        <v>0</v>
      </c>
      <c r="R42" s="54" t="str">
        <f t="shared" si="32"/>
        <v>0</v>
      </c>
      <c r="S42" s="1">
        <f t="shared" si="3"/>
        <v>0</v>
      </c>
      <c r="T42" s="55">
        <f t="shared" si="5"/>
        <v>0</v>
      </c>
      <c r="U42" s="54">
        <f t="shared" si="15"/>
        <v>0</v>
      </c>
      <c r="V42" s="54">
        <f t="shared" si="25"/>
        <v>0</v>
      </c>
      <c r="W42" s="3">
        <f t="shared" si="26"/>
        <v>0</v>
      </c>
      <c r="X42" s="54">
        <f t="shared" si="27"/>
        <v>0</v>
      </c>
      <c r="Y42" s="54">
        <f t="shared" si="27"/>
        <v>0</v>
      </c>
      <c r="Z42" s="2">
        <f t="shared" si="28"/>
        <v>0</v>
      </c>
      <c r="AA42" s="1">
        <f t="shared" si="29"/>
        <v>0</v>
      </c>
    </row>
    <row r="43" spans="1:27" ht="22.5" customHeight="1" x14ac:dyDescent="0.25">
      <c r="A43" s="303"/>
      <c r="B43" s="8" t="s">
        <v>12</v>
      </c>
      <c r="C43" s="127">
        <f t="shared" si="19"/>
        <v>43585</v>
      </c>
      <c r="D43" s="81"/>
      <c r="E43" s="81"/>
      <c r="F43" s="8"/>
      <c r="G43" s="88"/>
      <c r="H43" s="22"/>
      <c r="I43" s="73">
        <f t="shared" si="37"/>
        <v>0</v>
      </c>
      <c r="J43" s="73">
        <f t="shared" si="38"/>
        <v>0</v>
      </c>
      <c r="K43" s="73">
        <f>K42+I43+J43</f>
        <v>-0.5</v>
      </c>
      <c r="L43" s="8"/>
      <c r="M43" s="26">
        <f t="shared" si="39"/>
        <v>0</v>
      </c>
      <c r="Q43" s="54" t="str">
        <f t="shared" si="31"/>
        <v>0</v>
      </c>
      <c r="R43" s="54" t="str">
        <f t="shared" si="32"/>
        <v>0</v>
      </c>
      <c r="S43" s="1">
        <f t="shared" si="3"/>
        <v>0</v>
      </c>
      <c r="T43" s="55">
        <f t="shared" si="5"/>
        <v>0</v>
      </c>
      <c r="U43" s="54">
        <f t="shared" si="15"/>
        <v>0</v>
      </c>
      <c r="V43" s="54">
        <f t="shared" si="25"/>
        <v>0</v>
      </c>
      <c r="W43" s="3">
        <f t="shared" si="26"/>
        <v>0</v>
      </c>
      <c r="X43" s="54">
        <f t="shared" si="27"/>
        <v>0</v>
      </c>
      <c r="Y43" s="54">
        <f t="shared" si="27"/>
        <v>0</v>
      </c>
      <c r="Z43" s="2">
        <f t="shared" si="28"/>
        <v>0</v>
      </c>
      <c r="AA43" s="1">
        <f t="shared" si="29"/>
        <v>0</v>
      </c>
    </row>
    <row r="44" spans="1:27" ht="22.5" customHeight="1" x14ac:dyDescent="0.25">
      <c r="A44" s="303"/>
      <c r="B44" s="8" t="s">
        <v>13</v>
      </c>
      <c r="C44" s="127" t="str">
        <f t="shared" si="19"/>
        <v/>
      </c>
      <c r="D44" s="81"/>
      <c r="E44" s="81"/>
      <c r="F44" s="8"/>
      <c r="G44" s="88"/>
      <c r="H44" s="22"/>
      <c r="I44" s="73">
        <f t="shared" si="37"/>
        <v>0</v>
      </c>
      <c r="J44" s="73">
        <f t="shared" si="38"/>
        <v>0</v>
      </c>
      <c r="K44" s="73">
        <f t="shared" ref="K44:K46" si="40">K43+I44+J44</f>
        <v>-0.5</v>
      </c>
      <c r="L44" s="8"/>
      <c r="M44" s="26">
        <f t="shared" si="39"/>
        <v>0</v>
      </c>
      <c r="Q44" s="54" t="str">
        <f t="shared" si="31"/>
        <v>0</v>
      </c>
      <c r="R44" s="54" t="str">
        <f t="shared" si="32"/>
        <v>0</v>
      </c>
      <c r="S44" s="1">
        <f t="shared" si="3"/>
        <v>0</v>
      </c>
      <c r="T44" s="55">
        <f t="shared" si="5"/>
        <v>0</v>
      </c>
      <c r="U44" s="54">
        <f t="shared" si="15"/>
        <v>0</v>
      </c>
      <c r="V44" s="54">
        <f t="shared" si="25"/>
        <v>0</v>
      </c>
      <c r="W44" s="3">
        <f t="shared" si="26"/>
        <v>0</v>
      </c>
      <c r="X44" s="54">
        <f t="shared" si="27"/>
        <v>0</v>
      </c>
      <c r="Y44" s="54">
        <f t="shared" si="27"/>
        <v>0</v>
      </c>
      <c r="Z44" s="2">
        <f t="shared" si="28"/>
        <v>0</v>
      </c>
      <c r="AA44" s="1">
        <f t="shared" si="29"/>
        <v>0</v>
      </c>
    </row>
    <row r="45" spans="1:27" ht="22.5" customHeight="1" x14ac:dyDescent="0.25">
      <c r="A45" s="303"/>
      <c r="B45" s="8" t="s">
        <v>14</v>
      </c>
      <c r="C45" s="127" t="str">
        <f t="shared" si="19"/>
        <v/>
      </c>
      <c r="D45" s="81"/>
      <c r="E45" s="81"/>
      <c r="F45" s="8"/>
      <c r="G45" s="88"/>
      <c r="H45" s="22"/>
      <c r="I45" s="73">
        <f t="shared" si="37"/>
        <v>0</v>
      </c>
      <c r="J45" s="73">
        <f t="shared" si="38"/>
        <v>0</v>
      </c>
      <c r="K45" s="73">
        <f t="shared" si="40"/>
        <v>-0.5</v>
      </c>
      <c r="L45" s="8"/>
      <c r="M45" s="26">
        <f t="shared" si="39"/>
        <v>0</v>
      </c>
      <c r="Q45" s="54" t="str">
        <f t="shared" si="31"/>
        <v>0</v>
      </c>
      <c r="R45" s="54" t="str">
        <f t="shared" si="32"/>
        <v>0</v>
      </c>
      <c r="S45" s="1">
        <f t="shared" si="3"/>
        <v>0</v>
      </c>
      <c r="T45" s="55">
        <f t="shared" si="5"/>
        <v>0</v>
      </c>
      <c r="U45" s="54">
        <f t="shared" si="15"/>
        <v>0</v>
      </c>
      <c r="V45" s="54">
        <f t="shared" si="25"/>
        <v>0</v>
      </c>
      <c r="W45" s="3">
        <f t="shared" si="26"/>
        <v>0</v>
      </c>
      <c r="X45" s="54">
        <f t="shared" ref="X45:Y50" si="41">IF(H45="TM",0.5,0)</f>
        <v>0</v>
      </c>
      <c r="Y45" s="54">
        <f t="shared" si="41"/>
        <v>0</v>
      </c>
      <c r="Z45" s="2">
        <f t="shared" si="28"/>
        <v>0</v>
      </c>
      <c r="AA45" s="1">
        <f t="shared" si="29"/>
        <v>0</v>
      </c>
    </row>
    <row r="46" spans="1:27" ht="22.5" customHeight="1" x14ac:dyDescent="0.25">
      <c r="A46" s="303"/>
      <c r="B46" s="8" t="s">
        <v>15</v>
      </c>
      <c r="C46" s="127" t="str">
        <f t="shared" si="19"/>
        <v/>
      </c>
      <c r="D46" s="81"/>
      <c r="E46" s="81"/>
      <c r="F46" s="8"/>
      <c r="G46" s="88"/>
      <c r="H46" s="22"/>
      <c r="I46" s="73">
        <f t="shared" si="37"/>
        <v>0</v>
      </c>
      <c r="J46" s="73">
        <f t="shared" si="38"/>
        <v>0</v>
      </c>
      <c r="K46" s="73">
        <f t="shared" si="40"/>
        <v>-0.5</v>
      </c>
      <c r="L46" s="8"/>
      <c r="M46" s="26">
        <f t="shared" si="39"/>
        <v>0</v>
      </c>
      <c r="Q46" s="54" t="str">
        <f t="shared" si="31"/>
        <v>0</v>
      </c>
      <c r="R46" s="54" t="str">
        <f t="shared" si="32"/>
        <v>0</v>
      </c>
      <c r="S46" s="1">
        <f t="shared" si="3"/>
        <v>0</v>
      </c>
      <c r="T46" s="55">
        <f t="shared" si="5"/>
        <v>0</v>
      </c>
      <c r="U46" s="54">
        <f t="shared" si="15"/>
        <v>0</v>
      </c>
      <c r="V46" s="54">
        <f t="shared" si="25"/>
        <v>0</v>
      </c>
      <c r="W46" s="3">
        <f t="shared" si="26"/>
        <v>0</v>
      </c>
      <c r="X46" s="54">
        <f t="shared" si="41"/>
        <v>0</v>
      </c>
      <c r="Y46" s="54">
        <f t="shared" si="41"/>
        <v>0</v>
      </c>
      <c r="Z46" s="2">
        <f t="shared" si="28"/>
        <v>0</v>
      </c>
      <c r="AA46" s="1">
        <f t="shared" si="29"/>
        <v>0</v>
      </c>
    </row>
    <row r="47" spans="1:27" ht="22.5" customHeight="1" x14ac:dyDescent="0.25">
      <c r="A47" s="303"/>
      <c r="B47" s="85" t="s">
        <v>16</v>
      </c>
      <c r="C47" s="124" t="str">
        <f t="shared" si="19"/>
        <v/>
      </c>
      <c r="D47" s="83"/>
      <c r="E47" s="83"/>
      <c r="F47" s="8"/>
      <c r="G47" s="83"/>
      <c r="H47" s="22"/>
      <c r="I47" s="83"/>
      <c r="J47" s="83"/>
      <c r="K47" s="83"/>
      <c r="L47" s="8"/>
      <c r="M47" s="83"/>
      <c r="Q47" s="54" t="str">
        <f t="shared" si="31"/>
        <v>0</v>
      </c>
      <c r="R47" s="54" t="str">
        <f t="shared" si="32"/>
        <v>0</v>
      </c>
      <c r="S47" s="1">
        <f t="shared" si="3"/>
        <v>0</v>
      </c>
      <c r="T47" s="55">
        <f t="shared" si="5"/>
        <v>0</v>
      </c>
      <c r="U47" s="54">
        <f t="shared" si="15"/>
        <v>0</v>
      </c>
      <c r="V47" s="54">
        <f t="shared" si="25"/>
        <v>0</v>
      </c>
      <c r="W47" s="3">
        <f t="shared" si="26"/>
        <v>0</v>
      </c>
      <c r="X47" s="54">
        <f t="shared" si="41"/>
        <v>0</v>
      </c>
      <c r="Y47" s="54">
        <f t="shared" si="41"/>
        <v>0</v>
      </c>
      <c r="Z47" s="2">
        <f t="shared" si="28"/>
        <v>0</v>
      </c>
      <c r="AA47" s="1">
        <f t="shared" si="29"/>
        <v>0</v>
      </c>
    </row>
    <row r="48" spans="1:27" ht="22.5" customHeight="1" thickBot="1" x14ac:dyDescent="0.3">
      <c r="A48" s="303"/>
      <c r="B48" s="86" t="s">
        <v>17</v>
      </c>
      <c r="C48" s="125" t="str">
        <f t="shared" si="19"/>
        <v/>
      </c>
      <c r="D48" s="84"/>
      <c r="E48" s="84"/>
      <c r="F48" s="28"/>
      <c r="G48" s="84"/>
      <c r="H48" s="32"/>
      <c r="I48" s="84"/>
      <c r="J48" s="84"/>
      <c r="K48" s="84"/>
      <c r="L48" s="28"/>
      <c r="M48" s="84"/>
      <c r="Q48" s="54" t="str">
        <f t="shared" si="31"/>
        <v>0</v>
      </c>
      <c r="R48" s="54" t="str">
        <f t="shared" si="32"/>
        <v>0</v>
      </c>
      <c r="S48" s="1">
        <f t="shared" si="3"/>
        <v>0</v>
      </c>
      <c r="T48" s="55">
        <f t="shared" si="5"/>
        <v>0</v>
      </c>
      <c r="U48" s="54">
        <f t="shared" si="15"/>
        <v>0</v>
      </c>
      <c r="V48" s="54">
        <f t="shared" si="25"/>
        <v>0</v>
      </c>
      <c r="W48" s="3">
        <f t="shared" si="26"/>
        <v>0</v>
      </c>
      <c r="X48" s="54">
        <f t="shared" si="41"/>
        <v>0</v>
      </c>
      <c r="Y48" s="54">
        <f t="shared" si="41"/>
        <v>0</v>
      </c>
      <c r="Z48" s="2">
        <f t="shared" si="28"/>
        <v>0</v>
      </c>
      <c r="AA48" s="1">
        <f t="shared" si="29"/>
        <v>0</v>
      </c>
    </row>
    <row r="49" spans="1:27" ht="22.5" customHeight="1" x14ac:dyDescent="0.25">
      <c r="A49" s="292">
        <v>18</v>
      </c>
      <c r="B49" s="8" t="s">
        <v>11</v>
      </c>
      <c r="C49" s="127" t="str">
        <f t="shared" si="19"/>
        <v/>
      </c>
      <c r="D49" s="81"/>
      <c r="E49" s="81"/>
      <c r="F49" s="8"/>
      <c r="G49" s="88"/>
      <c r="H49" s="22"/>
      <c r="I49" s="73">
        <f t="shared" ref="I49:I50" si="42">IF(G49&gt;T49,(G49-T49),0)</f>
        <v>0</v>
      </c>
      <c r="J49" s="73">
        <f t="shared" ref="J49:J50" si="43">IF(G49&lt;T49,(G49-T49),0)</f>
        <v>0</v>
      </c>
      <c r="K49" s="75">
        <f>+K46+I49+J49</f>
        <v>-0.5</v>
      </c>
      <c r="L49" s="8"/>
      <c r="M49" s="26">
        <f t="shared" ref="M49:M50" si="44">-U49</f>
        <v>0</v>
      </c>
      <c r="Q49" s="54" t="str">
        <f t="shared" si="31"/>
        <v>0</v>
      </c>
      <c r="R49" s="54" t="str">
        <f t="shared" si="32"/>
        <v>0</v>
      </c>
      <c r="S49" s="1">
        <f t="shared" si="3"/>
        <v>0</v>
      </c>
      <c r="T49" s="55">
        <f t="shared" si="5"/>
        <v>0</v>
      </c>
      <c r="U49" s="54">
        <f t="shared" si="15"/>
        <v>0</v>
      </c>
      <c r="V49" s="54">
        <f t="shared" si="25"/>
        <v>0</v>
      </c>
      <c r="W49" s="3">
        <f t="shared" si="26"/>
        <v>0</v>
      </c>
      <c r="X49" s="54">
        <f t="shared" si="41"/>
        <v>0</v>
      </c>
      <c r="Y49" s="54">
        <f t="shared" si="41"/>
        <v>0</v>
      </c>
      <c r="Z49" s="2">
        <f t="shared" si="28"/>
        <v>0</v>
      </c>
      <c r="AA49" s="1">
        <f t="shared" si="29"/>
        <v>0</v>
      </c>
    </row>
    <row r="50" spans="1:27" ht="22.5" customHeight="1" thickBot="1" x14ac:dyDescent="0.3">
      <c r="A50" s="293"/>
      <c r="B50" s="28" t="s">
        <v>12</v>
      </c>
      <c r="C50" s="126" t="str">
        <f t="shared" si="19"/>
        <v/>
      </c>
      <c r="D50" s="90"/>
      <c r="E50" s="90"/>
      <c r="F50" s="28"/>
      <c r="G50" s="91"/>
      <c r="H50" s="32"/>
      <c r="I50" s="76">
        <f t="shared" si="42"/>
        <v>0</v>
      </c>
      <c r="J50" s="76">
        <f t="shared" si="43"/>
        <v>0</v>
      </c>
      <c r="K50" s="76">
        <f>K49+I50+J50</f>
        <v>-0.5</v>
      </c>
      <c r="L50" s="28"/>
      <c r="M50" s="33">
        <f t="shared" si="44"/>
        <v>0</v>
      </c>
      <c r="Q50" s="54" t="str">
        <f t="shared" si="31"/>
        <v>0</v>
      </c>
      <c r="R50" s="54" t="str">
        <f t="shared" si="32"/>
        <v>0</v>
      </c>
      <c r="S50" s="1">
        <f t="shared" si="3"/>
        <v>0</v>
      </c>
      <c r="T50" s="55">
        <f t="shared" si="5"/>
        <v>0</v>
      </c>
      <c r="U50" s="54">
        <f t="shared" si="15"/>
        <v>0</v>
      </c>
      <c r="V50" s="54">
        <f t="shared" si="25"/>
        <v>0</v>
      </c>
      <c r="W50" s="3">
        <f t="shared" si="26"/>
        <v>0</v>
      </c>
      <c r="X50" s="54">
        <f t="shared" si="41"/>
        <v>0</v>
      </c>
      <c r="Y50" s="54">
        <f t="shared" si="41"/>
        <v>0</v>
      </c>
      <c r="Z50" s="2">
        <f t="shared" si="28"/>
        <v>0</v>
      </c>
      <c r="AA50" s="1">
        <f t="shared" si="29"/>
        <v>0</v>
      </c>
    </row>
    <row r="51" spans="1:27" ht="22.5" customHeight="1" thickBot="1" x14ac:dyDescent="0.3">
      <c r="A51" s="25"/>
      <c r="B51" s="25"/>
      <c r="C51" s="25"/>
      <c r="D51" s="22"/>
      <c r="E51" s="22"/>
      <c r="F51" s="30"/>
      <c r="G51" s="27"/>
      <c r="H51" s="22"/>
      <c r="I51" s="27"/>
      <c r="J51" s="27"/>
      <c r="K51" s="27"/>
      <c r="L51" s="27"/>
      <c r="M51" s="27"/>
      <c r="N51" s="27"/>
    </row>
    <row r="52" spans="1:27" ht="36" customHeight="1" thickBot="1" x14ac:dyDescent="0.3">
      <c r="A52" s="294" t="s">
        <v>51</v>
      </c>
      <c r="B52" s="295"/>
      <c r="C52" s="295"/>
      <c r="D52" s="295"/>
      <c r="E52" s="295"/>
      <c r="F52" s="295"/>
      <c r="G52" s="295"/>
      <c r="H52" s="295"/>
      <c r="I52" s="295"/>
      <c r="J52" s="296"/>
      <c r="K52" s="77">
        <f>K50</f>
        <v>-0.5</v>
      </c>
      <c r="L52" s="34"/>
      <c r="M52" s="77">
        <f>SUM(M13:M50)</f>
        <v>-1.5</v>
      </c>
    </row>
    <row r="53" spans="1:27" ht="22.5" customHeight="1" x14ac:dyDescent="0.25"/>
    <row r="54" spans="1:27" x14ac:dyDescent="0.25">
      <c r="A54" s="35" t="s">
        <v>6</v>
      </c>
      <c r="B54" s="36"/>
      <c r="C54" s="37"/>
      <c r="E54" s="38" t="s">
        <v>7</v>
      </c>
      <c r="F54" s="39"/>
      <c r="G54" s="39"/>
      <c r="H54" s="39"/>
      <c r="I54" s="40"/>
      <c r="J54" s="8"/>
      <c r="K54" s="78" t="s">
        <v>5</v>
      </c>
      <c r="L54" s="115"/>
      <c r="M54" s="42"/>
    </row>
    <row r="55" spans="1:27" ht="27" customHeight="1" x14ac:dyDescent="0.25">
      <c r="A55" s="43"/>
      <c r="B55" s="22"/>
      <c r="C55" s="44"/>
      <c r="D55" s="1"/>
      <c r="E55" s="45"/>
      <c r="F55" s="5"/>
      <c r="G55" s="5"/>
      <c r="H55" s="5"/>
      <c r="I55" s="6"/>
      <c r="K55" s="79"/>
      <c r="L55" s="46"/>
      <c r="M55" s="47"/>
    </row>
    <row r="56" spans="1:27" x14ac:dyDescent="0.25">
      <c r="A56" s="43"/>
      <c r="B56" s="22"/>
      <c r="C56" s="44"/>
      <c r="E56" s="43"/>
      <c r="F56" s="8"/>
      <c r="G56" s="8"/>
      <c r="H56" s="8"/>
      <c r="I56" s="9"/>
    </row>
    <row r="57" spans="1:27" x14ac:dyDescent="0.25">
      <c r="A57" s="43"/>
      <c r="B57" s="22"/>
      <c r="C57" s="44"/>
      <c r="D57" s="1"/>
      <c r="E57" s="43"/>
      <c r="F57" s="8"/>
      <c r="G57" s="8"/>
      <c r="H57" s="8"/>
      <c r="I57" s="9"/>
    </row>
    <row r="58" spans="1:27" x14ac:dyDescent="0.25">
      <c r="A58" s="43"/>
      <c r="B58" s="22"/>
      <c r="C58" s="44"/>
      <c r="D58" s="1"/>
      <c r="E58" s="43"/>
      <c r="F58" s="8"/>
      <c r="G58" s="8"/>
      <c r="H58" s="8"/>
      <c r="I58" s="9"/>
    </row>
    <row r="59" spans="1:27" x14ac:dyDescent="0.25">
      <c r="A59" s="48"/>
      <c r="B59" s="49"/>
      <c r="C59" s="50"/>
      <c r="D59" s="1"/>
      <c r="E59" s="48"/>
      <c r="F59" s="16"/>
      <c r="G59" s="16"/>
      <c r="H59" s="16"/>
      <c r="I59" s="17"/>
    </row>
    <row r="60" spans="1:27" x14ac:dyDescent="0.25">
      <c r="A60" s="1"/>
      <c r="C60" s="1"/>
      <c r="D60" s="1"/>
      <c r="E60" s="1"/>
    </row>
    <row r="61" spans="1:27" x14ac:dyDescent="0.25">
      <c r="A61" s="1"/>
      <c r="C61" s="1"/>
      <c r="D61" s="1"/>
      <c r="E61" s="1"/>
    </row>
    <row r="62" spans="1:27" x14ac:dyDescent="0.25">
      <c r="A62" s="1"/>
      <c r="C62" s="1"/>
      <c r="D62" s="1"/>
      <c r="E62" s="1"/>
    </row>
  </sheetData>
  <mergeCells count="14">
    <mergeCell ref="A49:A50"/>
    <mergeCell ref="A52:J52"/>
    <mergeCell ref="E7:H8"/>
    <mergeCell ref="A14:A20"/>
    <mergeCell ref="A21:A27"/>
    <mergeCell ref="A28:A34"/>
    <mergeCell ref="A35:A41"/>
    <mergeCell ref="A42:A48"/>
    <mergeCell ref="E5:F5"/>
    <mergeCell ref="A1:B2"/>
    <mergeCell ref="C1:H2"/>
    <mergeCell ref="J1:L2"/>
    <mergeCell ref="M1:M2"/>
    <mergeCell ref="E4:G4"/>
  </mergeCells>
  <conditionalFormatting sqref="K52">
    <cfRule type="expression" dxfId="432" priority="42">
      <formula>+$K$52&lt;0</formula>
    </cfRule>
  </conditionalFormatting>
  <conditionalFormatting sqref="M52">
    <cfRule type="expression" dxfId="431" priority="40">
      <formula>+$M$52&lt;0</formula>
    </cfRule>
  </conditionalFormatting>
  <conditionalFormatting sqref="K13">
    <cfRule type="expression" dxfId="430" priority="39">
      <formula>+$K$13&lt;0</formula>
    </cfRule>
  </conditionalFormatting>
  <conditionalFormatting sqref="M13">
    <cfRule type="expression" dxfId="429" priority="38">
      <formula>+$M$13&lt;0</formula>
    </cfRule>
  </conditionalFormatting>
  <conditionalFormatting sqref="C14">
    <cfRule type="expression" dxfId="428" priority="37">
      <formula>OR($D$14="JF",$E$14="JF")</formula>
    </cfRule>
  </conditionalFormatting>
  <conditionalFormatting sqref="C15">
    <cfRule type="expression" dxfId="427" priority="36">
      <formula>OR($D$15="JF",$E$15="JF")</formula>
    </cfRule>
  </conditionalFormatting>
  <conditionalFormatting sqref="C16">
    <cfRule type="expression" dxfId="426" priority="35">
      <formula>OR($D$16="JF",$E$16="JF")</formula>
    </cfRule>
  </conditionalFormatting>
  <conditionalFormatting sqref="C17">
    <cfRule type="expression" dxfId="425" priority="34">
      <formula>OR($D$17="JF",$E$17="JF")</formula>
    </cfRule>
  </conditionalFormatting>
  <conditionalFormatting sqref="C18">
    <cfRule type="expression" dxfId="424" priority="33">
      <formula>OR($D$18="JF",$E$18="JF")</formula>
    </cfRule>
  </conditionalFormatting>
  <conditionalFormatting sqref="C19">
    <cfRule type="expression" dxfId="423" priority="32">
      <formula>OR($D$19="JF",$E$19="JF")</formula>
    </cfRule>
  </conditionalFormatting>
  <conditionalFormatting sqref="C20">
    <cfRule type="expression" dxfId="422" priority="31">
      <formula>OR($D$20="JF",$E$20="JF")</formula>
    </cfRule>
  </conditionalFormatting>
  <conditionalFormatting sqref="C21">
    <cfRule type="expression" dxfId="421" priority="30">
      <formula>OR($D$21="JF",$E$21="JF")</formula>
    </cfRule>
  </conditionalFormatting>
  <conditionalFormatting sqref="C22">
    <cfRule type="expression" dxfId="420" priority="29">
      <formula>OR($D$22="JF",$E$22="JF")</formula>
    </cfRule>
  </conditionalFormatting>
  <conditionalFormatting sqref="C23">
    <cfRule type="expression" dxfId="419" priority="28">
      <formula>OR($D$23="JF",$E$23="JF")</formula>
    </cfRule>
  </conditionalFormatting>
  <conditionalFormatting sqref="C24">
    <cfRule type="expression" dxfId="418" priority="27">
      <formula>OR($D$24="JF",$E$24="JF")</formula>
    </cfRule>
  </conditionalFormatting>
  <conditionalFormatting sqref="C25">
    <cfRule type="expression" dxfId="417" priority="26">
      <formula>OR($D$25="JF",$E$25="JF")</formula>
    </cfRule>
  </conditionalFormatting>
  <conditionalFormatting sqref="C26">
    <cfRule type="expression" dxfId="416" priority="25">
      <formula>OR($D$26="JF",$E$26="JF")</formula>
    </cfRule>
  </conditionalFormatting>
  <conditionalFormatting sqref="C27">
    <cfRule type="expression" dxfId="415" priority="24">
      <formula>OR($D$27="JF",$E$27="JF")</formula>
    </cfRule>
  </conditionalFormatting>
  <conditionalFormatting sqref="C28">
    <cfRule type="expression" dxfId="414" priority="23">
      <formula>OR($D$28="JF",$E$28="JF")</formula>
    </cfRule>
  </conditionalFormatting>
  <conditionalFormatting sqref="C29">
    <cfRule type="expression" dxfId="413" priority="22">
      <formula>OR($D$29="JF",$E$29="JF")</formula>
    </cfRule>
  </conditionalFormatting>
  <conditionalFormatting sqref="C30">
    <cfRule type="expression" dxfId="412" priority="21">
      <formula>OR($D$30="JF",$E$30="JF")</formula>
    </cfRule>
  </conditionalFormatting>
  <conditionalFormatting sqref="C31">
    <cfRule type="expression" dxfId="411" priority="20">
      <formula>OR($D$31="JF",$E$31="JF")</formula>
    </cfRule>
  </conditionalFormatting>
  <conditionalFormatting sqref="C32">
    <cfRule type="expression" dxfId="410" priority="19">
      <formula>OR($D$32="JF",$E$32="JF")</formula>
    </cfRule>
  </conditionalFormatting>
  <conditionalFormatting sqref="C33">
    <cfRule type="expression" dxfId="409" priority="18">
      <formula>OR($D$33="JF",$E$33="JF")</formula>
    </cfRule>
  </conditionalFormatting>
  <conditionalFormatting sqref="C34">
    <cfRule type="expression" dxfId="408" priority="17">
      <formula>OR($D$34="JF",$E$34="JF")</formula>
    </cfRule>
  </conditionalFormatting>
  <conditionalFormatting sqref="C35">
    <cfRule type="expression" dxfId="407" priority="16">
      <formula>OR($D$35="JF",$E$35="JF")</formula>
    </cfRule>
  </conditionalFormatting>
  <conditionalFormatting sqref="C36">
    <cfRule type="expression" dxfId="406" priority="15">
      <formula>OR($D$36="JF",$E$36="JF")</formula>
    </cfRule>
  </conditionalFormatting>
  <conditionalFormatting sqref="C37">
    <cfRule type="expression" dxfId="405" priority="14">
      <formula>OR($D$37="JF",$E$37="JF")</formula>
    </cfRule>
  </conditionalFormatting>
  <conditionalFormatting sqref="C38">
    <cfRule type="expression" dxfId="404" priority="13">
      <formula>OR($D$38="JF",$E$38="JF")</formula>
    </cfRule>
  </conditionalFormatting>
  <conditionalFormatting sqref="C39">
    <cfRule type="expression" dxfId="403" priority="12">
      <formula>OR($D$39="JF",$E$39="JF")</formula>
    </cfRule>
  </conditionalFormatting>
  <conditionalFormatting sqref="C40">
    <cfRule type="expression" dxfId="402" priority="11">
      <formula>OR($D$40="JF",$E$40="JF")</formula>
    </cfRule>
  </conditionalFormatting>
  <conditionalFormatting sqref="C41">
    <cfRule type="expression" dxfId="401" priority="10">
      <formula>OR($D$41="JF",$E$41="JF")</formula>
    </cfRule>
  </conditionalFormatting>
  <conditionalFormatting sqref="C42">
    <cfRule type="expression" dxfId="400" priority="9">
      <formula>OR($D$42="JF",$E$42="JF")</formula>
    </cfRule>
  </conditionalFormatting>
  <conditionalFormatting sqref="C43">
    <cfRule type="expression" dxfId="399" priority="8">
      <formula>OR($D$43="JF",$E$43="JF")</formula>
    </cfRule>
  </conditionalFormatting>
  <conditionalFormatting sqref="C44">
    <cfRule type="expression" dxfId="398" priority="7">
      <formula>OR($D$44="JF",$E$44="JF")</formula>
    </cfRule>
  </conditionalFormatting>
  <conditionalFormatting sqref="C45">
    <cfRule type="expression" dxfId="397" priority="6">
      <formula>OR($D$45="JF",$E$45="JF")</formula>
    </cfRule>
  </conditionalFormatting>
  <conditionalFormatting sqref="C46">
    <cfRule type="expression" dxfId="396" priority="5">
      <formula>OR($D$46="JF",$E$46="JF")</formula>
    </cfRule>
  </conditionalFormatting>
  <conditionalFormatting sqref="C47">
    <cfRule type="expression" dxfId="395" priority="4">
      <formula>OR($D$47="JF",$E$47="JF")</formula>
    </cfRule>
  </conditionalFormatting>
  <conditionalFormatting sqref="C48">
    <cfRule type="expression" dxfId="394" priority="3">
      <formula>OR($D$48="JF",$E$48="JF")</formula>
    </cfRule>
  </conditionalFormatting>
  <conditionalFormatting sqref="C49">
    <cfRule type="expression" dxfId="393" priority="2">
      <formula>OR($D$49="JF",$E$49="JF")</formula>
    </cfRule>
  </conditionalFormatting>
  <conditionalFormatting sqref="C50">
    <cfRule type="expression" dxfId="392" priority="1">
      <formula>OR($D$50="JF",$E$50="JF")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9" scale="61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D62"/>
  <sheetViews>
    <sheetView topLeftCell="A23" workbookViewId="0">
      <selection activeCell="D35" sqref="D35:G49"/>
    </sheetView>
  </sheetViews>
  <sheetFormatPr baseColWidth="10" defaultRowHeight="15" x14ac:dyDescent="0.25"/>
  <cols>
    <col min="1" max="1" width="7.5703125" style="3" customWidth="1"/>
    <col min="2" max="2" width="14.28515625" style="1" customWidth="1"/>
    <col min="3" max="3" width="12.85546875" style="54" customWidth="1"/>
    <col min="4" max="5" width="11.28515625" style="54" customWidth="1"/>
    <col min="6" max="6" width="3.140625" style="1" customWidth="1"/>
    <col min="7" max="7" width="13.28515625" style="1" customWidth="1"/>
    <col min="8" max="8" width="4.7109375" style="1" customWidth="1"/>
    <col min="9" max="10" width="13.42578125" style="1" customWidth="1"/>
    <col min="11" max="11" width="13.5703125" style="1" customWidth="1"/>
    <col min="12" max="12" width="4" style="1" customWidth="1"/>
    <col min="13" max="13" width="12.7109375" style="1" customWidth="1"/>
    <col min="14" max="14" width="11.42578125" style="1"/>
    <col min="15" max="15" width="11.42578125" style="57"/>
    <col min="16" max="16" width="11.42578125" style="1"/>
    <col min="17" max="28" width="11.42578125" style="1" customWidth="1"/>
    <col min="29" max="247" width="11.42578125" style="1"/>
    <col min="248" max="248" width="7.5703125" style="1" customWidth="1"/>
    <col min="249" max="249" width="14.28515625" style="1" customWidth="1"/>
    <col min="250" max="250" width="13.85546875" style="1" bestFit="1" customWidth="1"/>
    <col min="251" max="252" width="15.7109375" style="1" customWidth="1"/>
    <col min="253" max="253" width="11.42578125" style="1"/>
    <col min="254" max="254" width="8.28515625" style="1" customWidth="1"/>
    <col min="255" max="255" width="20.28515625" style="1" customWidth="1"/>
    <col min="256" max="503" width="11.42578125" style="1"/>
    <col min="504" max="504" width="7.5703125" style="1" customWidth="1"/>
    <col min="505" max="505" width="14.28515625" style="1" customWidth="1"/>
    <col min="506" max="506" width="13.85546875" style="1" bestFit="1" customWidth="1"/>
    <col min="507" max="508" width="15.7109375" style="1" customWidth="1"/>
    <col min="509" max="509" width="11.42578125" style="1"/>
    <col min="510" max="510" width="8.28515625" style="1" customWidth="1"/>
    <col min="511" max="511" width="20.28515625" style="1" customWidth="1"/>
    <col min="512" max="759" width="11.42578125" style="1"/>
    <col min="760" max="760" width="7.5703125" style="1" customWidth="1"/>
    <col min="761" max="761" width="14.28515625" style="1" customWidth="1"/>
    <col min="762" max="762" width="13.85546875" style="1" bestFit="1" customWidth="1"/>
    <col min="763" max="764" width="15.7109375" style="1" customWidth="1"/>
    <col min="765" max="765" width="11.42578125" style="1"/>
    <col min="766" max="766" width="8.28515625" style="1" customWidth="1"/>
    <col min="767" max="767" width="20.28515625" style="1" customWidth="1"/>
    <col min="768" max="1015" width="11.42578125" style="1"/>
    <col min="1016" max="1016" width="7.5703125" style="1" customWidth="1"/>
    <col min="1017" max="1017" width="14.28515625" style="1" customWidth="1"/>
    <col min="1018" max="1018" width="13.85546875" style="1" bestFit="1" customWidth="1"/>
    <col min="1019" max="1020" width="15.7109375" style="1" customWidth="1"/>
    <col min="1021" max="1021" width="11.42578125" style="1"/>
    <col min="1022" max="1022" width="8.28515625" style="1" customWidth="1"/>
    <col min="1023" max="1023" width="20.28515625" style="1" customWidth="1"/>
    <col min="1024" max="1271" width="11.42578125" style="1"/>
    <col min="1272" max="1272" width="7.5703125" style="1" customWidth="1"/>
    <col min="1273" max="1273" width="14.28515625" style="1" customWidth="1"/>
    <col min="1274" max="1274" width="13.85546875" style="1" bestFit="1" customWidth="1"/>
    <col min="1275" max="1276" width="15.7109375" style="1" customWidth="1"/>
    <col min="1277" max="1277" width="11.42578125" style="1"/>
    <col min="1278" max="1278" width="8.28515625" style="1" customWidth="1"/>
    <col min="1279" max="1279" width="20.28515625" style="1" customWidth="1"/>
    <col min="1280" max="1527" width="11.42578125" style="1"/>
    <col min="1528" max="1528" width="7.5703125" style="1" customWidth="1"/>
    <col min="1529" max="1529" width="14.28515625" style="1" customWidth="1"/>
    <col min="1530" max="1530" width="13.85546875" style="1" bestFit="1" customWidth="1"/>
    <col min="1531" max="1532" width="15.7109375" style="1" customWidth="1"/>
    <col min="1533" max="1533" width="11.42578125" style="1"/>
    <col min="1534" max="1534" width="8.28515625" style="1" customWidth="1"/>
    <col min="1535" max="1535" width="20.28515625" style="1" customWidth="1"/>
    <col min="1536" max="1783" width="11.42578125" style="1"/>
    <col min="1784" max="1784" width="7.5703125" style="1" customWidth="1"/>
    <col min="1785" max="1785" width="14.28515625" style="1" customWidth="1"/>
    <col min="1786" max="1786" width="13.85546875" style="1" bestFit="1" customWidth="1"/>
    <col min="1787" max="1788" width="15.7109375" style="1" customWidth="1"/>
    <col min="1789" max="1789" width="11.42578125" style="1"/>
    <col min="1790" max="1790" width="8.28515625" style="1" customWidth="1"/>
    <col min="1791" max="1791" width="20.28515625" style="1" customWidth="1"/>
    <col min="1792" max="2039" width="11.42578125" style="1"/>
    <col min="2040" max="2040" width="7.5703125" style="1" customWidth="1"/>
    <col min="2041" max="2041" width="14.28515625" style="1" customWidth="1"/>
    <col min="2042" max="2042" width="13.85546875" style="1" bestFit="1" customWidth="1"/>
    <col min="2043" max="2044" width="15.7109375" style="1" customWidth="1"/>
    <col min="2045" max="2045" width="11.42578125" style="1"/>
    <col min="2046" max="2046" width="8.28515625" style="1" customWidth="1"/>
    <col min="2047" max="2047" width="20.28515625" style="1" customWidth="1"/>
    <col min="2048" max="2295" width="11.42578125" style="1"/>
    <col min="2296" max="2296" width="7.5703125" style="1" customWidth="1"/>
    <col min="2297" max="2297" width="14.28515625" style="1" customWidth="1"/>
    <col min="2298" max="2298" width="13.85546875" style="1" bestFit="1" customWidth="1"/>
    <col min="2299" max="2300" width="15.7109375" style="1" customWidth="1"/>
    <col min="2301" max="2301" width="11.42578125" style="1"/>
    <col min="2302" max="2302" width="8.28515625" style="1" customWidth="1"/>
    <col min="2303" max="2303" width="20.28515625" style="1" customWidth="1"/>
    <col min="2304" max="2551" width="11.42578125" style="1"/>
    <col min="2552" max="2552" width="7.5703125" style="1" customWidth="1"/>
    <col min="2553" max="2553" width="14.28515625" style="1" customWidth="1"/>
    <col min="2554" max="2554" width="13.85546875" style="1" bestFit="1" customWidth="1"/>
    <col min="2555" max="2556" width="15.7109375" style="1" customWidth="1"/>
    <col min="2557" max="2557" width="11.42578125" style="1"/>
    <col min="2558" max="2558" width="8.28515625" style="1" customWidth="1"/>
    <col min="2559" max="2559" width="20.28515625" style="1" customWidth="1"/>
    <col min="2560" max="2807" width="11.42578125" style="1"/>
    <col min="2808" max="2808" width="7.5703125" style="1" customWidth="1"/>
    <col min="2809" max="2809" width="14.28515625" style="1" customWidth="1"/>
    <col min="2810" max="2810" width="13.85546875" style="1" bestFit="1" customWidth="1"/>
    <col min="2811" max="2812" width="15.7109375" style="1" customWidth="1"/>
    <col min="2813" max="2813" width="11.42578125" style="1"/>
    <col min="2814" max="2814" width="8.28515625" style="1" customWidth="1"/>
    <col min="2815" max="2815" width="20.28515625" style="1" customWidth="1"/>
    <col min="2816" max="3063" width="11.42578125" style="1"/>
    <col min="3064" max="3064" width="7.5703125" style="1" customWidth="1"/>
    <col min="3065" max="3065" width="14.28515625" style="1" customWidth="1"/>
    <col min="3066" max="3066" width="13.85546875" style="1" bestFit="1" customWidth="1"/>
    <col min="3067" max="3068" width="15.7109375" style="1" customWidth="1"/>
    <col min="3069" max="3069" width="11.42578125" style="1"/>
    <col min="3070" max="3070" width="8.28515625" style="1" customWidth="1"/>
    <col min="3071" max="3071" width="20.28515625" style="1" customWidth="1"/>
    <col min="3072" max="3319" width="11.42578125" style="1"/>
    <col min="3320" max="3320" width="7.5703125" style="1" customWidth="1"/>
    <col min="3321" max="3321" width="14.28515625" style="1" customWidth="1"/>
    <col min="3322" max="3322" width="13.85546875" style="1" bestFit="1" customWidth="1"/>
    <col min="3323" max="3324" width="15.7109375" style="1" customWidth="1"/>
    <col min="3325" max="3325" width="11.42578125" style="1"/>
    <col min="3326" max="3326" width="8.28515625" style="1" customWidth="1"/>
    <col min="3327" max="3327" width="20.28515625" style="1" customWidth="1"/>
    <col min="3328" max="3575" width="11.42578125" style="1"/>
    <col min="3576" max="3576" width="7.5703125" style="1" customWidth="1"/>
    <col min="3577" max="3577" width="14.28515625" style="1" customWidth="1"/>
    <col min="3578" max="3578" width="13.85546875" style="1" bestFit="1" customWidth="1"/>
    <col min="3579" max="3580" width="15.7109375" style="1" customWidth="1"/>
    <col min="3581" max="3581" width="11.42578125" style="1"/>
    <col min="3582" max="3582" width="8.28515625" style="1" customWidth="1"/>
    <col min="3583" max="3583" width="20.28515625" style="1" customWidth="1"/>
    <col min="3584" max="3831" width="11.42578125" style="1"/>
    <col min="3832" max="3832" width="7.5703125" style="1" customWidth="1"/>
    <col min="3833" max="3833" width="14.28515625" style="1" customWidth="1"/>
    <col min="3834" max="3834" width="13.85546875" style="1" bestFit="1" customWidth="1"/>
    <col min="3835" max="3836" width="15.7109375" style="1" customWidth="1"/>
    <col min="3837" max="3837" width="11.42578125" style="1"/>
    <col min="3838" max="3838" width="8.28515625" style="1" customWidth="1"/>
    <col min="3839" max="3839" width="20.28515625" style="1" customWidth="1"/>
    <col min="3840" max="4087" width="11.42578125" style="1"/>
    <col min="4088" max="4088" width="7.5703125" style="1" customWidth="1"/>
    <col min="4089" max="4089" width="14.28515625" style="1" customWidth="1"/>
    <col min="4090" max="4090" width="13.85546875" style="1" bestFit="1" customWidth="1"/>
    <col min="4091" max="4092" width="15.7109375" style="1" customWidth="1"/>
    <col min="4093" max="4093" width="11.42578125" style="1"/>
    <col min="4094" max="4094" width="8.28515625" style="1" customWidth="1"/>
    <col min="4095" max="4095" width="20.28515625" style="1" customWidth="1"/>
    <col min="4096" max="4343" width="11.42578125" style="1"/>
    <col min="4344" max="4344" width="7.5703125" style="1" customWidth="1"/>
    <col min="4345" max="4345" width="14.28515625" style="1" customWidth="1"/>
    <col min="4346" max="4346" width="13.85546875" style="1" bestFit="1" customWidth="1"/>
    <col min="4347" max="4348" width="15.7109375" style="1" customWidth="1"/>
    <col min="4349" max="4349" width="11.42578125" style="1"/>
    <col min="4350" max="4350" width="8.28515625" style="1" customWidth="1"/>
    <col min="4351" max="4351" width="20.28515625" style="1" customWidth="1"/>
    <col min="4352" max="4599" width="11.42578125" style="1"/>
    <col min="4600" max="4600" width="7.5703125" style="1" customWidth="1"/>
    <col min="4601" max="4601" width="14.28515625" style="1" customWidth="1"/>
    <col min="4602" max="4602" width="13.85546875" style="1" bestFit="1" customWidth="1"/>
    <col min="4603" max="4604" width="15.7109375" style="1" customWidth="1"/>
    <col min="4605" max="4605" width="11.42578125" style="1"/>
    <col min="4606" max="4606" width="8.28515625" style="1" customWidth="1"/>
    <col min="4607" max="4607" width="20.28515625" style="1" customWidth="1"/>
    <col min="4608" max="4855" width="11.42578125" style="1"/>
    <col min="4856" max="4856" width="7.5703125" style="1" customWidth="1"/>
    <col min="4857" max="4857" width="14.28515625" style="1" customWidth="1"/>
    <col min="4858" max="4858" width="13.85546875" style="1" bestFit="1" customWidth="1"/>
    <col min="4859" max="4860" width="15.7109375" style="1" customWidth="1"/>
    <col min="4861" max="4861" width="11.42578125" style="1"/>
    <col min="4862" max="4862" width="8.28515625" style="1" customWidth="1"/>
    <col min="4863" max="4863" width="20.28515625" style="1" customWidth="1"/>
    <col min="4864" max="5111" width="11.42578125" style="1"/>
    <col min="5112" max="5112" width="7.5703125" style="1" customWidth="1"/>
    <col min="5113" max="5113" width="14.28515625" style="1" customWidth="1"/>
    <col min="5114" max="5114" width="13.85546875" style="1" bestFit="1" customWidth="1"/>
    <col min="5115" max="5116" width="15.7109375" style="1" customWidth="1"/>
    <col min="5117" max="5117" width="11.42578125" style="1"/>
    <col min="5118" max="5118" width="8.28515625" style="1" customWidth="1"/>
    <col min="5119" max="5119" width="20.28515625" style="1" customWidth="1"/>
    <col min="5120" max="5367" width="11.42578125" style="1"/>
    <col min="5368" max="5368" width="7.5703125" style="1" customWidth="1"/>
    <col min="5369" max="5369" width="14.28515625" style="1" customWidth="1"/>
    <col min="5370" max="5370" width="13.85546875" style="1" bestFit="1" customWidth="1"/>
    <col min="5371" max="5372" width="15.7109375" style="1" customWidth="1"/>
    <col min="5373" max="5373" width="11.42578125" style="1"/>
    <col min="5374" max="5374" width="8.28515625" style="1" customWidth="1"/>
    <col min="5375" max="5375" width="20.28515625" style="1" customWidth="1"/>
    <col min="5376" max="5623" width="11.42578125" style="1"/>
    <col min="5624" max="5624" width="7.5703125" style="1" customWidth="1"/>
    <col min="5625" max="5625" width="14.28515625" style="1" customWidth="1"/>
    <col min="5626" max="5626" width="13.85546875" style="1" bestFit="1" customWidth="1"/>
    <col min="5627" max="5628" width="15.7109375" style="1" customWidth="1"/>
    <col min="5629" max="5629" width="11.42578125" style="1"/>
    <col min="5630" max="5630" width="8.28515625" style="1" customWidth="1"/>
    <col min="5631" max="5631" width="20.28515625" style="1" customWidth="1"/>
    <col min="5632" max="5879" width="11.42578125" style="1"/>
    <col min="5880" max="5880" width="7.5703125" style="1" customWidth="1"/>
    <col min="5881" max="5881" width="14.28515625" style="1" customWidth="1"/>
    <col min="5882" max="5882" width="13.85546875" style="1" bestFit="1" customWidth="1"/>
    <col min="5883" max="5884" width="15.7109375" style="1" customWidth="1"/>
    <col min="5885" max="5885" width="11.42578125" style="1"/>
    <col min="5886" max="5886" width="8.28515625" style="1" customWidth="1"/>
    <col min="5887" max="5887" width="20.28515625" style="1" customWidth="1"/>
    <col min="5888" max="6135" width="11.42578125" style="1"/>
    <col min="6136" max="6136" width="7.5703125" style="1" customWidth="1"/>
    <col min="6137" max="6137" width="14.28515625" style="1" customWidth="1"/>
    <col min="6138" max="6138" width="13.85546875" style="1" bestFit="1" customWidth="1"/>
    <col min="6139" max="6140" width="15.7109375" style="1" customWidth="1"/>
    <col min="6141" max="6141" width="11.42578125" style="1"/>
    <col min="6142" max="6142" width="8.28515625" style="1" customWidth="1"/>
    <col min="6143" max="6143" width="20.28515625" style="1" customWidth="1"/>
    <col min="6144" max="6391" width="11.42578125" style="1"/>
    <col min="6392" max="6392" width="7.5703125" style="1" customWidth="1"/>
    <col min="6393" max="6393" width="14.28515625" style="1" customWidth="1"/>
    <col min="6394" max="6394" width="13.85546875" style="1" bestFit="1" customWidth="1"/>
    <col min="6395" max="6396" width="15.7109375" style="1" customWidth="1"/>
    <col min="6397" max="6397" width="11.42578125" style="1"/>
    <col min="6398" max="6398" width="8.28515625" style="1" customWidth="1"/>
    <col min="6399" max="6399" width="20.28515625" style="1" customWidth="1"/>
    <col min="6400" max="6647" width="11.42578125" style="1"/>
    <col min="6648" max="6648" width="7.5703125" style="1" customWidth="1"/>
    <col min="6649" max="6649" width="14.28515625" style="1" customWidth="1"/>
    <col min="6650" max="6650" width="13.85546875" style="1" bestFit="1" customWidth="1"/>
    <col min="6651" max="6652" width="15.7109375" style="1" customWidth="1"/>
    <col min="6653" max="6653" width="11.42578125" style="1"/>
    <col min="6654" max="6654" width="8.28515625" style="1" customWidth="1"/>
    <col min="6655" max="6655" width="20.28515625" style="1" customWidth="1"/>
    <col min="6656" max="6903" width="11.42578125" style="1"/>
    <col min="6904" max="6904" width="7.5703125" style="1" customWidth="1"/>
    <col min="6905" max="6905" width="14.28515625" style="1" customWidth="1"/>
    <col min="6906" max="6906" width="13.85546875" style="1" bestFit="1" customWidth="1"/>
    <col min="6907" max="6908" width="15.7109375" style="1" customWidth="1"/>
    <col min="6909" max="6909" width="11.42578125" style="1"/>
    <col min="6910" max="6910" width="8.28515625" style="1" customWidth="1"/>
    <col min="6911" max="6911" width="20.28515625" style="1" customWidth="1"/>
    <col min="6912" max="7159" width="11.42578125" style="1"/>
    <col min="7160" max="7160" width="7.5703125" style="1" customWidth="1"/>
    <col min="7161" max="7161" width="14.28515625" style="1" customWidth="1"/>
    <col min="7162" max="7162" width="13.85546875" style="1" bestFit="1" customWidth="1"/>
    <col min="7163" max="7164" width="15.7109375" style="1" customWidth="1"/>
    <col min="7165" max="7165" width="11.42578125" style="1"/>
    <col min="7166" max="7166" width="8.28515625" style="1" customWidth="1"/>
    <col min="7167" max="7167" width="20.28515625" style="1" customWidth="1"/>
    <col min="7168" max="7415" width="11.42578125" style="1"/>
    <col min="7416" max="7416" width="7.5703125" style="1" customWidth="1"/>
    <col min="7417" max="7417" width="14.28515625" style="1" customWidth="1"/>
    <col min="7418" max="7418" width="13.85546875" style="1" bestFit="1" customWidth="1"/>
    <col min="7419" max="7420" width="15.7109375" style="1" customWidth="1"/>
    <col min="7421" max="7421" width="11.42578125" style="1"/>
    <col min="7422" max="7422" width="8.28515625" style="1" customWidth="1"/>
    <col min="7423" max="7423" width="20.28515625" style="1" customWidth="1"/>
    <col min="7424" max="7671" width="11.42578125" style="1"/>
    <col min="7672" max="7672" width="7.5703125" style="1" customWidth="1"/>
    <col min="7673" max="7673" width="14.28515625" style="1" customWidth="1"/>
    <col min="7674" max="7674" width="13.85546875" style="1" bestFit="1" customWidth="1"/>
    <col min="7675" max="7676" width="15.7109375" style="1" customWidth="1"/>
    <col min="7677" max="7677" width="11.42578125" style="1"/>
    <col min="7678" max="7678" width="8.28515625" style="1" customWidth="1"/>
    <col min="7679" max="7679" width="20.28515625" style="1" customWidth="1"/>
    <col min="7680" max="7927" width="11.42578125" style="1"/>
    <col min="7928" max="7928" width="7.5703125" style="1" customWidth="1"/>
    <col min="7929" max="7929" width="14.28515625" style="1" customWidth="1"/>
    <col min="7930" max="7930" width="13.85546875" style="1" bestFit="1" customWidth="1"/>
    <col min="7931" max="7932" width="15.7109375" style="1" customWidth="1"/>
    <col min="7933" max="7933" width="11.42578125" style="1"/>
    <col min="7934" max="7934" width="8.28515625" style="1" customWidth="1"/>
    <col min="7935" max="7935" width="20.28515625" style="1" customWidth="1"/>
    <col min="7936" max="8183" width="11.42578125" style="1"/>
    <col min="8184" max="8184" width="7.5703125" style="1" customWidth="1"/>
    <col min="8185" max="8185" width="14.28515625" style="1" customWidth="1"/>
    <col min="8186" max="8186" width="13.85546875" style="1" bestFit="1" customWidth="1"/>
    <col min="8187" max="8188" width="15.7109375" style="1" customWidth="1"/>
    <col min="8189" max="8189" width="11.42578125" style="1"/>
    <col min="8190" max="8190" width="8.28515625" style="1" customWidth="1"/>
    <col min="8191" max="8191" width="20.28515625" style="1" customWidth="1"/>
    <col min="8192" max="8439" width="11.42578125" style="1"/>
    <col min="8440" max="8440" width="7.5703125" style="1" customWidth="1"/>
    <col min="8441" max="8441" width="14.28515625" style="1" customWidth="1"/>
    <col min="8442" max="8442" width="13.85546875" style="1" bestFit="1" customWidth="1"/>
    <col min="8443" max="8444" width="15.7109375" style="1" customWidth="1"/>
    <col min="8445" max="8445" width="11.42578125" style="1"/>
    <col min="8446" max="8446" width="8.28515625" style="1" customWidth="1"/>
    <col min="8447" max="8447" width="20.28515625" style="1" customWidth="1"/>
    <col min="8448" max="8695" width="11.42578125" style="1"/>
    <col min="8696" max="8696" width="7.5703125" style="1" customWidth="1"/>
    <col min="8697" max="8697" width="14.28515625" style="1" customWidth="1"/>
    <col min="8698" max="8698" width="13.85546875" style="1" bestFit="1" customWidth="1"/>
    <col min="8699" max="8700" width="15.7109375" style="1" customWidth="1"/>
    <col min="8701" max="8701" width="11.42578125" style="1"/>
    <col min="8702" max="8702" width="8.28515625" style="1" customWidth="1"/>
    <col min="8703" max="8703" width="20.28515625" style="1" customWidth="1"/>
    <col min="8704" max="8951" width="11.42578125" style="1"/>
    <col min="8952" max="8952" width="7.5703125" style="1" customWidth="1"/>
    <col min="8953" max="8953" width="14.28515625" style="1" customWidth="1"/>
    <col min="8954" max="8954" width="13.85546875" style="1" bestFit="1" customWidth="1"/>
    <col min="8955" max="8956" width="15.7109375" style="1" customWidth="1"/>
    <col min="8957" max="8957" width="11.42578125" style="1"/>
    <col min="8958" max="8958" width="8.28515625" style="1" customWidth="1"/>
    <col min="8959" max="8959" width="20.28515625" style="1" customWidth="1"/>
    <col min="8960" max="9207" width="11.42578125" style="1"/>
    <col min="9208" max="9208" width="7.5703125" style="1" customWidth="1"/>
    <col min="9209" max="9209" width="14.28515625" style="1" customWidth="1"/>
    <col min="9210" max="9210" width="13.85546875" style="1" bestFit="1" customWidth="1"/>
    <col min="9211" max="9212" width="15.7109375" style="1" customWidth="1"/>
    <col min="9213" max="9213" width="11.42578125" style="1"/>
    <col min="9214" max="9214" width="8.28515625" style="1" customWidth="1"/>
    <col min="9215" max="9215" width="20.28515625" style="1" customWidth="1"/>
    <col min="9216" max="9463" width="11.42578125" style="1"/>
    <col min="9464" max="9464" width="7.5703125" style="1" customWidth="1"/>
    <col min="9465" max="9465" width="14.28515625" style="1" customWidth="1"/>
    <col min="9466" max="9466" width="13.85546875" style="1" bestFit="1" customWidth="1"/>
    <col min="9467" max="9468" width="15.7109375" style="1" customWidth="1"/>
    <col min="9469" max="9469" width="11.42578125" style="1"/>
    <col min="9470" max="9470" width="8.28515625" style="1" customWidth="1"/>
    <col min="9471" max="9471" width="20.28515625" style="1" customWidth="1"/>
    <col min="9472" max="9719" width="11.42578125" style="1"/>
    <col min="9720" max="9720" width="7.5703125" style="1" customWidth="1"/>
    <col min="9721" max="9721" width="14.28515625" style="1" customWidth="1"/>
    <col min="9722" max="9722" width="13.85546875" style="1" bestFit="1" customWidth="1"/>
    <col min="9723" max="9724" width="15.7109375" style="1" customWidth="1"/>
    <col min="9725" max="9725" width="11.42578125" style="1"/>
    <col min="9726" max="9726" width="8.28515625" style="1" customWidth="1"/>
    <col min="9727" max="9727" width="20.28515625" style="1" customWidth="1"/>
    <col min="9728" max="9975" width="11.42578125" style="1"/>
    <col min="9976" max="9976" width="7.5703125" style="1" customWidth="1"/>
    <col min="9977" max="9977" width="14.28515625" style="1" customWidth="1"/>
    <col min="9978" max="9978" width="13.85546875" style="1" bestFit="1" customWidth="1"/>
    <col min="9979" max="9980" width="15.7109375" style="1" customWidth="1"/>
    <col min="9981" max="9981" width="11.42578125" style="1"/>
    <col min="9982" max="9982" width="8.28515625" style="1" customWidth="1"/>
    <col min="9983" max="9983" width="20.28515625" style="1" customWidth="1"/>
    <col min="9984" max="10231" width="11.42578125" style="1"/>
    <col min="10232" max="10232" width="7.5703125" style="1" customWidth="1"/>
    <col min="10233" max="10233" width="14.28515625" style="1" customWidth="1"/>
    <col min="10234" max="10234" width="13.85546875" style="1" bestFit="1" customWidth="1"/>
    <col min="10235" max="10236" width="15.7109375" style="1" customWidth="1"/>
    <col min="10237" max="10237" width="11.42578125" style="1"/>
    <col min="10238" max="10238" width="8.28515625" style="1" customWidth="1"/>
    <col min="10239" max="10239" width="20.28515625" style="1" customWidth="1"/>
    <col min="10240" max="10487" width="11.42578125" style="1"/>
    <col min="10488" max="10488" width="7.5703125" style="1" customWidth="1"/>
    <col min="10489" max="10489" width="14.28515625" style="1" customWidth="1"/>
    <col min="10490" max="10490" width="13.85546875" style="1" bestFit="1" customWidth="1"/>
    <col min="10491" max="10492" width="15.7109375" style="1" customWidth="1"/>
    <col min="10493" max="10493" width="11.42578125" style="1"/>
    <col min="10494" max="10494" width="8.28515625" style="1" customWidth="1"/>
    <col min="10495" max="10495" width="20.28515625" style="1" customWidth="1"/>
    <col min="10496" max="10743" width="11.42578125" style="1"/>
    <col min="10744" max="10744" width="7.5703125" style="1" customWidth="1"/>
    <col min="10745" max="10745" width="14.28515625" style="1" customWidth="1"/>
    <col min="10746" max="10746" width="13.85546875" style="1" bestFit="1" customWidth="1"/>
    <col min="10747" max="10748" width="15.7109375" style="1" customWidth="1"/>
    <col min="10749" max="10749" width="11.42578125" style="1"/>
    <col min="10750" max="10750" width="8.28515625" style="1" customWidth="1"/>
    <col min="10751" max="10751" width="20.28515625" style="1" customWidth="1"/>
    <col min="10752" max="10999" width="11.42578125" style="1"/>
    <col min="11000" max="11000" width="7.5703125" style="1" customWidth="1"/>
    <col min="11001" max="11001" width="14.28515625" style="1" customWidth="1"/>
    <col min="11002" max="11002" width="13.85546875" style="1" bestFit="1" customWidth="1"/>
    <col min="11003" max="11004" width="15.7109375" style="1" customWidth="1"/>
    <col min="11005" max="11005" width="11.42578125" style="1"/>
    <col min="11006" max="11006" width="8.28515625" style="1" customWidth="1"/>
    <col min="11007" max="11007" width="20.28515625" style="1" customWidth="1"/>
    <col min="11008" max="11255" width="11.42578125" style="1"/>
    <col min="11256" max="11256" width="7.5703125" style="1" customWidth="1"/>
    <col min="11257" max="11257" width="14.28515625" style="1" customWidth="1"/>
    <col min="11258" max="11258" width="13.85546875" style="1" bestFit="1" customWidth="1"/>
    <col min="11259" max="11260" width="15.7109375" style="1" customWidth="1"/>
    <col min="11261" max="11261" width="11.42578125" style="1"/>
    <col min="11262" max="11262" width="8.28515625" style="1" customWidth="1"/>
    <col min="11263" max="11263" width="20.28515625" style="1" customWidth="1"/>
    <col min="11264" max="11511" width="11.42578125" style="1"/>
    <col min="11512" max="11512" width="7.5703125" style="1" customWidth="1"/>
    <col min="11513" max="11513" width="14.28515625" style="1" customWidth="1"/>
    <col min="11514" max="11514" width="13.85546875" style="1" bestFit="1" customWidth="1"/>
    <col min="11515" max="11516" width="15.7109375" style="1" customWidth="1"/>
    <col min="11517" max="11517" width="11.42578125" style="1"/>
    <col min="11518" max="11518" width="8.28515625" style="1" customWidth="1"/>
    <col min="11519" max="11519" width="20.28515625" style="1" customWidth="1"/>
    <col min="11520" max="11767" width="11.42578125" style="1"/>
    <col min="11768" max="11768" width="7.5703125" style="1" customWidth="1"/>
    <col min="11769" max="11769" width="14.28515625" style="1" customWidth="1"/>
    <col min="11770" max="11770" width="13.85546875" style="1" bestFit="1" customWidth="1"/>
    <col min="11771" max="11772" width="15.7109375" style="1" customWidth="1"/>
    <col min="11773" max="11773" width="11.42578125" style="1"/>
    <col min="11774" max="11774" width="8.28515625" style="1" customWidth="1"/>
    <col min="11775" max="11775" width="20.28515625" style="1" customWidth="1"/>
    <col min="11776" max="12023" width="11.42578125" style="1"/>
    <col min="12024" max="12024" width="7.5703125" style="1" customWidth="1"/>
    <col min="12025" max="12025" width="14.28515625" style="1" customWidth="1"/>
    <col min="12026" max="12026" width="13.85546875" style="1" bestFit="1" customWidth="1"/>
    <col min="12027" max="12028" width="15.7109375" style="1" customWidth="1"/>
    <col min="12029" max="12029" width="11.42578125" style="1"/>
    <col min="12030" max="12030" width="8.28515625" style="1" customWidth="1"/>
    <col min="12031" max="12031" width="20.28515625" style="1" customWidth="1"/>
    <col min="12032" max="12279" width="11.42578125" style="1"/>
    <col min="12280" max="12280" width="7.5703125" style="1" customWidth="1"/>
    <col min="12281" max="12281" width="14.28515625" style="1" customWidth="1"/>
    <col min="12282" max="12282" width="13.85546875" style="1" bestFit="1" customWidth="1"/>
    <col min="12283" max="12284" width="15.7109375" style="1" customWidth="1"/>
    <col min="12285" max="12285" width="11.42578125" style="1"/>
    <col min="12286" max="12286" width="8.28515625" style="1" customWidth="1"/>
    <col min="12287" max="12287" width="20.28515625" style="1" customWidth="1"/>
    <col min="12288" max="12535" width="11.42578125" style="1"/>
    <col min="12536" max="12536" width="7.5703125" style="1" customWidth="1"/>
    <col min="12537" max="12537" width="14.28515625" style="1" customWidth="1"/>
    <col min="12538" max="12538" width="13.85546875" style="1" bestFit="1" customWidth="1"/>
    <col min="12539" max="12540" width="15.7109375" style="1" customWidth="1"/>
    <col min="12541" max="12541" width="11.42578125" style="1"/>
    <col min="12542" max="12542" width="8.28515625" style="1" customWidth="1"/>
    <col min="12543" max="12543" width="20.28515625" style="1" customWidth="1"/>
    <col min="12544" max="12791" width="11.42578125" style="1"/>
    <col min="12792" max="12792" width="7.5703125" style="1" customWidth="1"/>
    <col min="12793" max="12793" width="14.28515625" style="1" customWidth="1"/>
    <col min="12794" max="12794" width="13.85546875" style="1" bestFit="1" customWidth="1"/>
    <col min="12795" max="12796" width="15.7109375" style="1" customWidth="1"/>
    <col min="12797" max="12797" width="11.42578125" style="1"/>
    <col min="12798" max="12798" width="8.28515625" style="1" customWidth="1"/>
    <col min="12799" max="12799" width="20.28515625" style="1" customWidth="1"/>
    <col min="12800" max="13047" width="11.42578125" style="1"/>
    <col min="13048" max="13048" width="7.5703125" style="1" customWidth="1"/>
    <col min="13049" max="13049" width="14.28515625" style="1" customWidth="1"/>
    <col min="13050" max="13050" width="13.85546875" style="1" bestFit="1" customWidth="1"/>
    <col min="13051" max="13052" width="15.7109375" style="1" customWidth="1"/>
    <col min="13053" max="13053" width="11.42578125" style="1"/>
    <col min="13054" max="13054" width="8.28515625" style="1" customWidth="1"/>
    <col min="13055" max="13055" width="20.28515625" style="1" customWidth="1"/>
    <col min="13056" max="13303" width="11.42578125" style="1"/>
    <col min="13304" max="13304" width="7.5703125" style="1" customWidth="1"/>
    <col min="13305" max="13305" width="14.28515625" style="1" customWidth="1"/>
    <col min="13306" max="13306" width="13.85546875" style="1" bestFit="1" customWidth="1"/>
    <col min="13307" max="13308" width="15.7109375" style="1" customWidth="1"/>
    <col min="13309" max="13309" width="11.42578125" style="1"/>
    <col min="13310" max="13310" width="8.28515625" style="1" customWidth="1"/>
    <col min="13311" max="13311" width="20.28515625" style="1" customWidth="1"/>
    <col min="13312" max="13559" width="11.42578125" style="1"/>
    <col min="13560" max="13560" width="7.5703125" style="1" customWidth="1"/>
    <col min="13561" max="13561" width="14.28515625" style="1" customWidth="1"/>
    <col min="13562" max="13562" width="13.85546875" style="1" bestFit="1" customWidth="1"/>
    <col min="13563" max="13564" width="15.7109375" style="1" customWidth="1"/>
    <col min="13565" max="13565" width="11.42578125" style="1"/>
    <col min="13566" max="13566" width="8.28515625" style="1" customWidth="1"/>
    <col min="13567" max="13567" width="20.28515625" style="1" customWidth="1"/>
    <col min="13568" max="13815" width="11.42578125" style="1"/>
    <col min="13816" max="13816" width="7.5703125" style="1" customWidth="1"/>
    <col min="13817" max="13817" width="14.28515625" style="1" customWidth="1"/>
    <col min="13818" max="13818" width="13.85546875" style="1" bestFit="1" customWidth="1"/>
    <col min="13819" max="13820" width="15.7109375" style="1" customWidth="1"/>
    <col min="13821" max="13821" width="11.42578125" style="1"/>
    <col min="13822" max="13822" width="8.28515625" style="1" customWidth="1"/>
    <col min="13823" max="13823" width="20.28515625" style="1" customWidth="1"/>
    <col min="13824" max="14071" width="11.42578125" style="1"/>
    <col min="14072" max="14072" width="7.5703125" style="1" customWidth="1"/>
    <col min="14073" max="14073" width="14.28515625" style="1" customWidth="1"/>
    <col min="14074" max="14074" width="13.85546875" style="1" bestFit="1" customWidth="1"/>
    <col min="14075" max="14076" width="15.7109375" style="1" customWidth="1"/>
    <col min="14077" max="14077" width="11.42578125" style="1"/>
    <col min="14078" max="14078" width="8.28515625" style="1" customWidth="1"/>
    <col min="14079" max="14079" width="20.28515625" style="1" customWidth="1"/>
    <col min="14080" max="14327" width="11.42578125" style="1"/>
    <col min="14328" max="14328" width="7.5703125" style="1" customWidth="1"/>
    <col min="14329" max="14329" width="14.28515625" style="1" customWidth="1"/>
    <col min="14330" max="14330" width="13.85546875" style="1" bestFit="1" customWidth="1"/>
    <col min="14331" max="14332" width="15.7109375" style="1" customWidth="1"/>
    <col min="14333" max="14333" width="11.42578125" style="1"/>
    <col min="14334" max="14334" width="8.28515625" style="1" customWidth="1"/>
    <col min="14335" max="14335" width="20.28515625" style="1" customWidth="1"/>
    <col min="14336" max="14583" width="11.42578125" style="1"/>
    <col min="14584" max="14584" width="7.5703125" style="1" customWidth="1"/>
    <col min="14585" max="14585" width="14.28515625" style="1" customWidth="1"/>
    <col min="14586" max="14586" width="13.85546875" style="1" bestFit="1" customWidth="1"/>
    <col min="14587" max="14588" width="15.7109375" style="1" customWidth="1"/>
    <col min="14589" max="14589" width="11.42578125" style="1"/>
    <col min="14590" max="14590" width="8.28515625" style="1" customWidth="1"/>
    <col min="14591" max="14591" width="20.28515625" style="1" customWidth="1"/>
    <col min="14592" max="14839" width="11.42578125" style="1"/>
    <col min="14840" max="14840" width="7.5703125" style="1" customWidth="1"/>
    <col min="14841" max="14841" width="14.28515625" style="1" customWidth="1"/>
    <col min="14842" max="14842" width="13.85546875" style="1" bestFit="1" customWidth="1"/>
    <col min="14843" max="14844" width="15.7109375" style="1" customWidth="1"/>
    <col min="14845" max="14845" width="11.42578125" style="1"/>
    <col min="14846" max="14846" width="8.28515625" style="1" customWidth="1"/>
    <col min="14847" max="14847" width="20.28515625" style="1" customWidth="1"/>
    <col min="14848" max="15095" width="11.42578125" style="1"/>
    <col min="15096" max="15096" width="7.5703125" style="1" customWidth="1"/>
    <col min="15097" max="15097" width="14.28515625" style="1" customWidth="1"/>
    <col min="15098" max="15098" width="13.85546875" style="1" bestFit="1" customWidth="1"/>
    <col min="15099" max="15100" width="15.7109375" style="1" customWidth="1"/>
    <col min="15101" max="15101" width="11.42578125" style="1"/>
    <col min="15102" max="15102" width="8.28515625" style="1" customWidth="1"/>
    <col min="15103" max="15103" width="20.28515625" style="1" customWidth="1"/>
    <col min="15104" max="15351" width="11.42578125" style="1"/>
    <col min="15352" max="15352" width="7.5703125" style="1" customWidth="1"/>
    <col min="15353" max="15353" width="14.28515625" style="1" customWidth="1"/>
    <col min="15354" max="15354" width="13.85546875" style="1" bestFit="1" customWidth="1"/>
    <col min="15355" max="15356" width="15.7109375" style="1" customWidth="1"/>
    <col min="15357" max="15357" width="11.42578125" style="1"/>
    <col min="15358" max="15358" width="8.28515625" style="1" customWidth="1"/>
    <col min="15359" max="15359" width="20.28515625" style="1" customWidth="1"/>
    <col min="15360" max="15607" width="11.42578125" style="1"/>
    <col min="15608" max="15608" width="7.5703125" style="1" customWidth="1"/>
    <col min="15609" max="15609" width="14.28515625" style="1" customWidth="1"/>
    <col min="15610" max="15610" width="13.85546875" style="1" bestFit="1" customWidth="1"/>
    <col min="15611" max="15612" width="15.7109375" style="1" customWidth="1"/>
    <col min="15613" max="15613" width="11.42578125" style="1"/>
    <col min="15614" max="15614" width="8.28515625" style="1" customWidth="1"/>
    <col min="15615" max="15615" width="20.28515625" style="1" customWidth="1"/>
    <col min="15616" max="15863" width="11.42578125" style="1"/>
    <col min="15864" max="15864" width="7.5703125" style="1" customWidth="1"/>
    <col min="15865" max="15865" width="14.28515625" style="1" customWidth="1"/>
    <col min="15866" max="15866" width="13.85546875" style="1" bestFit="1" customWidth="1"/>
    <col min="15867" max="15868" width="15.7109375" style="1" customWidth="1"/>
    <col min="15869" max="15869" width="11.42578125" style="1"/>
    <col min="15870" max="15870" width="8.28515625" style="1" customWidth="1"/>
    <col min="15871" max="15871" width="20.28515625" style="1" customWidth="1"/>
    <col min="15872" max="16119" width="11.42578125" style="1"/>
    <col min="16120" max="16120" width="7.5703125" style="1" customWidth="1"/>
    <col min="16121" max="16121" width="14.28515625" style="1" customWidth="1"/>
    <col min="16122" max="16122" width="13.85546875" style="1" bestFit="1" customWidth="1"/>
    <col min="16123" max="16124" width="15.7109375" style="1" customWidth="1"/>
    <col min="16125" max="16125" width="11.42578125" style="1"/>
    <col min="16126" max="16126" width="8.28515625" style="1" customWidth="1"/>
    <col min="16127" max="16127" width="20.28515625" style="1" customWidth="1"/>
    <col min="16128" max="16384" width="11.42578125" style="1"/>
  </cols>
  <sheetData>
    <row r="1" spans="1:30" ht="18" customHeight="1" x14ac:dyDescent="0.25">
      <c r="A1" s="283" t="s">
        <v>28</v>
      </c>
      <c r="B1" s="284"/>
      <c r="C1" s="306" t="str">
        <f>+JANV.!C1</f>
        <v>Nom - Prénom</v>
      </c>
      <c r="D1" s="306"/>
      <c r="E1" s="306"/>
      <c r="F1" s="306"/>
      <c r="G1" s="306"/>
      <c r="H1" s="307"/>
      <c r="J1" s="310" t="s">
        <v>55</v>
      </c>
      <c r="K1" s="311"/>
      <c r="L1" s="312"/>
      <c r="M1" s="316">
        <v>2018</v>
      </c>
    </row>
    <row r="2" spans="1:30" ht="18" customHeight="1" x14ac:dyDescent="0.25">
      <c r="A2" s="285"/>
      <c r="B2" s="286"/>
      <c r="C2" s="308"/>
      <c r="D2" s="308"/>
      <c r="E2" s="308"/>
      <c r="F2" s="308"/>
      <c r="G2" s="308"/>
      <c r="H2" s="309"/>
      <c r="J2" s="313"/>
      <c r="K2" s="314"/>
      <c r="L2" s="315"/>
      <c r="M2" s="317"/>
    </row>
    <row r="3" spans="1:30" ht="18" customHeight="1" x14ac:dyDescent="0.25">
      <c r="A3" s="1"/>
      <c r="C3" s="1"/>
      <c r="D3" s="1"/>
      <c r="E3" s="1"/>
      <c r="J3" s="2"/>
      <c r="K3" s="2"/>
      <c r="L3" s="2"/>
    </row>
    <row r="4" spans="1:30" ht="18" customHeight="1" x14ac:dyDescent="0.25">
      <c r="A4" s="1"/>
      <c r="B4" s="60" t="s">
        <v>40</v>
      </c>
      <c r="C4" s="94" t="s">
        <v>41</v>
      </c>
      <c r="D4" s="2"/>
      <c r="E4" s="318" t="s">
        <v>46</v>
      </c>
      <c r="F4" s="319"/>
      <c r="G4" s="320"/>
      <c r="H4" s="61"/>
      <c r="I4" s="53"/>
      <c r="J4" s="4" t="s">
        <v>19</v>
      </c>
      <c r="K4" s="5" t="s">
        <v>21</v>
      </c>
      <c r="L4" s="5"/>
      <c r="M4" s="6"/>
    </row>
    <row r="5" spans="1:30" s="2" customFormat="1" ht="18" customHeight="1" x14ac:dyDescent="0.25">
      <c r="B5" s="62">
        <v>15</v>
      </c>
      <c r="C5" s="63">
        <f t="shared" ref="C5" si="0">B5/60*100</f>
        <v>25</v>
      </c>
      <c r="D5" s="54"/>
      <c r="E5" s="304">
        <v>15</v>
      </c>
      <c r="F5" s="305"/>
      <c r="G5" s="64">
        <f>E5/60*100</f>
        <v>25</v>
      </c>
      <c r="H5" s="65"/>
      <c r="J5" s="7" t="s">
        <v>20</v>
      </c>
      <c r="K5" s="8" t="s">
        <v>22</v>
      </c>
      <c r="L5" s="8"/>
      <c r="M5" s="9"/>
      <c r="P5" s="1"/>
      <c r="Q5" s="1"/>
    </row>
    <row r="6" spans="1:30" s="2" customFormat="1" ht="18" customHeight="1" x14ac:dyDescent="0.25">
      <c r="B6" s="62">
        <v>30</v>
      </c>
      <c r="C6" s="63">
        <v>50</v>
      </c>
      <c r="D6" s="54"/>
      <c r="E6" s="22"/>
      <c r="F6" s="22"/>
      <c r="G6" s="65"/>
      <c r="H6" s="65"/>
      <c r="J6" s="7" t="s">
        <v>23</v>
      </c>
      <c r="K6" s="8" t="s">
        <v>24</v>
      </c>
      <c r="L6" s="11"/>
      <c r="M6" s="66"/>
      <c r="P6" s="1"/>
      <c r="Q6" s="1"/>
    </row>
    <row r="7" spans="1:30" s="2" customFormat="1" ht="18" customHeight="1" x14ac:dyDescent="0.25">
      <c r="B7" s="67">
        <v>45</v>
      </c>
      <c r="C7" s="68">
        <f>B7/60*100</f>
        <v>75</v>
      </c>
      <c r="D7" s="54"/>
      <c r="E7" s="297" t="s">
        <v>44</v>
      </c>
      <c r="F7" s="298"/>
      <c r="G7" s="298"/>
      <c r="H7" s="299"/>
      <c r="J7" s="7" t="s">
        <v>0</v>
      </c>
      <c r="K7" s="8" t="s">
        <v>27</v>
      </c>
      <c r="L7" s="11"/>
      <c r="M7" s="66"/>
      <c r="S7" s="1">
        <v>5</v>
      </c>
      <c r="T7" s="55">
        <v>7</v>
      </c>
      <c r="U7" s="1" t="s">
        <v>10</v>
      </c>
    </row>
    <row r="8" spans="1:30" ht="18" customHeight="1" x14ac:dyDescent="0.25">
      <c r="A8" s="8"/>
      <c r="B8" s="69"/>
      <c r="C8" s="70"/>
      <c r="D8" s="22"/>
      <c r="E8" s="300"/>
      <c r="F8" s="301"/>
      <c r="G8" s="301"/>
      <c r="H8" s="302"/>
      <c r="I8" s="10"/>
      <c r="J8" s="7" t="s">
        <v>1</v>
      </c>
      <c r="K8" s="8" t="s">
        <v>25</v>
      </c>
      <c r="L8" s="8"/>
      <c r="M8" s="9"/>
      <c r="S8" s="1">
        <v>2</v>
      </c>
      <c r="T8" s="55">
        <v>3.5</v>
      </c>
      <c r="U8" s="1" t="s">
        <v>31</v>
      </c>
    </row>
    <row r="9" spans="1:30" ht="18" customHeight="1" x14ac:dyDescent="0.25">
      <c r="A9" s="71"/>
      <c r="C9" s="72"/>
      <c r="D9" s="22"/>
      <c r="E9" s="8"/>
      <c r="F9" s="8"/>
      <c r="G9" s="72"/>
      <c r="H9" s="72"/>
      <c r="I9" s="10"/>
      <c r="J9" s="7" t="s">
        <v>30</v>
      </c>
      <c r="K9" s="8" t="s">
        <v>42</v>
      </c>
      <c r="L9" s="8"/>
      <c r="M9" s="9"/>
      <c r="S9" s="1">
        <v>3</v>
      </c>
      <c r="T9" s="55">
        <v>3.5</v>
      </c>
      <c r="U9" s="1" t="s">
        <v>32</v>
      </c>
    </row>
    <row r="10" spans="1:30" ht="18" customHeight="1" x14ac:dyDescent="0.25">
      <c r="A10" s="71"/>
      <c r="B10" s="12" t="s">
        <v>18</v>
      </c>
      <c r="C10" s="13"/>
      <c r="D10" s="14"/>
      <c r="E10" s="73">
        <v>7</v>
      </c>
      <c r="J10" s="15" t="s">
        <v>2</v>
      </c>
      <c r="K10" s="16" t="s">
        <v>26</v>
      </c>
      <c r="L10" s="16"/>
      <c r="M10" s="17"/>
      <c r="S10" s="1">
        <v>0</v>
      </c>
      <c r="T10" s="55">
        <v>0</v>
      </c>
      <c r="U10" s="1" t="s">
        <v>47</v>
      </c>
    </row>
    <row r="11" spans="1:30" ht="18" customHeight="1" x14ac:dyDescent="0.25">
      <c r="A11" s="1"/>
      <c r="C11" s="1"/>
      <c r="D11" s="1"/>
      <c r="E11" s="1"/>
      <c r="T11" s="55"/>
    </row>
    <row r="12" spans="1:30" ht="45" customHeight="1" x14ac:dyDescent="0.25">
      <c r="C12" s="18"/>
      <c r="D12" s="19" t="s">
        <v>3</v>
      </c>
      <c r="E12" s="19" t="s">
        <v>4</v>
      </c>
      <c r="G12" s="20" t="s">
        <v>45</v>
      </c>
      <c r="H12" s="21"/>
      <c r="I12" s="20" t="s">
        <v>48</v>
      </c>
      <c r="J12" s="20" t="s">
        <v>49</v>
      </c>
      <c r="K12" s="20" t="s">
        <v>50</v>
      </c>
      <c r="M12" s="20" t="s">
        <v>9</v>
      </c>
      <c r="P12" s="74"/>
    </row>
    <row r="13" spans="1:30" ht="32.25" customHeight="1" thickBot="1" x14ac:dyDescent="0.3">
      <c r="B13" s="1" t="s">
        <v>8</v>
      </c>
      <c r="C13" s="18"/>
      <c r="D13" s="22"/>
      <c r="E13" s="22"/>
      <c r="G13" s="22"/>
      <c r="H13" s="21"/>
      <c r="I13" s="8"/>
      <c r="J13" s="8"/>
      <c r="K13" s="104">
        <f>+AVRIL!K52</f>
        <v>-0.5</v>
      </c>
      <c r="M13" s="104">
        <f>+AVRIL!M52</f>
        <v>-1.5</v>
      </c>
      <c r="Q13" s="54"/>
      <c r="R13" s="54"/>
      <c r="U13" s="54" t="s">
        <v>29</v>
      </c>
      <c r="V13" s="51" t="s">
        <v>33</v>
      </c>
      <c r="W13" s="51" t="s">
        <v>34</v>
      </c>
      <c r="X13" s="52" t="s">
        <v>37</v>
      </c>
      <c r="Y13" s="51" t="s">
        <v>35</v>
      </c>
      <c r="Z13" s="51" t="s">
        <v>36</v>
      </c>
      <c r="AA13" s="2" t="s">
        <v>38</v>
      </c>
      <c r="AB13" s="51" t="s">
        <v>39</v>
      </c>
      <c r="AC13" s="51"/>
      <c r="AD13" s="51"/>
    </row>
    <row r="14" spans="1:30" ht="22.5" customHeight="1" x14ac:dyDescent="0.25">
      <c r="A14" s="292">
        <v>18</v>
      </c>
      <c r="B14" s="23" t="s">
        <v>11</v>
      </c>
      <c r="C14" s="120" t="str">
        <f t="array" ref="C14:C20">IF(MONTH(DATE(y,5,1))&lt;&gt;MONTH(DATE(y,5,1)-(WEEKDAY(DATE(y,5,1),3)-1)+{1;2;3;4;5;6;7}+{0,1,2,3,4,5}-2),"",DATE(y,5,1)-(WEEKDAY(DATE(y,5,1),3)-1)+{1;2;3;4;5;6;7}+{0,1,2,3,4,5}-2)</f>
        <v/>
      </c>
      <c r="D14" s="80"/>
      <c r="E14" s="80"/>
      <c r="F14" s="92"/>
      <c r="G14" s="93"/>
      <c r="H14" s="24"/>
      <c r="I14" s="75"/>
      <c r="J14" s="75"/>
      <c r="K14" s="114">
        <f>K13+I14+J14</f>
        <v>-0.5</v>
      </c>
      <c r="L14" s="23"/>
      <c r="M14" s="29">
        <f>-U14</f>
        <v>0</v>
      </c>
      <c r="P14" s="54"/>
      <c r="Q14" s="54" t="str">
        <f t="shared" ref="Q14:Q28" si="1">IF(D14="T",2,IF(D14="CP",0,IF(D14="TF",2,IF(D14="TM",0,IF(D14="JF",0,IF(D14="RTT",0,IF(D14="JNT",0,"0")))))))</f>
        <v>0</v>
      </c>
      <c r="R14" s="54" t="str">
        <f t="shared" ref="R14:R28" si="2">IF(E14="T",3,IF(E14="CP",0,IF(E14="TF",3,IF(E14="TM",0,IF(E14="JF",0,IF(E14="RTT",0,IF(E14="JNT",0,"0")))))))</f>
        <v>0</v>
      </c>
      <c r="S14" s="1">
        <f t="shared" ref="S14:S50" si="3">Q14+R14</f>
        <v>0</v>
      </c>
      <c r="T14" s="55">
        <f>IF(S14=5,$T$7,IF(S14=2,$T$8,IF(S14=3,$T$9,IF(S14=0,$T$10))))</f>
        <v>0</v>
      </c>
      <c r="U14" s="54">
        <f>IF(AND(D14="CP",E14="CP"),1,IF(AND(D14="CP",E14&lt;&gt;"CP"),0.5,IF(AND(D14&lt;&gt;"CP",E14="CP"),0.5,0)))</f>
        <v>0</v>
      </c>
      <c r="V14" s="54">
        <f t="shared" ref="V14:W28" si="4">IF(D14="RTT",0.5,0)</f>
        <v>0</v>
      </c>
      <c r="W14" s="54">
        <f>IF(E14="RTT",0.5,0)</f>
        <v>0</v>
      </c>
      <c r="X14" s="3">
        <f>SUM(V14:W14)</f>
        <v>0</v>
      </c>
      <c r="Y14" s="54">
        <f>IF(D14="TM",0.5,0)</f>
        <v>0</v>
      </c>
      <c r="Z14" s="54">
        <f>IF(E14="TM",0.5,0)</f>
        <v>0</v>
      </c>
      <c r="AA14" s="2">
        <f>SUM(Y14:Z14)</f>
        <v>0</v>
      </c>
      <c r="AB14" s="1">
        <f>AA14/1547*17</f>
        <v>0</v>
      </c>
    </row>
    <row r="15" spans="1:30" ht="22.5" customHeight="1" x14ac:dyDescent="0.25">
      <c r="A15" s="303"/>
      <c r="B15" s="95" t="s">
        <v>12</v>
      </c>
      <c r="C15" s="121" t="str">
        <v/>
      </c>
      <c r="D15" s="96" t="s">
        <v>75</v>
      </c>
      <c r="E15" s="96" t="s">
        <v>75</v>
      </c>
      <c r="F15" s="95"/>
      <c r="G15" s="97"/>
      <c r="H15" s="98"/>
      <c r="I15" s="99">
        <f>IF(G15&gt;T15,(G15-T15),0)</f>
        <v>0</v>
      </c>
      <c r="J15" s="99">
        <f>IF(G15&lt;T15,(G15-T15),0)</f>
        <v>0</v>
      </c>
      <c r="K15" s="99">
        <f>K14+I15+J15</f>
        <v>-0.5</v>
      </c>
      <c r="L15" s="95"/>
      <c r="M15" s="101">
        <f>-U15</f>
        <v>0</v>
      </c>
      <c r="P15" s="54"/>
      <c r="Q15" s="54">
        <f t="shared" si="1"/>
        <v>0</v>
      </c>
      <c r="R15" s="54">
        <f t="shared" si="2"/>
        <v>0</v>
      </c>
      <c r="S15" s="1">
        <f t="shared" si="3"/>
        <v>0</v>
      </c>
      <c r="T15" s="55">
        <f t="shared" ref="T15:T50" si="5">IF(S15=5,$T$7,IF(S15=2,$T$8,IF(S15=3,$T$9,IF(S15=0,$T$10))))</f>
        <v>0</v>
      </c>
      <c r="U15" s="54">
        <f>IF(AND(D15="CP",E15="CP"),1,IF(AND(D15="CP",E15&lt;&gt;"CP"),0.5,IF(AND(D15&lt;&gt;"CP",E15="CP"),0.5,0)))</f>
        <v>0</v>
      </c>
      <c r="V15" s="54">
        <f t="shared" si="4"/>
        <v>0</v>
      </c>
      <c r="W15" s="54">
        <f t="shared" si="4"/>
        <v>0</v>
      </c>
      <c r="X15" s="3">
        <f t="shared" ref="X15:X23" si="6">SUM(V15:W15)</f>
        <v>0</v>
      </c>
      <c r="Y15" s="54">
        <f t="shared" ref="Y15:Z28" si="7">IF(D15="TM",0.5,0)</f>
        <v>0</v>
      </c>
      <c r="Z15" s="54">
        <f t="shared" si="7"/>
        <v>0</v>
      </c>
      <c r="AA15" s="2">
        <f t="shared" ref="AA15:AA28" si="8">SUM(Y15:Z15)</f>
        <v>0</v>
      </c>
      <c r="AB15" s="1">
        <f t="shared" ref="AB15:AB28" si="9">AA15/1547*17</f>
        <v>0</v>
      </c>
    </row>
    <row r="16" spans="1:30" ht="22.5" customHeight="1" x14ac:dyDescent="0.25">
      <c r="A16" s="303"/>
      <c r="B16" s="8" t="s">
        <v>13</v>
      </c>
      <c r="C16" s="121">
        <v>43586</v>
      </c>
      <c r="D16" s="81"/>
      <c r="E16" s="81"/>
      <c r="F16" s="87"/>
      <c r="G16" s="88"/>
      <c r="H16" s="22"/>
      <c r="I16" s="73">
        <f t="shared" ref="I16:I18" si="10">IF(G16&gt;T16,(G16-T16),0)</f>
        <v>0</v>
      </c>
      <c r="J16" s="73">
        <f t="shared" ref="J16:J18" si="11">IF(G16&lt;T16,(G16-T16),0)</f>
        <v>0</v>
      </c>
      <c r="K16" s="73">
        <f t="shared" ref="K16:K18" si="12">K15+I16+J16</f>
        <v>-0.5</v>
      </c>
      <c r="L16" s="8"/>
      <c r="M16" s="26">
        <f t="shared" ref="M16:M18" si="13">-U16</f>
        <v>0</v>
      </c>
      <c r="P16" s="54"/>
      <c r="Q16" s="54" t="str">
        <f t="shared" si="1"/>
        <v>0</v>
      </c>
      <c r="R16" s="54" t="str">
        <f t="shared" si="2"/>
        <v>0</v>
      </c>
      <c r="S16" s="1">
        <f t="shared" si="3"/>
        <v>0</v>
      </c>
      <c r="T16" s="55">
        <f t="shared" si="5"/>
        <v>0</v>
      </c>
      <c r="U16" s="54">
        <f>IF(AND(D16="CP",E16="CP"),1,IF(AND(D16="CP",E16&lt;&gt;"CP"),0.5,IF(AND(D16&lt;&gt;"CP",E16="CP"),0.5,0)))</f>
        <v>0</v>
      </c>
      <c r="V16" s="54">
        <f>IF(D16="RTT",0.5,0)</f>
        <v>0</v>
      </c>
      <c r="W16" s="54">
        <f t="shared" si="4"/>
        <v>0</v>
      </c>
      <c r="X16" s="3">
        <f t="shared" si="6"/>
        <v>0</v>
      </c>
      <c r="Y16" s="54">
        <f t="shared" si="7"/>
        <v>0</v>
      </c>
      <c r="Z16" s="54">
        <f t="shared" si="7"/>
        <v>0</v>
      </c>
      <c r="AA16" s="2">
        <f t="shared" si="8"/>
        <v>0</v>
      </c>
      <c r="AB16" s="1">
        <f t="shared" si="9"/>
        <v>0</v>
      </c>
    </row>
    <row r="17" spans="1:28" ht="22.5" customHeight="1" x14ac:dyDescent="0.25">
      <c r="A17" s="303"/>
      <c r="B17" s="8" t="s">
        <v>14</v>
      </c>
      <c r="C17" s="121">
        <v>43587</v>
      </c>
      <c r="D17" s="81"/>
      <c r="E17" s="81"/>
      <c r="F17" s="87"/>
      <c r="G17" s="88"/>
      <c r="H17" s="22"/>
      <c r="I17" s="73">
        <f t="shared" si="10"/>
        <v>0</v>
      </c>
      <c r="J17" s="73">
        <f t="shared" si="11"/>
        <v>0</v>
      </c>
      <c r="K17" s="73">
        <f t="shared" si="12"/>
        <v>-0.5</v>
      </c>
      <c r="L17" s="8"/>
      <c r="M17" s="26">
        <f t="shared" si="13"/>
        <v>0</v>
      </c>
      <c r="P17" s="54"/>
      <c r="Q17" s="54" t="str">
        <f t="shared" si="1"/>
        <v>0</v>
      </c>
      <c r="R17" s="54" t="str">
        <f t="shared" si="2"/>
        <v>0</v>
      </c>
      <c r="S17" s="1">
        <f t="shared" si="3"/>
        <v>0</v>
      </c>
      <c r="T17" s="55">
        <f t="shared" si="5"/>
        <v>0</v>
      </c>
      <c r="U17" s="54">
        <f>IF(AND(D17="CP",E17="CP"),1,IF(AND(D17="CP",E17&lt;&gt;"CP"),0.5,IF(AND(D17&lt;&gt;"CP",E17="CP"),0.5,0)))</f>
        <v>0</v>
      </c>
      <c r="V17" s="54">
        <f t="shared" ref="V17:V28" si="14">IF(D17="RTT",0.5,0)</f>
        <v>0</v>
      </c>
      <c r="W17" s="54">
        <f t="shared" si="4"/>
        <v>0</v>
      </c>
      <c r="X17" s="3">
        <f t="shared" si="6"/>
        <v>0</v>
      </c>
      <c r="Y17" s="54">
        <f t="shared" si="7"/>
        <v>0</v>
      </c>
      <c r="Z17" s="54">
        <f t="shared" si="7"/>
        <v>0</v>
      </c>
      <c r="AA17" s="2">
        <f t="shared" si="8"/>
        <v>0</v>
      </c>
      <c r="AB17" s="1">
        <f t="shared" si="9"/>
        <v>0</v>
      </c>
    </row>
    <row r="18" spans="1:28" ht="22.5" customHeight="1" x14ac:dyDescent="0.25">
      <c r="A18" s="303"/>
      <c r="B18" s="8" t="s">
        <v>15</v>
      </c>
      <c r="C18" s="121">
        <v>43588</v>
      </c>
      <c r="D18" s="81"/>
      <c r="E18" s="81"/>
      <c r="F18" s="87"/>
      <c r="G18" s="89"/>
      <c r="H18" s="22"/>
      <c r="I18" s="73">
        <f t="shared" si="10"/>
        <v>0</v>
      </c>
      <c r="J18" s="73">
        <f t="shared" si="11"/>
        <v>0</v>
      </c>
      <c r="K18" s="73">
        <f t="shared" si="12"/>
        <v>-0.5</v>
      </c>
      <c r="L18" s="8"/>
      <c r="M18" s="26">
        <f t="shared" si="13"/>
        <v>0</v>
      </c>
      <c r="P18" s="54"/>
      <c r="Q18" s="54" t="str">
        <f t="shared" si="1"/>
        <v>0</v>
      </c>
      <c r="R18" s="54" t="str">
        <f t="shared" si="2"/>
        <v>0</v>
      </c>
      <c r="S18" s="1">
        <f t="shared" si="3"/>
        <v>0</v>
      </c>
      <c r="T18" s="55">
        <f t="shared" si="5"/>
        <v>0</v>
      </c>
      <c r="U18" s="54">
        <f>IF(AND(D18="CP",E18="CP"),1,IF(AND(D18="CP",E18&lt;&gt;"CP"),0.5,IF(AND(D18&lt;&gt;"CP",E18="CP"),0.5,0)))</f>
        <v>0</v>
      </c>
      <c r="V18" s="54">
        <f t="shared" si="14"/>
        <v>0</v>
      </c>
      <c r="W18" s="54">
        <f t="shared" si="4"/>
        <v>0</v>
      </c>
      <c r="X18" s="3">
        <f t="shared" si="6"/>
        <v>0</v>
      </c>
      <c r="Y18" s="54">
        <f t="shared" si="7"/>
        <v>0</v>
      </c>
      <c r="Z18" s="54">
        <f t="shared" si="7"/>
        <v>0</v>
      </c>
      <c r="AA18" s="2">
        <f t="shared" si="8"/>
        <v>0</v>
      </c>
      <c r="AB18" s="1">
        <f t="shared" si="9"/>
        <v>0</v>
      </c>
    </row>
    <row r="19" spans="1:28" ht="22.5" customHeight="1" x14ac:dyDescent="0.25">
      <c r="A19" s="303"/>
      <c r="B19" s="85" t="s">
        <v>16</v>
      </c>
      <c r="C19" s="124">
        <v>43589</v>
      </c>
      <c r="D19" s="83"/>
      <c r="E19" s="83"/>
      <c r="F19" s="8"/>
      <c r="G19" s="83"/>
      <c r="H19" s="22"/>
      <c r="I19" s="83"/>
      <c r="J19" s="83"/>
      <c r="K19" s="83"/>
      <c r="L19" s="8"/>
      <c r="M19" s="83"/>
      <c r="P19" s="54"/>
      <c r="Q19" s="54" t="str">
        <f t="shared" si="1"/>
        <v>0</v>
      </c>
      <c r="R19" s="54" t="str">
        <f t="shared" si="2"/>
        <v>0</v>
      </c>
      <c r="S19" s="1">
        <f t="shared" si="3"/>
        <v>0</v>
      </c>
      <c r="T19" s="55">
        <f t="shared" si="5"/>
        <v>0</v>
      </c>
      <c r="U19" s="54">
        <f t="shared" ref="U19:U50" si="15">IF(AND(D19="CP",E19="CP"),1,IF(AND(D19="CP",E19&lt;&gt;"CP"),0.5,IF(AND(D19&lt;&gt;"CP",E19="CP"),0.5,0)))</f>
        <v>0</v>
      </c>
      <c r="V19" s="54">
        <f t="shared" si="14"/>
        <v>0</v>
      </c>
      <c r="W19" s="54">
        <f t="shared" si="4"/>
        <v>0</v>
      </c>
      <c r="X19" s="3">
        <f t="shared" si="6"/>
        <v>0</v>
      </c>
      <c r="Y19" s="54">
        <f t="shared" si="7"/>
        <v>0</v>
      </c>
      <c r="Z19" s="54">
        <f t="shared" si="7"/>
        <v>0</v>
      </c>
      <c r="AA19" s="2">
        <f t="shared" si="8"/>
        <v>0</v>
      </c>
      <c r="AB19" s="1">
        <f t="shared" si="9"/>
        <v>0</v>
      </c>
    </row>
    <row r="20" spans="1:28" ht="22.5" customHeight="1" thickBot="1" x14ac:dyDescent="0.3">
      <c r="A20" s="293"/>
      <c r="B20" s="86" t="s">
        <v>17</v>
      </c>
      <c r="C20" s="125">
        <v>43590</v>
      </c>
      <c r="D20" s="84"/>
      <c r="E20" s="84"/>
      <c r="F20" s="28"/>
      <c r="G20" s="84"/>
      <c r="H20" s="32"/>
      <c r="I20" s="84"/>
      <c r="J20" s="84"/>
      <c r="K20" s="84"/>
      <c r="L20" s="28"/>
      <c r="M20" s="84"/>
      <c r="P20" s="54"/>
      <c r="Q20" s="54" t="str">
        <f t="shared" si="1"/>
        <v>0</v>
      </c>
      <c r="R20" s="54" t="str">
        <f t="shared" si="2"/>
        <v>0</v>
      </c>
      <c r="S20" s="1">
        <f t="shared" si="3"/>
        <v>0</v>
      </c>
      <c r="T20" s="55">
        <f t="shared" si="5"/>
        <v>0</v>
      </c>
      <c r="U20" s="54">
        <f t="shared" si="15"/>
        <v>0</v>
      </c>
      <c r="V20" s="54">
        <f t="shared" si="14"/>
        <v>0</v>
      </c>
      <c r="W20" s="54">
        <f t="shared" si="4"/>
        <v>0</v>
      </c>
      <c r="X20" s="3">
        <f t="shared" si="6"/>
        <v>0</v>
      </c>
      <c r="Y20" s="54">
        <f t="shared" si="7"/>
        <v>0</v>
      </c>
      <c r="Z20" s="54">
        <f t="shared" si="7"/>
        <v>0</v>
      </c>
      <c r="AA20" s="2">
        <f t="shared" si="8"/>
        <v>0</v>
      </c>
      <c r="AB20" s="1">
        <f t="shared" si="9"/>
        <v>0</v>
      </c>
    </row>
    <row r="21" spans="1:28" ht="22.5" customHeight="1" x14ac:dyDescent="0.25">
      <c r="A21" s="292">
        <v>19</v>
      </c>
      <c r="B21" s="23" t="s">
        <v>11</v>
      </c>
      <c r="C21" s="120">
        <f>IF(OR(C20="",C20=DATE($M$1,5,31)),"",C20+1)</f>
        <v>43591</v>
      </c>
      <c r="D21" s="81"/>
      <c r="E21" s="81"/>
      <c r="F21" s="8"/>
      <c r="G21" s="88">
        <v>0</v>
      </c>
      <c r="H21" s="22"/>
      <c r="I21" s="73">
        <f t="shared" ref="I21:I25" si="16">IF(G21&gt;T21,(G21-T21),0)</f>
        <v>0</v>
      </c>
      <c r="J21" s="73">
        <f t="shared" ref="J21:J25" si="17">IF(G21&lt;T21,(G21-T21),0)</f>
        <v>0</v>
      </c>
      <c r="K21" s="103">
        <f>+K18+I21+J21</f>
        <v>-0.5</v>
      </c>
      <c r="L21" s="8"/>
      <c r="M21" s="26">
        <f t="shared" ref="M21:M25" si="18">-U21</f>
        <v>0</v>
      </c>
      <c r="P21" s="54"/>
      <c r="Q21" s="54" t="str">
        <f t="shared" si="1"/>
        <v>0</v>
      </c>
      <c r="R21" s="54" t="str">
        <f t="shared" si="2"/>
        <v>0</v>
      </c>
      <c r="S21" s="1">
        <f t="shared" si="3"/>
        <v>0</v>
      </c>
      <c r="T21" s="55">
        <f t="shared" si="5"/>
        <v>0</v>
      </c>
      <c r="U21" s="54">
        <f t="shared" si="15"/>
        <v>0</v>
      </c>
      <c r="V21" s="54">
        <f t="shared" si="14"/>
        <v>0</v>
      </c>
      <c r="W21" s="54">
        <f t="shared" si="4"/>
        <v>0</v>
      </c>
      <c r="X21" s="3">
        <f t="shared" si="6"/>
        <v>0</v>
      </c>
      <c r="Y21" s="54">
        <f t="shared" si="7"/>
        <v>0</v>
      </c>
      <c r="Z21" s="54">
        <f t="shared" si="7"/>
        <v>0</v>
      </c>
      <c r="AA21" s="2">
        <f t="shared" si="8"/>
        <v>0</v>
      </c>
      <c r="AB21" s="1">
        <f t="shared" si="9"/>
        <v>0</v>
      </c>
    </row>
    <row r="22" spans="1:28" ht="22.5" customHeight="1" x14ac:dyDescent="0.25">
      <c r="A22" s="303"/>
      <c r="B22" s="95" t="s">
        <v>12</v>
      </c>
      <c r="C22" s="121">
        <f t="shared" ref="C22:C50" si="19">IF(OR(C21="",C21=DATE($M$1,5,31)),"",C21+1)</f>
        <v>43592</v>
      </c>
      <c r="D22" s="96"/>
      <c r="E22" s="96"/>
      <c r="F22" s="95"/>
      <c r="G22" s="97">
        <v>0</v>
      </c>
      <c r="H22" s="98"/>
      <c r="I22" s="99">
        <f t="shared" si="16"/>
        <v>0</v>
      </c>
      <c r="J22" s="99">
        <f t="shared" si="17"/>
        <v>0</v>
      </c>
      <c r="K22" s="99">
        <f>K21+I22+J22</f>
        <v>-0.5</v>
      </c>
      <c r="L22" s="95"/>
      <c r="M22" s="101">
        <f t="shared" si="18"/>
        <v>0</v>
      </c>
      <c r="P22" s="54"/>
      <c r="Q22" s="54" t="str">
        <f t="shared" si="1"/>
        <v>0</v>
      </c>
      <c r="R22" s="54" t="str">
        <f t="shared" si="2"/>
        <v>0</v>
      </c>
      <c r="S22" s="1">
        <f t="shared" si="3"/>
        <v>0</v>
      </c>
      <c r="T22" s="55">
        <f t="shared" si="5"/>
        <v>0</v>
      </c>
      <c r="U22" s="54">
        <f t="shared" si="15"/>
        <v>0</v>
      </c>
      <c r="V22" s="54">
        <f t="shared" si="14"/>
        <v>0</v>
      </c>
      <c r="W22" s="54">
        <f t="shared" si="4"/>
        <v>0</v>
      </c>
      <c r="X22" s="3">
        <f t="shared" si="6"/>
        <v>0</v>
      </c>
      <c r="Y22" s="54">
        <f t="shared" si="7"/>
        <v>0</v>
      </c>
      <c r="Z22" s="54">
        <f t="shared" si="7"/>
        <v>0</v>
      </c>
      <c r="AA22" s="2">
        <f t="shared" si="8"/>
        <v>0</v>
      </c>
      <c r="AB22" s="1">
        <f t="shared" si="9"/>
        <v>0</v>
      </c>
    </row>
    <row r="23" spans="1:28" ht="22.5" customHeight="1" x14ac:dyDescent="0.25">
      <c r="A23" s="303"/>
      <c r="B23" s="8" t="s">
        <v>13</v>
      </c>
      <c r="C23" s="121">
        <f t="shared" si="19"/>
        <v>43593</v>
      </c>
      <c r="D23" s="81"/>
      <c r="E23" s="81"/>
      <c r="F23" s="8"/>
      <c r="G23" s="88">
        <v>0</v>
      </c>
      <c r="H23" s="22"/>
      <c r="I23" s="73">
        <f t="shared" si="16"/>
        <v>0</v>
      </c>
      <c r="J23" s="73">
        <f t="shared" si="17"/>
        <v>0</v>
      </c>
      <c r="K23" s="103">
        <f t="shared" ref="K23:K25" si="20">K22+I23+J23</f>
        <v>-0.5</v>
      </c>
      <c r="L23" s="8"/>
      <c r="M23" s="26">
        <f t="shared" si="18"/>
        <v>0</v>
      </c>
      <c r="P23" s="54"/>
      <c r="Q23" s="54" t="str">
        <f t="shared" si="1"/>
        <v>0</v>
      </c>
      <c r="R23" s="54" t="str">
        <f t="shared" si="2"/>
        <v>0</v>
      </c>
      <c r="S23" s="1">
        <f t="shared" si="3"/>
        <v>0</v>
      </c>
      <c r="T23" s="55">
        <f t="shared" si="5"/>
        <v>0</v>
      </c>
      <c r="U23" s="54">
        <f t="shared" si="15"/>
        <v>0</v>
      </c>
      <c r="V23" s="54">
        <f t="shared" si="14"/>
        <v>0</v>
      </c>
      <c r="W23" s="54">
        <f t="shared" si="4"/>
        <v>0</v>
      </c>
      <c r="X23" s="3">
        <f t="shared" si="6"/>
        <v>0</v>
      </c>
      <c r="Y23" s="54">
        <f t="shared" si="7"/>
        <v>0</v>
      </c>
      <c r="Z23" s="54">
        <f t="shared" si="7"/>
        <v>0</v>
      </c>
      <c r="AA23" s="2">
        <f t="shared" si="8"/>
        <v>0</v>
      </c>
      <c r="AB23" s="1">
        <f t="shared" si="9"/>
        <v>0</v>
      </c>
    </row>
    <row r="24" spans="1:28" ht="22.5" customHeight="1" x14ac:dyDescent="0.25">
      <c r="A24" s="303"/>
      <c r="B24" s="95" t="s">
        <v>14</v>
      </c>
      <c r="C24" s="121">
        <f t="shared" si="19"/>
        <v>43594</v>
      </c>
      <c r="D24" s="96"/>
      <c r="E24" s="96"/>
      <c r="F24" s="95"/>
      <c r="G24" s="97">
        <v>0</v>
      </c>
      <c r="H24" s="98"/>
      <c r="I24" s="99">
        <f t="shared" si="16"/>
        <v>0</v>
      </c>
      <c r="J24" s="99">
        <f t="shared" si="17"/>
        <v>0</v>
      </c>
      <c r="K24" s="99">
        <f t="shared" si="20"/>
        <v>-0.5</v>
      </c>
      <c r="L24" s="95"/>
      <c r="M24" s="101">
        <f t="shared" si="18"/>
        <v>0</v>
      </c>
      <c r="P24" s="54"/>
      <c r="Q24" s="54" t="str">
        <f t="shared" si="1"/>
        <v>0</v>
      </c>
      <c r="R24" s="54" t="str">
        <f t="shared" si="2"/>
        <v>0</v>
      </c>
      <c r="S24" s="1">
        <f t="shared" si="3"/>
        <v>0</v>
      </c>
      <c r="T24" s="55">
        <f t="shared" si="5"/>
        <v>0</v>
      </c>
      <c r="U24" s="54">
        <f t="shared" si="15"/>
        <v>0</v>
      </c>
      <c r="V24" s="54">
        <f t="shared" si="14"/>
        <v>0</v>
      </c>
      <c r="W24" s="54">
        <f t="shared" si="4"/>
        <v>0</v>
      </c>
      <c r="X24" s="3">
        <f t="shared" ref="X24:X28" si="21">SUM(U24:W24)</f>
        <v>0</v>
      </c>
      <c r="Y24" s="54">
        <f t="shared" si="7"/>
        <v>0</v>
      </c>
      <c r="Z24" s="54">
        <f t="shared" si="7"/>
        <v>0</v>
      </c>
      <c r="AA24" s="2">
        <f t="shared" si="8"/>
        <v>0</v>
      </c>
      <c r="AB24" s="1">
        <f t="shared" si="9"/>
        <v>0</v>
      </c>
    </row>
    <row r="25" spans="1:28" ht="22.5" customHeight="1" x14ac:dyDescent="0.25">
      <c r="A25" s="303"/>
      <c r="B25" s="8" t="s">
        <v>15</v>
      </c>
      <c r="C25" s="121">
        <f t="shared" si="19"/>
        <v>43595</v>
      </c>
      <c r="D25" s="81"/>
      <c r="E25" s="81"/>
      <c r="F25" s="8"/>
      <c r="G25" s="88">
        <v>0</v>
      </c>
      <c r="H25" s="22"/>
      <c r="I25" s="73">
        <f t="shared" si="16"/>
        <v>0</v>
      </c>
      <c r="J25" s="73">
        <f t="shared" si="17"/>
        <v>0</v>
      </c>
      <c r="K25" s="73">
        <f t="shared" si="20"/>
        <v>-0.5</v>
      </c>
      <c r="L25" s="8"/>
      <c r="M25" s="26">
        <f t="shared" si="18"/>
        <v>0</v>
      </c>
      <c r="P25" s="54"/>
      <c r="Q25" s="54" t="str">
        <f t="shared" si="1"/>
        <v>0</v>
      </c>
      <c r="R25" s="54" t="str">
        <f t="shared" si="2"/>
        <v>0</v>
      </c>
      <c r="S25" s="1">
        <f t="shared" si="3"/>
        <v>0</v>
      </c>
      <c r="T25" s="55">
        <f t="shared" si="5"/>
        <v>0</v>
      </c>
      <c r="U25" s="54">
        <f t="shared" si="15"/>
        <v>0</v>
      </c>
      <c r="V25" s="54">
        <f t="shared" si="14"/>
        <v>0</v>
      </c>
      <c r="W25" s="54">
        <f t="shared" si="4"/>
        <v>0</v>
      </c>
      <c r="X25" s="3">
        <f t="shared" si="21"/>
        <v>0</v>
      </c>
      <c r="Y25" s="54">
        <f t="shared" si="7"/>
        <v>0</v>
      </c>
      <c r="Z25" s="54">
        <f t="shared" si="7"/>
        <v>0</v>
      </c>
      <c r="AA25" s="2">
        <f t="shared" si="8"/>
        <v>0</v>
      </c>
      <c r="AB25" s="1">
        <f t="shared" si="9"/>
        <v>0</v>
      </c>
    </row>
    <row r="26" spans="1:28" ht="22.5" customHeight="1" x14ac:dyDescent="0.25">
      <c r="A26" s="303"/>
      <c r="B26" s="85" t="s">
        <v>16</v>
      </c>
      <c r="C26" s="124">
        <f t="shared" si="19"/>
        <v>43596</v>
      </c>
      <c r="D26" s="83"/>
      <c r="E26" s="83"/>
      <c r="F26" s="8"/>
      <c r="G26" s="83"/>
      <c r="H26" s="22"/>
      <c r="I26" s="83"/>
      <c r="J26" s="83"/>
      <c r="K26" s="83"/>
      <c r="L26" s="8"/>
      <c r="M26" s="83"/>
      <c r="P26" s="54"/>
      <c r="Q26" s="54" t="str">
        <f t="shared" si="1"/>
        <v>0</v>
      </c>
      <c r="R26" s="54" t="str">
        <f t="shared" si="2"/>
        <v>0</v>
      </c>
      <c r="S26" s="1">
        <f t="shared" si="3"/>
        <v>0</v>
      </c>
      <c r="T26" s="55">
        <f t="shared" si="5"/>
        <v>0</v>
      </c>
      <c r="U26" s="54">
        <f t="shared" si="15"/>
        <v>0</v>
      </c>
      <c r="V26" s="54">
        <f t="shared" si="14"/>
        <v>0</v>
      </c>
      <c r="W26" s="54">
        <f t="shared" si="4"/>
        <v>0</v>
      </c>
      <c r="X26" s="3">
        <f t="shared" si="21"/>
        <v>0</v>
      </c>
      <c r="Y26" s="54">
        <f t="shared" si="7"/>
        <v>0</v>
      </c>
      <c r="Z26" s="54">
        <f t="shared" si="7"/>
        <v>0</v>
      </c>
      <c r="AA26" s="2">
        <f t="shared" si="8"/>
        <v>0</v>
      </c>
      <c r="AB26" s="1">
        <f t="shared" si="9"/>
        <v>0</v>
      </c>
    </row>
    <row r="27" spans="1:28" ht="22.5" customHeight="1" thickBot="1" x14ac:dyDescent="0.3">
      <c r="A27" s="293"/>
      <c r="B27" s="86" t="s">
        <v>17</v>
      </c>
      <c r="C27" s="125">
        <f t="shared" si="19"/>
        <v>43597</v>
      </c>
      <c r="D27" s="84"/>
      <c r="E27" s="84"/>
      <c r="F27" s="28"/>
      <c r="G27" s="84"/>
      <c r="H27" s="32"/>
      <c r="I27" s="84"/>
      <c r="J27" s="84"/>
      <c r="K27" s="84"/>
      <c r="L27" s="28"/>
      <c r="M27" s="84"/>
      <c r="P27" s="54"/>
      <c r="Q27" s="54" t="str">
        <f t="shared" si="1"/>
        <v>0</v>
      </c>
      <c r="R27" s="54" t="str">
        <f t="shared" si="2"/>
        <v>0</v>
      </c>
      <c r="S27" s="1">
        <f t="shared" si="3"/>
        <v>0</v>
      </c>
      <c r="T27" s="55">
        <f t="shared" si="5"/>
        <v>0</v>
      </c>
      <c r="U27" s="54">
        <f t="shared" si="15"/>
        <v>0</v>
      </c>
      <c r="V27" s="54">
        <f t="shared" si="14"/>
        <v>0</v>
      </c>
      <c r="W27" s="54">
        <f t="shared" si="4"/>
        <v>0</v>
      </c>
      <c r="X27" s="3">
        <f t="shared" si="21"/>
        <v>0</v>
      </c>
      <c r="Y27" s="54">
        <f t="shared" si="7"/>
        <v>0</v>
      </c>
      <c r="Z27" s="54">
        <f t="shared" si="7"/>
        <v>0</v>
      </c>
      <c r="AA27" s="2">
        <f t="shared" si="8"/>
        <v>0</v>
      </c>
      <c r="AB27" s="1">
        <f t="shared" si="9"/>
        <v>0</v>
      </c>
    </row>
    <row r="28" spans="1:28" ht="22.5" customHeight="1" x14ac:dyDescent="0.25">
      <c r="A28" s="292">
        <v>20</v>
      </c>
      <c r="B28" s="23" t="s">
        <v>11</v>
      </c>
      <c r="C28" s="128">
        <f t="shared" si="19"/>
        <v>43598</v>
      </c>
      <c r="D28" s="81"/>
      <c r="E28" s="81"/>
      <c r="F28" s="8"/>
      <c r="G28" s="88"/>
      <c r="H28" s="31"/>
      <c r="I28" s="73">
        <f t="shared" ref="I28:I32" si="22">IF(G28&gt;T28,(G28-T28),0)</f>
        <v>0</v>
      </c>
      <c r="J28" s="73">
        <f t="shared" ref="J28:J32" si="23">IF(G28&lt;T28,(G28-T28),0)</f>
        <v>0</v>
      </c>
      <c r="K28" s="75">
        <f>+K25+I28+J28</f>
        <v>-0.5</v>
      </c>
      <c r="L28" s="23"/>
      <c r="M28" s="26">
        <f t="shared" ref="M28:M32" si="24">-U28</f>
        <v>0</v>
      </c>
      <c r="P28" s="54"/>
      <c r="Q28" s="54" t="str">
        <f t="shared" si="1"/>
        <v>0</v>
      </c>
      <c r="R28" s="54" t="str">
        <f t="shared" si="2"/>
        <v>0</v>
      </c>
      <c r="S28" s="1">
        <f t="shared" si="3"/>
        <v>0</v>
      </c>
      <c r="T28" s="55">
        <f t="shared" si="5"/>
        <v>0</v>
      </c>
      <c r="U28" s="54">
        <f t="shared" si="15"/>
        <v>0</v>
      </c>
      <c r="V28" s="54">
        <f t="shared" si="14"/>
        <v>0</v>
      </c>
      <c r="W28" s="54">
        <f t="shared" si="4"/>
        <v>0</v>
      </c>
      <c r="X28" s="3">
        <f t="shared" si="21"/>
        <v>0</v>
      </c>
      <c r="Y28" s="54">
        <f t="shared" si="7"/>
        <v>0</v>
      </c>
      <c r="Z28" s="54">
        <f t="shared" si="7"/>
        <v>0</v>
      </c>
      <c r="AA28" s="2">
        <f t="shared" si="8"/>
        <v>0</v>
      </c>
      <c r="AB28" s="1">
        <f t="shared" si="9"/>
        <v>0</v>
      </c>
    </row>
    <row r="29" spans="1:28" ht="22.5" customHeight="1" x14ac:dyDescent="0.25">
      <c r="A29" s="303"/>
      <c r="B29" s="8" t="s">
        <v>12</v>
      </c>
      <c r="C29" s="127">
        <f t="shared" si="19"/>
        <v>43599</v>
      </c>
      <c r="D29" s="81"/>
      <c r="E29" s="81"/>
      <c r="F29" s="8"/>
      <c r="G29" s="88"/>
      <c r="H29" s="22"/>
      <c r="I29" s="73">
        <f t="shared" si="22"/>
        <v>0</v>
      </c>
      <c r="J29" s="73">
        <f t="shared" si="23"/>
        <v>0</v>
      </c>
      <c r="K29" s="73">
        <f>K28+I29+J29</f>
        <v>-0.5</v>
      </c>
      <c r="L29" s="8"/>
      <c r="M29" s="26">
        <f t="shared" si="24"/>
        <v>0</v>
      </c>
      <c r="P29" s="54"/>
      <c r="Q29" s="54" t="str">
        <f>IF(D29="T",2,IF(D29="CP",0,IF(D29="TF",2,IF(D29="TM",0,IF(D29="JF",0,IF(D29="RTT",0,IF(D29="JNT",0,"0")))))))</f>
        <v>0</v>
      </c>
      <c r="R29" s="54" t="str">
        <f>IF(E29="T",3,IF(E29="CP",0,IF(E29="TF",3,IF(E29="TM",0,IF(E29="JF",0,IF(E29="RTT",0,IF(E29="JNT",0,"0")))))))</f>
        <v>0</v>
      </c>
      <c r="S29" s="1">
        <f t="shared" si="3"/>
        <v>0</v>
      </c>
      <c r="T29" s="55">
        <f t="shared" si="5"/>
        <v>0</v>
      </c>
      <c r="U29" s="54">
        <f t="shared" si="15"/>
        <v>0</v>
      </c>
      <c r="V29" s="54">
        <f t="shared" ref="V29:V50" si="25">IF(I29="RTT",0.5,0)</f>
        <v>0</v>
      </c>
      <c r="W29" s="3">
        <f t="shared" ref="W29:W50" si="26">SUM(T29:V29)</f>
        <v>0</v>
      </c>
      <c r="X29" s="54">
        <f t="shared" ref="X29:Y44" si="27">IF(H29="TM",0.5,0)</f>
        <v>0</v>
      </c>
      <c r="Y29" s="54">
        <f t="shared" si="27"/>
        <v>0</v>
      </c>
      <c r="Z29" s="2">
        <f t="shared" ref="Z29:Z50" si="28">SUM(X29:Y29)</f>
        <v>0</v>
      </c>
      <c r="AA29" s="1">
        <f t="shared" ref="AA29:AA50" si="29">Z29/1547*17</f>
        <v>0</v>
      </c>
    </row>
    <row r="30" spans="1:28" ht="22.5" customHeight="1" x14ac:dyDescent="0.25">
      <c r="A30" s="303"/>
      <c r="B30" s="8" t="s">
        <v>13</v>
      </c>
      <c r="C30" s="127">
        <f t="shared" si="19"/>
        <v>43600</v>
      </c>
      <c r="D30" s="81"/>
      <c r="E30" s="81"/>
      <c r="F30" s="8"/>
      <c r="G30" s="88"/>
      <c r="H30" s="22"/>
      <c r="I30" s="73">
        <f t="shared" si="22"/>
        <v>0</v>
      </c>
      <c r="J30" s="73">
        <f t="shared" si="23"/>
        <v>0</v>
      </c>
      <c r="K30" s="73">
        <f t="shared" ref="K30:K32" si="30">K29+I30+J30</f>
        <v>-0.5</v>
      </c>
      <c r="L30" s="8"/>
      <c r="M30" s="26">
        <f t="shared" si="24"/>
        <v>0</v>
      </c>
      <c r="P30" s="54"/>
      <c r="Q30" s="54" t="str">
        <f t="shared" ref="Q30:Q50" si="31">IF(D30="T",2,IF(D30="CP",0,IF(D30="TF",2,IF(D30="TM",0,IF(D30="JF",0,IF(D30="RTT",0,IF(D30="JNT",0,"0")))))))</f>
        <v>0</v>
      </c>
      <c r="R30" s="54" t="str">
        <f t="shared" ref="R30:R50" si="32">IF(E30="T",3,IF(E30="CP",0,IF(E30="TF",3,IF(E30="TM",0,IF(E30="JF",0,IF(E30="RTT",0,IF(E30="JNT",0,"0")))))))</f>
        <v>0</v>
      </c>
      <c r="S30" s="1">
        <f t="shared" si="3"/>
        <v>0</v>
      </c>
      <c r="T30" s="55">
        <f t="shared" si="5"/>
        <v>0</v>
      </c>
      <c r="U30" s="54">
        <f t="shared" si="15"/>
        <v>0</v>
      </c>
      <c r="V30" s="54">
        <f t="shared" si="25"/>
        <v>0</v>
      </c>
      <c r="W30" s="3">
        <f t="shared" si="26"/>
        <v>0</v>
      </c>
      <c r="X30" s="54">
        <f t="shared" si="27"/>
        <v>0</v>
      </c>
      <c r="Y30" s="54">
        <f t="shared" si="27"/>
        <v>0</v>
      </c>
      <c r="Z30" s="2">
        <f t="shared" si="28"/>
        <v>0</v>
      </c>
      <c r="AA30" s="1">
        <f t="shared" si="29"/>
        <v>0</v>
      </c>
    </row>
    <row r="31" spans="1:28" ht="22.5" customHeight="1" x14ac:dyDescent="0.25">
      <c r="A31" s="303"/>
      <c r="B31" s="8" t="s">
        <v>14</v>
      </c>
      <c r="C31" s="127">
        <f t="shared" si="19"/>
        <v>43601</v>
      </c>
      <c r="D31" s="81"/>
      <c r="E31" s="81"/>
      <c r="F31" s="8"/>
      <c r="G31" s="88"/>
      <c r="H31" s="22"/>
      <c r="I31" s="73">
        <f t="shared" si="22"/>
        <v>0</v>
      </c>
      <c r="J31" s="73">
        <f t="shared" si="23"/>
        <v>0</v>
      </c>
      <c r="K31" s="73">
        <f t="shared" si="30"/>
        <v>-0.5</v>
      </c>
      <c r="L31" s="8"/>
      <c r="M31" s="26">
        <f t="shared" si="24"/>
        <v>0</v>
      </c>
      <c r="P31" s="54"/>
      <c r="Q31" s="54" t="str">
        <f t="shared" si="31"/>
        <v>0</v>
      </c>
      <c r="R31" s="54" t="str">
        <f t="shared" si="32"/>
        <v>0</v>
      </c>
      <c r="S31" s="1">
        <f t="shared" si="3"/>
        <v>0</v>
      </c>
      <c r="T31" s="55">
        <f t="shared" si="5"/>
        <v>0</v>
      </c>
      <c r="U31" s="54">
        <f t="shared" si="15"/>
        <v>0</v>
      </c>
      <c r="V31" s="54">
        <f t="shared" si="25"/>
        <v>0</v>
      </c>
      <c r="W31" s="3">
        <f t="shared" si="26"/>
        <v>0</v>
      </c>
      <c r="X31" s="54">
        <f t="shared" si="27"/>
        <v>0</v>
      </c>
      <c r="Y31" s="54">
        <f t="shared" si="27"/>
        <v>0</v>
      </c>
      <c r="Z31" s="2">
        <f t="shared" si="28"/>
        <v>0</v>
      </c>
      <c r="AA31" s="1">
        <f t="shared" si="29"/>
        <v>0</v>
      </c>
    </row>
    <row r="32" spans="1:28" ht="22.5" customHeight="1" x14ac:dyDescent="0.25">
      <c r="A32" s="303"/>
      <c r="B32" s="8" t="s">
        <v>15</v>
      </c>
      <c r="C32" s="127">
        <f t="shared" si="19"/>
        <v>43602</v>
      </c>
      <c r="D32" s="81"/>
      <c r="E32" s="81"/>
      <c r="F32" s="8"/>
      <c r="G32" s="88"/>
      <c r="H32" s="22"/>
      <c r="I32" s="73">
        <f t="shared" si="22"/>
        <v>0</v>
      </c>
      <c r="J32" s="73">
        <f t="shared" si="23"/>
        <v>0</v>
      </c>
      <c r="K32" s="73">
        <f t="shared" si="30"/>
        <v>-0.5</v>
      </c>
      <c r="L32" s="8"/>
      <c r="M32" s="26">
        <f t="shared" si="24"/>
        <v>0</v>
      </c>
      <c r="P32" s="54"/>
      <c r="Q32" s="54" t="str">
        <f t="shared" si="31"/>
        <v>0</v>
      </c>
      <c r="R32" s="54" t="str">
        <f t="shared" si="32"/>
        <v>0</v>
      </c>
      <c r="S32" s="1">
        <f t="shared" si="3"/>
        <v>0</v>
      </c>
      <c r="T32" s="55">
        <f t="shared" si="5"/>
        <v>0</v>
      </c>
      <c r="U32" s="54">
        <f t="shared" si="15"/>
        <v>0</v>
      </c>
      <c r="V32" s="54">
        <f t="shared" si="25"/>
        <v>0</v>
      </c>
      <c r="W32" s="3">
        <f t="shared" si="26"/>
        <v>0</v>
      </c>
      <c r="X32" s="54">
        <f t="shared" si="27"/>
        <v>0</v>
      </c>
      <c r="Y32" s="54">
        <f t="shared" si="27"/>
        <v>0</v>
      </c>
      <c r="Z32" s="2">
        <f t="shared" si="28"/>
        <v>0</v>
      </c>
      <c r="AA32" s="1">
        <f t="shared" si="29"/>
        <v>0</v>
      </c>
    </row>
    <row r="33" spans="1:27" ht="22.5" customHeight="1" x14ac:dyDescent="0.25">
      <c r="A33" s="303"/>
      <c r="B33" s="85" t="s">
        <v>16</v>
      </c>
      <c r="C33" s="124">
        <f t="shared" si="19"/>
        <v>43603</v>
      </c>
      <c r="D33" s="83"/>
      <c r="E33" s="83"/>
      <c r="F33" s="8"/>
      <c r="G33" s="83"/>
      <c r="H33" s="22"/>
      <c r="I33" s="83"/>
      <c r="J33" s="83"/>
      <c r="K33" s="83"/>
      <c r="L33" s="8"/>
      <c r="M33" s="83"/>
      <c r="P33" s="54"/>
      <c r="Q33" s="54" t="str">
        <f t="shared" si="31"/>
        <v>0</v>
      </c>
      <c r="R33" s="54" t="str">
        <f t="shared" si="32"/>
        <v>0</v>
      </c>
      <c r="S33" s="1">
        <f t="shared" si="3"/>
        <v>0</v>
      </c>
      <c r="T33" s="55">
        <f t="shared" si="5"/>
        <v>0</v>
      </c>
      <c r="U33" s="54">
        <f t="shared" si="15"/>
        <v>0</v>
      </c>
      <c r="V33" s="54">
        <f t="shared" si="25"/>
        <v>0</v>
      </c>
      <c r="W33" s="3">
        <f t="shared" si="26"/>
        <v>0</v>
      </c>
      <c r="X33" s="54">
        <f t="shared" si="27"/>
        <v>0</v>
      </c>
      <c r="Y33" s="54">
        <f t="shared" si="27"/>
        <v>0</v>
      </c>
      <c r="Z33" s="2">
        <f t="shared" si="28"/>
        <v>0</v>
      </c>
      <c r="AA33" s="1">
        <f t="shared" si="29"/>
        <v>0</v>
      </c>
    </row>
    <row r="34" spans="1:27" ht="22.5" customHeight="1" thickBot="1" x14ac:dyDescent="0.3">
      <c r="A34" s="293"/>
      <c r="B34" s="86" t="s">
        <v>17</v>
      </c>
      <c r="C34" s="124">
        <f t="shared" si="19"/>
        <v>43604</v>
      </c>
      <c r="D34" s="84"/>
      <c r="E34" s="84"/>
      <c r="F34" s="28"/>
      <c r="G34" s="84"/>
      <c r="H34" s="32"/>
      <c r="I34" s="84"/>
      <c r="J34" s="84"/>
      <c r="K34" s="84"/>
      <c r="L34" s="28"/>
      <c r="M34" s="84"/>
      <c r="Q34" s="54" t="str">
        <f t="shared" si="31"/>
        <v>0</v>
      </c>
      <c r="R34" s="54" t="str">
        <f t="shared" si="32"/>
        <v>0</v>
      </c>
      <c r="S34" s="1">
        <f t="shared" si="3"/>
        <v>0</v>
      </c>
      <c r="T34" s="55">
        <f t="shared" si="5"/>
        <v>0</v>
      </c>
      <c r="U34" s="54">
        <f t="shared" si="15"/>
        <v>0</v>
      </c>
      <c r="V34" s="54">
        <f t="shared" si="25"/>
        <v>0</v>
      </c>
      <c r="W34" s="3">
        <f t="shared" si="26"/>
        <v>0</v>
      </c>
      <c r="X34" s="54">
        <f t="shared" si="27"/>
        <v>0</v>
      </c>
      <c r="Y34" s="54">
        <f t="shared" si="27"/>
        <v>0</v>
      </c>
      <c r="Z34" s="2">
        <f t="shared" si="28"/>
        <v>0</v>
      </c>
      <c r="AA34" s="1">
        <f t="shared" si="29"/>
        <v>0</v>
      </c>
    </row>
    <row r="35" spans="1:27" ht="22.5" customHeight="1" x14ac:dyDescent="0.25">
      <c r="A35" s="292">
        <v>21</v>
      </c>
      <c r="B35" s="95" t="s">
        <v>11</v>
      </c>
      <c r="C35" s="128">
        <f t="shared" si="19"/>
        <v>43605</v>
      </c>
      <c r="D35" s="96"/>
      <c r="E35" s="96"/>
      <c r="F35" s="95"/>
      <c r="G35" s="97"/>
      <c r="H35" s="98"/>
      <c r="I35" s="99">
        <f t="shared" ref="I35:I39" si="33">IF(G35&gt;T35,(G35-T35),0)</f>
        <v>0</v>
      </c>
      <c r="J35" s="99">
        <f t="shared" ref="J35:J39" si="34">IF(G35&lt;T35,(G35-T35),0)</f>
        <v>0</v>
      </c>
      <c r="K35" s="100">
        <f>+K32+I35+J35</f>
        <v>-0.5</v>
      </c>
      <c r="L35" s="95"/>
      <c r="M35" s="101">
        <f t="shared" ref="M35:M39" si="35">-U35</f>
        <v>0</v>
      </c>
      <c r="Q35" s="54" t="str">
        <f t="shared" si="31"/>
        <v>0</v>
      </c>
      <c r="R35" s="54" t="str">
        <f t="shared" si="32"/>
        <v>0</v>
      </c>
      <c r="S35" s="1">
        <f t="shared" si="3"/>
        <v>0</v>
      </c>
      <c r="T35" s="55">
        <f t="shared" si="5"/>
        <v>0</v>
      </c>
      <c r="U35" s="54">
        <f t="shared" si="15"/>
        <v>0</v>
      </c>
      <c r="V35" s="54">
        <f t="shared" si="25"/>
        <v>0</v>
      </c>
      <c r="W35" s="3">
        <f t="shared" si="26"/>
        <v>0</v>
      </c>
      <c r="X35" s="54">
        <f t="shared" si="27"/>
        <v>0</v>
      </c>
      <c r="Y35" s="54">
        <f t="shared" si="27"/>
        <v>0</v>
      </c>
      <c r="Z35" s="2">
        <f t="shared" si="28"/>
        <v>0</v>
      </c>
      <c r="AA35" s="1">
        <f t="shared" si="29"/>
        <v>0</v>
      </c>
    </row>
    <row r="36" spans="1:27" ht="22.5" customHeight="1" x14ac:dyDescent="0.25">
      <c r="A36" s="303"/>
      <c r="B36" s="8" t="s">
        <v>12</v>
      </c>
      <c r="C36" s="127">
        <f t="shared" si="19"/>
        <v>43606</v>
      </c>
      <c r="D36" s="81"/>
      <c r="E36" s="81"/>
      <c r="F36" s="8"/>
      <c r="G36" s="88"/>
      <c r="H36" s="22"/>
      <c r="I36" s="73">
        <f t="shared" si="33"/>
        <v>0</v>
      </c>
      <c r="J36" s="73">
        <f t="shared" si="34"/>
        <v>0</v>
      </c>
      <c r="K36" s="73">
        <f>K35+I36+J36</f>
        <v>-0.5</v>
      </c>
      <c r="L36" s="8"/>
      <c r="M36" s="26">
        <f t="shared" si="35"/>
        <v>0</v>
      </c>
      <c r="Q36" s="54" t="str">
        <f t="shared" si="31"/>
        <v>0</v>
      </c>
      <c r="R36" s="54" t="str">
        <f t="shared" si="32"/>
        <v>0</v>
      </c>
      <c r="S36" s="1">
        <f t="shared" si="3"/>
        <v>0</v>
      </c>
      <c r="T36" s="55">
        <f t="shared" si="5"/>
        <v>0</v>
      </c>
      <c r="U36" s="54">
        <f t="shared" si="15"/>
        <v>0</v>
      </c>
      <c r="V36" s="54">
        <f t="shared" si="25"/>
        <v>0</v>
      </c>
      <c r="W36" s="3">
        <f t="shared" si="26"/>
        <v>0</v>
      </c>
      <c r="X36" s="54">
        <f t="shared" si="27"/>
        <v>0</v>
      </c>
      <c r="Y36" s="54">
        <f t="shared" si="27"/>
        <v>0</v>
      </c>
      <c r="Z36" s="2">
        <f t="shared" si="28"/>
        <v>0</v>
      </c>
      <c r="AA36" s="1">
        <f t="shared" si="29"/>
        <v>0</v>
      </c>
    </row>
    <row r="37" spans="1:27" ht="22.5" customHeight="1" x14ac:dyDescent="0.25">
      <c r="A37" s="303"/>
      <c r="B37" s="8" t="s">
        <v>13</v>
      </c>
      <c r="C37" s="127">
        <f t="shared" si="19"/>
        <v>43607</v>
      </c>
      <c r="D37" s="81"/>
      <c r="E37" s="81"/>
      <c r="F37" s="8"/>
      <c r="G37" s="88"/>
      <c r="H37" s="22"/>
      <c r="I37" s="73">
        <f t="shared" si="33"/>
        <v>0</v>
      </c>
      <c r="J37" s="73">
        <f t="shared" si="34"/>
        <v>0</v>
      </c>
      <c r="K37" s="73">
        <f t="shared" ref="K37:K39" si="36">K36+I37+J37</f>
        <v>-0.5</v>
      </c>
      <c r="L37" s="8"/>
      <c r="M37" s="26">
        <f t="shared" si="35"/>
        <v>0</v>
      </c>
      <c r="Q37" s="54" t="str">
        <f t="shared" si="31"/>
        <v>0</v>
      </c>
      <c r="R37" s="54" t="str">
        <f t="shared" si="32"/>
        <v>0</v>
      </c>
      <c r="S37" s="1">
        <f t="shared" si="3"/>
        <v>0</v>
      </c>
      <c r="T37" s="55">
        <f t="shared" si="5"/>
        <v>0</v>
      </c>
      <c r="U37" s="54">
        <f t="shared" si="15"/>
        <v>0</v>
      </c>
      <c r="V37" s="54">
        <f t="shared" si="25"/>
        <v>0</v>
      </c>
      <c r="W37" s="3">
        <f t="shared" si="26"/>
        <v>0</v>
      </c>
      <c r="X37" s="54">
        <f t="shared" si="27"/>
        <v>0</v>
      </c>
      <c r="Y37" s="54">
        <f t="shared" si="27"/>
        <v>0</v>
      </c>
      <c r="Z37" s="2">
        <f t="shared" si="28"/>
        <v>0</v>
      </c>
      <c r="AA37" s="1">
        <f t="shared" si="29"/>
        <v>0</v>
      </c>
    </row>
    <row r="38" spans="1:27" ht="22.5" customHeight="1" x14ac:dyDescent="0.25">
      <c r="A38" s="303"/>
      <c r="B38" s="8" t="s">
        <v>14</v>
      </c>
      <c r="C38" s="127">
        <f t="shared" si="19"/>
        <v>43608</v>
      </c>
      <c r="D38" s="81"/>
      <c r="E38" s="81"/>
      <c r="F38" s="8"/>
      <c r="G38" s="88"/>
      <c r="H38" s="22"/>
      <c r="I38" s="73">
        <f t="shared" si="33"/>
        <v>0</v>
      </c>
      <c r="J38" s="73">
        <f t="shared" si="34"/>
        <v>0</v>
      </c>
      <c r="K38" s="73">
        <f t="shared" si="36"/>
        <v>-0.5</v>
      </c>
      <c r="L38" s="8"/>
      <c r="M38" s="26">
        <f t="shared" si="35"/>
        <v>0</v>
      </c>
      <c r="Q38" s="54" t="str">
        <f t="shared" si="31"/>
        <v>0</v>
      </c>
      <c r="R38" s="54" t="str">
        <f t="shared" si="32"/>
        <v>0</v>
      </c>
      <c r="S38" s="1">
        <f t="shared" si="3"/>
        <v>0</v>
      </c>
      <c r="T38" s="55">
        <f t="shared" si="5"/>
        <v>0</v>
      </c>
      <c r="U38" s="54">
        <f t="shared" si="15"/>
        <v>0</v>
      </c>
      <c r="V38" s="54">
        <f t="shared" si="25"/>
        <v>0</v>
      </c>
      <c r="W38" s="3">
        <f t="shared" si="26"/>
        <v>0</v>
      </c>
      <c r="X38" s="54">
        <f t="shared" si="27"/>
        <v>0</v>
      </c>
      <c r="Y38" s="54">
        <f t="shared" si="27"/>
        <v>0</v>
      </c>
      <c r="Z38" s="2">
        <f t="shared" si="28"/>
        <v>0</v>
      </c>
      <c r="AA38" s="1">
        <f t="shared" si="29"/>
        <v>0</v>
      </c>
    </row>
    <row r="39" spans="1:27" ht="22.5" customHeight="1" x14ac:dyDescent="0.25">
      <c r="A39" s="303"/>
      <c r="B39" s="8" t="s">
        <v>15</v>
      </c>
      <c r="C39" s="127">
        <f t="shared" si="19"/>
        <v>43609</v>
      </c>
      <c r="D39" s="81"/>
      <c r="E39" s="81"/>
      <c r="F39" s="8"/>
      <c r="G39" s="88"/>
      <c r="H39" s="22"/>
      <c r="I39" s="73">
        <f t="shared" si="33"/>
        <v>0</v>
      </c>
      <c r="J39" s="73">
        <f t="shared" si="34"/>
        <v>0</v>
      </c>
      <c r="K39" s="73">
        <f t="shared" si="36"/>
        <v>-0.5</v>
      </c>
      <c r="L39" s="8"/>
      <c r="M39" s="26">
        <f t="shared" si="35"/>
        <v>0</v>
      </c>
      <c r="Q39" s="54" t="str">
        <f t="shared" si="31"/>
        <v>0</v>
      </c>
      <c r="R39" s="54" t="str">
        <f t="shared" si="32"/>
        <v>0</v>
      </c>
      <c r="S39" s="1">
        <f t="shared" si="3"/>
        <v>0</v>
      </c>
      <c r="T39" s="55">
        <f t="shared" si="5"/>
        <v>0</v>
      </c>
      <c r="U39" s="54">
        <f t="shared" si="15"/>
        <v>0</v>
      </c>
      <c r="V39" s="54">
        <f t="shared" si="25"/>
        <v>0</v>
      </c>
      <c r="W39" s="3">
        <f t="shared" si="26"/>
        <v>0</v>
      </c>
      <c r="X39" s="54">
        <f t="shared" si="27"/>
        <v>0</v>
      </c>
      <c r="Y39" s="54">
        <f t="shared" si="27"/>
        <v>0</v>
      </c>
      <c r="Z39" s="2">
        <f t="shared" si="28"/>
        <v>0</v>
      </c>
      <c r="AA39" s="1">
        <f t="shared" si="29"/>
        <v>0</v>
      </c>
    </row>
    <row r="40" spans="1:27" ht="22.5" customHeight="1" x14ac:dyDescent="0.25">
      <c r="A40" s="303"/>
      <c r="B40" s="85" t="s">
        <v>16</v>
      </c>
      <c r="C40" s="124">
        <f t="shared" si="19"/>
        <v>43610</v>
      </c>
      <c r="D40" s="83"/>
      <c r="E40" s="83"/>
      <c r="F40" s="8"/>
      <c r="G40" s="83"/>
      <c r="H40" s="22"/>
      <c r="I40" s="83"/>
      <c r="J40" s="83"/>
      <c r="K40" s="83"/>
      <c r="L40" s="8"/>
      <c r="M40" s="83"/>
      <c r="Q40" s="54" t="str">
        <f t="shared" si="31"/>
        <v>0</v>
      </c>
      <c r="R40" s="54" t="str">
        <f t="shared" si="32"/>
        <v>0</v>
      </c>
      <c r="S40" s="1">
        <f t="shared" si="3"/>
        <v>0</v>
      </c>
      <c r="T40" s="55">
        <f t="shared" si="5"/>
        <v>0</v>
      </c>
      <c r="U40" s="54">
        <f t="shared" si="15"/>
        <v>0</v>
      </c>
      <c r="V40" s="54">
        <f t="shared" si="25"/>
        <v>0</v>
      </c>
      <c r="W40" s="3">
        <f t="shared" si="26"/>
        <v>0</v>
      </c>
      <c r="X40" s="54">
        <f t="shared" si="27"/>
        <v>0</v>
      </c>
      <c r="Y40" s="54">
        <f t="shared" si="27"/>
        <v>0</v>
      </c>
      <c r="Z40" s="2">
        <f t="shared" si="28"/>
        <v>0</v>
      </c>
      <c r="AA40" s="1">
        <f t="shared" si="29"/>
        <v>0</v>
      </c>
    </row>
    <row r="41" spans="1:27" ht="22.5" customHeight="1" thickBot="1" x14ac:dyDescent="0.3">
      <c r="A41" s="293"/>
      <c r="B41" s="86" t="s">
        <v>17</v>
      </c>
      <c r="C41" s="125">
        <f t="shared" si="19"/>
        <v>43611</v>
      </c>
      <c r="D41" s="84"/>
      <c r="E41" s="84"/>
      <c r="F41" s="28"/>
      <c r="G41" s="84"/>
      <c r="H41" s="32"/>
      <c r="I41" s="84"/>
      <c r="J41" s="84"/>
      <c r="K41" s="84"/>
      <c r="L41" s="28"/>
      <c r="M41" s="84"/>
      <c r="Q41" s="54" t="str">
        <f t="shared" si="31"/>
        <v>0</v>
      </c>
      <c r="R41" s="54" t="str">
        <f t="shared" si="32"/>
        <v>0</v>
      </c>
      <c r="S41" s="1">
        <f t="shared" si="3"/>
        <v>0</v>
      </c>
      <c r="T41" s="55">
        <f t="shared" si="5"/>
        <v>0</v>
      </c>
      <c r="U41" s="54">
        <f t="shared" si="15"/>
        <v>0</v>
      </c>
      <c r="V41" s="54">
        <f t="shared" si="25"/>
        <v>0</v>
      </c>
      <c r="W41" s="3">
        <f t="shared" si="26"/>
        <v>0</v>
      </c>
      <c r="X41" s="54">
        <f t="shared" si="27"/>
        <v>0</v>
      </c>
      <c r="Y41" s="54">
        <f t="shared" si="27"/>
        <v>0</v>
      </c>
      <c r="Z41" s="2">
        <f t="shared" si="28"/>
        <v>0</v>
      </c>
      <c r="AA41" s="1">
        <f t="shared" si="29"/>
        <v>0</v>
      </c>
    </row>
    <row r="42" spans="1:27" ht="22.5" customHeight="1" x14ac:dyDescent="0.25">
      <c r="A42" s="303">
        <v>22</v>
      </c>
      <c r="B42" s="8" t="s">
        <v>11</v>
      </c>
      <c r="C42" s="127">
        <f t="shared" si="19"/>
        <v>43612</v>
      </c>
      <c r="D42" s="81"/>
      <c r="E42" s="81"/>
      <c r="F42" s="8"/>
      <c r="G42" s="88"/>
      <c r="H42" s="22"/>
      <c r="I42" s="73">
        <f t="shared" ref="I42:I46" si="37">IF(G42&gt;T42,(G42-T42),0)</f>
        <v>0</v>
      </c>
      <c r="J42" s="73">
        <f t="shared" ref="J42:J46" si="38">IF(G42&lt;T42,(G42-T42),0)</f>
        <v>0</v>
      </c>
      <c r="K42" s="75">
        <f>+K39+I42+J42</f>
        <v>-0.5</v>
      </c>
      <c r="L42" s="8"/>
      <c r="M42" s="26">
        <f t="shared" ref="M42:M46" si="39">-U42</f>
        <v>0</v>
      </c>
      <c r="Q42" s="54" t="str">
        <f t="shared" si="31"/>
        <v>0</v>
      </c>
      <c r="R42" s="54" t="str">
        <f t="shared" si="32"/>
        <v>0</v>
      </c>
      <c r="S42" s="1">
        <f t="shared" si="3"/>
        <v>0</v>
      </c>
      <c r="T42" s="55">
        <f t="shared" si="5"/>
        <v>0</v>
      </c>
      <c r="U42" s="54">
        <f t="shared" si="15"/>
        <v>0</v>
      </c>
      <c r="V42" s="54">
        <f t="shared" si="25"/>
        <v>0</v>
      </c>
      <c r="W42" s="3">
        <f t="shared" si="26"/>
        <v>0</v>
      </c>
      <c r="X42" s="54">
        <f t="shared" si="27"/>
        <v>0</v>
      </c>
      <c r="Y42" s="54">
        <f t="shared" si="27"/>
        <v>0</v>
      </c>
      <c r="Z42" s="2">
        <f t="shared" si="28"/>
        <v>0</v>
      </c>
      <c r="AA42" s="1">
        <f t="shared" si="29"/>
        <v>0</v>
      </c>
    </row>
    <row r="43" spans="1:27" ht="22.5" customHeight="1" x14ac:dyDescent="0.25">
      <c r="A43" s="303"/>
      <c r="B43" s="8" t="s">
        <v>12</v>
      </c>
      <c r="C43" s="127">
        <f t="shared" si="19"/>
        <v>43613</v>
      </c>
      <c r="D43" s="81"/>
      <c r="E43" s="81"/>
      <c r="F43" s="8"/>
      <c r="G43" s="88"/>
      <c r="H43" s="22"/>
      <c r="I43" s="73">
        <f t="shared" si="37"/>
        <v>0</v>
      </c>
      <c r="J43" s="73">
        <f t="shared" si="38"/>
        <v>0</v>
      </c>
      <c r="K43" s="73">
        <f>K42+I43+J43</f>
        <v>-0.5</v>
      </c>
      <c r="L43" s="8"/>
      <c r="M43" s="26">
        <f t="shared" si="39"/>
        <v>0</v>
      </c>
      <c r="Q43" s="54" t="str">
        <f t="shared" si="31"/>
        <v>0</v>
      </c>
      <c r="R43" s="54" t="str">
        <f t="shared" si="32"/>
        <v>0</v>
      </c>
      <c r="S43" s="1">
        <f t="shared" si="3"/>
        <v>0</v>
      </c>
      <c r="T43" s="55">
        <f t="shared" si="5"/>
        <v>0</v>
      </c>
      <c r="U43" s="54">
        <f t="shared" si="15"/>
        <v>0</v>
      </c>
      <c r="V43" s="54">
        <f t="shared" si="25"/>
        <v>0</v>
      </c>
      <c r="W43" s="3">
        <f t="shared" si="26"/>
        <v>0</v>
      </c>
      <c r="X43" s="54">
        <f t="shared" si="27"/>
        <v>0</v>
      </c>
      <c r="Y43" s="54">
        <f t="shared" si="27"/>
        <v>0</v>
      </c>
      <c r="Z43" s="2">
        <f t="shared" si="28"/>
        <v>0</v>
      </c>
      <c r="AA43" s="1">
        <f t="shared" si="29"/>
        <v>0</v>
      </c>
    </row>
    <row r="44" spans="1:27" ht="22.5" customHeight="1" x14ac:dyDescent="0.25">
      <c r="A44" s="303"/>
      <c r="B44" s="8" t="s">
        <v>13</v>
      </c>
      <c r="C44" s="127">
        <f t="shared" si="19"/>
        <v>43614</v>
      </c>
      <c r="D44" s="81"/>
      <c r="E44" s="81"/>
      <c r="F44" s="8"/>
      <c r="G44" s="88"/>
      <c r="H44" s="22"/>
      <c r="I44" s="73">
        <f t="shared" si="37"/>
        <v>0</v>
      </c>
      <c r="J44" s="73">
        <f t="shared" si="38"/>
        <v>0</v>
      </c>
      <c r="K44" s="73">
        <f t="shared" ref="K44:K46" si="40">K43+I44+J44</f>
        <v>-0.5</v>
      </c>
      <c r="L44" s="8"/>
      <c r="M44" s="26">
        <f t="shared" si="39"/>
        <v>0</v>
      </c>
      <c r="Q44" s="54" t="str">
        <f t="shared" si="31"/>
        <v>0</v>
      </c>
      <c r="R44" s="54" t="str">
        <f t="shared" si="32"/>
        <v>0</v>
      </c>
      <c r="S44" s="1">
        <f t="shared" si="3"/>
        <v>0</v>
      </c>
      <c r="T44" s="55">
        <f t="shared" si="5"/>
        <v>0</v>
      </c>
      <c r="U44" s="54">
        <f t="shared" si="15"/>
        <v>0</v>
      </c>
      <c r="V44" s="54">
        <f t="shared" si="25"/>
        <v>0</v>
      </c>
      <c r="W44" s="3">
        <f t="shared" si="26"/>
        <v>0</v>
      </c>
      <c r="X44" s="54">
        <f t="shared" si="27"/>
        <v>0</v>
      </c>
      <c r="Y44" s="54">
        <f t="shared" si="27"/>
        <v>0</v>
      </c>
      <c r="Z44" s="2">
        <f t="shared" si="28"/>
        <v>0</v>
      </c>
      <c r="AA44" s="1">
        <f t="shared" si="29"/>
        <v>0</v>
      </c>
    </row>
    <row r="45" spans="1:27" ht="22.5" customHeight="1" x14ac:dyDescent="0.25">
      <c r="A45" s="303"/>
      <c r="B45" s="8" t="s">
        <v>14</v>
      </c>
      <c r="C45" s="127">
        <f t="shared" si="19"/>
        <v>43615</v>
      </c>
      <c r="D45" s="81"/>
      <c r="E45" s="81"/>
      <c r="F45" s="8"/>
      <c r="G45" s="88"/>
      <c r="H45" s="22"/>
      <c r="I45" s="73">
        <f t="shared" si="37"/>
        <v>0</v>
      </c>
      <c r="J45" s="73">
        <f t="shared" si="38"/>
        <v>0</v>
      </c>
      <c r="K45" s="73">
        <f t="shared" si="40"/>
        <v>-0.5</v>
      </c>
      <c r="L45" s="8"/>
      <c r="M45" s="26">
        <f t="shared" si="39"/>
        <v>0</v>
      </c>
      <c r="Q45" s="54" t="str">
        <f t="shared" si="31"/>
        <v>0</v>
      </c>
      <c r="R45" s="54" t="str">
        <f t="shared" si="32"/>
        <v>0</v>
      </c>
      <c r="S45" s="1">
        <f t="shared" si="3"/>
        <v>0</v>
      </c>
      <c r="T45" s="55">
        <f t="shared" si="5"/>
        <v>0</v>
      </c>
      <c r="U45" s="54">
        <f t="shared" si="15"/>
        <v>0</v>
      </c>
      <c r="V45" s="54">
        <f t="shared" si="25"/>
        <v>0</v>
      </c>
      <c r="W45" s="3">
        <f t="shared" si="26"/>
        <v>0</v>
      </c>
      <c r="X45" s="54">
        <f t="shared" ref="X45:Y50" si="41">IF(H45="TM",0.5,0)</f>
        <v>0</v>
      </c>
      <c r="Y45" s="54">
        <f t="shared" si="41"/>
        <v>0</v>
      </c>
      <c r="Z45" s="2">
        <f t="shared" si="28"/>
        <v>0</v>
      </c>
      <c r="AA45" s="1">
        <f t="shared" si="29"/>
        <v>0</v>
      </c>
    </row>
    <row r="46" spans="1:27" ht="22.5" customHeight="1" x14ac:dyDescent="0.25">
      <c r="A46" s="303"/>
      <c r="B46" s="8" t="s">
        <v>15</v>
      </c>
      <c r="C46" s="127">
        <f t="shared" si="19"/>
        <v>43616</v>
      </c>
      <c r="D46" s="81"/>
      <c r="E46" s="81"/>
      <c r="F46" s="8"/>
      <c r="G46" s="88"/>
      <c r="H46" s="22"/>
      <c r="I46" s="73">
        <f t="shared" si="37"/>
        <v>0</v>
      </c>
      <c r="J46" s="73">
        <f t="shared" si="38"/>
        <v>0</v>
      </c>
      <c r="K46" s="73">
        <f t="shared" si="40"/>
        <v>-0.5</v>
      </c>
      <c r="L46" s="8"/>
      <c r="M46" s="26">
        <f t="shared" si="39"/>
        <v>0</v>
      </c>
      <c r="Q46" s="54" t="str">
        <f t="shared" si="31"/>
        <v>0</v>
      </c>
      <c r="R46" s="54" t="str">
        <f t="shared" si="32"/>
        <v>0</v>
      </c>
      <c r="S46" s="1">
        <f t="shared" si="3"/>
        <v>0</v>
      </c>
      <c r="T46" s="55">
        <f t="shared" si="5"/>
        <v>0</v>
      </c>
      <c r="U46" s="54">
        <f t="shared" si="15"/>
        <v>0</v>
      </c>
      <c r="V46" s="54">
        <f t="shared" si="25"/>
        <v>0</v>
      </c>
      <c r="W46" s="3">
        <f t="shared" si="26"/>
        <v>0</v>
      </c>
      <c r="X46" s="54">
        <f t="shared" si="41"/>
        <v>0</v>
      </c>
      <c r="Y46" s="54">
        <f t="shared" si="41"/>
        <v>0</v>
      </c>
      <c r="Z46" s="2">
        <f t="shared" si="28"/>
        <v>0</v>
      </c>
      <c r="AA46" s="1">
        <f t="shared" si="29"/>
        <v>0</v>
      </c>
    </row>
    <row r="47" spans="1:27" ht="22.5" customHeight="1" x14ac:dyDescent="0.25">
      <c r="A47" s="303"/>
      <c r="B47" s="85" t="s">
        <v>16</v>
      </c>
      <c r="C47" s="124">
        <f t="shared" si="19"/>
        <v>43617</v>
      </c>
      <c r="D47" s="83"/>
      <c r="E47" s="83"/>
      <c r="F47" s="8"/>
      <c r="G47" s="83"/>
      <c r="H47" s="22"/>
      <c r="I47" s="83"/>
      <c r="J47" s="83"/>
      <c r="K47" s="83"/>
      <c r="L47" s="8"/>
      <c r="M47" s="83"/>
      <c r="Q47" s="54" t="str">
        <f t="shared" si="31"/>
        <v>0</v>
      </c>
      <c r="R47" s="54" t="str">
        <f t="shared" si="32"/>
        <v>0</v>
      </c>
      <c r="S47" s="1">
        <f t="shared" si="3"/>
        <v>0</v>
      </c>
      <c r="T47" s="55">
        <f t="shared" si="5"/>
        <v>0</v>
      </c>
      <c r="U47" s="54">
        <f t="shared" si="15"/>
        <v>0</v>
      </c>
      <c r="V47" s="54">
        <f t="shared" si="25"/>
        <v>0</v>
      </c>
      <c r="W47" s="3">
        <f t="shared" si="26"/>
        <v>0</v>
      </c>
      <c r="X47" s="54">
        <f t="shared" si="41"/>
        <v>0</v>
      </c>
      <c r="Y47" s="54">
        <f t="shared" si="41"/>
        <v>0</v>
      </c>
      <c r="Z47" s="2">
        <f t="shared" si="28"/>
        <v>0</v>
      </c>
      <c r="AA47" s="1">
        <f t="shared" si="29"/>
        <v>0</v>
      </c>
    </row>
    <row r="48" spans="1:27" ht="22.5" customHeight="1" thickBot="1" x14ac:dyDescent="0.3">
      <c r="A48" s="303"/>
      <c r="B48" s="86" t="s">
        <v>17</v>
      </c>
      <c r="C48" s="125">
        <f t="shared" si="19"/>
        <v>43618</v>
      </c>
      <c r="D48" s="84"/>
      <c r="E48" s="84"/>
      <c r="F48" s="28"/>
      <c r="G48" s="84"/>
      <c r="H48" s="32"/>
      <c r="I48" s="84"/>
      <c r="J48" s="84"/>
      <c r="K48" s="84"/>
      <c r="L48" s="28"/>
      <c r="M48" s="84"/>
      <c r="Q48" s="54" t="str">
        <f t="shared" si="31"/>
        <v>0</v>
      </c>
      <c r="R48" s="54" t="str">
        <f t="shared" si="32"/>
        <v>0</v>
      </c>
      <c r="S48" s="1">
        <f t="shared" si="3"/>
        <v>0</v>
      </c>
      <c r="T48" s="55">
        <f t="shared" si="5"/>
        <v>0</v>
      </c>
      <c r="U48" s="54">
        <f t="shared" si="15"/>
        <v>0</v>
      </c>
      <c r="V48" s="54">
        <f t="shared" si="25"/>
        <v>0</v>
      </c>
      <c r="W48" s="3">
        <f t="shared" si="26"/>
        <v>0</v>
      </c>
      <c r="X48" s="54">
        <f t="shared" si="41"/>
        <v>0</v>
      </c>
      <c r="Y48" s="54">
        <f t="shared" si="41"/>
        <v>0</v>
      </c>
      <c r="Z48" s="2">
        <f t="shared" si="28"/>
        <v>0</v>
      </c>
      <c r="AA48" s="1">
        <f t="shared" si="29"/>
        <v>0</v>
      </c>
    </row>
    <row r="49" spans="1:27" ht="22.5" customHeight="1" x14ac:dyDescent="0.25">
      <c r="A49" s="292"/>
      <c r="B49" s="8" t="s">
        <v>11</v>
      </c>
      <c r="C49" s="127">
        <f t="shared" si="19"/>
        <v>43619</v>
      </c>
      <c r="D49" s="81"/>
      <c r="E49" s="81"/>
      <c r="F49" s="8"/>
      <c r="G49" s="88"/>
      <c r="H49" s="22"/>
      <c r="I49" s="73">
        <f t="shared" ref="I49:I50" si="42">IF(G49&gt;T49,(G49-T49),0)</f>
        <v>0</v>
      </c>
      <c r="J49" s="73">
        <f t="shared" ref="J49:J50" si="43">IF(G49&lt;T49,(G49-T49),0)</f>
        <v>0</v>
      </c>
      <c r="K49" s="75">
        <f>+K46+I49+J49</f>
        <v>-0.5</v>
      </c>
      <c r="L49" s="8"/>
      <c r="M49" s="26">
        <f t="shared" ref="M49:M50" si="44">-U49</f>
        <v>0</v>
      </c>
      <c r="Q49" s="54" t="str">
        <f t="shared" si="31"/>
        <v>0</v>
      </c>
      <c r="R49" s="54" t="str">
        <f t="shared" si="32"/>
        <v>0</v>
      </c>
      <c r="S49" s="1">
        <f t="shared" si="3"/>
        <v>0</v>
      </c>
      <c r="T49" s="55">
        <f t="shared" si="5"/>
        <v>0</v>
      </c>
      <c r="U49" s="54">
        <f t="shared" si="15"/>
        <v>0</v>
      </c>
      <c r="V49" s="54">
        <f t="shared" si="25"/>
        <v>0</v>
      </c>
      <c r="W49" s="3">
        <f t="shared" si="26"/>
        <v>0</v>
      </c>
      <c r="X49" s="54">
        <f t="shared" si="41"/>
        <v>0</v>
      </c>
      <c r="Y49" s="54">
        <f t="shared" si="41"/>
        <v>0</v>
      </c>
      <c r="Z49" s="2">
        <f t="shared" si="28"/>
        <v>0</v>
      </c>
      <c r="AA49" s="1">
        <f t="shared" si="29"/>
        <v>0</v>
      </c>
    </row>
    <row r="50" spans="1:27" ht="22.5" customHeight="1" thickBot="1" x14ac:dyDescent="0.3">
      <c r="A50" s="293"/>
      <c r="B50" s="28" t="s">
        <v>12</v>
      </c>
      <c r="C50" s="126">
        <f t="shared" si="19"/>
        <v>43620</v>
      </c>
      <c r="D50" s="90"/>
      <c r="E50" s="90"/>
      <c r="F50" s="28"/>
      <c r="G50" s="91"/>
      <c r="H50" s="32"/>
      <c r="I50" s="76">
        <f t="shared" si="42"/>
        <v>0</v>
      </c>
      <c r="J50" s="76">
        <f t="shared" si="43"/>
        <v>0</v>
      </c>
      <c r="K50" s="76">
        <f>K49+I50+J50</f>
        <v>-0.5</v>
      </c>
      <c r="L50" s="28"/>
      <c r="M50" s="33">
        <f t="shared" si="44"/>
        <v>0</v>
      </c>
      <c r="Q50" s="54" t="str">
        <f t="shared" si="31"/>
        <v>0</v>
      </c>
      <c r="R50" s="54" t="str">
        <f t="shared" si="32"/>
        <v>0</v>
      </c>
      <c r="S50" s="1">
        <f t="shared" si="3"/>
        <v>0</v>
      </c>
      <c r="T50" s="55">
        <f t="shared" si="5"/>
        <v>0</v>
      </c>
      <c r="U50" s="54">
        <f t="shared" si="15"/>
        <v>0</v>
      </c>
      <c r="V50" s="54">
        <f t="shared" si="25"/>
        <v>0</v>
      </c>
      <c r="W50" s="3">
        <f t="shared" si="26"/>
        <v>0</v>
      </c>
      <c r="X50" s="54">
        <f t="shared" si="41"/>
        <v>0</v>
      </c>
      <c r="Y50" s="54">
        <f t="shared" si="41"/>
        <v>0</v>
      </c>
      <c r="Z50" s="2">
        <f t="shared" si="28"/>
        <v>0</v>
      </c>
      <c r="AA50" s="1">
        <f t="shared" si="29"/>
        <v>0</v>
      </c>
    </row>
    <row r="51" spans="1:27" ht="22.5" customHeight="1" thickBot="1" x14ac:dyDescent="0.3">
      <c r="A51" s="25"/>
      <c r="B51" s="25"/>
      <c r="C51" s="25"/>
      <c r="D51" s="22"/>
      <c r="E51" s="22"/>
      <c r="F51" s="30"/>
      <c r="G51" s="27"/>
      <c r="H51" s="22"/>
      <c r="I51" s="27"/>
      <c r="J51" s="27"/>
      <c r="K51" s="27"/>
      <c r="L51" s="27"/>
      <c r="M51" s="27"/>
      <c r="N51" s="27"/>
    </row>
    <row r="52" spans="1:27" ht="36" customHeight="1" thickBot="1" x14ac:dyDescent="0.3">
      <c r="A52" s="294" t="s">
        <v>51</v>
      </c>
      <c r="B52" s="295"/>
      <c r="C52" s="295"/>
      <c r="D52" s="295"/>
      <c r="E52" s="295"/>
      <c r="F52" s="295"/>
      <c r="G52" s="295"/>
      <c r="H52" s="295"/>
      <c r="I52" s="295"/>
      <c r="J52" s="296"/>
      <c r="K52" s="77">
        <f>K50</f>
        <v>-0.5</v>
      </c>
      <c r="L52" s="34"/>
      <c r="M52" s="77">
        <f>SUM(M13:M50)</f>
        <v>-1.5</v>
      </c>
    </row>
    <row r="53" spans="1:27" ht="22.5" customHeight="1" x14ac:dyDescent="0.25"/>
    <row r="54" spans="1:27" x14ac:dyDescent="0.25">
      <c r="A54" s="35" t="s">
        <v>6</v>
      </c>
      <c r="B54" s="36"/>
      <c r="C54" s="37"/>
      <c r="E54" s="38" t="s">
        <v>7</v>
      </c>
      <c r="F54" s="39"/>
      <c r="G54" s="39"/>
      <c r="H54" s="39"/>
      <c r="I54" s="40"/>
      <c r="J54" s="8"/>
      <c r="K54" s="78" t="s">
        <v>5</v>
      </c>
      <c r="L54" s="321">
        <v>43251</v>
      </c>
      <c r="M54" s="322"/>
    </row>
    <row r="55" spans="1:27" ht="27" customHeight="1" x14ac:dyDescent="0.25">
      <c r="A55" s="43"/>
      <c r="B55" s="22"/>
      <c r="C55" s="44"/>
      <c r="D55" s="1"/>
      <c r="E55" s="45"/>
      <c r="F55" s="5"/>
      <c r="G55" s="5"/>
      <c r="H55" s="5"/>
      <c r="I55" s="6"/>
      <c r="K55" s="79"/>
      <c r="L55" s="46"/>
      <c r="M55" s="47"/>
    </row>
    <row r="56" spans="1:27" x14ac:dyDescent="0.25">
      <c r="A56" s="43"/>
      <c r="B56" s="22"/>
      <c r="C56" s="44"/>
      <c r="E56" s="43"/>
      <c r="F56" s="8"/>
      <c r="G56" s="8"/>
      <c r="H56" s="8"/>
      <c r="I56" s="9"/>
    </row>
    <row r="57" spans="1:27" x14ac:dyDescent="0.25">
      <c r="A57" s="43"/>
      <c r="B57" s="22"/>
      <c r="C57" s="44"/>
      <c r="D57" s="1"/>
      <c r="E57" s="43"/>
      <c r="F57" s="8"/>
      <c r="G57" s="8"/>
      <c r="H57" s="8"/>
      <c r="I57" s="9"/>
    </row>
    <row r="58" spans="1:27" x14ac:dyDescent="0.25">
      <c r="A58" s="43"/>
      <c r="B58" s="22"/>
      <c r="C58" s="44"/>
      <c r="D58" s="1"/>
      <c r="E58" s="43"/>
      <c r="F58" s="8"/>
      <c r="G58" s="8"/>
      <c r="H58" s="8"/>
      <c r="I58" s="9"/>
    </row>
    <row r="59" spans="1:27" x14ac:dyDescent="0.25">
      <c r="A59" s="48"/>
      <c r="B59" s="49"/>
      <c r="C59" s="50"/>
      <c r="D59" s="1"/>
      <c r="E59" s="48"/>
      <c r="F59" s="16"/>
      <c r="G59" s="16"/>
      <c r="H59" s="16"/>
      <c r="I59" s="17"/>
    </row>
    <row r="60" spans="1:27" x14ac:dyDescent="0.25">
      <c r="A60" s="1"/>
      <c r="C60" s="1"/>
      <c r="D60" s="1"/>
      <c r="E60" s="1"/>
    </row>
    <row r="61" spans="1:27" x14ac:dyDescent="0.25">
      <c r="A61" s="1"/>
      <c r="C61" s="1"/>
      <c r="D61" s="1"/>
      <c r="E61" s="1"/>
    </row>
    <row r="62" spans="1:27" x14ac:dyDescent="0.25">
      <c r="A62" s="1"/>
      <c r="C62" s="1"/>
      <c r="D62" s="1"/>
      <c r="E62" s="1"/>
    </row>
  </sheetData>
  <mergeCells count="15">
    <mergeCell ref="L54:M54"/>
    <mergeCell ref="A49:A50"/>
    <mergeCell ref="A52:J52"/>
    <mergeCell ref="E7:H8"/>
    <mergeCell ref="A14:A20"/>
    <mergeCell ref="A21:A27"/>
    <mergeCell ref="A28:A34"/>
    <mergeCell ref="A35:A41"/>
    <mergeCell ref="A42:A48"/>
    <mergeCell ref="E5:F5"/>
    <mergeCell ref="A1:B2"/>
    <mergeCell ref="C1:H2"/>
    <mergeCell ref="J1:L2"/>
    <mergeCell ref="M1:M2"/>
    <mergeCell ref="E4:G4"/>
  </mergeCells>
  <conditionalFormatting sqref="K13">
    <cfRule type="expression" dxfId="391" priority="49">
      <formula>+$K$13&lt;0</formula>
    </cfRule>
  </conditionalFormatting>
  <conditionalFormatting sqref="M13">
    <cfRule type="expression" dxfId="390" priority="48">
      <formula>+$M$13&lt;0</formula>
    </cfRule>
  </conditionalFormatting>
  <conditionalFormatting sqref="K52">
    <cfRule type="expression" dxfId="389" priority="47">
      <formula>+$K$52&lt;0</formula>
    </cfRule>
  </conditionalFormatting>
  <conditionalFormatting sqref="M52">
    <cfRule type="expression" dxfId="388" priority="46">
      <formula>+$M$52&lt;0</formula>
    </cfRule>
  </conditionalFormatting>
  <conditionalFormatting sqref="C14">
    <cfRule type="expression" dxfId="387" priority="45">
      <formula>OR($D$14="JF",$E$14="JF")</formula>
    </cfRule>
  </conditionalFormatting>
  <conditionalFormatting sqref="C15">
    <cfRule type="expression" dxfId="386" priority="44">
      <formula>OR($D$15="JF",$E$15="JF")</formula>
    </cfRule>
  </conditionalFormatting>
  <conditionalFormatting sqref="C16">
    <cfRule type="expression" dxfId="385" priority="43">
      <formula>OR($D$16="JF",$E$16="JF")</formula>
    </cfRule>
  </conditionalFormatting>
  <conditionalFormatting sqref="C17">
    <cfRule type="expression" dxfId="384" priority="42">
      <formula>OR($D$17="JF",$E$17="JF")</formula>
    </cfRule>
  </conditionalFormatting>
  <conditionalFormatting sqref="C18">
    <cfRule type="expression" dxfId="383" priority="41">
      <formula>OR($D$18="JF",$E$18="JF")</formula>
    </cfRule>
  </conditionalFormatting>
  <conditionalFormatting sqref="C19">
    <cfRule type="expression" dxfId="382" priority="40">
      <formula>OR($D$19="JF",$E$19="JF")</formula>
    </cfRule>
  </conditionalFormatting>
  <conditionalFormatting sqref="C20">
    <cfRule type="expression" dxfId="381" priority="39">
      <formula>OR($D$20="JF",$E$20="JF")</formula>
    </cfRule>
  </conditionalFormatting>
  <conditionalFormatting sqref="C21">
    <cfRule type="expression" dxfId="380" priority="38">
      <formula>OR($D$21="JF",$E$21="JF")</formula>
    </cfRule>
  </conditionalFormatting>
  <conditionalFormatting sqref="C22">
    <cfRule type="expression" dxfId="379" priority="37">
      <formula>OR($D$22="JF",$E$22="JF")</formula>
    </cfRule>
  </conditionalFormatting>
  <conditionalFormatting sqref="C23">
    <cfRule type="expression" dxfId="378" priority="36">
      <formula>OR($D$23="JF",$E$23="JF")</formula>
    </cfRule>
  </conditionalFormatting>
  <conditionalFormatting sqref="C24">
    <cfRule type="expression" dxfId="377" priority="35">
      <formula>OR($D$24="JF",$E$24="JF")</formula>
    </cfRule>
  </conditionalFormatting>
  <conditionalFormatting sqref="C25">
    <cfRule type="expression" dxfId="376" priority="34">
      <formula>OR($D$25="JF",$E$25="JF")</formula>
    </cfRule>
  </conditionalFormatting>
  <conditionalFormatting sqref="C26">
    <cfRule type="expression" dxfId="375" priority="33">
      <formula>OR($D$26="JF",$E$26="JF")</formula>
    </cfRule>
  </conditionalFormatting>
  <conditionalFormatting sqref="C27">
    <cfRule type="expression" dxfId="374" priority="32">
      <formula>OR($D$27="JF",$E$27="JF")</formula>
    </cfRule>
  </conditionalFormatting>
  <conditionalFormatting sqref="C28">
    <cfRule type="expression" dxfId="373" priority="31">
      <formula>OR($D$28="JF",$E$28="JF")</formula>
    </cfRule>
  </conditionalFormatting>
  <conditionalFormatting sqref="C29">
    <cfRule type="expression" dxfId="372" priority="30">
      <formula>OR($D$29="JF",$E$29="JF")</formula>
    </cfRule>
  </conditionalFormatting>
  <conditionalFormatting sqref="C30">
    <cfRule type="expression" dxfId="371" priority="29">
      <formula>OR($D$30="JF",$E$30="JF")</formula>
    </cfRule>
  </conditionalFormatting>
  <conditionalFormatting sqref="C31">
    <cfRule type="expression" dxfId="370" priority="28">
      <formula>OR($D$31="JF",$E$31="JF")</formula>
    </cfRule>
  </conditionalFormatting>
  <conditionalFormatting sqref="C32">
    <cfRule type="expression" dxfId="369" priority="27">
      <formula>OR($D$32="JF",$E$32="JF")</formula>
    </cfRule>
  </conditionalFormatting>
  <conditionalFormatting sqref="C33">
    <cfRule type="expression" dxfId="368" priority="26">
      <formula>OR($D$33="JF",$E$33="JF")</formula>
    </cfRule>
  </conditionalFormatting>
  <conditionalFormatting sqref="C34">
    <cfRule type="expression" dxfId="367" priority="25">
      <formula>OR($D$34="JF",$E$34="JF")</formula>
    </cfRule>
  </conditionalFormatting>
  <conditionalFormatting sqref="C35">
    <cfRule type="expression" dxfId="366" priority="24">
      <formula>OR($D$35="JF",$E$35="JF")</formula>
    </cfRule>
  </conditionalFormatting>
  <conditionalFormatting sqref="C36">
    <cfRule type="expression" dxfId="365" priority="23">
      <formula>OR($D$36="JF",$E$36="JF")</formula>
    </cfRule>
  </conditionalFormatting>
  <conditionalFormatting sqref="C37">
    <cfRule type="expression" dxfId="364" priority="22">
      <formula>OR($D$37="JF",$E$37="JF")</formula>
    </cfRule>
  </conditionalFormatting>
  <conditionalFormatting sqref="C38">
    <cfRule type="expression" dxfId="363" priority="21">
      <formula>OR($D$38="JF",$E$38="JF")</formula>
    </cfRule>
  </conditionalFormatting>
  <conditionalFormatting sqref="C39">
    <cfRule type="expression" dxfId="362" priority="20">
      <formula>OR($D$39="JF",$E$39="JF")</formula>
    </cfRule>
  </conditionalFormatting>
  <conditionalFormatting sqref="C40">
    <cfRule type="expression" dxfId="361" priority="19">
      <formula>OR($D$40="JF",$E$40="JF")</formula>
    </cfRule>
  </conditionalFormatting>
  <conditionalFormatting sqref="C41">
    <cfRule type="expression" dxfId="360" priority="18">
      <formula>OR($D$41="JF",$E$41="JF")</formula>
    </cfRule>
  </conditionalFormatting>
  <conditionalFormatting sqref="C42">
    <cfRule type="expression" dxfId="359" priority="17">
      <formula>OR($D$42="JF",$E$42="JF")</formula>
    </cfRule>
  </conditionalFormatting>
  <conditionalFormatting sqref="C43">
    <cfRule type="expression" dxfId="358" priority="16">
      <formula>OR($D$43="JF",$E$43="JF")</formula>
    </cfRule>
  </conditionalFormatting>
  <conditionalFormatting sqref="C44">
    <cfRule type="expression" dxfId="357" priority="15">
      <formula>OR($D$44="JF",$E$44="JF")</formula>
    </cfRule>
  </conditionalFormatting>
  <conditionalFormatting sqref="C45">
    <cfRule type="expression" dxfId="356" priority="14">
      <formula>OR($D$45="JF",$E$45="JF")</formula>
    </cfRule>
  </conditionalFormatting>
  <conditionalFormatting sqref="C46">
    <cfRule type="expression" dxfId="355" priority="13">
      <formula>OR($D$46="JF",$E$46="JF")</formula>
    </cfRule>
  </conditionalFormatting>
  <conditionalFormatting sqref="C47">
    <cfRule type="expression" dxfId="354" priority="12">
      <formula>OR($D$47="JF",$E$47="JF")</formula>
    </cfRule>
  </conditionalFormatting>
  <conditionalFormatting sqref="C48">
    <cfRule type="expression" dxfId="353" priority="11">
      <formula>OR($D$48="JF",$E$48="JF")</formula>
    </cfRule>
  </conditionalFormatting>
  <conditionalFormatting sqref="C49">
    <cfRule type="expression" dxfId="352" priority="10">
      <formula>OR($D$49="JF",$E$49="JF")</formula>
    </cfRule>
  </conditionalFormatting>
  <conditionalFormatting sqref="C50">
    <cfRule type="expression" dxfId="351" priority="9">
      <formula>OR($D$50="JF",$E$50="JF")</formula>
    </cfRule>
  </conditionalFormatting>
  <conditionalFormatting sqref="C14">
    <cfRule type="expression" dxfId="350" priority="7">
      <formula>$AE14="FERIE"</formula>
    </cfRule>
  </conditionalFormatting>
  <conditionalFormatting sqref="C15">
    <cfRule type="expression" dxfId="349" priority="6">
      <formula>$AE15="FERIE"</formula>
    </cfRule>
  </conditionalFormatting>
  <conditionalFormatting sqref="C16">
    <cfRule type="expression" dxfId="348" priority="5">
      <formula>$AE16="FERIE"</formula>
    </cfRule>
  </conditionalFormatting>
  <conditionalFormatting sqref="C18">
    <cfRule type="expression" dxfId="347" priority="4">
      <formula>$AE18="FERIE"</formula>
    </cfRule>
  </conditionalFormatting>
  <conditionalFormatting sqref="C19">
    <cfRule type="expression" dxfId="346" priority="3">
      <formula>$AE19="FERIE"</formula>
    </cfRule>
  </conditionalFormatting>
  <conditionalFormatting sqref="C20">
    <cfRule type="expression" dxfId="345" priority="2">
      <formula>$AE20="FERIE"</formula>
    </cfRule>
  </conditionalFormatting>
  <conditionalFormatting sqref="C17">
    <cfRule type="expression" dxfId="344" priority="8">
      <formula>$AE6="FERIE"</formula>
    </cfRule>
  </conditionalFormatting>
  <conditionalFormatting sqref="C21">
    <cfRule type="expression" dxfId="343" priority="1">
      <formula>$AE21="FERIE"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9" scale="61"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62"/>
  <sheetViews>
    <sheetView topLeftCell="A37" workbookViewId="0">
      <selection activeCell="D18" sqref="D18:G48"/>
    </sheetView>
  </sheetViews>
  <sheetFormatPr baseColWidth="10" defaultRowHeight="15" x14ac:dyDescent="0.25"/>
  <cols>
    <col min="1" max="1" width="7.5703125" style="3" customWidth="1"/>
    <col min="2" max="2" width="14.28515625" style="1" customWidth="1"/>
    <col min="3" max="3" width="12.85546875" style="54" customWidth="1"/>
    <col min="4" max="5" width="11.28515625" style="54" customWidth="1"/>
    <col min="6" max="6" width="3.140625" style="1" customWidth="1"/>
    <col min="7" max="7" width="13.28515625" style="1" customWidth="1"/>
    <col min="8" max="8" width="4.7109375" style="1" customWidth="1"/>
    <col min="9" max="10" width="13.42578125" style="1" customWidth="1"/>
    <col min="11" max="11" width="13.5703125" style="1" customWidth="1"/>
    <col min="12" max="12" width="4" style="1" customWidth="1"/>
    <col min="13" max="13" width="12.7109375" style="1" customWidth="1"/>
    <col min="14" max="14" width="11.42578125" style="1"/>
    <col min="15" max="15" width="11.42578125" style="57"/>
    <col min="16" max="16" width="11.42578125" style="1"/>
    <col min="17" max="28" width="11.42578125" style="1" customWidth="1"/>
    <col min="29" max="247" width="11.42578125" style="1"/>
    <col min="248" max="248" width="7.5703125" style="1" customWidth="1"/>
    <col min="249" max="249" width="14.28515625" style="1" customWidth="1"/>
    <col min="250" max="250" width="13.85546875" style="1" bestFit="1" customWidth="1"/>
    <col min="251" max="252" width="15.7109375" style="1" customWidth="1"/>
    <col min="253" max="253" width="11.42578125" style="1"/>
    <col min="254" max="254" width="8.28515625" style="1" customWidth="1"/>
    <col min="255" max="255" width="20.28515625" style="1" customWidth="1"/>
    <col min="256" max="503" width="11.42578125" style="1"/>
    <col min="504" max="504" width="7.5703125" style="1" customWidth="1"/>
    <col min="505" max="505" width="14.28515625" style="1" customWidth="1"/>
    <col min="506" max="506" width="13.85546875" style="1" bestFit="1" customWidth="1"/>
    <col min="507" max="508" width="15.7109375" style="1" customWidth="1"/>
    <col min="509" max="509" width="11.42578125" style="1"/>
    <col min="510" max="510" width="8.28515625" style="1" customWidth="1"/>
    <col min="511" max="511" width="20.28515625" style="1" customWidth="1"/>
    <col min="512" max="759" width="11.42578125" style="1"/>
    <col min="760" max="760" width="7.5703125" style="1" customWidth="1"/>
    <col min="761" max="761" width="14.28515625" style="1" customWidth="1"/>
    <col min="762" max="762" width="13.85546875" style="1" bestFit="1" customWidth="1"/>
    <col min="763" max="764" width="15.7109375" style="1" customWidth="1"/>
    <col min="765" max="765" width="11.42578125" style="1"/>
    <col min="766" max="766" width="8.28515625" style="1" customWidth="1"/>
    <col min="767" max="767" width="20.28515625" style="1" customWidth="1"/>
    <col min="768" max="1015" width="11.42578125" style="1"/>
    <col min="1016" max="1016" width="7.5703125" style="1" customWidth="1"/>
    <col min="1017" max="1017" width="14.28515625" style="1" customWidth="1"/>
    <col min="1018" max="1018" width="13.85546875" style="1" bestFit="1" customWidth="1"/>
    <col min="1019" max="1020" width="15.7109375" style="1" customWidth="1"/>
    <col min="1021" max="1021" width="11.42578125" style="1"/>
    <col min="1022" max="1022" width="8.28515625" style="1" customWidth="1"/>
    <col min="1023" max="1023" width="20.28515625" style="1" customWidth="1"/>
    <col min="1024" max="1271" width="11.42578125" style="1"/>
    <col min="1272" max="1272" width="7.5703125" style="1" customWidth="1"/>
    <col min="1273" max="1273" width="14.28515625" style="1" customWidth="1"/>
    <col min="1274" max="1274" width="13.85546875" style="1" bestFit="1" customWidth="1"/>
    <col min="1275" max="1276" width="15.7109375" style="1" customWidth="1"/>
    <col min="1277" max="1277" width="11.42578125" style="1"/>
    <col min="1278" max="1278" width="8.28515625" style="1" customWidth="1"/>
    <col min="1279" max="1279" width="20.28515625" style="1" customWidth="1"/>
    <col min="1280" max="1527" width="11.42578125" style="1"/>
    <col min="1528" max="1528" width="7.5703125" style="1" customWidth="1"/>
    <col min="1529" max="1529" width="14.28515625" style="1" customWidth="1"/>
    <col min="1530" max="1530" width="13.85546875" style="1" bestFit="1" customWidth="1"/>
    <col min="1531" max="1532" width="15.7109375" style="1" customWidth="1"/>
    <col min="1533" max="1533" width="11.42578125" style="1"/>
    <col min="1534" max="1534" width="8.28515625" style="1" customWidth="1"/>
    <col min="1535" max="1535" width="20.28515625" style="1" customWidth="1"/>
    <col min="1536" max="1783" width="11.42578125" style="1"/>
    <col min="1784" max="1784" width="7.5703125" style="1" customWidth="1"/>
    <col min="1785" max="1785" width="14.28515625" style="1" customWidth="1"/>
    <col min="1786" max="1786" width="13.85546875" style="1" bestFit="1" customWidth="1"/>
    <col min="1787" max="1788" width="15.7109375" style="1" customWidth="1"/>
    <col min="1789" max="1789" width="11.42578125" style="1"/>
    <col min="1790" max="1790" width="8.28515625" style="1" customWidth="1"/>
    <col min="1791" max="1791" width="20.28515625" style="1" customWidth="1"/>
    <col min="1792" max="2039" width="11.42578125" style="1"/>
    <col min="2040" max="2040" width="7.5703125" style="1" customWidth="1"/>
    <col min="2041" max="2041" width="14.28515625" style="1" customWidth="1"/>
    <col min="2042" max="2042" width="13.85546875" style="1" bestFit="1" customWidth="1"/>
    <col min="2043" max="2044" width="15.7109375" style="1" customWidth="1"/>
    <col min="2045" max="2045" width="11.42578125" style="1"/>
    <col min="2046" max="2046" width="8.28515625" style="1" customWidth="1"/>
    <col min="2047" max="2047" width="20.28515625" style="1" customWidth="1"/>
    <col min="2048" max="2295" width="11.42578125" style="1"/>
    <col min="2296" max="2296" width="7.5703125" style="1" customWidth="1"/>
    <col min="2297" max="2297" width="14.28515625" style="1" customWidth="1"/>
    <col min="2298" max="2298" width="13.85546875" style="1" bestFit="1" customWidth="1"/>
    <col min="2299" max="2300" width="15.7109375" style="1" customWidth="1"/>
    <col min="2301" max="2301" width="11.42578125" style="1"/>
    <col min="2302" max="2302" width="8.28515625" style="1" customWidth="1"/>
    <col min="2303" max="2303" width="20.28515625" style="1" customWidth="1"/>
    <col min="2304" max="2551" width="11.42578125" style="1"/>
    <col min="2552" max="2552" width="7.5703125" style="1" customWidth="1"/>
    <col min="2553" max="2553" width="14.28515625" style="1" customWidth="1"/>
    <col min="2554" max="2554" width="13.85546875" style="1" bestFit="1" customWidth="1"/>
    <col min="2555" max="2556" width="15.7109375" style="1" customWidth="1"/>
    <col min="2557" max="2557" width="11.42578125" style="1"/>
    <col min="2558" max="2558" width="8.28515625" style="1" customWidth="1"/>
    <col min="2559" max="2559" width="20.28515625" style="1" customWidth="1"/>
    <col min="2560" max="2807" width="11.42578125" style="1"/>
    <col min="2808" max="2808" width="7.5703125" style="1" customWidth="1"/>
    <col min="2809" max="2809" width="14.28515625" style="1" customWidth="1"/>
    <col min="2810" max="2810" width="13.85546875" style="1" bestFit="1" customWidth="1"/>
    <col min="2811" max="2812" width="15.7109375" style="1" customWidth="1"/>
    <col min="2813" max="2813" width="11.42578125" style="1"/>
    <col min="2814" max="2814" width="8.28515625" style="1" customWidth="1"/>
    <col min="2815" max="2815" width="20.28515625" style="1" customWidth="1"/>
    <col min="2816" max="3063" width="11.42578125" style="1"/>
    <col min="3064" max="3064" width="7.5703125" style="1" customWidth="1"/>
    <col min="3065" max="3065" width="14.28515625" style="1" customWidth="1"/>
    <col min="3066" max="3066" width="13.85546875" style="1" bestFit="1" customWidth="1"/>
    <col min="3067" max="3068" width="15.7109375" style="1" customWidth="1"/>
    <col min="3069" max="3069" width="11.42578125" style="1"/>
    <col min="3070" max="3070" width="8.28515625" style="1" customWidth="1"/>
    <col min="3071" max="3071" width="20.28515625" style="1" customWidth="1"/>
    <col min="3072" max="3319" width="11.42578125" style="1"/>
    <col min="3320" max="3320" width="7.5703125" style="1" customWidth="1"/>
    <col min="3321" max="3321" width="14.28515625" style="1" customWidth="1"/>
    <col min="3322" max="3322" width="13.85546875" style="1" bestFit="1" customWidth="1"/>
    <col min="3323" max="3324" width="15.7109375" style="1" customWidth="1"/>
    <col min="3325" max="3325" width="11.42578125" style="1"/>
    <col min="3326" max="3326" width="8.28515625" style="1" customWidth="1"/>
    <col min="3327" max="3327" width="20.28515625" style="1" customWidth="1"/>
    <col min="3328" max="3575" width="11.42578125" style="1"/>
    <col min="3576" max="3576" width="7.5703125" style="1" customWidth="1"/>
    <col min="3577" max="3577" width="14.28515625" style="1" customWidth="1"/>
    <col min="3578" max="3578" width="13.85546875" style="1" bestFit="1" customWidth="1"/>
    <col min="3579" max="3580" width="15.7109375" style="1" customWidth="1"/>
    <col min="3581" max="3581" width="11.42578125" style="1"/>
    <col min="3582" max="3582" width="8.28515625" style="1" customWidth="1"/>
    <col min="3583" max="3583" width="20.28515625" style="1" customWidth="1"/>
    <col min="3584" max="3831" width="11.42578125" style="1"/>
    <col min="3832" max="3832" width="7.5703125" style="1" customWidth="1"/>
    <col min="3833" max="3833" width="14.28515625" style="1" customWidth="1"/>
    <col min="3834" max="3834" width="13.85546875" style="1" bestFit="1" customWidth="1"/>
    <col min="3835" max="3836" width="15.7109375" style="1" customWidth="1"/>
    <col min="3837" max="3837" width="11.42578125" style="1"/>
    <col min="3838" max="3838" width="8.28515625" style="1" customWidth="1"/>
    <col min="3839" max="3839" width="20.28515625" style="1" customWidth="1"/>
    <col min="3840" max="4087" width="11.42578125" style="1"/>
    <col min="4088" max="4088" width="7.5703125" style="1" customWidth="1"/>
    <col min="4089" max="4089" width="14.28515625" style="1" customWidth="1"/>
    <col min="4090" max="4090" width="13.85546875" style="1" bestFit="1" customWidth="1"/>
    <col min="4091" max="4092" width="15.7109375" style="1" customWidth="1"/>
    <col min="4093" max="4093" width="11.42578125" style="1"/>
    <col min="4094" max="4094" width="8.28515625" style="1" customWidth="1"/>
    <col min="4095" max="4095" width="20.28515625" style="1" customWidth="1"/>
    <col min="4096" max="4343" width="11.42578125" style="1"/>
    <col min="4344" max="4344" width="7.5703125" style="1" customWidth="1"/>
    <col min="4345" max="4345" width="14.28515625" style="1" customWidth="1"/>
    <col min="4346" max="4346" width="13.85546875" style="1" bestFit="1" customWidth="1"/>
    <col min="4347" max="4348" width="15.7109375" style="1" customWidth="1"/>
    <col min="4349" max="4349" width="11.42578125" style="1"/>
    <col min="4350" max="4350" width="8.28515625" style="1" customWidth="1"/>
    <col min="4351" max="4351" width="20.28515625" style="1" customWidth="1"/>
    <col min="4352" max="4599" width="11.42578125" style="1"/>
    <col min="4600" max="4600" width="7.5703125" style="1" customWidth="1"/>
    <col min="4601" max="4601" width="14.28515625" style="1" customWidth="1"/>
    <col min="4602" max="4602" width="13.85546875" style="1" bestFit="1" customWidth="1"/>
    <col min="4603" max="4604" width="15.7109375" style="1" customWidth="1"/>
    <col min="4605" max="4605" width="11.42578125" style="1"/>
    <col min="4606" max="4606" width="8.28515625" style="1" customWidth="1"/>
    <col min="4607" max="4607" width="20.28515625" style="1" customWidth="1"/>
    <col min="4608" max="4855" width="11.42578125" style="1"/>
    <col min="4856" max="4856" width="7.5703125" style="1" customWidth="1"/>
    <col min="4857" max="4857" width="14.28515625" style="1" customWidth="1"/>
    <col min="4858" max="4858" width="13.85546875" style="1" bestFit="1" customWidth="1"/>
    <col min="4859" max="4860" width="15.7109375" style="1" customWidth="1"/>
    <col min="4861" max="4861" width="11.42578125" style="1"/>
    <col min="4862" max="4862" width="8.28515625" style="1" customWidth="1"/>
    <col min="4863" max="4863" width="20.28515625" style="1" customWidth="1"/>
    <col min="4864" max="5111" width="11.42578125" style="1"/>
    <col min="5112" max="5112" width="7.5703125" style="1" customWidth="1"/>
    <col min="5113" max="5113" width="14.28515625" style="1" customWidth="1"/>
    <col min="5114" max="5114" width="13.85546875" style="1" bestFit="1" customWidth="1"/>
    <col min="5115" max="5116" width="15.7109375" style="1" customWidth="1"/>
    <col min="5117" max="5117" width="11.42578125" style="1"/>
    <col min="5118" max="5118" width="8.28515625" style="1" customWidth="1"/>
    <col min="5119" max="5119" width="20.28515625" style="1" customWidth="1"/>
    <col min="5120" max="5367" width="11.42578125" style="1"/>
    <col min="5368" max="5368" width="7.5703125" style="1" customWidth="1"/>
    <col min="5369" max="5369" width="14.28515625" style="1" customWidth="1"/>
    <col min="5370" max="5370" width="13.85546875" style="1" bestFit="1" customWidth="1"/>
    <col min="5371" max="5372" width="15.7109375" style="1" customWidth="1"/>
    <col min="5373" max="5373" width="11.42578125" style="1"/>
    <col min="5374" max="5374" width="8.28515625" style="1" customWidth="1"/>
    <col min="5375" max="5375" width="20.28515625" style="1" customWidth="1"/>
    <col min="5376" max="5623" width="11.42578125" style="1"/>
    <col min="5624" max="5624" width="7.5703125" style="1" customWidth="1"/>
    <col min="5625" max="5625" width="14.28515625" style="1" customWidth="1"/>
    <col min="5626" max="5626" width="13.85546875" style="1" bestFit="1" customWidth="1"/>
    <col min="5627" max="5628" width="15.7109375" style="1" customWidth="1"/>
    <col min="5629" max="5629" width="11.42578125" style="1"/>
    <col min="5630" max="5630" width="8.28515625" style="1" customWidth="1"/>
    <col min="5631" max="5631" width="20.28515625" style="1" customWidth="1"/>
    <col min="5632" max="5879" width="11.42578125" style="1"/>
    <col min="5880" max="5880" width="7.5703125" style="1" customWidth="1"/>
    <col min="5881" max="5881" width="14.28515625" style="1" customWidth="1"/>
    <col min="5882" max="5882" width="13.85546875" style="1" bestFit="1" customWidth="1"/>
    <col min="5883" max="5884" width="15.7109375" style="1" customWidth="1"/>
    <col min="5885" max="5885" width="11.42578125" style="1"/>
    <col min="5886" max="5886" width="8.28515625" style="1" customWidth="1"/>
    <col min="5887" max="5887" width="20.28515625" style="1" customWidth="1"/>
    <col min="5888" max="6135" width="11.42578125" style="1"/>
    <col min="6136" max="6136" width="7.5703125" style="1" customWidth="1"/>
    <col min="6137" max="6137" width="14.28515625" style="1" customWidth="1"/>
    <col min="6138" max="6138" width="13.85546875" style="1" bestFit="1" customWidth="1"/>
    <col min="6139" max="6140" width="15.7109375" style="1" customWidth="1"/>
    <col min="6141" max="6141" width="11.42578125" style="1"/>
    <col min="6142" max="6142" width="8.28515625" style="1" customWidth="1"/>
    <col min="6143" max="6143" width="20.28515625" style="1" customWidth="1"/>
    <col min="6144" max="6391" width="11.42578125" style="1"/>
    <col min="6392" max="6392" width="7.5703125" style="1" customWidth="1"/>
    <col min="6393" max="6393" width="14.28515625" style="1" customWidth="1"/>
    <col min="6394" max="6394" width="13.85546875" style="1" bestFit="1" customWidth="1"/>
    <col min="6395" max="6396" width="15.7109375" style="1" customWidth="1"/>
    <col min="6397" max="6397" width="11.42578125" style="1"/>
    <col min="6398" max="6398" width="8.28515625" style="1" customWidth="1"/>
    <col min="6399" max="6399" width="20.28515625" style="1" customWidth="1"/>
    <col min="6400" max="6647" width="11.42578125" style="1"/>
    <col min="6648" max="6648" width="7.5703125" style="1" customWidth="1"/>
    <col min="6649" max="6649" width="14.28515625" style="1" customWidth="1"/>
    <col min="6650" max="6650" width="13.85546875" style="1" bestFit="1" customWidth="1"/>
    <col min="6651" max="6652" width="15.7109375" style="1" customWidth="1"/>
    <col min="6653" max="6653" width="11.42578125" style="1"/>
    <col min="6654" max="6654" width="8.28515625" style="1" customWidth="1"/>
    <col min="6655" max="6655" width="20.28515625" style="1" customWidth="1"/>
    <col min="6656" max="6903" width="11.42578125" style="1"/>
    <col min="6904" max="6904" width="7.5703125" style="1" customWidth="1"/>
    <col min="6905" max="6905" width="14.28515625" style="1" customWidth="1"/>
    <col min="6906" max="6906" width="13.85546875" style="1" bestFit="1" customWidth="1"/>
    <col min="6907" max="6908" width="15.7109375" style="1" customWidth="1"/>
    <col min="6909" max="6909" width="11.42578125" style="1"/>
    <col min="6910" max="6910" width="8.28515625" style="1" customWidth="1"/>
    <col min="6911" max="6911" width="20.28515625" style="1" customWidth="1"/>
    <col min="6912" max="7159" width="11.42578125" style="1"/>
    <col min="7160" max="7160" width="7.5703125" style="1" customWidth="1"/>
    <col min="7161" max="7161" width="14.28515625" style="1" customWidth="1"/>
    <col min="7162" max="7162" width="13.85546875" style="1" bestFit="1" customWidth="1"/>
    <col min="7163" max="7164" width="15.7109375" style="1" customWidth="1"/>
    <col min="7165" max="7165" width="11.42578125" style="1"/>
    <col min="7166" max="7166" width="8.28515625" style="1" customWidth="1"/>
    <col min="7167" max="7167" width="20.28515625" style="1" customWidth="1"/>
    <col min="7168" max="7415" width="11.42578125" style="1"/>
    <col min="7416" max="7416" width="7.5703125" style="1" customWidth="1"/>
    <col min="7417" max="7417" width="14.28515625" style="1" customWidth="1"/>
    <col min="7418" max="7418" width="13.85546875" style="1" bestFit="1" customWidth="1"/>
    <col min="7419" max="7420" width="15.7109375" style="1" customWidth="1"/>
    <col min="7421" max="7421" width="11.42578125" style="1"/>
    <col min="7422" max="7422" width="8.28515625" style="1" customWidth="1"/>
    <col min="7423" max="7423" width="20.28515625" style="1" customWidth="1"/>
    <col min="7424" max="7671" width="11.42578125" style="1"/>
    <col min="7672" max="7672" width="7.5703125" style="1" customWidth="1"/>
    <col min="7673" max="7673" width="14.28515625" style="1" customWidth="1"/>
    <col min="7674" max="7674" width="13.85546875" style="1" bestFit="1" customWidth="1"/>
    <col min="7675" max="7676" width="15.7109375" style="1" customWidth="1"/>
    <col min="7677" max="7677" width="11.42578125" style="1"/>
    <col min="7678" max="7678" width="8.28515625" style="1" customWidth="1"/>
    <col min="7679" max="7679" width="20.28515625" style="1" customWidth="1"/>
    <col min="7680" max="7927" width="11.42578125" style="1"/>
    <col min="7928" max="7928" width="7.5703125" style="1" customWidth="1"/>
    <col min="7929" max="7929" width="14.28515625" style="1" customWidth="1"/>
    <col min="7930" max="7930" width="13.85546875" style="1" bestFit="1" customWidth="1"/>
    <col min="7931" max="7932" width="15.7109375" style="1" customWidth="1"/>
    <col min="7933" max="7933" width="11.42578125" style="1"/>
    <col min="7934" max="7934" width="8.28515625" style="1" customWidth="1"/>
    <col min="7935" max="7935" width="20.28515625" style="1" customWidth="1"/>
    <col min="7936" max="8183" width="11.42578125" style="1"/>
    <col min="8184" max="8184" width="7.5703125" style="1" customWidth="1"/>
    <col min="8185" max="8185" width="14.28515625" style="1" customWidth="1"/>
    <col min="8186" max="8186" width="13.85546875" style="1" bestFit="1" customWidth="1"/>
    <col min="8187" max="8188" width="15.7109375" style="1" customWidth="1"/>
    <col min="8189" max="8189" width="11.42578125" style="1"/>
    <col min="8190" max="8190" width="8.28515625" style="1" customWidth="1"/>
    <col min="8191" max="8191" width="20.28515625" style="1" customWidth="1"/>
    <col min="8192" max="8439" width="11.42578125" style="1"/>
    <col min="8440" max="8440" width="7.5703125" style="1" customWidth="1"/>
    <col min="8441" max="8441" width="14.28515625" style="1" customWidth="1"/>
    <col min="8442" max="8442" width="13.85546875" style="1" bestFit="1" customWidth="1"/>
    <col min="8443" max="8444" width="15.7109375" style="1" customWidth="1"/>
    <col min="8445" max="8445" width="11.42578125" style="1"/>
    <col min="8446" max="8446" width="8.28515625" style="1" customWidth="1"/>
    <col min="8447" max="8447" width="20.28515625" style="1" customWidth="1"/>
    <col min="8448" max="8695" width="11.42578125" style="1"/>
    <col min="8696" max="8696" width="7.5703125" style="1" customWidth="1"/>
    <col min="8697" max="8697" width="14.28515625" style="1" customWidth="1"/>
    <col min="8698" max="8698" width="13.85546875" style="1" bestFit="1" customWidth="1"/>
    <col min="8699" max="8700" width="15.7109375" style="1" customWidth="1"/>
    <col min="8701" max="8701" width="11.42578125" style="1"/>
    <col min="8702" max="8702" width="8.28515625" style="1" customWidth="1"/>
    <col min="8703" max="8703" width="20.28515625" style="1" customWidth="1"/>
    <col min="8704" max="8951" width="11.42578125" style="1"/>
    <col min="8952" max="8952" width="7.5703125" style="1" customWidth="1"/>
    <col min="8953" max="8953" width="14.28515625" style="1" customWidth="1"/>
    <col min="8954" max="8954" width="13.85546875" style="1" bestFit="1" customWidth="1"/>
    <col min="8955" max="8956" width="15.7109375" style="1" customWidth="1"/>
    <col min="8957" max="8957" width="11.42578125" style="1"/>
    <col min="8958" max="8958" width="8.28515625" style="1" customWidth="1"/>
    <col min="8959" max="8959" width="20.28515625" style="1" customWidth="1"/>
    <col min="8960" max="9207" width="11.42578125" style="1"/>
    <col min="9208" max="9208" width="7.5703125" style="1" customWidth="1"/>
    <col min="9209" max="9209" width="14.28515625" style="1" customWidth="1"/>
    <col min="9210" max="9210" width="13.85546875" style="1" bestFit="1" customWidth="1"/>
    <col min="9211" max="9212" width="15.7109375" style="1" customWidth="1"/>
    <col min="9213" max="9213" width="11.42578125" style="1"/>
    <col min="9214" max="9214" width="8.28515625" style="1" customWidth="1"/>
    <col min="9215" max="9215" width="20.28515625" style="1" customWidth="1"/>
    <col min="9216" max="9463" width="11.42578125" style="1"/>
    <col min="9464" max="9464" width="7.5703125" style="1" customWidth="1"/>
    <col min="9465" max="9465" width="14.28515625" style="1" customWidth="1"/>
    <col min="9466" max="9466" width="13.85546875" style="1" bestFit="1" customWidth="1"/>
    <col min="9467" max="9468" width="15.7109375" style="1" customWidth="1"/>
    <col min="9469" max="9469" width="11.42578125" style="1"/>
    <col min="9470" max="9470" width="8.28515625" style="1" customWidth="1"/>
    <col min="9471" max="9471" width="20.28515625" style="1" customWidth="1"/>
    <col min="9472" max="9719" width="11.42578125" style="1"/>
    <col min="9720" max="9720" width="7.5703125" style="1" customWidth="1"/>
    <col min="9721" max="9721" width="14.28515625" style="1" customWidth="1"/>
    <col min="9722" max="9722" width="13.85546875" style="1" bestFit="1" customWidth="1"/>
    <col min="9723" max="9724" width="15.7109375" style="1" customWidth="1"/>
    <col min="9725" max="9725" width="11.42578125" style="1"/>
    <col min="9726" max="9726" width="8.28515625" style="1" customWidth="1"/>
    <col min="9727" max="9727" width="20.28515625" style="1" customWidth="1"/>
    <col min="9728" max="9975" width="11.42578125" style="1"/>
    <col min="9976" max="9976" width="7.5703125" style="1" customWidth="1"/>
    <col min="9977" max="9977" width="14.28515625" style="1" customWidth="1"/>
    <col min="9978" max="9978" width="13.85546875" style="1" bestFit="1" customWidth="1"/>
    <col min="9979" max="9980" width="15.7109375" style="1" customWidth="1"/>
    <col min="9981" max="9981" width="11.42578125" style="1"/>
    <col min="9982" max="9982" width="8.28515625" style="1" customWidth="1"/>
    <col min="9983" max="9983" width="20.28515625" style="1" customWidth="1"/>
    <col min="9984" max="10231" width="11.42578125" style="1"/>
    <col min="10232" max="10232" width="7.5703125" style="1" customWidth="1"/>
    <col min="10233" max="10233" width="14.28515625" style="1" customWidth="1"/>
    <col min="10234" max="10234" width="13.85546875" style="1" bestFit="1" customWidth="1"/>
    <col min="10235" max="10236" width="15.7109375" style="1" customWidth="1"/>
    <col min="10237" max="10237" width="11.42578125" style="1"/>
    <col min="10238" max="10238" width="8.28515625" style="1" customWidth="1"/>
    <col min="10239" max="10239" width="20.28515625" style="1" customWidth="1"/>
    <col min="10240" max="10487" width="11.42578125" style="1"/>
    <col min="10488" max="10488" width="7.5703125" style="1" customWidth="1"/>
    <col min="10489" max="10489" width="14.28515625" style="1" customWidth="1"/>
    <col min="10490" max="10490" width="13.85546875" style="1" bestFit="1" customWidth="1"/>
    <col min="10491" max="10492" width="15.7109375" style="1" customWidth="1"/>
    <col min="10493" max="10493" width="11.42578125" style="1"/>
    <col min="10494" max="10494" width="8.28515625" style="1" customWidth="1"/>
    <col min="10495" max="10495" width="20.28515625" style="1" customWidth="1"/>
    <col min="10496" max="10743" width="11.42578125" style="1"/>
    <col min="10744" max="10744" width="7.5703125" style="1" customWidth="1"/>
    <col min="10745" max="10745" width="14.28515625" style="1" customWidth="1"/>
    <col min="10746" max="10746" width="13.85546875" style="1" bestFit="1" customWidth="1"/>
    <col min="10747" max="10748" width="15.7109375" style="1" customWidth="1"/>
    <col min="10749" max="10749" width="11.42578125" style="1"/>
    <col min="10750" max="10750" width="8.28515625" style="1" customWidth="1"/>
    <col min="10751" max="10751" width="20.28515625" style="1" customWidth="1"/>
    <col min="10752" max="10999" width="11.42578125" style="1"/>
    <col min="11000" max="11000" width="7.5703125" style="1" customWidth="1"/>
    <col min="11001" max="11001" width="14.28515625" style="1" customWidth="1"/>
    <col min="11002" max="11002" width="13.85546875" style="1" bestFit="1" customWidth="1"/>
    <col min="11003" max="11004" width="15.7109375" style="1" customWidth="1"/>
    <col min="11005" max="11005" width="11.42578125" style="1"/>
    <col min="11006" max="11006" width="8.28515625" style="1" customWidth="1"/>
    <col min="11007" max="11007" width="20.28515625" style="1" customWidth="1"/>
    <col min="11008" max="11255" width="11.42578125" style="1"/>
    <col min="11256" max="11256" width="7.5703125" style="1" customWidth="1"/>
    <col min="11257" max="11257" width="14.28515625" style="1" customWidth="1"/>
    <col min="11258" max="11258" width="13.85546875" style="1" bestFit="1" customWidth="1"/>
    <col min="11259" max="11260" width="15.7109375" style="1" customWidth="1"/>
    <col min="11261" max="11261" width="11.42578125" style="1"/>
    <col min="11262" max="11262" width="8.28515625" style="1" customWidth="1"/>
    <col min="11263" max="11263" width="20.28515625" style="1" customWidth="1"/>
    <col min="11264" max="11511" width="11.42578125" style="1"/>
    <col min="11512" max="11512" width="7.5703125" style="1" customWidth="1"/>
    <col min="11513" max="11513" width="14.28515625" style="1" customWidth="1"/>
    <col min="11514" max="11514" width="13.85546875" style="1" bestFit="1" customWidth="1"/>
    <col min="11515" max="11516" width="15.7109375" style="1" customWidth="1"/>
    <col min="11517" max="11517" width="11.42578125" style="1"/>
    <col min="11518" max="11518" width="8.28515625" style="1" customWidth="1"/>
    <col min="11519" max="11519" width="20.28515625" style="1" customWidth="1"/>
    <col min="11520" max="11767" width="11.42578125" style="1"/>
    <col min="11768" max="11768" width="7.5703125" style="1" customWidth="1"/>
    <col min="11769" max="11769" width="14.28515625" style="1" customWidth="1"/>
    <col min="11770" max="11770" width="13.85546875" style="1" bestFit="1" customWidth="1"/>
    <col min="11771" max="11772" width="15.7109375" style="1" customWidth="1"/>
    <col min="11773" max="11773" width="11.42578125" style="1"/>
    <col min="11774" max="11774" width="8.28515625" style="1" customWidth="1"/>
    <col min="11775" max="11775" width="20.28515625" style="1" customWidth="1"/>
    <col min="11776" max="12023" width="11.42578125" style="1"/>
    <col min="12024" max="12024" width="7.5703125" style="1" customWidth="1"/>
    <col min="12025" max="12025" width="14.28515625" style="1" customWidth="1"/>
    <col min="12026" max="12026" width="13.85546875" style="1" bestFit="1" customWidth="1"/>
    <col min="12027" max="12028" width="15.7109375" style="1" customWidth="1"/>
    <col min="12029" max="12029" width="11.42578125" style="1"/>
    <col min="12030" max="12030" width="8.28515625" style="1" customWidth="1"/>
    <col min="12031" max="12031" width="20.28515625" style="1" customWidth="1"/>
    <col min="12032" max="12279" width="11.42578125" style="1"/>
    <col min="12280" max="12280" width="7.5703125" style="1" customWidth="1"/>
    <col min="12281" max="12281" width="14.28515625" style="1" customWidth="1"/>
    <col min="12282" max="12282" width="13.85546875" style="1" bestFit="1" customWidth="1"/>
    <col min="12283" max="12284" width="15.7109375" style="1" customWidth="1"/>
    <col min="12285" max="12285" width="11.42578125" style="1"/>
    <col min="12286" max="12286" width="8.28515625" style="1" customWidth="1"/>
    <col min="12287" max="12287" width="20.28515625" style="1" customWidth="1"/>
    <col min="12288" max="12535" width="11.42578125" style="1"/>
    <col min="12536" max="12536" width="7.5703125" style="1" customWidth="1"/>
    <col min="12537" max="12537" width="14.28515625" style="1" customWidth="1"/>
    <col min="12538" max="12538" width="13.85546875" style="1" bestFit="1" customWidth="1"/>
    <col min="12539" max="12540" width="15.7109375" style="1" customWidth="1"/>
    <col min="12541" max="12541" width="11.42578125" style="1"/>
    <col min="12542" max="12542" width="8.28515625" style="1" customWidth="1"/>
    <col min="12543" max="12543" width="20.28515625" style="1" customWidth="1"/>
    <col min="12544" max="12791" width="11.42578125" style="1"/>
    <col min="12792" max="12792" width="7.5703125" style="1" customWidth="1"/>
    <col min="12793" max="12793" width="14.28515625" style="1" customWidth="1"/>
    <col min="12794" max="12794" width="13.85546875" style="1" bestFit="1" customWidth="1"/>
    <col min="12795" max="12796" width="15.7109375" style="1" customWidth="1"/>
    <col min="12797" max="12797" width="11.42578125" style="1"/>
    <col min="12798" max="12798" width="8.28515625" style="1" customWidth="1"/>
    <col min="12799" max="12799" width="20.28515625" style="1" customWidth="1"/>
    <col min="12800" max="13047" width="11.42578125" style="1"/>
    <col min="13048" max="13048" width="7.5703125" style="1" customWidth="1"/>
    <col min="13049" max="13049" width="14.28515625" style="1" customWidth="1"/>
    <col min="13050" max="13050" width="13.85546875" style="1" bestFit="1" customWidth="1"/>
    <col min="13051" max="13052" width="15.7109375" style="1" customWidth="1"/>
    <col min="13053" max="13053" width="11.42578125" style="1"/>
    <col min="13054" max="13054" width="8.28515625" style="1" customWidth="1"/>
    <col min="13055" max="13055" width="20.28515625" style="1" customWidth="1"/>
    <col min="13056" max="13303" width="11.42578125" style="1"/>
    <col min="13304" max="13304" width="7.5703125" style="1" customWidth="1"/>
    <col min="13305" max="13305" width="14.28515625" style="1" customWidth="1"/>
    <col min="13306" max="13306" width="13.85546875" style="1" bestFit="1" customWidth="1"/>
    <col min="13307" max="13308" width="15.7109375" style="1" customWidth="1"/>
    <col min="13309" max="13309" width="11.42578125" style="1"/>
    <col min="13310" max="13310" width="8.28515625" style="1" customWidth="1"/>
    <col min="13311" max="13311" width="20.28515625" style="1" customWidth="1"/>
    <col min="13312" max="13559" width="11.42578125" style="1"/>
    <col min="13560" max="13560" width="7.5703125" style="1" customWidth="1"/>
    <col min="13561" max="13561" width="14.28515625" style="1" customWidth="1"/>
    <col min="13562" max="13562" width="13.85546875" style="1" bestFit="1" customWidth="1"/>
    <col min="13563" max="13564" width="15.7109375" style="1" customWidth="1"/>
    <col min="13565" max="13565" width="11.42578125" style="1"/>
    <col min="13566" max="13566" width="8.28515625" style="1" customWidth="1"/>
    <col min="13567" max="13567" width="20.28515625" style="1" customWidth="1"/>
    <col min="13568" max="13815" width="11.42578125" style="1"/>
    <col min="13816" max="13816" width="7.5703125" style="1" customWidth="1"/>
    <col min="13817" max="13817" width="14.28515625" style="1" customWidth="1"/>
    <col min="13818" max="13818" width="13.85546875" style="1" bestFit="1" customWidth="1"/>
    <col min="13819" max="13820" width="15.7109375" style="1" customWidth="1"/>
    <col min="13821" max="13821" width="11.42578125" style="1"/>
    <col min="13822" max="13822" width="8.28515625" style="1" customWidth="1"/>
    <col min="13823" max="13823" width="20.28515625" style="1" customWidth="1"/>
    <col min="13824" max="14071" width="11.42578125" style="1"/>
    <col min="14072" max="14072" width="7.5703125" style="1" customWidth="1"/>
    <col min="14073" max="14073" width="14.28515625" style="1" customWidth="1"/>
    <col min="14074" max="14074" width="13.85546875" style="1" bestFit="1" customWidth="1"/>
    <col min="14075" max="14076" width="15.7109375" style="1" customWidth="1"/>
    <col min="14077" max="14077" width="11.42578125" style="1"/>
    <col min="14078" max="14078" width="8.28515625" style="1" customWidth="1"/>
    <col min="14079" max="14079" width="20.28515625" style="1" customWidth="1"/>
    <col min="14080" max="14327" width="11.42578125" style="1"/>
    <col min="14328" max="14328" width="7.5703125" style="1" customWidth="1"/>
    <col min="14329" max="14329" width="14.28515625" style="1" customWidth="1"/>
    <col min="14330" max="14330" width="13.85546875" style="1" bestFit="1" customWidth="1"/>
    <col min="14331" max="14332" width="15.7109375" style="1" customWidth="1"/>
    <col min="14333" max="14333" width="11.42578125" style="1"/>
    <col min="14334" max="14334" width="8.28515625" style="1" customWidth="1"/>
    <col min="14335" max="14335" width="20.28515625" style="1" customWidth="1"/>
    <col min="14336" max="14583" width="11.42578125" style="1"/>
    <col min="14584" max="14584" width="7.5703125" style="1" customWidth="1"/>
    <col min="14585" max="14585" width="14.28515625" style="1" customWidth="1"/>
    <col min="14586" max="14586" width="13.85546875" style="1" bestFit="1" customWidth="1"/>
    <col min="14587" max="14588" width="15.7109375" style="1" customWidth="1"/>
    <col min="14589" max="14589" width="11.42578125" style="1"/>
    <col min="14590" max="14590" width="8.28515625" style="1" customWidth="1"/>
    <col min="14591" max="14591" width="20.28515625" style="1" customWidth="1"/>
    <col min="14592" max="14839" width="11.42578125" style="1"/>
    <col min="14840" max="14840" width="7.5703125" style="1" customWidth="1"/>
    <col min="14841" max="14841" width="14.28515625" style="1" customWidth="1"/>
    <col min="14842" max="14842" width="13.85546875" style="1" bestFit="1" customWidth="1"/>
    <col min="14843" max="14844" width="15.7109375" style="1" customWidth="1"/>
    <col min="14845" max="14845" width="11.42578125" style="1"/>
    <col min="14846" max="14846" width="8.28515625" style="1" customWidth="1"/>
    <col min="14847" max="14847" width="20.28515625" style="1" customWidth="1"/>
    <col min="14848" max="15095" width="11.42578125" style="1"/>
    <col min="15096" max="15096" width="7.5703125" style="1" customWidth="1"/>
    <col min="15097" max="15097" width="14.28515625" style="1" customWidth="1"/>
    <col min="15098" max="15098" width="13.85546875" style="1" bestFit="1" customWidth="1"/>
    <col min="15099" max="15100" width="15.7109375" style="1" customWidth="1"/>
    <col min="15101" max="15101" width="11.42578125" style="1"/>
    <col min="15102" max="15102" width="8.28515625" style="1" customWidth="1"/>
    <col min="15103" max="15103" width="20.28515625" style="1" customWidth="1"/>
    <col min="15104" max="15351" width="11.42578125" style="1"/>
    <col min="15352" max="15352" width="7.5703125" style="1" customWidth="1"/>
    <col min="15353" max="15353" width="14.28515625" style="1" customWidth="1"/>
    <col min="15354" max="15354" width="13.85546875" style="1" bestFit="1" customWidth="1"/>
    <col min="15355" max="15356" width="15.7109375" style="1" customWidth="1"/>
    <col min="15357" max="15357" width="11.42578125" style="1"/>
    <col min="15358" max="15358" width="8.28515625" style="1" customWidth="1"/>
    <col min="15359" max="15359" width="20.28515625" style="1" customWidth="1"/>
    <col min="15360" max="15607" width="11.42578125" style="1"/>
    <col min="15608" max="15608" width="7.5703125" style="1" customWidth="1"/>
    <col min="15609" max="15609" width="14.28515625" style="1" customWidth="1"/>
    <col min="15610" max="15610" width="13.85546875" style="1" bestFit="1" customWidth="1"/>
    <col min="15611" max="15612" width="15.7109375" style="1" customWidth="1"/>
    <col min="15613" max="15613" width="11.42578125" style="1"/>
    <col min="15614" max="15614" width="8.28515625" style="1" customWidth="1"/>
    <col min="15615" max="15615" width="20.28515625" style="1" customWidth="1"/>
    <col min="15616" max="15863" width="11.42578125" style="1"/>
    <col min="15864" max="15864" width="7.5703125" style="1" customWidth="1"/>
    <col min="15865" max="15865" width="14.28515625" style="1" customWidth="1"/>
    <col min="15866" max="15866" width="13.85546875" style="1" bestFit="1" customWidth="1"/>
    <col min="15867" max="15868" width="15.7109375" style="1" customWidth="1"/>
    <col min="15869" max="15869" width="11.42578125" style="1"/>
    <col min="15870" max="15870" width="8.28515625" style="1" customWidth="1"/>
    <col min="15871" max="15871" width="20.28515625" style="1" customWidth="1"/>
    <col min="15872" max="16119" width="11.42578125" style="1"/>
    <col min="16120" max="16120" width="7.5703125" style="1" customWidth="1"/>
    <col min="16121" max="16121" width="14.28515625" style="1" customWidth="1"/>
    <col min="16122" max="16122" width="13.85546875" style="1" bestFit="1" customWidth="1"/>
    <col min="16123" max="16124" width="15.7109375" style="1" customWidth="1"/>
    <col min="16125" max="16125" width="11.42578125" style="1"/>
    <col min="16126" max="16126" width="8.28515625" style="1" customWidth="1"/>
    <col min="16127" max="16127" width="20.28515625" style="1" customWidth="1"/>
    <col min="16128" max="16384" width="11.42578125" style="1"/>
  </cols>
  <sheetData>
    <row r="1" spans="1:30" ht="18" customHeight="1" x14ac:dyDescent="0.25">
      <c r="A1" s="283" t="s">
        <v>28</v>
      </c>
      <c r="B1" s="284"/>
      <c r="C1" s="306" t="str">
        <f>+JANV.!C1</f>
        <v>Nom - Prénom</v>
      </c>
      <c r="D1" s="306"/>
      <c r="E1" s="306"/>
      <c r="F1" s="306"/>
      <c r="G1" s="306"/>
      <c r="H1" s="307"/>
      <c r="J1" s="310" t="s">
        <v>56</v>
      </c>
      <c r="K1" s="311"/>
      <c r="L1" s="312"/>
      <c r="M1" s="316">
        <v>2018</v>
      </c>
    </row>
    <row r="2" spans="1:30" ht="18" customHeight="1" x14ac:dyDescent="0.25">
      <c r="A2" s="285"/>
      <c r="B2" s="286"/>
      <c r="C2" s="308"/>
      <c r="D2" s="308"/>
      <c r="E2" s="308"/>
      <c r="F2" s="308"/>
      <c r="G2" s="308"/>
      <c r="H2" s="309"/>
      <c r="J2" s="313"/>
      <c r="K2" s="314"/>
      <c r="L2" s="315"/>
      <c r="M2" s="317"/>
    </row>
    <row r="3" spans="1:30" ht="18" customHeight="1" x14ac:dyDescent="0.25">
      <c r="A3" s="1"/>
      <c r="C3" s="1"/>
      <c r="D3" s="1"/>
      <c r="E3" s="1"/>
      <c r="J3" s="2"/>
      <c r="K3" s="2"/>
      <c r="L3" s="2"/>
    </row>
    <row r="4" spans="1:30" ht="18" customHeight="1" x14ac:dyDescent="0.25">
      <c r="A4" s="1"/>
      <c r="B4" s="60" t="s">
        <v>40</v>
      </c>
      <c r="C4" s="94" t="s">
        <v>41</v>
      </c>
      <c r="D4" s="2"/>
      <c r="E4" s="318" t="s">
        <v>46</v>
      </c>
      <c r="F4" s="319"/>
      <c r="G4" s="320"/>
      <c r="H4" s="61"/>
      <c r="I4" s="53"/>
      <c r="J4" s="4" t="s">
        <v>19</v>
      </c>
      <c r="K4" s="5" t="s">
        <v>21</v>
      </c>
      <c r="L4" s="5"/>
      <c r="M4" s="6"/>
    </row>
    <row r="5" spans="1:30" s="2" customFormat="1" ht="18" customHeight="1" x14ac:dyDescent="0.25">
      <c r="B5" s="62">
        <v>15</v>
      </c>
      <c r="C5" s="63">
        <f t="shared" ref="C5" si="0">B5/60*100</f>
        <v>25</v>
      </c>
      <c r="D5" s="54"/>
      <c r="E5" s="304">
        <v>30</v>
      </c>
      <c r="F5" s="305"/>
      <c r="G5" s="64">
        <f>E5/60*100</f>
        <v>50</v>
      </c>
      <c r="H5" s="65"/>
      <c r="J5" s="7" t="s">
        <v>20</v>
      </c>
      <c r="K5" s="8" t="s">
        <v>22</v>
      </c>
      <c r="L5" s="8"/>
      <c r="M5" s="9"/>
      <c r="P5" s="1"/>
      <c r="Q5" s="1"/>
    </row>
    <row r="6" spans="1:30" s="2" customFormat="1" ht="18" customHeight="1" x14ac:dyDescent="0.25">
      <c r="B6" s="62">
        <v>30</v>
      </c>
      <c r="C6" s="63">
        <v>50</v>
      </c>
      <c r="D6" s="54"/>
      <c r="E6" s="22"/>
      <c r="F6" s="22"/>
      <c r="G6" s="65"/>
      <c r="H6" s="65"/>
      <c r="J6" s="7" t="s">
        <v>23</v>
      </c>
      <c r="K6" s="8" t="s">
        <v>24</v>
      </c>
      <c r="L6" s="11"/>
      <c r="M6" s="66"/>
      <c r="P6" s="1"/>
      <c r="Q6" s="1"/>
    </row>
    <row r="7" spans="1:30" s="2" customFormat="1" ht="18" customHeight="1" x14ac:dyDescent="0.25">
      <c r="B7" s="67">
        <v>45</v>
      </c>
      <c r="C7" s="68">
        <f>B7/60*100</f>
        <v>75</v>
      </c>
      <c r="D7" s="54"/>
      <c r="E7" s="297" t="s">
        <v>44</v>
      </c>
      <c r="F7" s="298"/>
      <c r="G7" s="298"/>
      <c r="H7" s="299"/>
      <c r="J7" s="7" t="s">
        <v>0</v>
      </c>
      <c r="K7" s="8" t="s">
        <v>27</v>
      </c>
      <c r="L7" s="11"/>
      <c r="M7" s="66"/>
      <c r="S7" s="1">
        <v>5</v>
      </c>
      <c r="T7" s="55">
        <v>7</v>
      </c>
      <c r="U7" s="1" t="s">
        <v>10</v>
      </c>
    </row>
    <row r="8" spans="1:30" ht="18" customHeight="1" x14ac:dyDescent="0.25">
      <c r="A8" s="8"/>
      <c r="B8" s="69"/>
      <c r="C8" s="70"/>
      <c r="D8" s="22"/>
      <c r="E8" s="300"/>
      <c r="F8" s="301"/>
      <c r="G8" s="301"/>
      <c r="H8" s="302"/>
      <c r="I8" s="10"/>
      <c r="J8" s="7" t="s">
        <v>1</v>
      </c>
      <c r="K8" s="8" t="s">
        <v>25</v>
      </c>
      <c r="L8" s="8"/>
      <c r="M8" s="9"/>
      <c r="S8" s="1">
        <v>2</v>
      </c>
      <c r="T8" s="55">
        <v>3.5</v>
      </c>
      <c r="U8" s="1" t="s">
        <v>31</v>
      </c>
    </row>
    <row r="9" spans="1:30" ht="18" customHeight="1" x14ac:dyDescent="0.25">
      <c r="A9" s="71"/>
      <c r="C9" s="72"/>
      <c r="D9" s="22"/>
      <c r="E9" s="8"/>
      <c r="F9" s="8"/>
      <c r="G9" s="72"/>
      <c r="H9" s="72"/>
      <c r="I9" s="10"/>
      <c r="J9" s="7" t="s">
        <v>30</v>
      </c>
      <c r="K9" s="8" t="s">
        <v>42</v>
      </c>
      <c r="L9" s="8"/>
      <c r="M9" s="9"/>
      <c r="S9" s="1">
        <v>3</v>
      </c>
      <c r="T9" s="55">
        <v>3.5</v>
      </c>
      <c r="U9" s="1" t="s">
        <v>32</v>
      </c>
    </row>
    <row r="10" spans="1:30" ht="18" customHeight="1" x14ac:dyDescent="0.25">
      <c r="A10" s="71"/>
      <c r="B10" s="12" t="s">
        <v>18</v>
      </c>
      <c r="C10" s="13"/>
      <c r="D10" s="14"/>
      <c r="E10" s="73">
        <v>7</v>
      </c>
      <c r="J10" s="15" t="s">
        <v>2</v>
      </c>
      <c r="K10" s="16" t="s">
        <v>26</v>
      </c>
      <c r="L10" s="16"/>
      <c r="M10" s="17"/>
      <c r="S10" s="1">
        <v>0</v>
      </c>
      <c r="T10" s="55">
        <v>0</v>
      </c>
      <c r="U10" s="1" t="s">
        <v>47</v>
      </c>
    </row>
    <row r="11" spans="1:30" ht="18" customHeight="1" thickBot="1" x14ac:dyDescent="0.3">
      <c r="A11" s="1"/>
      <c r="C11" s="1"/>
      <c r="D11" s="1"/>
      <c r="E11" s="1"/>
      <c r="T11" s="55"/>
    </row>
    <row r="12" spans="1:30" ht="45" customHeight="1" thickBot="1" x14ac:dyDescent="0.3">
      <c r="B12" s="112" t="s">
        <v>63</v>
      </c>
      <c r="C12" s="111">
        <v>27.5</v>
      </c>
      <c r="D12" s="37" t="s">
        <v>3</v>
      </c>
      <c r="E12" s="19" t="s">
        <v>4</v>
      </c>
      <c r="G12" s="20" t="s">
        <v>45</v>
      </c>
      <c r="H12" s="21"/>
      <c r="I12" s="20" t="s">
        <v>48</v>
      </c>
      <c r="J12" s="20" t="s">
        <v>49</v>
      </c>
      <c r="K12" s="20" t="s">
        <v>50</v>
      </c>
      <c r="M12" s="20" t="s">
        <v>9</v>
      </c>
      <c r="P12" s="74"/>
    </row>
    <row r="13" spans="1:30" ht="32.25" customHeight="1" thickBot="1" x14ac:dyDescent="0.3">
      <c r="B13" s="1" t="s">
        <v>8</v>
      </c>
      <c r="C13" s="18"/>
      <c r="D13" s="22"/>
      <c r="E13" s="22"/>
      <c r="G13" s="22"/>
      <c r="H13" s="21"/>
      <c r="I13" s="8"/>
      <c r="J13" s="8"/>
      <c r="K13" s="104">
        <f>+MAI!K52</f>
        <v>-0.5</v>
      </c>
      <c r="M13" s="104">
        <f>+MAI!M52+C12</f>
        <v>26</v>
      </c>
      <c r="Q13" s="54"/>
      <c r="R13" s="54"/>
      <c r="U13" s="54" t="s">
        <v>29</v>
      </c>
      <c r="V13" s="51" t="s">
        <v>33</v>
      </c>
      <c r="W13" s="51" t="s">
        <v>34</v>
      </c>
      <c r="X13" s="52" t="s">
        <v>37</v>
      </c>
      <c r="Y13" s="51" t="s">
        <v>35</v>
      </c>
      <c r="Z13" s="51" t="s">
        <v>36</v>
      </c>
      <c r="AA13" s="2" t="s">
        <v>38</v>
      </c>
      <c r="AB13" s="51" t="s">
        <v>39</v>
      </c>
      <c r="AC13" s="51"/>
      <c r="AD13" s="51"/>
    </row>
    <row r="14" spans="1:30" ht="22.5" customHeight="1" x14ac:dyDescent="0.25">
      <c r="A14" s="292">
        <v>22</v>
      </c>
      <c r="B14" s="23" t="s">
        <v>11</v>
      </c>
      <c r="C14" s="120" t="str">
        <f t="array" ref="C14:C20">IF(MONTH(DATE(y,6,1))&lt;&gt;MONTH(DATE(y,6,1)-(WEEKDAY(DATE(y,6,1),3)-1)+{1;2;3;4;5;6;7}+{0,1,2,3,4,5}-2),"",DATE(y,6,1)-(WEEKDAY(DATE(y,6,1),3)-1)+{1;2;3;4;5;6;7}+{0,1,2,3,4,5}-2)</f>
        <v/>
      </c>
      <c r="D14" s="80"/>
      <c r="E14" s="80"/>
      <c r="F14" s="92"/>
      <c r="G14" s="93"/>
      <c r="H14" s="24"/>
      <c r="I14" s="75"/>
      <c r="J14" s="75"/>
      <c r="K14" s="102">
        <f>K13+I14+J14</f>
        <v>-0.5</v>
      </c>
      <c r="L14" s="23"/>
      <c r="M14" s="29">
        <f>-U14</f>
        <v>0</v>
      </c>
      <c r="P14" s="54"/>
      <c r="Q14" s="54" t="str">
        <f t="shared" ref="Q14:Q28" si="1">IF(D14="T",2,IF(D14="CP",0,IF(D14="TF",2,IF(D14="TM",0,IF(D14="JF",0,IF(D14="RTT",0,IF(D14="JNT",0,"0")))))))</f>
        <v>0</v>
      </c>
      <c r="R14" s="54" t="str">
        <f t="shared" ref="R14:R28" si="2">IF(E14="T",3,IF(E14="CP",0,IF(E14="TF",3,IF(E14="TM",0,IF(E14="JF",0,IF(E14="RTT",0,IF(E14="JNT",0,"0")))))))</f>
        <v>0</v>
      </c>
      <c r="S14" s="1">
        <f t="shared" ref="S14:S50" si="3">Q14+R14</f>
        <v>0</v>
      </c>
      <c r="T14" s="55">
        <f>IF(S14=5,$T$7,IF(S14=2,$T$8,IF(S14=3,$T$9,IF(S14=0,$T$10))))</f>
        <v>0</v>
      </c>
      <c r="U14" s="54">
        <f>IF(AND(D14="CP",E14="CP"),1,IF(AND(D14="CP",E14&lt;&gt;"CP"),0.5,IF(AND(D14&lt;&gt;"CP",E14="CP"),0.5,0)))</f>
        <v>0</v>
      </c>
      <c r="V14" s="54">
        <f t="shared" ref="V14:W28" si="4">IF(D14="RTT",0.5,0)</f>
        <v>0</v>
      </c>
      <c r="W14" s="54">
        <f>IF(E14="RTT",0.5,0)</f>
        <v>0</v>
      </c>
      <c r="X14" s="3">
        <f>SUM(V14:W14)</f>
        <v>0</v>
      </c>
      <c r="Y14" s="54">
        <f>IF(D14="TM",0.5,0)</f>
        <v>0</v>
      </c>
      <c r="Z14" s="54">
        <f>IF(E14="TM",0.5,0)</f>
        <v>0</v>
      </c>
      <c r="AA14" s="2">
        <f>SUM(Y14:Z14)</f>
        <v>0</v>
      </c>
      <c r="AB14" s="1">
        <f>AA14/1547*17</f>
        <v>0</v>
      </c>
    </row>
    <row r="15" spans="1:30" ht="22.5" customHeight="1" x14ac:dyDescent="0.25">
      <c r="A15" s="303"/>
      <c r="B15" s="8" t="s">
        <v>12</v>
      </c>
      <c r="C15" s="121" t="str">
        <v/>
      </c>
      <c r="D15" s="81"/>
      <c r="E15" s="81"/>
      <c r="F15" s="87"/>
      <c r="G15" s="88"/>
      <c r="H15" s="22"/>
      <c r="I15" s="73">
        <f>IF(G15&gt;T15,(G15-T15),0)</f>
        <v>0</v>
      </c>
      <c r="J15" s="73">
        <f>IF(G15&lt;T15,(G15-T15),0)</f>
        <v>0</v>
      </c>
      <c r="K15" s="73">
        <f>K14+I15+J15</f>
        <v>-0.5</v>
      </c>
      <c r="L15" s="8"/>
      <c r="M15" s="26">
        <f>-U15</f>
        <v>0</v>
      </c>
      <c r="P15" s="54"/>
      <c r="Q15" s="54" t="str">
        <f t="shared" si="1"/>
        <v>0</v>
      </c>
      <c r="R15" s="54" t="str">
        <f t="shared" si="2"/>
        <v>0</v>
      </c>
      <c r="S15" s="1">
        <f t="shared" si="3"/>
        <v>0</v>
      </c>
      <c r="T15" s="55">
        <f t="shared" ref="T15:T50" si="5">IF(S15=5,$T$7,IF(S15=2,$T$8,IF(S15=3,$T$9,IF(S15=0,$T$10))))</f>
        <v>0</v>
      </c>
      <c r="U15" s="54">
        <f>IF(AND(D15="CP",E15="CP"),1,IF(AND(D15="CP",E15&lt;&gt;"CP"),0.5,IF(AND(D15&lt;&gt;"CP",E15="CP"),0.5,0)))</f>
        <v>0</v>
      </c>
      <c r="V15" s="54">
        <f t="shared" si="4"/>
        <v>0</v>
      </c>
      <c r="W15" s="54">
        <f t="shared" si="4"/>
        <v>0</v>
      </c>
      <c r="X15" s="3">
        <f t="shared" ref="X15:X23" si="6">SUM(V15:W15)</f>
        <v>0</v>
      </c>
      <c r="Y15" s="54">
        <f t="shared" ref="Y15:Z28" si="7">IF(D15="TM",0.5,0)</f>
        <v>0</v>
      </c>
      <c r="Z15" s="54">
        <f t="shared" si="7"/>
        <v>0</v>
      </c>
      <c r="AA15" s="2">
        <f t="shared" ref="AA15:AA28" si="8">SUM(Y15:Z15)</f>
        <v>0</v>
      </c>
      <c r="AB15" s="1">
        <f t="shared" ref="AB15:AB28" si="9">AA15/1547*17</f>
        <v>0</v>
      </c>
    </row>
    <row r="16" spans="1:30" ht="22.5" customHeight="1" x14ac:dyDescent="0.25">
      <c r="A16" s="303"/>
      <c r="B16" s="8" t="s">
        <v>13</v>
      </c>
      <c r="C16" s="121" t="str">
        <v/>
      </c>
      <c r="D16" s="81"/>
      <c r="E16" s="81"/>
      <c r="F16" s="87"/>
      <c r="G16" s="88"/>
      <c r="H16" s="22"/>
      <c r="I16" s="73">
        <f t="shared" ref="I16:I18" si="10">IF(G16&gt;T16,(G16-T16),0)</f>
        <v>0</v>
      </c>
      <c r="J16" s="73">
        <f t="shared" ref="J16:J18" si="11">IF(G16&lt;T16,(G16-T16),0)</f>
        <v>0</v>
      </c>
      <c r="K16" s="73">
        <f t="shared" ref="K16:K18" si="12">K15+I16+J16</f>
        <v>-0.5</v>
      </c>
      <c r="L16" s="8"/>
      <c r="M16" s="26">
        <f t="shared" ref="M16:M18" si="13">-U16</f>
        <v>0</v>
      </c>
      <c r="P16" s="54"/>
      <c r="Q16" s="54" t="str">
        <f t="shared" si="1"/>
        <v>0</v>
      </c>
      <c r="R16" s="54" t="str">
        <f t="shared" si="2"/>
        <v>0</v>
      </c>
      <c r="S16" s="1">
        <f t="shared" si="3"/>
        <v>0</v>
      </c>
      <c r="T16" s="55">
        <f t="shared" si="5"/>
        <v>0</v>
      </c>
      <c r="U16" s="54">
        <f>IF(AND(D16="CP",E16="CP"),1,IF(AND(D16="CP",E16&lt;&gt;"CP"),0.5,IF(AND(D16&lt;&gt;"CP",E16="CP"),0.5,0)))</f>
        <v>0</v>
      </c>
      <c r="V16" s="54">
        <f>IF(D16="RTT",0.5,0)</f>
        <v>0</v>
      </c>
      <c r="W16" s="54">
        <f t="shared" si="4"/>
        <v>0</v>
      </c>
      <c r="X16" s="3">
        <f t="shared" si="6"/>
        <v>0</v>
      </c>
      <c r="Y16" s="54">
        <f t="shared" si="7"/>
        <v>0</v>
      </c>
      <c r="Z16" s="54">
        <f t="shared" si="7"/>
        <v>0</v>
      </c>
      <c r="AA16" s="2">
        <f t="shared" si="8"/>
        <v>0</v>
      </c>
      <c r="AB16" s="1">
        <f t="shared" si="9"/>
        <v>0</v>
      </c>
    </row>
    <row r="17" spans="1:28" ht="22.5" customHeight="1" x14ac:dyDescent="0.25">
      <c r="A17" s="303"/>
      <c r="B17" s="8" t="s">
        <v>14</v>
      </c>
      <c r="C17" s="121" t="str">
        <v/>
      </c>
      <c r="D17" s="81"/>
      <c r="E17" s="81"/>
      <c r="F17" s="87"/>
      <c r="G17" s="88"/>
      <c r="H17" s="22"/>
      <c r="I17" s="73">
        <f t="shared" si="10"/>
        <v>0</v>
      </c>
      <c r="J17" s="73">
        <f t="shared" si="11"/>
        <v>0</v>
      </c>
      <c r="K17" s="73">
        <f t="shared" si="12"/>
        <v>-0.5</v>
      </c>
      <c r="L17" s="8"/>
      <c r="M17" s="26">
        <f t="shared" si="13"/>
        <v>0</v>
      </c>
      <c r="P17" s="54"/>
      <c r="Q17" s="54" t="str">
        <f t="shared" si="1"/>
        <v>0</v>
      </c>
      <c r="R17" s="54" t="str">
        <f t="shared" si="2"/>
        <v>0</v>
      </c>
      <c r="S17" s="1">
        <f t="shared" si="3"/>
        <v>0</v>
      </c>
      <c r="T17" s="55">
        <f t="shared" si="5"/>
        <v>0</v>
      </c>
      <c r="U17" s="54">
        <f>IF(AND(D17="CP",E17="CP"),1,IF(AND(D17="CP",E17&lt;&gt;"CP"),0.5,IF(AND(D17&lt;&gt;"CP",E17="CP"),0.5,0)))</f>
        <v>0</v>
      </c>
      <c r="V17" s="54">
        <f t="shared" ref="V17:V28" si="14">IF(D17="RTT",0.5,0)</f>
        <v>0</v>
      </c>
      <c r="W17" s="54">
        <f t="shared" si="4"/>
        <v>0</v>
      </c>
      <c r="X17" s="3">
        <f t="shared" si="6"/>
        <v>0</v>
      </c>
      <c r="Y17" s="54">
        <f t="shared" si="7"/>
        <v>0</v>
      </c>
      <c r="Z17" s="54">
        <f t="shared" si="7"/>
        <v>0</v>
      </c>
      <c r="AA17" s="2">
        <f t="shared" si="8"/>
        <v>0</v>
      </c>
      <c r="AB17" s="1">
        <f t="shared" si="9"/>
        <v>0</v>
      </c>
    </row>
    <row r="18" spans="1:28" ht="22.5" customHeight="1" x14ac:dyDescent="0.25">
      <c r="A18" s="303"/>
      <c r="B18" s="8" t="s">
        <v>15</v>
      </c>
      <c r="C18" s="121" t="str">
        <v/>
      </c>
      <c r="D18" s="82"/>
      <c r="E18" s="82"/>
      <c r="F18" s="87"/>
      <c r="G18" s="89"/>
      <c r="H18" s="22"/>
      <c r="I18" s="73">
        <f t="shared" si="10"/>
        <v>0</v>
      </c>
      <c r="J18" s="73">
        <f t="shared" si="11"/>
        <v>0</v>
      </c>
      <c r="K18" s="73">
        <f t="shared" si="12"/>
        <v>-0.5</v>
      </c>
      <c r="L18" s="8"/>
      <c r="M18" s="26">
        <f t="shared" si="13"/>
        <v>0</v>
      </c>
      <c r="N18" s="1" t="s">
        <v>67</v>
      </c>
      <c r="P18" s="54"/>
      <c r="Q18" s="54" t="str">
        <f t="shared" si="1"/>
        <v>0</v>
      </c>
      <c r="R18" s="54" t="str">
        <f t="shared" si="2"/>
        <v>0</v>
      </c>
      <c r="S18" s="1">
        <f t="shared" si="3"/>
        <v>0</v>
      </c>
      <c r="T18" s="55">
        <f t="shared" si="5"/>
        <v>0</v>
      </c>
      <c r="U18" s="54">
        <f>IF(AND(D18="CP",E18="CP"),1,IF(AND(D18="CP",E18&lt;&gt;"CP"),0.5,IF(AND(D18&lt;&gt;"CP",E18="CP"),0.5,0)))</f>
        <v>0</v>
      </c>
      <c r="V18" s="54">
        <f t="shared" si="14"/>
        <v>0</v>
      </c>
      <c r="W18" s="54">
        <f t="shared" si="4"/>
        <v>0</v>
      </c>
      <c r="X18" s="3">
        <f t="shared" si="6"/>
        <v>0</v>
      </c>
      <c r="Y18" s="54">
        <f t="shared" si="7"/>
        <v>0</v>
      </c>
      <c r="Z18" s="54">
        <f t="shared" si="7"/>
        <v>0</v>
      </c>
      <c r="AA18" s="2">
        <f t="shared" si="8"/>
        <v>0</v>
      </c>
      <c r="AB18" s="1">
        <f t="shared" si="9"/>
        <v>0</v>
      </c>
    </row>
    <row r="19" spans="1:28" ht="22.5" customHeight="1" x14ac:dyDescent="0.25">
      <c r="A19" s="303"/>
      <c r="B19" s="85" t="s">
        <v>16</v>
      </c>
      <c r="C19" s="124">
        <v>43617</v>
      </c>
      <c r="D19" s="83"/>
      <c r="E19" s="83"/>
      <c r="F19" s="8"/>
      <c r="G19" s="83"/>
      <c r="H19" s="22"/>
      <c r="I19" s="83"/>
      <c r="J19" s="83"/>
      <c r="K19" s="83"/>
      <c r="L19" s="8"/>
      <c r="M19" s="83"/>
      <c r="P19" s="54"/>
      <c r="Q19" s="54" t="str">
        <f t="shared" si="1"/>
        <v>0</v>
      </c>
      <c r="R19" s="54" t="str">
        <f t="shared" si="2"/>
        <v>0</v>
      </c>
      <c r="S19" s="1">
        <f t="shared" si="3"/>
        <v>0</v>
      </c>
      <c r="T19" s="55">
        <f t="shared" si="5"/>
        <v>0</v>
      </c>
      <c r="U19" s="54">
        <f t="shared" ref="U19:U50" si="15">IF(AND(D19="CP",E19="CP"),1,IF(AND(D19="CP",E19&lt;&gt;"CP"),0.5,IF(AND(D19&lt;&gt;"CP",E19="CP"),0.5,0)))</f>
        <v>0</v>
      </c>
      <c r="V19" s="54">
        <f t="shared" si="14"/>
        <v>0</v>
      </c>
      <c r="W19" s="54">
        <f t="shared" si="4"/>
        <v>0</v>
      </c>
      <c r="X19" s="3">
        <f t="shared" si="6"/>
        <v>0</v>
      </c>
      <c r="Y19" s="54">
        <f t="shared" si="7"/>
        <v>0</v>
      </c>
      <c r="Z19" s="54">
        <f t="shared" si="7"/>
        <v>0</v>
      </c>
      <c r="AA19" s="2">
        <f t="shared" si="8"/>
        <v>0</v>
      </c>
      <c r="AB19" s="1">
        <f t="shared" si="9"/>
        <v>0</v>
      </c>
    </row>
    <row r="20" spans="1:28" ht="22.5" customHeight="1" thickBot="1" x14ac:dyDescent="0.3">
      <c r="A20" s="293"/>
      <c r="B20" s="86" t="s">
        <v>17</v>
      </c>
      <c r="C20" s="125">
        <v>43618</v>
      </c>
      <c r="D20" s="84"/>
      <c r="E20" s="84"/>
      <c r="F20" s="28"/>
      <c r="G20" s="84"/>
      <c r="H20" s="32"/>
      <c r="I20" s="84"/>
      <c r="J20" s="84"/>
      <c r="K20" s="84"/>
      <c r="L20" s="28"/>
      <c r="M20" s="84"/>
      <c r="P20" s="54"/>
      <c r="Q20" s="54" t="str">
        <f t="shared" si="1"/>
        <v>0</v>
      </c>
      <c r="R20" s="54" t="str">
        <f t="shared" si="2"/>
        <v>0</v>
      </c>
      <c r="S20" s="1">
        <f t="shared" si="3"/>
        <v>0</v>
      </c>
      <c r="T20" s="55">
        <f t="shared" si="5"/>
        <v>0</v>
      </c>
      <c r="U20" s="54">
        <f t="shared" si="15"/>
        <v>0</v>
      </c>
      <c r="V20" s="54">
        <f t="shared" si="14"/>
        <v>0</v>
      </c>
      <c r="W20" s="54">
        <f t="shared" si="4"/>
        <v>0</v>
      </c>
      <c r="X20" s="3">
        <f t="shared" si="6"/>
        <v>0</v>
      </c>
      <c r="Y20" s="54">
        <f t="shared" si="7"/>
        <v>0</v>
      </c>
      <c r="Z20" s="54">
        <f t="shared" si="7"/>
        <v>0</v>
      </c>
      <c r="AA20" s="2">
        <f t="shared" si="8"/>
        <v>0</v>
      </c>
      <c r="AB20" s="1">
        <f t="shared" si="9"/>
        <v>0</v>
      </c>
    </row>
    <row r="21" spans="1:28" ht="22.5" customHeight="1" x14ac:dyDescent="0.25">
      <c r="A21" s="292">
        <v>23</v>
      </c>
      <c r="B21" s="23" t="s">
        <v>11</v>
      </c>
      <c r="C21" s="120">
        <f>IF(OR(C20="",C20=DATE($M$1,6,30)),"",C20+1)</f>
        <v>43619</v>
      </c>
      <c r="D21" s="81"/>
      <c r="E21" s="81"/>
      <c r="F21" s="8"/>
      <c r="G21" s="88"/>
      <c r="H21" s="31"/>
      <c r="I21" s="73">
        <f t="shared" ref="I21:I25" si="16">IF(G21&gt;T21,(G21-T21),0)</f>
        <v>0</v>
      </c>
      <c r="J21" s="73">
        <f t="shared" ref="J21:J25" si="17">IF(G21&lt;T21,(G21-T21),0)</f>
        <v>0</v>
      </c>
      <c r="K21" s="75">
        <f>+K18+I21+J21</f>
        <v>-0.5</v>
      </c>
      <c r="L21" s="23"/>
      <c r="M21" s="26">
        <f t="shared" ref="M21:M25" si="18">-U21</f>
        <v>0</v>
      </c>
      <c r="P21" s="54"/>
      <c r="Q21" s="54" t="str">
        <f t="shared" si="1"/>
        <v>0</v>
      </c>
      <c r="R21" s="54" t="str">
        <f t="shared" si="2"/>
        <v>0</v>
      </c>
      <c r="S21" s="1">
        <f t="shared" si="3"/>
        <v>0</v>
      </c>
      <c r="T21" s="55">
        <f t="shared" si="5"/>
        <v>0</v>
      </c>
      <c r="U21" s="54">
        <f t="shared" si="15"/>
        <v>0</v>
      </c>
      <c r="V21" s="54">
        <f t="shared" si="14"/>
        <v>0</v>
      </c>
      <c r="W21" s="54">
        <f t="shared" si="4"/>
        <v>0</v>
      </c>
      <c r="X21" s="3">
        <f t="shared" si="6"/>
        <v>0</v>
      </c>
      <c r="Y21" s="54">
        <f t="shared" si="7"/>
        <v>0</v>
      </c>
      <c r="Z21" s="54">
        <f t="shared" si="7"/>
        <v>0</v>
      </c>
      <c r="AA21" s="2">
        <f t="shared" si="8"/>
        <v>0</v>
      </c>
      <c r="AB21" s="1">
        <f t="shared" si="9"/>
        <v>0</v>
      </c>
    </row>
    <row r="22" spans="1:28" ht="22.5" customHeight="1" x14ac:dyDescent="0.25">
      <c r="A22" s="303"/>
      <c r="B22" s="8" t="s">
        <v>12</v>
      </c>
      <c r="C22" s="127">
        <f t="shared" ref="C22:C50" si="19">IF(OR(C21="",C21=DATE($M$1,6,30)),"",C21+1)</f>
        <v>43620</v>
      </c>
      <c r="D22" s="81"/>
      <c r="E22" s="81"/>
      <c r="F22" s="8"/>
      <c r="G22" s="88"/>
      <c r="H22" s="22"/>
      <c r="I22" s="73">
        <f t="shared" si="16"/>
        <v>0</v>
      </c>
      <c r="J22" s="73">
        <f t="shared" si="17"/>
        <v>0</v>
      </c>
      <c r="K22" s="73">
        <f>K21+I22+J22</f>
        <v>-0.5</v>
      </c>
      <c r="L22" s="8"/>
      <c r="M22" s="26">
        <f t="shared" si="18"/>
        <v>0</v>
      </c>
      <c r="P22" s="54"/>
      <c r="Q22" s="54" t="str">
        <f t="shared" si="1"/>
        <v>0</v>
      </c>
      <c r="R22" s="54" t="str">
        <f t="shared" si="2"/>
        <v>0</v>
      </c>
      <c r="S22" s="1">
        <f t="shared" si="3"/>
        <v>0</v>
      </c>
      <c r="T22" s="55">
        <f t="shared" si="5"/>
        <v>0</v>
      </c>
      <c r="U22" s="54">
        <f t="shared" si="15"/>
        <v>0</v>
      </c>
      <c r="V22" s="54">
        <f t="shared" si="14"/>
        <v>0</v>
      </c>
      <c r="W22" s="54">
        <f t="shared" si="4"/>
        <v>0</v>
      </c>
      <c r="X22" s="3">
        <f t="shared" si="6"/>
        <v>0</v>
      </c>
      <c r="Y22" s="54">
        <f t="shared" si="7"/>
        <v>0</v>
      </c>
      <c r="Z22" s="54">
        <f t="shared" si="7"/>
        <v>0</v>
      </c>
      <c r="AA22" s="2">
        <f t="shared" si="8"/>
        <v>0</v>
      </c>
      <c r="AB22" s="1">
        <f t="shared" si="9"/>
        <v>0</v>
      </c>
    </row>
    <row r="23" spans="1:28" ht="22.5" customHeight="1" x14ac:dyDescent="0.25">
      <c r="A23" s="303"/>
      <c r="B23" s="8" t="s">
        <v>13</v>
      </c>
      <c r="C23" s="127">
        <f t="shared" si="19"/>
        <v>43621</v>
      </c>
      <c r="D23" s="81"/>
      <c r="E23" s="81"/>
      <c r="F23" s="8"/>
      <c r="G23" s="88"/>
      <c r="H23" s="22"/>
      <c r="I23" s="73">
        <f t="shared" si="16"/>
        <v>0</v>
      </c>
      <c r="J23" s="73">
        <f t="shared" si="17"/>
        <v>0</v>
      </c>
      <c r="K23" s="73">
        <f t="shared" ref="K23:K25" si="20">K22+I23+J23</f>
        <v>-0.5</v>
      </c>
      <c r="L23" s="8"/>
      <c r="M23" s="26">
        <f t="shared" si="18"/>
        <v>0</v>
      </c>
      <c r="P23" s="54"/>
      <c r="Q23" s="54" t="str">
        <f t="shared" si="1"/>
        <v>0</v>
      </c>
      <c r="R23" s="54" t="str">
        <f t="shared" si="2"/>
        <v>0</v>
      </c>
      <c r="S23" s="1">
        <f t="shared" si="3"/>
        <v>0</v>
      </c>
      <c r="T23" s="55">
        <f t="shared" si="5"/>
        <v>0</v>
      </c>
      <c r="U23" s="54">
        <f t="shared" si="15"/>
        <v>0</v>
      </c>
      <c r="V23" s="54">
        <f t="shared" si="14"/>
        <v>0</v>
      </c>
      <c r="W23" s="54">
        <f t="shared" si="4"/>
        <v>0</v>
      </c>
      <c r="X23" s="3">
        <f t="shared" si="6"/>
        <v>0</v>
      </c>
      <c r="Y23" s="54">
        <f t="shared" si="7"/>
        <v>0</v>
      </c>
      <c r="Z23" s="54">
        <f t="shared" si="7"/>
        <v>0</v>
      </c>
      <c r="AA23" s="2">
        <f t="shared" si="8"/>
        <v>0</v>
      </c>
      <c r="AB23" s="1">
        <f t="shared" si="9"/>
        <v>0</v>
      </c>
    </row>
    <row r="24" spans="1:28" ht="22.5" customHeight="1" x14ac:dyDescent="0.25">
      <c r="A24" s="303"/>
      <c r="B24" s="8" t="s">
        <v>14</v>
      </c>
      <c r="C24" s="127">
        <f t="shared" si="19"/>
        <v>43622</v>
      </c>
      <c r="D24" s="81"/>
      <c r="E24" s="81"/>
      <c r="F24" s="8"/>
      <c r="G24" s="88"/>
      <c r="H24" s="22"/>
      <c r="I24" s="73">
        <f t="shared" si="16"/>
        <v>0</v>
      </c>
      <c r="J24" s="73">
        <f t="shared" si="17"/>
        <v>0</v>
      </c>
      <c r="K24" s="73">
        <f t="shared" si="20"/>
        <v>-0.5</v>
      </c>
      <c r="L24" s="8"/>
      <c r="M24" s="26">
        <f t="shared" si="18"/>
        <v>0</v>
      </c>
      <c r="P24" s="54"/>
      <c r="Q24" s="54" t="str">
        <f t="shared" si="1"/>
        <v>0</v>
      </c>
      <c r="R24" s="54" t="str">
        <f t="shared" si="2"/>
        <v>0</v>
      </c>
      <c r="S24" s="1">
        <f t="shared" si="3"/>
        <v>0</v>
      </c>
      <c r="T24" s="55">
        <f t="shared" si="5"/>
        <v>0</v>
      </c>
      <c r="U24" s="54">
        <f t="shared" si="15"/>
        <v>0</v>
      </c>
      <c r="V24" s="54">
        <f t="shared" si="14"/>
        <v>0</v>
      </c>
      <c r="W24" s="54">
        <f t="shared" si="4"/>
        <v>0</v>
      </c>
      <c r="X24" s="3">
        <f t="shared" ref="X24:X28" si="21">SUM(U24:W24)</f>
        <v>0</v>
      </c>
      <c r="Y24" s="54">
        <f t="shared" si="7"/>
        <v>0</v>
      </c>
      <c r="Z24" s="54">
        <f t="shared" si="7"/>
        <v>0</v>
      </c>
      <c r="AA24" s="2">
        <f t="shared" si="8"/>
        <v>0</v>
      </c>
      <c r="AB24" s="1">
        <f t="shared" si="9"/>
        <v>0</v>
      </c>
    </row>
    <row r="25" spans="1:28" ht="22.5" customHeight="1" x14ac:dyDescent="0.25">
      <c r="A25" s="303"/>
      <c r="B25" s="8" t="s">
        <v>15</v>
      </c>
      <c r="C25" s="127">
        <f t="shared" si="19"/>
        <v>43623</v>
      </c>
      <c r="D25" s="81"/>
      <c r="E25" s="81"/>
      <c r="F25" s="8"/>
      <c r="G25" s="88"/>
      <c r="H25" s="22"/>
      <c r="I25" s="73">
        <f t="shared" si="16"/>
        <v>0</v>
      </c>
      <c r="J25" s="73">
        <f t="shared" si="17"/>
        <v>0</v>
      </c>
      <c r="K25" s="73">
        <f t="shared" si="20"/>
        <v>-0.5</v>
      </c>
      <c r="L25" s="8"/>
      <c r="M25" s="26">
        <f t="shared" si="18"/>
        <v>0</v>
      </c>
      <c r="P25" s="54"/>
      <c r="Q25" s="54" t="str">
        <f t="shared" si="1"/>
        <v>0</v>
      </c>
      <c r="R25" s="54" t="str">
        <f t="shared" si="2"/>
        <v>0</v>
      </c>
      <c r="S25" s="1">
        <f t="shared" si="3"/>
        <v>0</v>
      </c>
      <c r="T25" s="55">
        <f t="shared" si="5"/>
        <v>0</v>
      </c>
      <c r="U25" s="54">
        <f t="shared" si="15"/>
        <v>0</v>
      </c>
      <c r="V25" s="54">
        <f t="shared" si="14"/>
        <v>0</v>
      </c>
      <c r="W25" s="54">
        <f t="shared" si="4"/>
        <v>0</v>
      </c>
      <c r="X25" s="3">
        <f t="shared" si="21"/>
        <v>0</v>
      </c>
      <c r="Y25" s="54">
        <f t="shared" si="7"/>
        <v>0</v>
      </c>
      <c r="Z25" s="54">
        <f t="shared" si="7"/>
        <v>0</v>
      </c>
      <c r="AA25" s="2">
        <f t="shared" si="8"/>
        <v>0</v>
      </c>
      <c r="AB25" s="1">
        <f t="shared" si="9"/>
        <v>0</v>
      </c>
    </row>
    <row r="26" spans="1:28" ht="22.5" customHeight="1" x14ac:dyDescent="0.25">
      <c r="A26" s="303"/>
      <c r="B26" s="85" t="s">
        <v>16</v>
      </c>
      <c r="C26" s="124">
        <f t="shared" si="19"/>
        <v>43624</v>
      </c>
      <c r="D26" s="83"/>
      <c r="E26" s="83"/>
      <c r="F26" s="8"/>
      <c r="G26" s="83"/>
      <c r="H26" s="22"/>
      <c r="I26" s="83"/>
      <c r="J26" s="83"/>
      <c r="K26" s="83"/>
      <c r="L26" s="8"/>
      <c r="M26" s="83"/>
      <c r="P26" s="54"/>
      <c r="Q26" s="54" t="str">
        <f t="shared" si="1"/>
        <v>0</v>
      </c>
      <c r="R26" s="54" t="str">
        <f t="shared" si="2"/>
        <v>0</v>
      </c>
      <c r="S26" s="1">
        <f t="shared" si="3"/>
        <v>0</v>
      </c>
      <c r="T26" s="55">
        <f t="shared" si="5"/>
        <v>0</v>
      </c>
      <c r="U26" s="54">
        <f t="shared" si="15"/>
        <v>0</v>
      </c>
      <c r="V26" s="54">
        <f t="shared" si="14"/>
        <v>0</v>
      </c>
      <c r="W26" s="54">
        <f t="shared" si="4"/>
        <v>0</v>
      </c>
      <c r="X26" s="3">
        <f t="shared" si="21"/>
        <v>0</v>
      </c>
      <c r="Y26" s="54">
        <f t="shared" si="7"/>
        <v>0</v>
      </c>
      <c r="Z26" s="54">
        <f t="shared" si="7"/>
        <v>0</v>
      </c>
      <c r="AA26" s="2">
        <f t="shared" si="8"/>
        <v>0</v>
      </c>
      <c r="AB26" s="1">
        <f t="shared" si="9"/>
        <v>0</v>
      </c>
    </row>
    <row r="27" spans="1:28" ht="22.5" customHeight="1" thickBot="1" x14ac:dyDescent="0.3">
      <c r="A27" s="293"/>
      <c r="B27" s="86" t="s">
        <v>17</v>
      </c>
      <c r="C27" s="123">
        <f t="shared" si="19"/>
        <v>43625</v>
      </c>
      <c r="D27" s="84"/>
      <c r="E27" s="84"/>
      <c r="F27" s="28"/>
      <c r="G27" s="84"/>
      <c r="H27" s="32"/>
      <c r="I27" s="84"/>
      <c r="J27" s="84"/>
      <c r="K27" s="84"/>
      <c r="L27" s="28"/>
      <c r="M27" s="84"/>
      <c r="P27" s="54"/>
      <c r="Q27" s="54" t="str">
        <f t="shared" si="1"/>
        <v>0</v>
      </c>
      <c r="R27" s="54" t="str">
        <f t="shared" si="2"/>
        <v>0</v>
      </c>
      <c r="S27" s="1">
        <f t="shared" si="3"/>
        <v>0</v>
      </c>
      <c r="T27" s="55">
        <f t="shared" si="5"/>
        <v>0</v>
      </c>
      <c r="U27" s="54">
        <f t="shared" si="15"/>
        <v>0</v>
      </c>
      <c r="V27" s="54">
        <f t="shared" si="14"/>
        <v>0</v>
      </c>
      <c r="W27" s="54">
        <f t="shared" si="4"/>
        <v>0</v>
      </c>
      <c r="X27" s="3">
        <f t="shared" si="21"/>
        <v>0</v>
      </c>
      <c r="Y27" s="54">
        <f t="shared" si="7"/>
        <v>0</v>
      </c>
      <c r="Z27" s="54">
        <f t="shared" si="7"/>
        <v>0</v>
      </c>
      <c r="AA27" s="2">
        <f t="shared" si="8"/>
        <v>0</v>
      </c>
      <c r="AB27" s="1">
        <f t="shared" si="9"/>
        <v>0</v>
      </c>
    </row>
    <row r="28" spans="1:28" ht="22.5" customHeight="1" x14ac:dyDescent="0.25">
      <c r="A28" s="292">
        <v>24</v>
      </c>
      <c r="B28" s="23" t="s">
        <v>11</v>
      </c>
      <c r="C28" s="128">
        <f t="shared" si="19"/>
        <v>43626</v>
      </c>
      <c r="D28" s="81"/>
      <c r="E28" s="81"/>
      <c r="F28" s="8"/>
      <c r="G28" s="88"/>
      <c r="H28" s="31"/>
      <c r="I28" s="73">
        <f t="shared" ref="I28:I32" si="22">IF(G28&gt;T28,(G28-T28),0)</f>
        <v>0</v>
      </c>
      <c r="J28" s="73">
        <f t="shared" ref="J28:J32" si="23">IF(G28&lt;T28,(G28-T28),0)</f>
        <v>0</v>
      </c>
      <c r="K28" s="75">
        <f>+K25+I28+J28</f>
        <v>-0.5</v>
      </c>
      <c r="L28" s="23"/>
      <c r="M28" s="26">
        <f t="shared" ref="M28:M32" si="24">-U28</f>
        <v>0</v>
      </c>
      <c r="P28" s="54"/>
      <c r="Q28" s="54" t="str">
        <f t="shared" si="1"/>
        <v>0</v>
      </c>
      <c r="R28" s="54" t="str">
        <f t="shared" si="2"/>
        <v>0</v>
      </c>
      <c r="S28" s="1">
        <f t="shared" si="3"/>
        <v>0</v>
      </c>
      <c r="T28" s="55">
        <f t="shared" si="5"/>
        <v>0</v>
      </c>
      <c r="U28" s="54">
        <f t="shared" si="15"/>
        <v>0</v>
      </c>
      <c r="V28" s="54">
        <f t="shared" si="14"/>
        <v>0</v>
      </c>
      <c r="W28" s="54">
        <f t="shared" si="4"/>
        <v>0</v>
      </c>
      <c r="X28" s="3">
        <f t="shared" si="21"/>
        <v>0</v>
      </c>
      <c r="Y28" s="54">
        <f t="shared" si="7"/>
        <v>0</v>
      </c>
      <c r="Z28" s="54">
        <f t="shared" si="7"/>
        <v>0</v>
      </c>
      <c r="AA28" s="2">
        <f t="shared" si="8"/>
        <v>0</v>
      </c>
      <c r="AB28" s="1">
        <f t="shared" si="9"/>
        <v>0</v>
      </c>
    </row>
    <row r="29" spans="1:28" ht="22.5" customHeight="1" x14ac:dyDescent="0.25">
      <c r="A29" s="303"/>
      <c r="B29" s="8" t="s">
        <v>12</v>
      </c>
      <c r="C29" s="127">
        <f t="shared" si="19"/>
        <v>43627</v>
      </c>
      <c r="D29" s="81"/>
      <c r="E29" s="81"/>
      <c r="F29" s="8"/>
      <c r="G29" s="88"/>
      <c r="H29" s="22"/>
      <c r="I29" s="73">
        <f t="shared" si="22"/>
        <v>0</v>
      </c>
      <c r="J29" s="73">
        <f t="shared" si="23"/>
        <v>0</v>
      </c>
      <c r="K29" s="73">
        <f>K28+I29+J29</f>
        <v>-0.5</v>
      </c>
      <c r="L29" s="8"/>
      <c r="M29" s="26">
        <f t="shared" si="24"/>
        <v>0</v>
      </c>
      <c r="P29" s="54"/>
      <c r="Q29" s="54" t="str">
        <f>IF(D29="T",2,IF(D29="CP",0,IF(D29="TF",2,IF(D29="TM",0,IF(D29="JF",0,IF(D29="RTT",0,IF(D29="JNT",0,"0")))))))</f>
        <v>0</v>
      </c>
      <c r="R29" s="54" t="str">
        <f>IF(E29="T",3,IF(E29="CP",0,IF(E29="TF",3,IF(E29="TM",0,IF(E29="JF",0,IF(E29="RTT",0,IF(E29="JNT",0,"0")))))))</f>
        <v>0</v>
      </c>
      <c r="S29" s="1">
        <f t="shared" si="3"/>
        <v>0</v>
      </c>
      <c r="T29" s="55">
        <f t="shared" si="5"/>
        <v>0</v>
      </c>
      <c r="U29" s="54">
        <f t="shared" si="15"/>
        <v>0</v>
      </c>
      <c r="V29" s="54">
        <f t="shared" ref="V29:V50" si="25">IF(I29="RTT",0.5,0)</f>
        <v>0</v>
      </c>
      <c r="W29" s="3">
        <f t="shared" ref="W29:W50" si="26">SUM(T29:V29)</f>
        <v>0</v>
      </c>
      <c r="X29" s="54">
        <f t="shared" ref="X29:Y44" si="27">IF(H29="TM",0.5,0)</f>
        <v>0</v>
      </c>
      <c r="Y29" s="54">
        <f t="shared" si="27"/>
        <v>0</v>
      </c>
      <c r="Z29" s="2">
        <f t="shared" ref="Z29:Z50" si="28">SUM(X29:Y29)</f>
        <v>0</v>
      </c>
      <c r="AA29" s="1">
        <f t="shared" ref="AA29:AA50" si="29">Z29/1547*17</f>
        <v>0</v>
      </c>
    </row>
    <row r="30" spans="1:28" ht="22.5" customHeight="1" x14ac:dyDescent="0.25">
      <c r="A30" s="303"/>
      <c r="B30" s="8" t="s">
        <v>13</v>
      </c>
      <c r="C30" s="127">
        <f t="shared" si="19"/>
        <v>43628</v>
      </c>
      <c r="D30" s="81"/>
      <c r="E30" s="81"/>
      <c r="F30" s="8"/>
      <c r="G30" s="88"/>
      <c r="H30" s="22"/>
      <c r="I30" s="73">
        <f t="shared" si="22"/>
        <v>0</v>
      </c>
      <c r="J30" s="73">
        <f t="shared" si="23"/>
        <v>0</v>
      </c>
      <c r="K30" s="73">
        <f t="shared" ref="K30:K32" si="30">K29+I30+J30</f>
        <v>-0.5</v>
      </c>
      <c r="L30" s="8"/>
      <c r="M30" s="26">
        <f t="shared" si="24"/>
        <v>0</v>
      </c>
      <c r="P30" s="54"/>
      <c r="Q30" s="54" t="str">
        <f t="shared" ref="Q30:Q50" si="31">IF(D30="T",2,IF(D30="CP",0,IF(D30="TF",2,IF(D30="TM",0,IF(D30="JF",0,IF(D30="RTT",0,IF(D30="JNT",0,"0")))))))</f>
        <v>0</v>
      </c>
      <c r="R30" s="54" t="str">
        <f t="shared" ref="R30:R50" si="32">IF(E30="T",3,IF(E30="CP",0,IF(E30="TF",3,IF(E30="TM",0,IF(E30="JF",0,IF(E30="RTT",0,IF(E30="JNT",0,"0")))))))</f>
        <v>0</v>
      </c>
      <c r="S30" s="1">
        <f t="shared" si="3"/>
        <v>0</v>
      </c>
      <c r="T30" s="55">
        <f t="shared" si="5"/>
        <v>0</v>
      </c>
      <c r="U30" s="54">
        <f t="shared" si="15"/>
        <v>0</v>
      </c>
      <c r="V30" s="54">
        <f t="shared" si="25"/>
        <v>0</v>
      </c>
      <c r="W30" s="3">
        <f t="shared" si="26"/>
        <v>0</v>
      </c>
      <c r="X30" s="54">
        <f t="shared" si="27"/>
        <v>0</v>
      </c>
      <c r="Y30" s="54">
        <f t="shared" si="27"/>
        <v>0</v>
      </c>
      <c r="Z30" s="2">
        <f t="shared" si="28"/>
        <v>0</v>
      </c>
      <c r="AA30" s="1">
        <f t="shared" si="29"/>
        <v>0</v>
      </c>
    </row>
    <row r="31" spans="1:28" ht="22.5" customHeight="1" x14ac:dyDescent="0.25">
      <c r="A31" s="303"/>
      <c r="B31" s="8" t="s">
        <v>14</v>
      </c>
      <c r="C31" s="127">
        <f t="shared" si="19"/>
        <v>43629</v>
      </c>
      <c r="D31" s="81"/>
      <c r="E31" s="81"/>
      <c r="F31" s="8"/>
      <c r="G31" s="88"/>
      <c r="H31" s="22"/>
      <c r="I31" s="73">
        <f t="shared" si="22"/>
        <v>0</v>
      </c>
      <c r="J31" s="73">
        <f t="shared" si="23"/>
        <v>0</v>
      </c>
      <c r="K31" s="73">
        <f t="shared" si="30"/>
        <v>-0.5</v>
      </c>
      <c r="L31" s="8"/>
      <c r="M31" s="26">
        <f t="shared" si="24"/>
        <v>0</v>
      </c>
      <c r="P31" s="54"/>
      <c r="Q31" s="54" t="str">
        <f t="shared" si="31"/>
        <v>0</v>
      </c>
      <c r="R31" s="54" t="str">
        <f t="shared" si="32"/>
        <v>0</v>
      </c>
      <c r="S31" s="1">
        <f t="shared" si="3"/>
        <v>0</v>
      </c>
      <c r="T31" s="55">
        <f t="shared" si="5"/>
        <v>0</v>
      </c>
      <c r="U31" s="54">
        <f t="shared" si="15"/>
        <v>0</v>
      </c>
      <c r="V31" s="54">
        <f t="shared" si="25"/>
        <v>0</v>
      </c>
      <c r="W31" s="3">
        <f t="shared" si="26"/>
        <v>0</v>
      </c>
      <c r="X31" s="54">
        <f t="shared" si="27"/>
        <v>0</v>
      </c>
      <c r="Y31" s="54">
        <f t="shared" si="27"/>
        <v>0</v>
      </c>
      <c r="Z31" s="2">
        <f t="shared" si="28"/>
        <v>0</v>
      </c>
      <c r="AA31" s="1">
        <f t="shared" si="29"/>
        <v>0</v>
      </c>
    </row>
    <row r="32" spans="1:28" ht="22.5" customHeight="1" x14ac:dyDescent="0.25">
      <c r="A32" s="303"/>
      <c r="B32" s="8" t="s">
        <v>15</v>
      </c>
      <c r="C32" s="127">
        <f t="shared" si="19"/>
        <v>43630</v>
      </c>
      <c r="D32" s="81"/>
      <c r="E32" s="81"/>
      <c r="F32" s="8"/>
      <c r="G32" s="88"/>
      <c r="H32" s="22"/>
      <c r="I32" s="73">
        <f t="shared" si="22"/>
        <v>0</v>
      </c>
      <c r="J32" s="73">
        <f t="shared" si="23"/>
        <v>0</v>
      </c>
      <c r="K32" s="73">
        <f t="shared" si="30"/>
        <v>-0.5</v>
      </c>
      <c r="L32" s="8"/>
      <c r="M32" s="26">
        <f t="shared" si="24"/>
        <v>0</v>
      </c>
      <c r="P32" s="54"/>
      <c r="Q32" s="54" t="str">
        <f t="shared" si="31"/>
        <v>0</v>
      </c>
      <c r="R32" s="54" t="str">
        <f t="shared" si="32"/>
        <v>0</v>
      </c>
      <c r="S32" s="1">
        <f t="shared" si="3"/>
        <v>0</v>
      </c>
      <c r="T32" s="55">
        <f t="shared" si="5"/>
        <v>0</v>
      </c>
      <c r="U32" s="54">
        <f t="shared" si="15"/>
        <v>0</v>
      </c>
      <c r="V32" s="54">
        <f t="shared" si="25"/>
        <v>0</v>
      </c>
      <c r="W32" s="3">
        <f t="shared" si="26"/>
        <v>0</v>
      </c>
      <c r="X32" s="54">
        <f t="shared" si="27"/>
        <v>0</v>
      </c>
      <c r="Y32" s="54">
        <f t="shared" si="27"/>
        <v>0</v>
      </c>
      <c r="Z32" s="2">
        <f t="shared" si="28"/>
        <v>0</v>
      </c>
      <c r="AA32" s="1">
        <f t="shared" si="29"/>
        <v>0</v>
      </c>
    </row>
    <row r="33" spans="1:27" ht="22.5" customHeight="1" x14ac:dyDescent="0.25">
      <c r="A33" s="303"/>
      <c r="B33" s="85" t="s">
        <v>16</v>
      </c>
      <c r="C33" s="124">
        <f t="shared" si="19"/>
        <v>43631</v>
      </c>
      <c r="D33" s="83"/>
      <c r="E33" s="83"/>
      <c r="F33" s="8"/>
      <c r="G33" s="83"/>
      <c r="H33" s="22"/>
      <c r="I33" s="83"/>
      <c r="J33" s="83"/>
      <c r="K33" s="83"/>
      <c r="L33" s="8"/>
      <c r="M33" s="83"/>
      <c r="N33" s="1" t="s">
        <v>65</v>
      </c>
      <c r="P33" s="54"/>
      <c r="Q33" s="54" t="str">
        <f t="shared" si="31"/>
        <v>0</v>
      </c>
      <c r="R33" s="54" t="str">
        <f t="shared" si="32"/>
        <v>0</v>
      </c>
      <c r="S33" s="1">
        <f t="shared" si="3"/>
        <v>0</v>
      </c>
      <c r="T33" s="55">
        <f t="shared" si="5"/>
        <v>0</v>
      </c>
      <c r="U33" s="54">
        <f t="shared" si="15"/>
        <v>0</v>
      </c>
      <c r="V33" s="54">
        <f t="shared" si="25"/>
        <v>0</v>
      </c>
      <c r="W33" s="3">
        <f t="shared" si="26"/>
        <v>0</v>
      </c>
      <c r="X33" s="54">
        <f t="shared" si="27"/>
        <v>0</v>
      </c>
      <c r="Y33" s="54">
        <f t="shared" si="27"/>
        <v>0</v>
      </c>
      <c r="Z33" s="2">
        <f t="shared" si="28"/>
        <v>0</v>
      </c>
      <c r="AA33" s="1">
        <f t="shared" si="29"/>
        <v>0</v>
      </c>
    </row>
    <row r="34" spans="1:27" ht="22.5" customHeight="1" thickBot="1" x14ac:dyDescent="0.3">
      <c r="A34" s="293"/>
      <c r="B34" s="86" t="s">
        <v>17</v>
      </c>
      <c r="C34" s="123">
        <f t="shared" si="19"/>
        <v>43632</v>
      </c>
      <c r="D34" s="84"/>
      <c r="E34" s="84"/>
      <c r="F34" s="28"/>
      <c r="G34" s="84"/>
      <c r="H34" s="32"/>
      <c r="I34" s="84"/>
      <c r="J34" s="84"/>
      <c r="K34" s="84"/>
      <c r="L34" s="28"/>
      <c r="M34" s="84"/>
      <c r="Q34" s="54" t="str">
        <f t="shared" si="31"/>
        <v>0</v>
      </c>
      <c r="R34" s="54" t="str">
        <f t="shared" si="32"/>
        <v>0</v>
      </c>
      <c r="S34" s="1">
        <f t="shared" si="3"/>
        <v>0</v>
      </c>
      <c r="T34" s="55">
        <f t="shared" si="5"/>
        <v>0</v>
      </c>
      <c r="U34" s="54">
        <f t="shared" si="15"/>
        <v>0</v>
      </c>
      <c r="V34" s="54">
        <f t="shared" si="25"/>
        <v>0</v>
      </c>
      <c r="W34" s="3">
        <f t="shared" si="26"/>
        <v>0</v>
      </c>
      <c r="X34" s="54">
        <f t="shared" si="27"/>
        <v>0</v>
      </c>
      <c r="Y34" s="54">
        <f t="shared" si="27"/>
        <v>0</v>
      </c>
      <c r="Z34" s="2">
        <f t="shared" si="28"/>
        <v>0</v>
      </c>
      <c r="AA34" s="1">
        <f t="shared" si="29"/>
        <v>0</v>
      </c>
    </row>
    <row r="35" spans="1:27" ht="22.5" customHeight="1" x14ac:dyDescent="0.25">
      <c r="A35" s="292">
        <v>25</v>
      </c>
      <c r="B35" s="23" t="s">
        <v>11</v>
      </c>
      <c r="C35" s="128">
        <f t="shared" si="19"/>
        <v>43633</v>
      </c>
      <c r="D35" s="81"/>
      <c r="E35" s="81"/>
      <c r="F35" s="8"/>
      <c r="G35" s="88"/>
      <c r="H35" s="31"/>
      <c r="I35" s="73">
        <f t="shared" ref="I35:I39" si="33">IF(G35&gt;T35,(G35-T35),0)</f>
        <v>0</v>
      </c>
      <c r="J35" s="73">
        <f t="shared" ref="J35:J39" si="34">IF(G35&lt;T35,(G35-T35),0)</f>
        <v>0</v>
      </c>
      <c r="K35" s="75">
        <f>+K32+I35+J35</f>
        <v>-0.5</v>
      </c>
      <c r="L35" s="23"/>
      <c r="M35" s="26">
        <f t="shared" ref="M35:M39" si="35">-U35</f>
        <v>0</v>
      </c>
      <c r="Q35" s="54" t="str">
        <f t="shared" si="31"/>
        <v>0</v>
      </c>
      <c r="R35" s="54" t="str">
        <f t="shared" si="32"/>
        <v>0</v>
      </c>
      <c r="S35" s="1">
        <f t="shared" si="3"/>
        <v>0</v>
      </c>
      <c r="T35" s="55">
        <f t="shared" si="5"/>
        <v>0</v>
      </c>
      <c r="U35" s="54">
        <f t="shared" si="15"/>
        <v>0</v>
      </c>
      <c r="V35" s="54">
        <f t="shared" si="25"/>
        <v>0</v>
      </c>
      <c r="W35" s="3">
        <f t="shared" si="26"/>
        <v>0</v>
      </c>
      <c r="X35" s="54">
        <f t="shared" si="27"/>
        <v>0</v>
      </c>
      <c r="Y35" s="54">
        <f t="shared" si="27"/>
        <v>0</v>
      </c>
      <c r="Z35" s="2">
        <f t="shared" si="28"/>
        <v>0</v>
      </c>
      <c r="AA35" s="1">
        <f t="shared" si="29"/>
        <v>0</v>
      </c>
    </row>
    <row r="36" spans="1:27" ht="22.5" customHeight="1" x14ac:dyDescent="0.25">
      <c r="A36" s="303"/>
      <c r="B36" s="8" t="s">
        <v>12</v>
      </c>
      <c r="C36" s="127">
        <f t="shared" si="19"/>
        <v>43634</v>
      </c>
      <c r="D36" s="81"/>
      <c r="E36" s="81"/>
      <c r="F36" s="8"/>
      <c r="G36" s="88"/>
      <c r="H36" s="22"/>
      <c r="I36" s="73">
        <f t="shared" si="33"/>
        <v>0</v>
      </c>
      <c r="J36" s="73">
        <f t="shared" si="34"/>
        <v>0</v>
      </c>
      <c r="K36" s="73">
        <f>K35+I36+J36</f>
        <v>-0.5</v>
      </c>
      <c r="L36" s="8"/>
      <c r="M36" s="26">
        <f t="shared" si="35"/>
        <v>0</v>
      </c>
      <c r="Q36" s="54" t="str">
        <f t="shared" si="31"/>
        <v>0</v>
      </c>
      <c r="R36" s="54" t="str">
        <f t="shared" si="32"/>
        <v>0</v>
      </c>
      <c r="S36" s="1">
        <f t="shared" si="3"/>
        <v>0</v>
      </c>
      <c r="T36" s="55">
        <f t="shared" si="5"/>
        <v>0</v>
      </c>
      <c r="U36" s="54">
        <f t="shared" si="15"/>
        <v>0</v>
      </c>
      <c r="V36" s="54">
        <f t="shared" si="25"/>
        <v>0</v>
      </c>
      <c r="W36" s="3">
        <f t="shared" si="26"/>
        <v>0</v>
      </c>
      <c r="X36" s="54">
        <f t="shared" si="27"/>
        <v>0</v>
      </c>
      <c r="Y36" s="54">
        <f t="shared" si="27"/>
        <v>0</v>
      </c>
      <c r="Z36" s="2">
        <f t="shared" si="28"/>
        <v>0</v>
      </c>
      <c r="AA36" s="1">
        <f t="shared" si="29"/>
        <v>0</v>
      </c>
    </row>
    <row r="37" spans="1:27" ht="22.5" customHeight="1" x14ac:dyDescent="0.25">
      <c r="A37" s="303"/>
      <c r="B37" s="8" t="s">
        <v>13</v>
      </c>
      <c r="C37" s="127">
        <f t="shared" si="19"/>
        <v>43635</v>
      </c>
      <c r="D37" s="81"/>
      <c r="E37" s="81"/>
      <c r="F37" s="8"/>
      <c r="G37" s="88"/>
      <c r="H37" s="22"/>
      <c r="I37" s="73">
        <f t="shared" si="33"/>
        <v>0</v>
      </c>
      <c r="J37" s="73">
        <f t="shared" si="34"/>
        <v>0</v>
      </c>
      <c r="K37" s="73">
        <f t="shared" ref="K37:K39" si="36">K36+I37+J37</f>
        <v>-0.5</v>
      </c>
      <c r="L37" s="8"/>
      <c r="M37" s="26">
        <f t="shared" si="35"/>
        <v>0</v>
      </c>
      <c r="Q37" s="54" t="str">
        <f t="shared" si="31"/>
        <v>0</v>
      </c>
      <c r="R37" s="54" t="str">
        <f t="shared" si="32"/>
        <v>0</v>
      </c>
      <c r="S37" s="1">
        <f t="shared" si="3"/>
        <v>0</v>
      </c>
      <c r="T37" s="55">
        <f t="shared" si="5"/>
        <v>0</v>
      </c>
      <c r="U37" s="54">
        <f t="shared" si="15"/>
        <v>0</v>
      </c>
      <c r="V37" s="54">
        <f t="shared" si="25"/>
        <v>0</v>
      </c>
      <c r="W37" s="3">
        <f t="shared" si="26"/>
        <v>0</v>
      </c>
      <c r="X37" s="54">
        <f t="shared" si="27"/>
        <v>0</v>
      </c>
      <c r="Y37" s="54">
        <f t="shared" si="27"/>
        <v>0</v>
      </c>
      <c r="Z37" s="2">
        <f t="shared" si="28"/>
        <v>0</v>
      </c>
      <c r="AA37" s="1">
        <f t="shared" si="29"/>
        <v>0</v>
      </c>
    </row>
    <row r="38" spans="1:27" ht="22.5" customHeight="1" x14ac:dyDescent="0.25">
      <c r="A38" s="303"/>
      <c r="B38" s="8" t="s">
        <v>14</v>
      </c>
      <c r="C38" s="127">
        <f t="shared" si="19"/>
        <v>43636</v>
      </c>
      <c r="D38" s="81"/>
      <c r="E38" s="81"/>
      <c r="F38" s="8"/>
      <c r="G38" s="88"/>
      <c r="H38" s="22"/>
      <c r="I38" s="73">
        <f t="shared" si="33"/>
        <v>0</v>
      </c>
      <c r="J38" s="73">
        <f t="shared" si="34"/>
        <v>0</v>
      </c>
      <c r="K38" s="73">
        <f t="shared" si="36"/>
        <v>-0.5</v>
      </c>
      <c r="L38" s="8"/>
      <c r="M38" s="26">
        <f t="shared" si="35"/>
        <v>0</v>
      </c>
      <c r="N38" s="1" t="s">
        <v>64</v>
      </c>
      <c r="Q38" s="54" t="str">
        <f t="shared" si="31"/>
        <v>0</v>
      </c>
      <c r="R38" s="54" t="str">
        <f t="shared" si="32"/>
        <v>0</v>
      </c>
      <c r="S38" s="1">
        <f t="shared" si="3"/>
        <v>0</v>
      </c>
      <c r="T38" s="55">
        <f t="shared" si="5"/>
        <v>0</v>
      </c>
      <c r="U38" s="54">
        <f t="shared" si="15"/>
        <v>0</v>
      </c>
      <c r="V38" s="54">
        <f t="shared" si="25"/>
        <v>0</v>
      </c>
      <c r="W38" s="3">
        <f t="shared" si="26"/>
        <v>0</v>
      </c>
      <c r="X38" s="54">
        <f t="shared" si="27"/>
        <v>0</v>
      </c>
      <c r="Y38" s="54">
        <f t="shared" si="27"/>
        <v>0</v>
      </c>
      <c r="Z38" s="2">
        <f t="shared" si="28"/>
        <v>0</v>
      </c>
      <c r="AA38" s="1">
        <f t="shared" si="29"/>
        <v>0</v>
      </c>
    </row>
    <row r="39" spans="1:27" ht="22.5" customHeight="1" x14ac:dyDescent="0.25">
      <c r="A39" s="303"/>
      <c r="B39" s="8" t="s">
        <v>15</v>
      </c>
      <c r="C39" s="127">
        <f t="shared" si="19"/>
        <v>43637</v>
      </c>
      <c r="D39" s="81"/>
      <c r="E39" s="81"/>
      <c r="F39" s="8"/>
      <c r="G39" s="88"/>
      <c r="H39" s="22"/>
      <c r="I39" s="73">
        <f t="shared" si="33"/>
        <v>0</v>
      </c>
      <c r="J39" s="73">
        <f t="shared" si="34"/>
        <v>0</v>
      </c>
      <c r="K39" s="73">
        <f t="shared" si="36"/>
        <v>-0.5</v>
      </c>
      <c r="L39" s="8"/>
      <c r="M39" s="26">
        <f t="shared" si="35"/>
        <v>0</v>
      </c>
      <c r="Q39" s="54" t="str">
        <f t="shared" si="31"/>
        <v>0</v>
      </c>
      <c r="R39" s="54" t="str">
        <f t="shared" si="32"/>
        <v>0</v>
      </c>
      <c r="S39" s="1">
        <f t="shared" si="3"/>
        <v>0</v>
      </c>
      <c r="T39" s="55">
        <f t="shared" si="5"/>
        <v>0</v>
      </c>
      <c r="U39" s="54">
        <f t="shared" si="15"/>
        <v>0</v>
      </c>
      <c r="V39" s="54">
        <f t="shared" si="25"/>
        <v>0</v>
      </c>
      <c r="W39" s="3">
        <f t="shared" si="26"/>
        <v>0</v>
      </c>
      <c r="X39" s="54">
        <f t="shared" si="27"/>
        <v>0</v>
      </c>
      <c r="Y39" s="54">
        <f t="shared" si="27"/>
        <v>0</v>
      </c>
      <c r="Z39" s="2">
        <f t="shared" si="28"/>
        <v>0</v>
      </c>
      <c r="AA39" s="1">
        <f t="shared" si="29"/>
        <v>0</v>
      </c>
    </row>
    <row r="40" spans="1:27" ht="22.5" customHeight="1" x14ac:dyDescent="0.25">
      <c r="A40" s="303"/>
      <c r="B40" s="85" t="s">
        <v>16</v>
      </c>
      <c r="C40" s="124">
        <f t="shared" si="19"/>
        <v>43638</v>
      </c>
      <c r="D40" s="83"/>
      <c r="E40" s="83"/>
      <c r="F40" s="8"/>
      <c r="G40" s="83"/>
      <c r="H40" s="22"/>
      <c r="I40" s="83"/>
      <c r="J40" s="83"/>
      <c r="K40" s="83"/>
      <c r="L40" s="8"/>
      <c r="M40" s="83"/>
      <c r="Q40" s="54" t="str">
        <f t="shared" si="31"/>
        <v>0</v>
      </c>
      <c r="R40" s="54" t="str">
        <f t="shared" si="32"/>
        <v>0</v>
      </c>
      <c r="S40" s="1">
        <f t="shared" si="3"/>
        <v>0</v>
      </c>
      <c r="T40" s="55">
        <f t="shared" si="5"/>
        <v>0</v>
      </c>
      <c r="U40" s="54">
        <f t="shared" si="15"/>
        <v>0</v>
      </c>
      <c r="V40" s="54">
        <f t="shared" si="25"/>
        <v>0</v>
      </c>
      <c r="W40" s="3">
        <f t="shared" si="26"/>
        <v>0</v>
      </c>
      <c r="X40" s="54">
        <f t="shared" si="27"/>
        <v>0</v>
      </c>
      <c r="Y40" s="54">
        <f t="shared" si="27"/>
        <v>0</v>
      </c>
      <c r="Z40" s="2">
        <f t="shared" si="28"/>
        <v>0</v>
      </c>
      <c r="AA40" s="1">
        <f t="shared" si="29"/>
        <v>0</v>
      </c>
    </row>
    <row r="41" spans="1:27" ht="22.5" customHeight="1" thickBot="1" x14ac:dyDescent="0.3">
      <c r="A41" s="293"/>
      <c r="B41" s="86" t="s">
        <v>17</v>
      </c>
      <c r="C41" s="123">
        <f t="shared" si="19"/>
        <v>43639</v>
      </c>
      <c r="D41" s="84"/>
      <c r="E41" s="84"/>
      <c r="F41" s="28"/>
      <c r="G41" s="84"/>
      <c r="H41" s="32"/>
      <c r="I41" s="84"/>
      <c r="J41" s="84"/>
      <c r="K41" s="84"/>
      <c r="L41" s="28"/>
      <c r="M41" s="84"/>
      <c r="Q41" s="54" t="str">
        <f t="shared" si="31"/>
        <v>0</v>
      </c>
      <c r="R41" s="54" t="str">
        <f t="shared" si="32"/>
        <v>0</v>
      </c>
      <c r="S41" s="1">
        <f t="shared" si="3"/>
        <v>0</v>
      </c>
      <c r="T41" s="55">
        <f t="shared" si="5"/>
        <v>0</v>
      </c>
      <c r="U41" s="54">
        <f t="shared" si="15"/>
        <v>0</v>
      </c>
      <c r="V41" s="54">
        <f t="shared" si="25"/>
        <v>0</v>
      </c>
      <c r="W41" s="3">
        <f t="shared" si="26"/>
        <v>0</v>
      </c>
      <c r="X41" s="54">
        <f t="shared" si="27"/>
        <v>0</v>
      </c>
      <c r="Y41" s="54">
        <f t="shared" si="27"/>
        <v>0</v>
      </c>
      <c r="Z41" s="2">
        <f t="shared" si="28"/>
        <v>0</v>
      </c>
      <c r="AA41" s="1">
        <f t="shared" si="29"/>
        <v>0</v>
      </c>
    </row>
    <row r="42" spans="1:27" ht="22.5" customHeight="1" x14ac:dyDescent="0.25">
      <c r="A42" s="303">
        <v>26</v>
      </c>
      <c r="B42" s="23" t="s">
        <v>11</v>
      </c>
      <c r="C42" s="128">
        <f t="shared" si="19"/>
        <v>43640</v>
      </c>
      <c r="D42" s="81"/>
      <c r="E42" s="81"/>
      <c r="F42" s="8"/>
      <c r="G42" s="88"/>
      <c r="H42" s="22"/>
      <c r="I42" s="73">
        <f t="shared" ref="I42:I46" si="37">IF(G42&gt;T42,(G42-T42),0)</f>
        <v>0</v>
      </c>
      <c r="J42" s="73">
        <f t="shared" ref="J42:J46" si="38">IF(G42&lt;T42,(G42-T42),0)</f>
        <v>0</v>
      </c>
      <c r="K42" s="75">
        <f>+K39+I42+J42</f>
        <v>-0.5</v>
      </c>
      <c r="L42" s="8"/>
      <c r="M42" s="26">
        <f t="shared" ref="M42:M46" si="39">-U42</f>
        <v>0</v>
      </c>
      <c r="Q42" s="54" t="str">
        <f t="shared" si="31"/>
        <v>0</v>
      </c>
      <c r="R42" s="54" t="str">
        <f t="shared" si="32"/>
        <v>0</v>
      </c>
      <c r="S42" s="1">
        <f t="shared" si="3"/>
        <v>0</v>
      </c>
      <c r="T42" s="55">
        <f t="shared" si="5"/>
        <v>0</v>
      </c>
      <c r="U42" s="54">
        <f t="shared" si="15"/>
        <v>0</v>
      </c>
      <c r="V42" s="54">
        <f t="shared" si="25"/>
        <v>0</v>
      </c>
      <c r="W42" s="3">
        <f t="shared" si="26"/>
        <v>0</v>
      </c>
      <c r="X42" s="54">
        <f t="shared" si="27"/>
        <v>0</v>
      </c>
      <c r="Y42" s="54">
        <f t="shared" si="27"/>
        <v>0</v>
      </c>
      <c r="Z42" s="2">
        <f t="shared" si="28"/>
        <v>0</v>
      </c>
      <c r="AA42" s="1">
        <f t="shared" si="29"/>
        <v>0</v>
      </c>
    </row>
    <row r="43" spans="1:27" ht="22.5" customHeight="1" x14ac:dyDescent="0.25">
      <c r="A43" s="303"/>
      <c r="B43" s="8" t="s">
        <v>12</v>
      </c>
      <c r="C43" s="127">
        <f t="shared" si="19"/>
        <v>43641</v>
      </c>
      <c r="D43" s="81"/>
      <c r="E43" s="81"/>
      <c r="F43" s="8"/>
      <c r="G43" s="88"/>
      <c r="H43" s="22"/>
      <c r="I43" s="73">
        <f t="shared" si="37"/>
        <v>0</v>
      </c>
      <c r="J43" s="73">
        <f t="shared" si="38"/>
        <v>0</v>
      </c>
      <c r="K43" s="73">
        <f>K42+I43+J43</f>
        <v>-0.5</v>
      </c>
      <c r="L43" s="8"/>
      <c r="M43" s="26">
        <f t="shared" si="39"/>
        <v>0</v>
      </c>
      <c r="N43" s="1" t="s">
        <v>66</v>
      </c>
      <c r="Q43" s="54" t="str">
        <f t="shared" si="31"/>
        <v>0</v>
      </c>
      <c r="R43" s="54" t="str">
        <f t="shared" si="32"/>
        <v>0</v>
      </c>
      <c r="S43" s="1">
        <f t="shared" si="3"/>
        <v>0</v>
      </c>
      <c r="T43" s="55">
        <f t="shared" si="5"/>
        <v>0</v>
      </c>
      <c r="U43" s="54">
        <f t="shared" si="15"/>
        <v>0</v>
      </c>
      <c r="V43" s="54">
        <f t="shared" si="25"/>
        <v>0</v>
      </c>
      <c r="W43" s="3">
        <f t="shared" si="26"/>
        <v>0</v>
      </c>
      <c r="X43" s="54">
        <f t="shared" si="27"/>
        <v>0</v>
      </c>
      <c r="Y43" s="54">
        <f t="shared" si="27"/>
        <v>0</v>
      </c>
      <c r="Z43" s="2">
        <f t="shared" si="28"/>
        <v>0</v>
      </c>
      <c r="AA43" s="1">
        <f t="shared" si="29"/>
        <v>0</v>
      </c>
    </row>
    <row r="44" spans="1:27" ht="22.5" customHeight="1" x14ac:dyDescent="0.25">
      <c r="A44" s="303"/>
      <c r="B44" s="8" t="s">
        <v>13</v>
      </c>
      <c r="C44" s="127">
        <f t="shared" si="19"/>
        <v>43642</v>
      </c>
      <c r="D44" s="81"/>
      <c r="E44" s="81"/>
      <c r="F44" s="8"/>
      <c r="G44" s="88"/>
      <c r="H44" s="22"/>
      <c r="I44" s="73">
        <f t="shared" si="37"/>
        <v>0</v>
      </c>
      <c r="J44" s="73">
        <f t="shared" si="38"/>
        <v>0</v>
      </c>
      <c r="K44" s="73">
        <f t="shared" ref="K44:K46" si="40">K43+I44+J44</f>
        <v>-0.5</v>
      </c>
      <c r="L44" s="8"/>
      <c r="M44" s="26">
        <f t="shared" si="39"/>
        <v>0</v>
      </c>
      <c r="Q44" s="54" t="str">
        <f t="shared" si="31"/>
        <v>0</v>
      </c>
      <c r="R44" s="54" t="str">
        <f t="shared" si="32"/>
        <v>0</v>
      </c>
      <c r="S44" s="1">
        <f t="shared" si="3"/>
        <v>0</v>
      </c>
      <c r="T44" s="55">
        <f t="shared" si="5"/>
        <v>0</v>
      </c>
      <c r="U44" s="54">
        <f t="shared" si="15"/>
        <v>0</v>
      </c>
      <c r="V44" s="54">
        <f t="shared" si="25"/>
        <v>0</v>
      </c>
      <c r="W44" s="3">
        <f t="shared" si="26"/>
        <v>0</v>
      </c>
      <c r="X44" s="54">
        <f t="shared" si="27"/>
        <v>0</v>
      </c>
      <c r="Y44" s="54">
        <f t="shared" si="27"/>
        <v>0</v>
      </c>
      <c r="Z44" s="2">
        <f t="shared" si="28"/>
        <v>0</v>
      </c>
      <c r="AA44" s="1">
        <f t="shared" si="29"/>
        <v>0</v>
      </c>
    </row>
    <row r="45" spans="1:27" ht="22.5" customHeight="1" x14ac:dyDescent="0.25">
      <c r="A45" s="303"/>
      <c r="B45" s="8" t="s">
        <v>14</v>
      </c>
      <c r="C45" s="127">
        <f t="shared" si="19"/>
        <v>43643</v>
      </c>
      <c r="D45" s="81"/>
      <c r="E45" s="81"/>
      <c r="F45" s="8"/>
      <c r="G45" s="88"/>
      <c r="H45" s="22"/>
      <c r="I45" s="73">
        <f t="shared" si="37"/>
        <v>0</v>
      </c>
      <c r="J45" s="73">
        <f t="shared" si="38"/>
        <v>0</v>
      </c>
      <c r="K45" s="73">
        <f t="shared" si="40"/>
        <v>-0.5</v>
      </c>
      <c r="L45" s="8"/>
      <c r="M45" s="26">
        <f t="shared" si="39"/>
        <v>0</v>
      </c>
      <c r="Q45" s="54" t="str">
        <f t="shared" si="31"/>
        <v>0</v>
      </c>
      <c r="R45" s="54" t="str">
        <f t="shared" si="32"/>
        <v>0</v>
      </c>
      <c r="S45" s="1">
        <f t="shared" si="3"/>
        <v>0</v>
      </c>
      <c r="T45" s="55">
        <f t="shared" si="5"/>
        <v>0</v>
      </c>
      <c r="U45" s="54">
        <f t="shared" si="15"/>
        <v>0</v>
      </c>
      <c r="V45" s="54">
        <f t="shared" si="25"/>
        <v>0</v>
      </c>
      <c r="W45" s="3">
        <f t="shared" si="26"/>
        <v>0</v>
      </c>
      <c r="X45" s="54">
        <f t="shared" ref="X45:Y50" si="41">IF(H45="TM",0.5,0)</f>
        <v>0</v>
      </c>
      <c r="Y45" s="54">
        <f t="shared" si="41"/>
        <v>0</v>
      </c>
      <c r="Z45" s="2">
        <f t="shared" si="28"/>
        <v>0</v>
      </c>
      <c r="AA45" s="1">
        <f t="shared" si="29"/>
        <v>0</v>
      </c>
    </row>
    <row r="46" spans="1:27" ht="22.5" customHeight="1" x14ac:dyDescent="0.25">
      <c r="A46" s="303"/>
      <c r="B46" s="8" t="s">
        <v>15</v>
      </c>
      <c r="C46" s="127">
        <f t="shared" si="19"/>
        <v>43644</v>
      </c>
      <c r="D46" s="81"/>
      <c r="E46" s="81"/>
      <c r="F46" s="8"/>
      <c r="G46" s="88"/>
      <c r="H46" s="22"/>
      <c r="I46" s="73">
        <f t="shared" si="37"/>
        <v>0</v>
      </c>
      <c r="J46" s="73">
        <f t="shared" si="38"/>
        <v>0</v>
      </c>
      <c r="K46" s="73">
        <f t="shared" si="40"/>
        <v>-0.5</v>
      </c>
      <c r="L46" s="8"/>
      <c r="M46" s="26">
        <f t="shared" si="39"/>
        <v>0</v>
      </c>
      <c r="N46" s="116" t="s">
        <v>68</v>
      </c>
      <c r="Q46" s="54" t="str">
        <f t="shared" si="31"/>
        <v>0</v>
      </c>
      <c r="R46" s="54" t="str">
        <f t="shared" si="32"/>
        <v>0</v>
      </c>
      <c r="S46" s="1">
        <f t="shared" si="3"/>
        <v>0</v>
      </c>
      <c r="T46" s="55">
        <f t="shared" si="5"/>
        <v>0</v>
      </c>
      <c r="U46" s="54">
        <f t="shared" si="15"/>
        <v>0</v>
      </c>
      <c r="V46" s="54">
        <f t="shared" si="25"/>
        <v>0</v>
      </c>
      <c r="W46" s="3">
        <f t="shared" si="26"/>
        <v>0</v>
      </c>
      <c r="X46" s="54">
        <f t="shared" si="41"/>
        <v>0</v>
      </c>
      <c r="Y46" s="54">
        <f t="shared" si="41"/>
        <v>0</v>
      </c>
      <c r="Z46" s="2">
        <f t="shared" si="28"/>
        <v>0</v>
      </c>
      <c r="AA46" s="1">
        <f t="shared" si="29"/>
        <v>0</v>
      </c>
    </row>
    <row r="47" spans="1:27" ht="22.5" customHeight="1" x14ac:dyDescent="0.25">
      <c r="A47" s="303"/>
      <c r="B47" s="85" t="s">
        <v>16</v>
      </c>
      <c r="C47" s="124">
        <f t="shared" si="19"/>
        <v>43645</v>
      </c>
      <c r="D47" s="83"/>
      <c r="E47" s="83"/>
      <c r="F47" s="8"/>
      <c r="G47" s="83"/>
      <c r="H47" s="22"/>
      <c r="I47" s="83"/>
      <c r="J47" s="83"/>
      <c r="K47" s="83"/>
      <c r="L47" s="8"/>
      <c r="M47" s="83"/>
      <c r="Q47" s="54" t="str">
        <f t="shared" si="31"/>
        <v>0</v>
      </c>
      <c r="R47" s="54" t="str">
        <f t="shared" si="32"/>
        <v>0</v>
      </c>
      <c r="S47" s="1">
        <f t="shared" si="3"/>
        <v>0</v>
      </c>
      <c r="T47" s="55">
        <f t="shared" si="5"/>
        <v>0</v>
      </c>
      <c r="U47" s="54">
        <f t="shared" si="15"/>
        <v>0</v>
      </c>
      <c r="V47" s="54">
        <f t="shared" si="25"/>
        <v>0</v>
      </c>
      <c r="W47" s="3">
        <f t="shared" si="26"/>
        <v>0</v>
      </c>
      <c r="X47" s="54">
        <f t="shared" si="41"/>
        <v>0</v>
      </c>
      <c r="Y47" s="54">
        <f t="shared" si="41"/>
        <v>0</v>
      </c>
      <c r="Z47" s="2">
        <f t="shared" si="28"/>
        <v>0</v>
      </c>
      <c r="AA47" s="1">
        <f t="shared" si="29"/>
        <v>0</v>
      </c>
    </row>
    <row r="48" spans="1:27" ht="22.5" customHeight="1" thickBot="1" x14ac:dyDescent="0.3">
      <c r="A48" s="303"/>
      <c r="B48" s="86" t="s">
        <v>17</v>
      </c>
      <c r="C48" s="123">
        <f t="shared" si="19"/>
        <v>43646</v>
      </c>
      <c r="D48" s="84"/>
      <c r="E48" s="84"/>
      <c r="F48" s="28"/>
      <c r="G48" s="84"/>
      <c r="H48" s="32"/>
      <c r="I48" s="84"/>
      <c r="J48" s="84"/>
      <c r="K48" s="84"/>
      <c r="L48" s="28"/>
      <c r="M48" s="84"/>
      <c r="Q48" s="54" t="str">
        <f t="shared" si="31"/>
        <v>0</v>
      </c>
      <c r="R48" s="54" t="str">
        <f t="shared" si="32"/>
        <v>0</v>
      </c>
      <c r="S48" s="1">
        <f t="shared" si="3"/>
        <v>0</v>
      </c>
      <c r="T48" s="55">
        <f t="shared" si="5"/>
        <v>0</v>
      </c>
      <c r="U48" s="54">
        <f t="shared" si="15"/>
        <v>0</v>
      </c>
      <c r="V48" s="54">
        <f t="shared" si="25"/>
        <v>0</v>
      </c>
      <c r="W48" s="3">
        <f t="shared" si="26"/>
        <v>0</v>
      </c>
      <c r="X48" s="54">
        <f t="shared" si="41"/>
        <v>0</v>
      </c>
      <c r="Y48" s="54">
        <f t="shared" si="41"/>
        <v>0</v>
      </c>
      <c r="Z48" s="2">
        <f t="shared" si="28"/>
        <v>0</v>
      </c>
      <c r="AA48" s="1">
        <f t="shared" si="29"/>
        <v>0</v>
      </c>
    </row>
    <row r="49" spans="1:27" ht="22.5" customHeight="1" x14ac:dyDescent="0.25">
      <c r="A49" s="292"/>
      <c r="B49" s="8" t="s">
        <v>11</v>
      </c>
      <c r="C49" s="127">
        <f t="shared" si="19"/>
        <v>43647</v>
      </c>
      <c r="D49" s="81"/>
      <c r="E49" s="81"/>
      <c r="F49" s="8"/>
      <c r="G49" s="88"/>
      <c r="H49" s="22"/>
      <c r="I49" s="73">
        <f t="shared" ref="I49:I50" si="42">IF(G49&gt;T49,(G49-T49),0)</f>
        <v>0</v>
      </c>
      <c r="J49" s="73">
        <f t="shared" ref="J49:J50" si="43">IF(G49&lt;T49,(G49-T49),0)</f>
        <v>0</v>
      </c>
      <c r="K49" s="75">
        <f>+K46+I49+J49</f>
        <v>-0.5</v>
      </c>
      <c r="L49" s="8"/>
      <c r="M49" s="26">
        <f t="shared" ref="M49:M50" si="44">-U49</f>
        <v>0</v>
      </c>
      <c r="Q49" s="54" t="str">
        <f t="shared" si="31"/>
        <v>0</v>
      </c>
      <c r="R49" s="54" t="str">
        <f t="shared" si="32"/>
        <v>0</v>
      </c>
      <c r="S49" s="1">
        <f t="shared" si="3"/>
        <v>0</v>
      </c>
      <c r="T49" s="55">
        <f t="shared" si="5"/>
        <v>0</v>
      </c>
      <c r="U49" s="54">
        <f t="shared" si="15"/>
        <v>0</v>
      </c>
      <c r="V49" s="54">
        <f t="shared" si="25"/>
        <v>0</v>
      </c>
      <c r="W49" s="3">
        <f t="shared" si="26"/>
        <v>0</v>
      </c>
      <c r="X49" s="54">
        <f t="shared" si="41"/>
        <v>0</v>
      </c>
      <c r="Y49" s="54">
        <f t="shared" si="41"/>
        <v>0</v>
      </c>
      <c r="Z49" s="2">
        <f t="shared" si="28"/>
        <v>0</v>
      </c>
      <c r="AA49" s="1">
        <f t="shared" si="29"/>
        <v>0</v>
      </c>
    </row>
    <row r="50" spans="1:27" ht="22.5" customHeight="1" thickBot="1" x14ac:dyDescent="0.3">
      <c r="A50" s="293"/>
      <c r="B50" s="28" t="s">
        <v>12</v>
      </c>
      <c r="C50" s="126">
        <f t="shared" si="19"/>
        <v>43648</v>
      </c>
      <c r="D50" s="90"/>
      <c r="E50" s="90"/>
      <c r="F50" s="28"/>
      <c r="G50" s="91"/>
      <c r="H50" s="32"/>
      <c r="I50" s="76">
        <f t="shared" si="42"/>
        <v>0</v>
      </c>
      <c r="J50" s="76">
        <f t="shared" si="43"/>
        <v>0</v>
      </c>
      <c r="K50" s="76">
        <f>K49+I50+J50</f>
        <v>-0.5</v>
      </c>
      <c r="L50" s="28"/>
      <c r="M50" s="33">
        <f t="shared" si="44"/>
        <v>0</v>
      </c>
      <c r="Q50" s="54" t="str">
        <f t="shared" si="31"/>
        <v>0</v>
      </c>
      <c r="R50" s="54" t="str">
        <f t="shared" si="32"/>
        <v>0</v>
      </c>
      <c r="S50" s="1">
        <f t="shared" si="3"/>
        <v>0</v>
      </c>
      <c r="T50" s="55">
        <f t="shared" si="5"/>
        <v>0</v>
      </c>
      <c r="U50" s="54">
        <f t="shared" si="15"/>
        <v>0</v>
      </c>
      <c r="V50" s="54">
        <f t="shared" si="25"/>
        <v>0</v>
      </c>
      <c r="W50" s="3">
        <f t="shared" si="26"/>
        <v>0</v>
      </c>
      <c r="X50" s="54">
        <f t="shared" si="41"/>
        <v>0</v>
      </c>
      <c r="Y50" s="54">
        <f t="shared" si="41"/>
        <v>0</v>
      </c>
      <c r="Z50" s="2">
        <f t="shared" si="28"/>
        <v>0</v>
      </c>
      <c r="AA50" s="1">
        <f t="shared" si="29"/>
        <v>0</v>
      </c>
    </row>
    <row r="51" spans="1:27" ht="22.5" customHeight="1" thickBot="1" x14ac:dyDescent="0.3">
      <c r="A51" s="25"/>
      <c r="B51" s="25"/>
      <c r="C51" s="25"/>
      <c r="D51" s="22"/>
      <c r="E51" s="22"/>
      <c r="F51" s="30"/>
      <c r="G51" s="27"/>
      <c r="H51" s="22"/>
      <c r="I51" s="27"/>
      <c r="J51" s="27"/>
      <c r="K51" s="27"/>
      <c r="L51" s="27"/>
      <c r="M51" s="27"/>
      <c r="N51" s="27"/>
    </row>
    <row r="52" spans="1:27" ht="36" customHeight="1" thickBot="1" x14ac:dyDescent="0.3">
      <c r="A52" s="294" t="s">
        <v>51</v>
      </c>
      <c r="B52" s="295"/>
      <c r="C52" s="295"/>
      <c r="D52" s="295"/>
      <c r="E52" s="295"/>
      <c r="F52" s="295"/>
      <c r="G52" s="295"/>
      <c r="H52" s="295"/>
      <c r="I52" s="295"/>
      <c r="J52" s="296"/>
      <c r="K52" s="77">
        <f>K50</f>
        <v>-0.5</v>
      </c>
      <c r="L52" s="34"/>
      <c r="M52" s="77">
        <f>SUM(M13:M50)</f>
        <v>26</v>
      </c>
    </row>
    <row r="53" spans="1:27" ht="22.5" customHeight="1" x14ac:dyDescent="0.25"/>
    <row r="54" spans="1:27" x14ac:dyDescent="0.25">
      <c r="A54" s="35" t="s">
        <v>6</v>
      </c>
      <c r="B54" s="36"/>
      <c r="C54" s="37"/>
      <c r="E54" s="38" t="s">
        <v>7</v>
      </c>
      <c r="F54" s="39"/>
      <c r="G54" s="39"/>
      <c r="H54" s="39"/>
      <c r="I54" s="40"/>
      <c r="J54" s="8"/>
      <c r="K54" s="78" t="s">
        <v>5</v>
      </c>
      <c r="L54" s="41"/>
      <c r="M54" s="117">
        <v>43280</v>
      </c>
    </row>
    <row r="55" spans="1:27" ht="27" customHeight="1" x14ac:dyDescent="0.25">
      <c r="A55" s="43"/>
      <c r="B55" s="22"/>
      <c r="C55" s="44"/>
      <c r="D55" s="1"/>
      <c r="E55" s="45"/>
      <c r="F55" s="5"/>
      <c r="G55" s="5"/>
      <c r="H55" s="5"/>
      <c r="I55" s="6"/>
      <c r="K55" s="79"/>
      <c r="L55" s="46"/>
      <c r="M55" s="47"/>
    </row>
    <row r="56" spans="1:27" x14ac:dyDescent="0.25">
      <c r="A56" s="43"/>
      <c r="B56" s="22"/>
      <c r="C56" s="44"/>
      <c r="E56" s="43"/>
      <c r="F56" s="8"/>
      <c r="G56" s="8"/>
      <c r="H56" s="8"/>
      <c r="I56" s="9"/>
    </row>
    <row r="57" spans="1:27" x14ac:dyDescent="0.25">
      <c r="A57" s="43"/>
      <c r="B57" s="22"/>
      <c r="C57" s="44"/>
      <c r="D57" s="1"/>
      <c r="E57" s="43"/>
      <c r="F57" s="8"/>
      <c r="G57" s="8"/>
      <c r="H57" s="8"/>
      <c r="I57" s="9"/>
    </row>
    <row r="58" spans="1:27" x14ac:dyDescent="0.25">
      <c r="A58" s="43"/>
      <c r="B58" s="22"/>
      <c r="C58" s="44"/>
      <c r="D58" s="1"/>
      <c r="E58" s="43"/>
      <c r="F58" s="8"/>
      <c r="G58" s="8"/>
      <c r="H58" s="8"/>
      <c r="I58" s="9"/>
    </row>
    <row r="59" spans="1:27" x14ac:dyDescent="0.25">
      <c r="A59" s="48"/>
      <c r="B59" s="49"/>
      <c r="C59" s="50"/>
      <c r="D59" s="1"/>
      <c r="E59" s="48"/>
      <c r="F59" s="16"/>
      <c r="G59" s="16"/>
      <c r="H59" s="16"/>
      <c r="I59" s="17"/>
    </row>
    <row r="60" spans="1:27" x14ac:dyDescent="0.25">
      <c r="A60" s="1"/>
      <c r="C60" s="1"/>
      <c r="D60" s="1"/>
      <c r="E60" s="1"/>
    </row>
    <row r="61" spans="1:27" x14ac:dyDescent="0.25">
      <c r="A61" s="1"/>
      <c r="C61" s="1"/>
      <c r="D61" s="1"/>
      <c r="E61" s="1"/>
    </row>
    <row r="62" spans="1:27" x14ac:dyDescent="0.25">
      <c r="A62" s="1"/>
      <c r="C62" s="1"/>
      <c r="D62" s="1"/>
      <c r="E62" s="1"/>
    </row>
  </sheetData>
  <mergeCells count="14">
    <mergeCell ref="A49:A50"/>
    <mergeCell ref="A52:J52"/>
    <mergeCell ref="E7:H8"/>
    <mergeCell ref="A14:A20"/>
    <mergeCell ref="A21:A27"/>
    <mergeCell ref="A28:A34"/>
    <mergeCell ref="A35:A41"/>
    <mergeCell ref="A42:A48"/>
    <mergeCell ref="E5:F5"/>
    <mergeCell ref="A1:B2"/>
    <mergeCell ref="C1:H2"/>
    <mergeCell ref="J1:L2"/>
    <mergeCell ref="M1:M2"/>
    <mergeCell ref="E4:G4"/>
  </mergeCells>
  <conditionalFormatting sqref="K13">
    <cfRule type="expression" dxfId="342" priority="49">
      <formula>+$K$13&lt;0</formula>
    </cfRule>
  </conditionalFormatting>
  <conditionalFormatting sqref="M13">
    <cfRule type="expression" dxfId="341" priority="48">
      <formula>+$M$13&lt;0</formula>
    </cfRule>
  </conditionalFormatting>
  <conditionalFormatting sqref="K52">
    <cfRule type="expression" dxfId="340" priority="47">
      <formula>+$K$52&lt;0</formula>
    </cfRule>
  </conditionalFormatting>
  <conditionalFormatting sqref="M52">
    <cfRule type="expression" dxfId="339" priority="46">
      <formula>+$M$52&lt;0</formula>
    </cfRule>
  </conditionalFormatting>
  <conditionalFormatting sqref="C14">
    <cfRule type="expression" dxfId="338" priority="45">
      <formula>OR($D$14="JF",$E$14="JF")</formula>
    </cfRule>
  </conditionalFormatting>
  <conditionalFormatting sqref="C15">
    <cfRule type="expression" dxfId="337" priority="44">
      <formula>OR($D$15="JF",$E$15="JF")</formula>
    </cfRule>
  </conditionalFormatting>
  <conditionalFormatting sqref="C16">
    <cfRule type="expression" dxfId="336" priority="43">
      <formula>OR($D$16="JF",$E$16="JF")</formula>
    </cfRule>
  </conditionalFormatting>
  <conditionalFormatting sqref="C17">
    <cfRule type="expression" dxfId="335" priority="42">
      <formula>OR($D$17="JF",$E$17="JF")</formula>
    </cfRule>
  </conditionalFormatting>
  <conditionalFormatting sqref="C18">
    <cfRule type="expression" dxfId="334" priority="41">
      <formula>OR($D$18="JF",$E$18="JF")</formula>
    </cfRule>
  </conditionalFormatting>
  <conditionalFormatting sqref="C19">
    <cfRule type="expression" dxfId="333" priority="40">
      <formula>OR($D$19="JF",$E$19="JF")</formula>
    </cfRule>
  </conditionalFormatting>
  <conditionalFormatting sqref="C20">
    <cfRule type="expression" dxfId="332" priority="39">
      <formula>OR($D$20="JF",$E$20="JF")</formula>
    </cfRule>
  </conditionalFormatting>
  <conditionalFormatting sqref="C21">
    <cfRule type="expression" dxfId="331" priority="38">
      <formula>OR($D$21="JF",$E$21="JF")</formula>
    </cfRule>
  </conditionalFormatting>
  <conditionalFormatting sqref="C22">
    <cfRule type="expression" dxfId="330" priority="37">
      <formula>OR($D$22="JF",$E$22="JF")</formula>
    </cfRule>
  </conditionalFormatting>
  <conditionalFormatting sqref="C23">
    <cfRule type="expression" dxfId="329" priority="36">
      <formula>OR($D$23="JF",$E$23="JF")</formula>
    </cfRule>
  </conditionalFormatting>
  <conditionalFormatting sqref="C24">
    <cfRule type="expression" dxfId="328" priority="35">
      <formula>OR($D$24="JF",$E$24="JF")</formula>
    </cfRule>
  </conditionalFormatting>
  <conditionalFormatting sqref="C25">
    <cfRule type="expression" dxfId="327" priority="34">
      <formula>OR($D$25="JF",$E$25="JF")</formula>
    </cfRule>
  </conditionalFormatting>
  <conditionalFormatting sqref="C26">
    <cfRule type="expression" dxfId="326" priority="33">
      <formula>OR($D$26="JF",$E$26="JF")</formula>
    </cfRule>
  </conditionalFormatting>
  <conditionalFormatting sqref="C27">
    <cfRule type="expression" dxfId="325" priority="32">
      <formula>OR($D$27="JF",$E$27="JF")</formula>
    </cfRule>
  </conditionalFormatting>
  <conditionalFormatting sqref="C28">
    <cfRule type="expression" dxfId="324" priority="31">
      <formula>OR($D$28="JF",$E$28="JF")</formula>
    </cfRule>
  </conditionalFormatting>
  <conditionalFormatting sqref="C29">
    <cfRule type="expression" dxfId="323" priority="30">
      <formula>OR($D$29="JF",$E$29="JF")</formula>
    </cfRule>
  </conditionalFormatting>
  <conditionalFormatting sqref="C30">
    <cfRule type="expression" dxfId="322" priority="29">
      <formula>OR($D$30="JF",$E$30="JF")</formula>
    </cfRule>
  </conditionalFormatting>
  <conditionalFormatting sqref="C31">
    <cfRule type="expression" dxfId="321" priority="28">
      <formula>OR($D$31="JF",$E$31="JF")</formula>
    </cfRule>
  </conditionalFormatting>
  <conditionalFormatting sqref="C32">
    <cfRule type="expression" dxfId="320" priority="27">
      <formula>OR($D$32="JF",$E$32="JF")</formula>
    </cfRule>
  </conditionalFormatting>
  <conditionalFormatting sqref="C33">
    <cfRule type="expression" dxfId="319" priority="26">
      <formula>OR($D$33="JF",$E$33="JF")</formula>
    </cfRule>
  </conditionalFormatting>
  <conditionalFormatting sqref="C34">
    <cfRule type="expression" dxfId="318" priority="25">
      <formula>OR($D$34="JF",$E$34="JF")</formula>
    </cfRule>
  </conditionalFormatting>
  <conditionalFormatting sqref="C35">
    <cfRule type="expression" dxfId="317" priority="24">
      <formula>OR($D$35="JF",$E$35="JF")</formula>
    </cfRule>
  </conditionalFormatting>
  <conditionalFormatting sqref="C36">
    <cfRule type="expression" dxfId="316" priority="23">
      <formula>OR($D$36="JF",$E$36="JF")</formula>
    </cfRule>
  </conditionalFormatting>
  <conditionalFormatting sqref="C37">
    <cfRule type="expression" dxfId="315" priority="22">
      <formula>OR($D$37="JF",$E$37="JF")</formula>
    </cfRule>
  </conditionalFormatting>
  <conditionalFormatting sqref="C38">
    <cfRule type="expression" dxfId="314" priority="21">
      <formula>OR($D$38="JF",$E$38="JF")</formula>
    </cfRule>
  </conditionalFormatting>
  <conditionalFormatting sqref="C39">
    <cfRule type="expression" dxfId="313" priority="20">
      <formula>OR($D$39="JF",$E$39="JF")</formula>
    </cfRule>
  </conditionalFormatting>
  <conditionalFormatting sqref="C40">
    <cfRule type="expression" dxfId="312" priority="19">
      <formula>OR($D$40="JF",$E$40="JF")</formula>
    </cfRule>
  </conditionalFormatting>
  <conditionalFormatting sqref="C41">
    <cfRule type="expression" dxfId="311" priority="18">
      <formula>OR($D$41="JF",$E$41="JF")</formula>
    </cfRule>
  </conditionalFormatting>
  <conditionalFormatting sqref="C42">
    <cfRule type="expression" dxfId="310" priority="17">
      <formula>OR($D$42="JF",$E$42="JF")</formula>
    </cfRule>
  </conditionalFormatting>
  <conditionalFormatting sqref="C43">
    <cfRule type="expression" dxfId="309" priority="16">
      <formula>OR($D$43="JF",$E$43="JF")</formula>
    </cfRule>
  </conditionalFormatting>
  <conditionalFormatting sqref="C44">
    <cfRule type="expression" dxfId="308" priority="15">
      <formula>OR($D$44="JF",$E$44="JF")</formula>
    </cfRule>
  </conditionalFormatting>
  <conditionalFormatting sqref="C45">
    <cfRule type="expression" dxfId="307" priority="14">
      <formula>OR($D$45="JF",$E$45="JF")</formula>
    </cfRule>
  </conditionalFormatting>
  <conditionalFormatting sqref="C46">
    <cfRule type="expression" dxfId="306" priority="13">
      <formula>OR($D$46="JF",$E$46="JF")</formula>
    </cfRule>
  </conditionalFormatting>
  <conditionalFormatting sqref="C47">
    <cfRule type="expression" dxfId="305" priority="12">
      <formula>OR($D$47="JF",$E$47="JF")</formula>
    </cfRule>
  </conditionalFormatting>
  <conditionalFormatting sqref="C48">
    <cfRule type="expression" dxfId="304" priority="11">
      <formula>OR($D$48="JF",$E$48="JF")</formula>
    </cfRule>
  </conditionalFormatting>
  <conditionalFormatting sqref="C49">
    <cfRule type="expression" dxfId="303" priority="10">
      <formula>OR($D$49="JF",$E$49="JF")</formula>
    </cfRule>
  </conditionalFormatting>
  <conditionalFormatting sqref="C50">
    <cfRule type="expression" dxfId="302" priority="9">
      <formula>OR($D$50="JF",$E$50="JF")</formula>
    </cfRule>
  </conditionalFormatting>
  <conditionalFormatting sqref="C14">
    <cfRule type="expression" dxfId="301" priority="7">
      <formula>$AE14="FERIE"</formula>
    </cfRule>
  </conditionalFormatting>
  <conditionalFormatting sqref="C15">
    <cfRule type="expression" dxfId="300" priority="6">
      <formula>$AE15="FERIE"</formula>
    </cfRule>
  </conditionalFormatting>
  <conditionalFormatting sqref="C16">
    <cfRule type="expression" dxfId="299" priority="5">
      <formula>$AE16="FERIE"</formula>
    </cfRule>
  </conditionalFormatting>
  <conditionalFormatting sqref="C18">
    <cfRule type="expression" dxfId="298" priority="4">
      <formula>$AE18="FERIE"</formula>
    </cfRule>
  </conditionalFormatting>
  <conditionalFormatting sqref="C19">
    <cfRule type="expression" dxfId="297" priority="3">
      <formula>$AE19="FERIE"</formula>
    </cfRule>
  </conditionalFormatting>
  <conditionalFormatting sqref="C20">
    <cfRule type="expression" dxfId="296" priority="2">
      <formula>$AE20="FERIE"</formula>
    </cfRule>
  </conditionalFormatting>
  <conditionalFormatting sqref="C17">
    <cfRule type="expression" dxfId="295" priority="8">
      <formula>$AE6="FERIE"</formula>
    </cfRule>
  </conditionalFormatting>
  <conditionalFormatting sqref="C21">
    <cfRule type="expression" dxfId="294" priority="1">
      <formula>$AE21="FERIE"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9" scale="61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62"/>
  <sheetViews>
    <sheetView topLeftCell="A37" workbookViewId="0">
      <selection activeCell="G50" sqref="D19:G50"/>
    </sheetView>
  </sheetViews>
  <sheetFormatPr baseColWidth="10" defaultRowHeight="15" x14ac:dyDescent="0.25"/>
  <cols>
    <col min="1" max="1" width="7.5703125" style="3" customWidth="1"/>
    <col min="2" max="2" width="14.28515625" style="1" customWidth="1"/>
    <col min="3" max="3" width="12.85546875" style="54" customWidth="1"/>
    <col min="4" max="5" width="11.28515625" style="54" customWidth="1"/>
    <col min="6" max="6" width="3.140625" style="1" customWidth="1"/>
    <col min="7" max="7" width="13.28515625" style="1" customWidth="1"/>
    <col min="8" max="8" width="4.7109375" style="1" customWidth="1"/>
    <col min="9" max="10" width="13.42578125" style="1" customWidth="1"/>
    <col min="11" max="11" width="13.5703125" style="1" customWidth="1"/>
    <col min="12" max="12" width="4" style="1" customWidth="1"/>
    <col min="13" max="13" width="12.7109375" style="1" customWidth="1"/>
    <col min="14" max="14" width="11.42578125" style="1"/>
    <col min="15" max="15" width="11.42578125" style="57"/>
    <col min="16" max="16" width="11.42578125" style="1"/>
    <col min="17" max="28" width="11.42578125" style="1" customWidth="1"/>
    <col min="29" max="247" width="11.42578125" style="1"/>
    <col min="248" max="248" width="7.5703125" style="1" customWidth="1"/>
    <col min="249" max="249" width="14.28515625" style="1" customWidth="1"/>
    <col min="250" max="250" width="13.85546875" style="1" bestFit="1" customWidth="1"/>
    <col min="251" max="252" width="15.7109375" style="1" customWidth="1"/>
    <col min="253" max="253" width="11.42578125" style="1"/>
    <col min="254" max="254" width="8.28515625" style="1" customWidth="1"/>
    <col min="255" max="255" width="20.28515625" style="1" customWidth="1"/>
    <col min="256" max="503" width="11.42578125" style="1"/>
    <col min="504" max="504" width="7.5703125" style="1" customWidth="1"/>
    <col min="505" max="505" width="14.28515625" style="1" customWidth="1"/>
    <col min="506" max="506" width="13.85546875" style="1" bestFit="1" customWidth="1"/>
    <col min="507" max="508" width="15.7109375" style="1" customWidth="1"/>
    <col min="509" max="509" width="11.42578125" style="1"/>
    <col min="510" max="510" width="8.28515625" style="1" customWidth="1"/>
    <col min="511" max="511" width="20.28515625" style="1" customWidth="1"/>
    <col min="512" max="759" width="11.42578125" style="1"/>
    <col min="760" max="760" width="7.5703125" style="1" customWidth="1"/>
    <col min="761" max="761" width="14.28515625" style="1" customWidth="1"/>
    <col min="762" max="762" width="13.85546875" style="1" bestFit="1" customWidth="1"/>
    <col min="763" max="764" width="15.7109375" style="1" customWidth="1"/>
    <col min="765" max="765" width="11.42578125" style="1"/>
    <col min="766" max="766" width="8.28515625" style="1" customWidth="1"/>
    <col min="767" max="767" width="20.28515625" style="1" customWidth="1"/>
    <col min="768" max="1015" width="11.42578125" style="1"/>
    <col min="1016" max="1016" width="7.5703125" style="1" customWidth="1"/>
    <col min="1017" max="1017" width="14.28515625" style="1" customWidth="1"/>
    <col min="1018" max="1018" width="13.85546875" style="1" bestFit="1" customWidth="1"/>
    <col min="1019" max="1020" width="15.7109375" style="1" customWidth="1"/>
    <col min="1021" max="1021" width="11.42578125" style="1"/>
    <col min="1022" max="1022" width="8.28515625" style="1" customWidth="1"/>
    <col min="1023" max="1023" width="20.28515625" style="1" customWidth="1"/>
    <col min="1024" max="1271" width="11.42578125" style="1"/>
    <col min="1272" max="1272" width="7.5703125" style="1" customWidth="1"/>
    <col min="1273" max="1273" width="14.28515625" style="1" customWidth="1"/>
    <col min="1274" max="1274" width="13.85546875" style="1" bestFit="1" customWidth="1"/>
    <col min="1275" max="1276" width="15.7109375" style="1" customWidth="1"/>
    <col min="1277" max="1277" width="11.42578125" style="1"/>
    <col min="1278" max="1278" width="8.28515625" style="1" customWidth="1"/>
    <col min="1279" max="1279" width="20.28515625" style="1" customWidth="1"/>
    <col min="1280" max="1527" width="11.42578125" style="1"/>
    <col min="1528" max="1528" width="7.5703125" style="1" customWidth="1"/>
    <col min="1529" max="1529" width="14.28515625" style="1" customWidth="1"/>
    <col min="1530" max="1530" width="13.85546875" style="1" bestFit="1" customWidth="1"/>
    <col min="1531" max="1532" width="15.7109375" style="1" customWidth="1"/>
    <col min="1533" max="1533" width="11.42578125" style="1"/>
    <col min="1534" max="1534" width="8.28515625" style="1" customWidth="1"/>
    <col min="1535" max="1535" width="20.28515625" style="1" customWidth="1"/>
    <col min="1536" max="1783" width="11.42578125" style="1"/>
    <col min="1784" max="1784" width="7.5703125" style="1" customWidth="1"/>
    <col min="1785" max="1785" width="14.28515625" style="1" customWidth="1"/>
    <col min="1786" max="1786" width="13.85546875" style="1" bestFit="1" customWidth="1"/>
    <col min="1787" max="1788" width="15.7109375" style="1" customWidth="1"/>
    <col min="1789" max="1789" width="11.42578125" style="1"/>
    <col min="1790" max="1790" width="8.28515625" style="1" customWidth="1"/>
    <col min="1791" max="1791" width="20.28515625" style="1" customWidth="1"/>
    <col min="1792" max="2039" width="11.42578125" style="1"/>
    <col min="2040" max="2040" width="7.5703125" style="1" customWidth="1"/>
    <col min="2041" max="2041" width="14.28515625" style="1" customWidth="1"/>
    <col min="2042" max="2042" width="13.85546875" style="1" bestFit="1" customWidth="1"/>
    <col min="2043" max="2044" width="15.7109375" style="1" customWidth="1"/>
    <col min="2045" max="2045" width="11.42578125" style="1"/>
    <col min="2046" max="2046" width="8.28515625" style="1" customWidth="1"/>
    <col min="2047" max="2047" width="20.28515625" style="1" customWidth="1"/>
    <col min="2048" max="2295" width="11.42578125" style="1"/>
    <col min="2296" max="2296" width="7.5703125" style="1" customWidth="1"/>
    <col min="2297" max="2297" width="14.28515625" style="1" customWidth="1"/>
    <col min="2298" max="2298" width="13.85546875" style="1" bestFit="1" customWidth="1"/>
    <col min="2299" max="2300" width="15.7109375" style="1" customWidth="1"/>
    <col min="2301" max="2301" width="11.42578125" style="1"/>
    <col min="2302" max="2302" width="8.28515625" style="1" customWidth="1"/>
    <col min="2303" max="2303" width="20.28515625" style="1" customWidth="1"/>
    <col min="2304" max="2551" width="11.42578125" style="1"/>
    <col min="2552" max="2552" width="7.5703125" style="1" customWidth="1"/>
    <col min="2553" max="2553" width="14.28515625" style="1" customWidth="1"/>
    <col min="2554" max="2554" width="13.85546875" style="1" bestFit="1" customWidth="1"/>
    <col min="2555" max="2556" width="15.7109375" style="1" customWidth="1"/>
    <col min="2557" max="2557" width="11.42578125" style="1"/>
    <col min="2558" max="2558" width="8.28515625" style="1" customWidth="1"/>
    <col min="2559" max="2559" width="20.28515625" style="1" customWidth="1"/>
    <col min="2560" max="2807" width="11.42578125" style="1"/>
    <col min="2808" max="2808" width="7.5703125" style="1" customWidth="1"/>
    <col min="2809" max="2809" width="14.28515625" style="1" customWidth="1"/>
    <col min="2810" max="2810" width="13.85546875" style="1" bestFit="1" customWidth="1"/>
    <col min="2811" max="2812" width="15.7109375" style="1" customWidth="1"/>
    <col min="2813" max="2813" width="11.42578125" style="1"/>
    <col min="2814" max="2814" width="8.28515625" style="1" customWidth="1"/>
    <col min="2815" max="2815" width="20.28515625" style="1" customWidth="1"/>
    <col min="2816" max="3063" width="11.42578125" style="1"/>
    <col min="3064" max="3064" width="7.5703125" style="1" customWidth="1"/>
    <col min="3065" max="3065" width="14.28515625" style="1" customWidth="1"/>
    <col min="3066" max="3066" width="13.85546875" style="1" bestFit="1" customWidth="1"/>
    <col min="3067" max="3068" width="15.7109375" style="1" customWidth="1"/>
    <col min="3069" max="3069" width="11.42578125" style="1"/>
    <col min="3070" max="3070" width="8.28515625" style="1" customWidth="1"/>
    <col min="3071" max="3071" width="20.28515625" style="1" customWidth="1"/>
    <col min="3072" max="3319" width="11.42578125" style="1"/>
    <col min="3320" max="3320" width="7.5703125" style="1" customWidth="1"/>
    <col min="3321" max="3321" width="14.28515625" style="1" customWidth="1"/>
    <col min="3322" max="3322" width="13.85546875" style="1" bestFit="1" customWidth="1"/>
    <col min="3323" max="3324" width="15.7109375" style="1" customWidth="1"/>
    <col min="3325" max="3325" width="11.42578125" style="1"/>
    <col min="3326" max="3326" width="8.28515625" style="1" customWidth="1"/>
    <col min="3327" max="3327" width="20.28515625" style="1" customWidth="1"/>
    <col min="3328" max="3575" width="11.42578125" style="1"/>
    <col min="3576" max="3576" width="7.5703125" style="1" customWidth="1"/>
    <col min="3577" max="3577" width="14.28515625" style="1" customWidth="1"/>
    <col min="3578" max="3578" width="13.85546875" style="1" bestFit="1" customWidth="1"/>
    <col min="3579" max="3580" width="15.7109375" style="1" customWidth="1"/>
    <col min="3581" max="3581" width="11.42578125" style="1"/>
    <col min="3582" max="3582" width="8.28515625" style="1" customWidth="1"/>
    <col min="3583" max="3583" width="20.28515625" style="1" customWidth="1"/>
    <col min="3584" max="3831" width="11.42578125" style="1"/>
    <col min="3832" max="3832" width="7.5703125" style="1" customWidth="1"/>
    <col min="3833" max="3833" width="14.28515625" style="1" customWidth="1"/>
    <col min="3834" max="3834" width="13.85546875" style="1" bestFit="1" customWidth="1"/>
    <col min="3835" max="3836" width="15.7109375" style="1" customWidth="1"/>
    <col min="3837" max="3837" width="11.42578125" style="1"/>
    <col min="3838" max="3838" width="8.28515625" style="1" customWidth="1"/>
    <col min="3839" max="3839" width="20.28515625" style="1" customWidth="1"/>
    <col min="3840" max="4087" width="11.42578125" style="1"/>
    <col min="4088" max="4088" width="7.5703125" style="1" customWidth="1"/>
    <col min="4089" max="4089" width="14.28515625" style="1" customWidth="1"/>
    <col min="4090" max="4090" width="13.85546875" style="1" bestFit="1" customWidth="1"/>
    <col min="4091" max="4092" width="15.7109375" style="1" customWidth="1"/>
    <col min="4093" max="4093" width="11.42578125" style="1"/>
    <col min="4094" max="4094" width="8.28515625" style="1" customWidth="1"/>
    <col min="4095" max="4095" width="20.28515625" style="1" customWidth="1"/>
    <col min="4096" max="4343" width="11.42578125" style="1"/>
    <col min="4344" max="4344" width="7.5703125" style="1" customWidth="1"/>
    <col min="4345" max="4345" width="14.28515625" style="1" customWidth="1"/>
    <col min="4346" max="4346" width="13.85546875" style="1" bestFit="1" customWidth="1"/>
    <col min="4347" max="4348" width="15.7109375" style="1" customWidth="1"/>
    <col min="4349" max="4349" width="11.42578125" style="1"/>
    <col min="4350" max="4350" width="8.28515625" style="1" customWidth="1"/>
    <col min="4351" max="4351" width="20.28515625" style="1" customWidth="1"/>
    <col min="4352" max="4599" width="11.42578125" style="1"/>
    <col min="4600" max="4600" width="7.5703125" style="1" customWidth="1"/>
    <col min="4601" max="4601" width="14.28515625" style="1" customWidth="1"/>
    <col min="4602" max="4602" width="13.85546875" style="1" bestFit="1" customWidth="1"/>
    <col min="4603" max="4604" width="15.7109375" style="1" customWidth="1"/>
    <col min="4605" max="4605" width="11.42578125" style="1"/>
    <col min="4606" max="4606" width="8.28515625" style="1" customWidth="1"/>
    <col min="4607" max="4607" width="20.28515625" style="1" customWidth="1"/>
    <col min="4608" max="4855" width="11.42578125" style="1"/>
    <col min="4856" max="4856" width="7.5703125" style="1" customWidth="1"/>
    <col min="4857" max="4857" width="14.28515625" style="1" customWidth="1"/>
    <col min="4858" max="4858" width="13.85546875" style="1" bestFit="1" customWidth="1"/>
    <col min="4859" max="4860" width="15.7109375" style="1" customWidth="1"/>
    <col min="4861" max="4861" width="11.42578125" style="1"/>
    <col min="4862" max="4862" width="8.28515625" style="1" customWidth="1"/>
    <col min="4863" max="4863" width="20.28515625" style="1" customWidth="1"/>
    <col min="4864" max="5111" width="11.42578125" style="1"/>
    <col min="5112" max="5112" width="7.5703125" style="1" customWidth="1"/>
    <col min="5113" max="5113" width="14.28515625" style="1" customWidth="1"/>
    <col min="5114" max="5114" width="13.85546875" style="1" bestFit="1" customWidth="1"/>
    <col min="5115" max="5116" width="15.7109375" style="1" customWidth="1"/>
    <col min="5117" max="5117" width="11.42578125" style="1"/>
    <col min="5118" max="5118" width="8.28515625" style="1" customWidth="1"/>
    <col min="5119" max="5119" width="20.28515625" style="1" customWidth="1"/>
    <col min="5120" max="5367" width="11.42578125" style="1"/>
    <col min="5368" max="5368" width="7.5703125" style="1" customWidth="1"/>
    <col min="5369" max="5369" width="14.28515625" style="1" customWidth="1"/>
    <col min="5370" max="5370" width="13.85546875" style="1" bestFit="1" customWidth="1"/>
    <col min="5371" max="5372" width="15.7109375" style="1" customWidth="1"/>
    <col min="5373" max="5373" width="11.42578125" style="1"/>
    <col min="5374" max="5374" width="8.28515625" style="1" customWidth="1"/>
    <col min="5375" max="5375" width="20.28515625" style="1" customWidth="1"/>
    <col min="5376" max="5623" width="11.42578125" style="1"/>
    <col min="5624" max="5624" width="7.5703125" style="1" customWidth="1"/>
    <col min="5625" max="5625" width="14.28515625" style="1" customWidth="1"/>
    <col min="5626" max="5626" width="13.85546875" style="1" bestFit="1" customWidth="1"/>
    <col min="5627" max="5628" width="15.7109375" style="1" customWidth="1"/>
    <col min="5629" max="5629" width="11.42578125" style="1"/>
    <col min="5630" max="5630" width="8.28515625" style="1" customWidth="1"/>
    <col min="5631" max="5631" width="20.28515625" style="1" customWidth="1"/>
    <col min="5632" max="5879" width="11.42578125" style="1"/>
    <col min="5880" max="5880" width="7.5703125" style="1" customWidth="1"/>
    <col min="5881" max="5881" width="14.28515625" style="1" customWidth="1"/>
    <col min="5882" max="5882" width="13.85546875" style="1" bestFit="1" customWidth="1"/>
    <col min="5883" max="5884" width="15.7109375" style="1" customWidth="1"/>
    <col min="5885" max="5885" width="11.42578125" style="1"/>
    <col min="5886" max="5886" width="8.28515625" style="1" customWidth="1"/>
    <col min="5887" max="5887" width="20.28515625" style="1" customWidth="1"/>
    <col min="5888" max="6135" width="11.42578125" style="1"/>
    <col min="6136" max="6136" width="7.5703125" style="1" customWidth="1"/>
    <col min="6137" max="6137" width="14.28515625" style="1" customWidth="1"/>
    <col min="6138" max="6138" width="13.85546875" style="1" bestFit="1" customWidth="1"/>
    <col min="6139" max="6140" width="15.7109375" style="1" customWidth="1"/>
    <col min="6141" max="6141" width="11.42578125" style="1"/>
    <col min="6142" max="6142" width="8.28515625" style="1" customWidth="1"/>
    <col min="6143" max="6143" width="20.28515625" style="1" customWidth="1"/>
    <col min="6144" max="6391" width="11.42578125" style="1"/>
    <col min="6392" max="6392" width="7.5703125" style="1" customWidth="1"/>
    <col min="6393" max="6393" width="14.28515625" style="1" customWidth="1"/>
    <col min="6394" max="6394" width="13.85546875" style="1" bestFit="1" customWidth="1"/>
    <col min="6395" max="6396" width="15.7109375" style="1" customWidth="1"/>
    <col min="6397" max="6397" width="11.42578125" style="1"/>
    <col min="6398" max="6398" width="8.28515625" style="1" customWidth="1"/>
    <col min="6399" max="6399" width="20.28515625" style="1" customWidth="1"/>
    <col min="6400" max="6647" width="11.42578125" style="1"/>
    <col min="6648" max="6648" width="7.5703125" style="1" customWidth="1"/>
    <col min="6649" max="6649" width="14.28515625" style="1" customWidth="1"/>
    <col min="6650" max="6650" width="13.85546875" style="1" bestFit="1" customWidth="1"/>
    <col min="6651" max="6652" width="15.7109375" style="1" customWidth="1"/>
    <col min="6653" max="6653" width="11.42578125" style="1"/>
    <col min="6654" max="6654" width="8.28515625" style="1" customWidth="1"/>
    <col min="6655" max="6655" width="20.28515625" style="1" customWidth="1"/>
    <col min="6656" max="6903" width="11.42578125" style="1"/>
    <col min="6904" max="6904" width="7.5703125" style="1" customWidth="1"/>
    <col min="6905" max="6905" width="14.28515625" style="1" customWidth="1"/>
    <col min="6906" max="6906" width="13.85546875" style="1" bestFit="1" customWidth="1"/>
    <col min="6907" max="6908" width="15.7109375" style="1" customWidth="1"/>
    <col min="6909" max="6909" width="11.42578125" style="1"/>
    <col min="6910" max="6910" width="8.28515625" style="1" customWidth="1"/>
    <col min="6911" max="6911" width="20.28515625" style="1" customWidth="1"/>
    <col min="6912" max="7159" width="11.42578125" style="1"/>
    <col min="7160" max="7160" width="7.5703125" style="1" customWidth="1"/>
    <col min="7161" max="7161" width="14.28515625" style="1" customWidth="1"/>
    <col min="7162" max="7162" width="13.85546875" style="1" bestFit="1" customWidth="1"/>
    <col min="7163" max="7164" width="15.7109375" style="1" customWidth="1"/>
    <col min="7165" max="7165" width="11.42578125" style="1"/>
    <col min="7166" max="7166" width="8.28515625" style="1" customWidth="1"/>
    <col min="7167" max="7167" width="20.28515625" style="1" customWidth="1"/>
    <col min="7168" max="7415" width="11.42578125" style="1"/>
    <col min="7416" max="7416" width="7.5703125" style="1" customWidth="1"/>
    <col min="7417" max="7417" width="14.28515625" style="1" customWidth="1"/>
    <col min="7418" max="7418" width="13.85546875" style="1" bestFit="1" customWidth="1"/>
    <col min="7419" max="7420" width="15.7109375" style="1" customWidth="1"/>
    <col min="7421" max="7421" width="11.42578125" style="1"/>
    <col min="7422" max="7422" width="8.28515625" style="1" customWidth="1"/>
    <col min="7423" max="7423" width="20.28515625" style="1" customWidth="1"/>
    <col min="7424" max="7671" width="11.42578125" style="1"/>
    <col min="7672" max="7672" width="7.5703125" style="1" customWidth="1"/>
    <col min="7673" max="7673" width="14.28515625" style="1" customWidth="1"/>
    <col min="7674" max="7674" width="13.85546875" style="1" bestFit="1" customWidth="1"/>
    <col min="7675" max="7676" width="15.7109375" style="1" customWidth="1"/>
    <col min="7677" max="7677" width="11.42578125" style="1"/>
    <col min="7678" max="7678" width="8.28515625" style="1" customWidth="1"/>
    <col min="7679" max="7679" width="20.28515625" style="1" customWidth="1"/>
    <col min="7680" max="7927" width="11.42578125" style="1"/>
    <col min="7928" max="7928" width="7.5703125" style="1" customWidth="1"/>
    <col min="7929" max="7929" width="14.28515625" style="1" customWidth="1"/>
    <col min="7930" max="7930" width="13.85546875" style="1" bestFit="1" customWidth="1"/>
    <col min="7931" max="7932" width="15.7109375" style="1" customWidth="1"/>
    <col min="7933" max="7933" width="11.42578125" style="1"/>
    <col min="7934" max="7934" width="8.28515625" style="1" customWidth="1"/>
    <col min="7935" max="7935" width="20.28515625" style="1" customWidth="1"/>
    <col min="7936" max="8183" width="11.42578125" style="1"/>
    <col min="8184" max="8184" width="7.5703125" style="1" customWidth="1"/>
    <col min="8185" max="8185" width="14.28515625" style="1" customWidth="1"/>
    <col min="8186" max="8186" width="13.85546875" style="1" bestFit="1" customWidth="1"/>
    <col min="8187" max="8188" width="15.7109375" style="1" customWidth="1"/>
    <col min="8189" max="8189" width="11.42578125" style="1"/>
    <col min="8190" max="8190" width="8.28515625" style="1" customWidth="1"/>
    <col min="8191" max="8191" width="20.28515625" style="1" customWidth="1"/>
    <col min="8192" max="8439" width="11.42578125" style="1"/>
    <col min="8440" max="8440" width="7.5703125" style="1" customWidth="1"/>
    <col min="8441" max="8441" width="14.28515625" style="1" customWidth="1"/>
    <col min="8442" max="8442" width="13.85546875" style="1" bestFit="1" customWidth="1"/>
    <col min="8443" max="8444" width="15.7109375" style="1" customWidth="1"/>
    <col min="8445" max="8445" width="11.42578125" style="1"/>
    <col min="8446" max="8446" width="8.28515625" style="1" customWidth="1"/>
    <col min="8447" max="8447" width="20.28515625" style="1" customWidth="1"/>
    <col min="8448" max="8695" width="11.42578125" style="1"/>
    <col min="8696" max="8696" width="7.5703125" style="1" customWidth="1"/>
    <col min="8697" max="8697" width="14.28515625" style="1" customWidth="1"/>
    <col min="8698" max="8698" width="13.85546875" style="1" bestFit="1" customWidth="1"/>
    <col min="8699" max="8700" width="15.7109375" style="1" customWidth="1"/>
    <col min="8701" max="8701" width="11.42578125" style="1"/>
    <col min="8702" max="8702" width="8.28515625" style="1" customWidth="1"/>
    <col min="8703" max="8703" width="20.28515625" style="1" customWidth="1"/>
    <col min="8704" max="8951" width="11.42578125" style="1"/>
    <col min="8952" max="8952" width="7.5703125" style="1" customWidth="1"/>
    <col min="8953" max="8953" width="14.28515625" style="1" customWidth="1"/>
    <col min="8954" max="8954" width="13.85546875" style="1" bestFit="1" customWidth="1"/>
    <col min="8955" max="8956" width="15.7109375" style="1" customWidth="1"/>
    <col min="8957" max="8957" width="11.42578125" style="1"/>
    <col min="8958" max="8958" width="8.28515625" style="1" customWidth="1"/>
    <col min="8959" max="8959" width="20.28515625" style="1" customWidth="1"/>
    <col min="8960" max="9207" width="11.42578125" style="1"/>
    <col min="9208" max="9208" width="7.5703125" style="1" customWidth="1"/>
    <col min="9209" max="9209" width="14.28515625" style="1" customWidth="1"/>
    <col min="9210" max="9210" width="13.85546875" style="1" bestFit="1" customWidth="1"/>
    <col min="9211" max="9212" width="15.7109375" style="1" customWidth="1"/>
    <col min="9213" max="9213" width="11.42578125" style="1"/>
    <col min="9214" max="9214" width="8.28515625" style="1" customWidth="1"/>
    <col min="9215" max="9215" width="20.28515625" style="1" customWidth="1"/>
    <col min="9216" max="9463" width="11.42578125" style="1"/>
    <col min="9464" max="9464" width="7.5703125" style="1" customWidth="1"/>
    <col min="9465" max="9465" width="14.28515625" style="1" customWidth="1"/>
    <col min="9466" max="9466" width="13.85546875" style="1" bestFit="1" customWidth="1"/>
    <col min="9467" max="9468" width="15.7109375" style="1" customWidth="1"/>
    <col min="9469" max="9469" width="11.42578125" style="1"/>
    <col min="9470" max="9470" width="8.28515625" style="1" customWidth="1"/>
    <col min="9471" max="9471" width="20.28515625" style="1" customWidth="1"/>
    <col min="9472" max="9719" width="11.42578125" style="1"/>
    <col min="9720" max="9720" width="7.5703125" style="1" customWidth="1"/>
    <col min="9721" max="9721" width="14.28515625" style="1" customWidth="1"/>
    <col min="9722" max="9722" width="13.85546875" style="1" bestFit="1" customWidth="1"/>
    <col min="9723" max="9724" width="15.7109375" style="1" customWidth="1"/>
    <col min="9725" max="9725" width="11.42578125" style="1"/>
    <col min="9726" max="9726" width="8.28515625" style="1" customWidth="1"/>
    <col min="9727" max="9727" width="20.28515625" style="1" customWidth="1"/>
    <col min="9728" max="9975" width="11.42578125" style="1"/>
    <col min="9976" max="9976" width="7.5703125" style="1" customWidth="1"/>
    <col min="9977" max="9977" width="14.28515625" style="1" customWidth="1"/>
    <col min="9978" max="9978" width="13.85546875" style="1" bestFit="1" customWidth="1"/>
    <col min="9979" max="9980" width="15.7109375" style="1" customWidth="1"/>
    <col min="9981" max="9981" width="11.42578125" style="1"/>
    <col min="9982" max="9982" width="8.28515625" style="1" customWidth="1"/>
    <col min="9983" max="9983" width="20.28515625" style="1" customWidth="1"/>
    <col min="9984" max="10231" width="11.42578125" style="1"/>
    <col min="10232" max="10232" width="7.5703125" style="1" customWidth="1"/>
    <col min="10233" max="10233" width="14.28515625" style="1" customWidth="1"/>
    <col min="10234" max="10234" width="13.85546875" style="1" bestFit="1" customWidth="1"/>
    <col min="10235" max="10236" width="15.7109375" style="1" customWidth="1"/>
    <col min="10237" max="10237" width="11.42578125" style="1"/>
    <col min="10238" max="10238" width="8.28515625" style="1" customWidth="1"/>
    <col min="10239" max="10239" width="20.28515625" style="1" customWidth="1"/>
    <col min="10240" max="10487" width="11.42578125" style="1"/>
    <col min="10488" max="10488" width="7.5703125" style="1" customWidth="1"/>
    <col min="10489" max="10489" width="14.28515625" style="1" customWidth="1"/>
    <col min="10490" max="10490" width="13.85546875" style="1" bestFit="1" customWidth="1"/>
    <col min="10491" max="10492" width="15.7109375" style="1" customWidth="1"/>
    <col min="10493" max="10493" width="11.42578125" style="1"/>
    <col min="10494" max="10494" width="8.28515625" style="1" customWidth="1"/>
    <col min="10495" max="10495" width="20.28515625" style="1" customWidth="1"/>
    <col min="10496" max="10743" width="11.42578125" style="1"/>
    <col min="10744" max="10744" width="7.5703125" style="1" customWidth="1"/>
    <col min="10745" max="10745" width="14.28515625" style="1" customWidth="1"/>
    <col min="10746" max="10746" width="13.85546875" style="1" bestFit="1" customWidth="1"/>
    <col min="10747" max="10748" width="15.7109375" style="1" customWidth="1"/>
    <col min="10749" max="10749" width="11.42578125" style="1"/>
    <col min="10750" max="10750" width="8.28515625" style="1" customWidth="1"/>
    <col min="10751" max="10751" width="20.28515625" style="1" customWidth="1"/>
    <col min="10752" max="10999" width="11.42578125" style="1"/>
    <col min="11000" max="11000" width="7.5703125" style="1" customWidth="1"/>
    <col min="11001" max="11001" width="14.28515625" style="1" customWidth="1"/>
    <col min="11002" max="11002" width="13.85546875" style="1" bestFit="1" customWidth="1"/>
    <col min="11003" max="11004" width="15.7109375" style="1" customWidth="1"/>
    <col min="11005" max="11005" width="11.42578125" style="1"/>
    <col min="11006" max="11006" width="8.28515625" style="1" customWidth="1"/>
    <col min="11007" max="11007" width="20.28515625" style="1" customWidth="1"/>
    <col min="11008" max="11255" width="11.42578125" style="1"/>
    <col min="11256" max="11256" width="7.5703125" style="1" customWidth="1"/>
    <col min="11257" max="11257" width="14.28515625" style="1" customWidth="1"/>
    <col min="11258" max="11258" width="13.85546875" style="1" bestFit="1" customWidth="1"/>
    <col min="11259" max="11260" width="15.7109375" style="1" customWidth="1"/>
    <col min="11261" max="11261" width="11.42578125" style="1"/>
    <col min="11262" max="11262" width="8.28515625" style="1" customWidth="1"/>
    <col min="11263" max="11263" width="20.28515625" style="1" customWidth="1"/>
    <col min="11264" max="11511" width="11.42578125" style="1"/>
    <col min="11512" max="11512" width="7.5703125" style="1" customWidth="1"/>
    <col min="11513" max="11513" width="14.28515625" style="1" customWidth="1"/>
    <col min="11514" max="11514" width="13.85546875" style="1" bestFit="1" customWidth="1"/>
    <col min="11515" max="11516" width="15.7109375" style="1" customWidth="1"/>
    <col min="11517" max="11517" width="11.42578125" style="1"/>
    <col min="11518" max="11518" width="8.28515625" style="1" customWidth="1"/>
    <col min="11519" max="11519" width="20.28515625" style="1" customWidth="1"/>
    <col min="11520" max="11767" width="11.42578125" style="1"/>
    <col min="11768" max="11768" width="7.5703125" style="1" customWidth="1"/>
    <col min="11769" max="11769" width="14.28515625" style="1" customWidth="1"/>
    <col min="11770" max="11770" width="13.85546875" style="1" bestFit="1" customWidth="1"/>
    <col min="11771" max="11772" width="15.7109375" style="1" customWidth="1"/>
    <col min="11773" max="11773" width="11.42578125" style="1"/>
    <col min="11774" max="11774" width="8.28515625" style="1" customWidth="1"/>
    <col min="11775" max="11775" width="20.28515625" style="1" customWidth="1"/>
    <col min="11776" max="12023" width="11.42578125" style="1"/>
    <col min="12024" max="12024" width="7.5703125" style="1" customWidth="1"/>
    <col min="12025" max="12025" width="14.28515625" style="1" customWidth="1"/>
    <col min="12026" max="12026" width="13.85546875" style="1" bestFit="1" customWidth="1"/>
    <col min="12027" max="12028" width="15.7109375" style="1" customWidth="1"/>
    <col min="12029" max="12029" width="11.42578125" style="1"/>
    <col min="12030" max="12030" width="8.28515625" style="1" customWidth="1"/>
    <col min="12031" max="12031" width="20.28515625" style="1" customWidth="1"/>
    <col min="12032" max="12279" width="11.42578125" style="1"/>
    <col min="12280" max="12280" width="7.5703125" style="1" customWidth="1"/>
    <col min="12281" max="12281" width="14.28515625" style="1" customWidth="1"/>
    <col min="12282" max="12282" width="13.85546875" style="1" bestFit="1" customWidth="1"/>
    <col min="12283" max="12284" width="15.7109375" style="1" customWidth="1"/>
    <col min="12285" max="12285" width="11.42578125" style="1"/>
    <col min="12286" max="12286" width="8.28515625" style="1" customWidth="1"/>
    <col min="12287" max="12287" width="20.28515625" style="1" customWidth="1"/>
    <col min="12288" max="12535" width="11.42578125" style="1"/>
    <col min="12536" max="12536" width="7.5703125" style="1" customWidth="1"/>
    <col min="12537" max="12537" width="14.28515625" style="1" customWidth="1"/>
    <col min="12538" max="12538" width="13.85546875" style="1" bestFit="1" customWidth="1"/>
    <col min="12539" max="12540" width="15.7109375" style="1" customWidth="1"/>
    <col min="12541" max="12541" width="11.42578125" style="1"/>
    <col min="12542" max="12542" width="8.28515625" style="1" customWidth="1"/>
    <col min="12543" max="12543" width="20.28515625" style="1" customWidth="1"/>
    <col min="12544" max="12791" width="11.42578125" style="1"/>
    <col min="12792" max="12792" width="7.5703125" style="1" customWidth="1"/>
    <col min="12793" max="12793" width="14.28515625" style="1" customWidth="1"/>
    <col min="12794" max="12794" width="13.85546875" style="1" bestFit="1" customWidth="1"/>
    <col min="12795" max="12796" width="15.7109375" style="1" customWidth="1"/>
    <col min="12797" max="12797" width="11.42578125" style="1"/>
    <col min="12798" max="12798" width="8.28515625" style="1" customWidth="1"/>
    <col min="12799" max="12799" width="20.28515625" style="1" customWidth="1"/>
    <col min="12800" max="13047" width="11.42578125" style="1"/>
    <col min="13048" max="13048" width="7.5703125" style="1" customWidth="1"/>
    <col min="13049" max="13049" width="14.28515625" style="1" customWidth="1"/>
    <col min="13050" max="13050" width="13.85546875" style="1" bestFit="1" customWidth="1"/>
    <col min="13051" max="13052" width="15.7109375" style="1" customWidth="1"/>
    <col min="13053" max="13053" width="11.42578125" style="1"/>
    <col min="13054" max="13054" width="8.28515625" style="1" customWidth="1"/>
    <col min="13055" max="13055" width="20.28515625" style="1" customWidth="1"/>
    <col min="13056" max="13303" width="11.42578125" style="1"/>
    <col min="13304" max="13304" width="7.5703125" style="1" customWidth="1"/>
    <col min="13305" max="13305" width="14.28515625" style="1" customWidth="1"/>
    <col min="13306" max="13306" width="13.85546875" style="1" bestFit="1" customWidth="1"/>
    <col min="13307" max="13308" width="15.7109375" style="1" customWidth="1"/>
    <col min="13309" max="13309" width="11.42578125" style="1"/>
    <col min="13310" max="13310" width="8.28515625" style="1" customWidth="1"/>
    <col min="13311" max="13311" width="20.28515625" style="1" customWidth="1"/>
    <col min="13312" max="13559" width="11.42578125" style="1"/>
    <col min="13560" max="13560" width="7.5703125" style="1" customWidth="1"/>
    <col min="13561" max="13561" width="14.28515625" style="1" customWidth="1"/>
    <col min="13562" max="13562" width="13.85546875" style="1" bestFit="1" customWidth="1"/>
    <col min="13563" max="13564" width="15.7109375" style="1" customWidth="1"/>
    <col min="13565" max="13565" width="11.42578125" style="1"/>
    <col min="13566" max="13566" width="8.28515625" style="1" customWidth="1"/>
    <col min="13567" max="13567" width="20.28515625" style="1" customWidth="1"/>
    <col min="13568" max="13815" width="11.42578125" style="1"/>
    <col min="13816" max="13816" width="7.5703125" style="1" customWidth="1"/>
    <col min="13817" max="13817" width="14.28515625" style="1" customWidth="1"/>
    <col min="13818" max="13818" width="13.85546875" style="1" bestFit="1" customWidth="1"/>
    <col min="13819" max="13820" width="15.7109375" style="1" customWidth="1"/>
    <col min="13821" max="13821" width="11.42578125" style="1"/>
    <col min="13822" max="13822" width="8.28515625" style="1" customWidth="1"/>
    <col min="13823" max="13823" width="20.28515625" style="1" customWidth="1"/>
    <col min="13824" max="14071" width="11.42578125" style="1"/>
    <col min="14072" max="14072" width="7.5703125" style="1" customWidth="1"/>
    <col min="14073" max="14073" width="14.28515625" style="1" customWidth="1"/>
    <col min="14074" max="14074" width="13.85546875" style="1" bestFit="1" customWidth="1"/>
    <col min="14075" max="14076" width="15.7109375" style="1" customWidth="1"/>
    <col min="14077" max="14077" width="11.42578125" style="1"/>
    <col min="14078" max="14078" width="8.28515625" style="1" customWidth="1"/>
    <col min="14079" max="14079" width="20.28515625" style="1" customWidth="1"/>
    <col min="14080" max="14327" width="11.42578125" style="1"/>
    <col min="14328" max="14328" width="7.5703125" style="1" customWidth="1"/>
    <col min="14329" max="14329" width="14.28515625" style="1" customWidth="1"/>
    <col min="14330" max="14330" width="13.85546875" style="1" bestFit="1" customWidth="1"/>
    <col min="14331" max="14332" width="15.7109375" style="1" customWidth="1"/>
    <col min="14333" max="14333" width="11.42578125" style="1"/>
    <col min="14334" max="14334" width="8.28515625" style="1" customWidth="1"/>
    <col min="14335" max="14335" width="20.28515625" style="1" customWidth="1"/>
    <col min="14336" max="14583" width="11.42578125" style="1"/>
    <col min="14584" max="14584" width="7.5703125" style="1" customWidth="1"/>
    <col min="14585" max="14585" width="14.28515625" style="1" customWidth="1"/>
    <col min="14586" max="14586" width="13.85546875" style="1" bestFit="1" customWidth="1"/>
    <col min="14587" max="14588" width="15.7109375" style="1" customWidth="1"/>
    <col min="14589" max="14589" width="11.42578125" style="1"/>
    <col min="14590" max="14590" width="8.28515625" style="1" customWidth="1"/>
    <col min="14591" max="14591" width="20.28515625" style="1" customWidth="1"/>
    <col min="14592" max="14839" width="11.42578125" style="1"/>
    <col min="14840" max="14840" width="7.5703125" style="1" customWidth="1"/>
    <col min="14841" max="14841" width="14.28515625" style="1" customWidth="1"/>
    <col min="14842" max="14842" width="13.85546875" style="1" bestFit="1" customWidth="1"/>
    <col min="14843" max="14844" width="15.7109375" style="1" customWidth="1"/>
    <col min="14845" max="14845" width="11.42578125" style="1"/>
    <col min="14846" max="14846" width="8.28515625" style="1" customWidth="1"/>
    <col min="14847" max="14847" width="20.28515625" style="1" customWidth="1"/>
    <col min="14848" max="15095" width="11.42578125" style="1"/>
    <col min="15096" max="15096" width="7.5703125" style="1" customWidth="1"/>
    <col min="15097" max="15097" width="14.28515625" style="1" customWidth="1"/>
    <col min="15098" max="15098" width="13.85546875" style="1" bestFit="1" customWidth="1"/>
    <col min="15099" max="15100" width="15.7109375" style="1" customWidth="1"/>
    <col min="15101" max="15101" width="11.42578125" style="1"/>
    <col min="15102" max="15102" width="8.28515625" style="1" customWidth="1"/>
    <col min="15103" max="15103" width="20.28515625" style="1" customWidth="1"/>
    <col min="15104" max="15351" width="11.42578125" style="1"/>
    <col min="15352" max="15352" width="7.5703125" style="1" customWidth="1"/>
    <col min="15353" max="15353" width="14.28515625" style="1" customWidth="1"/>
    <col min="15354" max="15354" width="13.85546875" style="1" bestFit="1" customWidth="1"/>
    <col min="15355" max="15356" width="15.7109375" style="1" customWidth="1"/>
    <col min="15357" max="15357" width="11.42578125" style="1"/>
    <col min="15358" max="15358" width="8.28515625" style="1" customWidth="1"/>
    <col min="15359" max="15359" width="20.28515625" style="1" customWidth="1"/>
    <col min="15360" max="15607" width="11.42578125" style="1"/>
    <col min="15608" max="15608" width="7.5703125" style="1" customWidth="1"/>
    <col min="15609" max="15609" width="14.28515625" style="1" customWidth="1"/>
    <col min="15610" max="15610" width="13.85546875" style="1" bestFit="1" customWidth="1"/>
    <col min="15611" max="15612" width="15.7109375" style="1" customWidth="1"/>
    <col min="15613" max="15613" width="11.42578125" style="1"/>
    <col min="15614" max="15614" width="8.28515625" style="1" customWidth="1"/>
    <col min="15615" max="15615" width="20.28515625" style="1" customWidth="1"/>
    <col min="15616" max="15863" width="11.42578125" style="1"/>
    <col min="15864" max="15864" width="7.5703125" style="1" customWidth="1"/>
    <col min="15865" max="15865" width="14.28515625" style="1" customWidth="1"/>
    <col min="15866" max="15866" width="13.85546875" style="1" bestFit="1" customWidth="1"/>
    <col min="15867" max="15868" width="15.7109375" style="1" customWidth="1"/>
    <col min="15869" max="15869" width="11.42578125" style="1"/>
    <col min="15870" max="15870" width="8.28515625" style="1" customWidth="1"/>
    <col min="15871" max="15871" width="20.28515625" style="1" customWidth="1"/>
    <col min="15872" max="16119" width="11.42578125" style="1"/>
    <col min="16120" max="16120" width="7.5703125" style="1" customWidth="1"/>
    <col min="16121" max="16121" width="14.28515625" style="1" customWidth="1"/>
    <col min="16122" max="16122" width="13.85546875" style="1" bestFit="1" customWidth="1"/>
    <col min="16123" max="16124" width="15.7109375" style="1" customWidth="1"/>
    <col min="16125" max="16125" width="11.42578125" style="1"/>
    <col min="16126" max="16126" width="8.28515625" style="1" customWidth="1"/>
    <col min="16127" max="16127" width="20.28515625" style="1" customWidth="1"/>
    <col min="16128" max="16384" width="11.42578125" style="1"/>
  </cols>
  <sheetData>
    <row r="1" spans="1:30" ht="18" customHeight="1" x14ac:dyDescent="0.25">
      <c r="A1" s="283" t="s">
        <v>28</v>
      </c>
      <c r="B1" s="284"/>
      <c r="C1" s="306" t="str">
        <f>+JANV.!C1</f>
        <v>Nom - Prénom</v>
      </c>
      <c r="D1" s="306"/>
      <c r="E1" s="306"/>
      <c r="F1" s="306"/>
      <c r="G1" s="306"/>
      <c r="H1" s="307"/>
      <c r="J1" s="310" t="s">
        <v>57</v>
      </c>
      <c r="K1" s="311"/>
      <c r="L1" s="312"/>
      <c r="M1" s="316">
        <v>2018</v>
      </c>
    </row>
    <row r="2" spans="1:30" ht="18" customHeight="1" x14ac:dyDescent="0.25">
      <c r="A2" s="285"/>
      <c r="B2" s="286"/>
      <c r="C2" s="308"/>
      <c r="D2" s="308"/>
      <c r="E2" s="308"/>
      <c r="F2" s="308"/>
      <c r="G2" s="308"/>
      <c r="H2" s="309"/>
      <c r="J2" s="313"/>
      <c r="K2" s="314"/>
      <c r="L2" s="315"/>
      <c r="M2" s="317"/>
    </row>
    <row r="3" spans="1:30" ht="18" customHeight="1" x14ac:dyDescent="0.25">
      <c r="A3" s="1"/>
      <c r="C3" s="1"/>
      <c r="D3" s="1"/>
      <c r="E3" s="1"/>
      <c r="J3" s="2"/>
      <c r="K3" s="2"/>
      <c r="L3" s="2"/>
    </row>
    <row r="4" spans="1:30" ht="18" customHeight="1" x14ac:dyDescent="0.25">
      <c r="A4" s="1"/>
      <c r="B4" s="60" t="s">
        <v>40</v>
      </c>
      <c r="C4" s="94" t="s">
        <v>41</v>
      </c>
      <c r="D4" s="2"/>
      <c r="E4" s="318" t="s">
        <v>46</v>
      </c>
      <c r="F4" s="319"/>
      <c r="G4" s="320"/>
      <c r="H4" s="61"/>
      <c r="I4" s="53"/>
      <c r="J4" s="4" t="s">
        <v>19</v>
      </c>
      <c r="K4" s="5" t="s">
        <v>21</v>
      </c>
      <c r="L4" s="5"/>
      <c r="M4" s="6"/>
    </row>
    <row r="5" spans="1:30" s="2" customFormat="1" ht="18" customHeight="1" x14ac:dyDescent="0.25">
      <c r="B5" s="62">
        <v>15</v>
      </c>
      <c r="C5" s="63">
        <f t="shared" ref="C5" si="0">B5/60*100</f>
        <v>25</v>
      </c>
      <c r="D5" s="54"/>
      <c r="E5" s="304">
        <v>10</v>
      </c>
      <c r="F5" s="305"/>
      <c r="G5" s="64">
        <f>E5/60*100</f>
        <v>16.666666666666664</v>
      </c>
      <c r="H5" s="65"/>
      <c r="J5" s="7" t="s">
        <v>20</v>
      </c>
      <c r="K5" s="8" t="s">
        <v>22</v>
      </c>
      <c r="L5" s="8"/>
      <c r="M5" s="9"/>
      <c r="P5" s="1"/>
      <c r="Q5" s="1"/>
    </row>
    <row r="6" spans="1:30" s="2" customFormat="1" ht="18" customHeight="1" x14ac:dyDescent="0.25">
      <c r="B6" s="62">
        <v>30</v>
      </c>
      <c r="C6" s="63">
        <v>50</v>
      </c>
      <c r="D6" s="54"/>
      <c r="E6" s="22"/>
      <c r="F6" s="22"/>
      <c r="G6" s="65"/>
      <c r="H6" s="65"/>
      <c r="J6" s="7" t="s">
        <v>23</v>
      </c>
      <c r="K6" s="8" t="s">
        <v>24</v>
      </c>
      <c r="L6" s="11"/>
      <c r="M6" s="66"/>
      <c r="P6" s="1"/>
      <c r="Q6" s="1"/>
    </row>
    <row r="7" spans="1:30" s="2" customFormat="1" ht="18" customHeight="1" x14ac:dyDescent="0.25">
      <c r="B7" s="67">
        <v>45</v>
      </c>
      <c r="C7" s="68">
        <f>B7/60*100</f>
        <v>75</v>
      </c>
      <c r="D7" s="54"/>
      <c r="E7" s="297" t="s">
        <v>44</v>
      </c>
      <c r="F7" s="298"/>
      <c r="G7" s="298"/>
      <c r="H7" s="299"/>
      <c r="J7" s="7" t="s">
        <v>0</v>
      </c>
      <c r="K7" s="8" t="s">
        <v>27</v>
      </c>
      <c r="L7" s="11"/>
      <c r="M7" s="66"/>
      <c r="S7" s="1">
        <v>5</v>
      </c>
      <c r="T7" s="55">
        <v>7</v>
      </c>
      <c r="U7" s="1" t="s">
        <v>10</v>
      </c>
    </row>
    <row r="8" spans="1:30" ht="18" customHeight="1" x14ac:dyDescent="0.25">
      <c r="A8" s="8"/>
      <c r="B8" s="69"/>
      <c r="C8" s="70"/>
      <c r="D8" s="22"/>
      <c r="E8" s="300"/>
      <c r="F8" s="301"/>
      <c r="G8" s="301"/>
      <c r="H8" s="302"/>
      <c r="I8" s="10"/>
      <c r="J8" s="7" t="s">
        <v>1</v>
      </c>
      <c r="K8" s="8" t="s">
        <v>25</v>
      </c>
      <c r="L8" s="8"/>
      <c r="M8" s="9"/>
      <c r="S8" s="1">
        <v>2</v>
      </c>
      <c r="T8" s="55">
        <v>3.5</v>
      </c>
      <c r="U8" s="1" t="s">
        <v>31</v>
      </c>
    </row>
    <row r="9" spans="1:30" ht="18" customHeight="1" x14ac:dyDescent="0.25">
      <c r="A9" s="71"/>
      <c r="C9" s="72"/>
      <c r="D9" s="22"/>
      <c r="E9" s="8"/>
      <c r="F9" s="8"/>
      <c r="G9" s="72"/>
      <c r="H9" s="72"/>
      <c r="I9" s="10"/>
      <c r="J9" s="7" t="s">
        <v>30</v>
      </c>
      <c r="K9" s="8" t="s">
        <v>42</v>
      </c>
      <c r="L9" s="8"/>
      <c r="M9" s="9"/>
      <c r="S9" s="1">
        <v>3</v>
      </c>
      <c r="T9" s="55">
        <v>3.5</v>
      </c>
      <c r="U9" s="1" t="s">
        <v>32</v>
      </c>
    </row>
    <row r="10" spans="1:30" ht="18" customHeight="1" x14ac:dyDescent="0.25">
      <c r="A10" s="71"/>
      <c r="B10" s="12" t="s">
        <v>18</v>
      </c>
      <c r="C10" s="13"/>
      <c r="D10" s="14"/>
      <c r="E10" s="73">
        <v>7</v>
      </c>
      <c r="J10" s="15" t="s">
        <v>2</v>
      </c>
      <c r="K10" s="16" t="s">
        <v>26</v>
      </c>
      <c r="L10" s="16"/>
      <c r="M10" s="17"/>
      <c r="S10" s="1">
        <v>0</v>
      </c>
      <c r="T10" s="55">
        <v>0</v>
      </c>
      <c r="U10" s="1" t="s">
        <v>47</v>
      </c>
    </row>
    <row r="11" spans="1:30" ht="18" customHeight="1" x14ac:dyDescent="0.25">
      <c r="A11" s="1"/>
      <c r="C11" s="1"/>
      <c r="D11" s="1"/>
      <c r="E11" s="1"/>
      <c r="T11" s="55"/>
    </row>
    <row r="12" spans="1:30" ht="45" customHeight="1" x14ac:dyDescent="0.25">
      <c r="C12" s="18"/>
      <c r="D12" s="19" t="s">
        <v>3</v>
      </c>
      <c r="E12" s="19" t="s">
        <v>4</v>
      </c>
      <c r="G12" s="20" t="s">
        <v>45</v>
      </c>
      <c r="H12" s="21"/>
      <c r="I12" s="20" t="s">
        <v>48</v>
      </c>
      <c r="J12" s="20" t="s">
        <v>49</v>
      </c>
      <c r="K12" s="20" t="s">
        <v>50</v>
      </c>
      <c r="M12" s="20" t="s">
        <v>9</v>
      </c>
      <c r="P12" s="74"/>
    </row>
    <row r="13" spans="1:30" ht="32.25" customHeight="1" thickBot="1" x14ac:dyDescent="0.3">
      <c r="B13" s="1" t="s">
        <v>8</v>
      </c>
      <c r="C13" s="18"/>
      <c r="D13" s="22"/>
      <c r="E13" s="22"/>
      <c r="G13" s="22"/>
      <c r="H13" s="21"/>
      <c r="I13" s="8"/>
      <c r="J13" s="8"/>
      <c r="K13" s="104">
        <f>+JUIN!K52</f>
        <v>-0.5</v>
      </c>
      <c r="M13" s="104">
        <f>+JUIN!M52</f>
        <v>26</v>
      </c>
      <c r="Q13" s="54"/>
      <c r="R13" s="54"/>
      <c r="U13" s="54" t="s">
        <v>29</v>
      </c>
      <c r="V13" s="51" t="s">
        <v>33</v>
      </c>
      <c r="W13" s="51" t="s">
        <v>34</v>
      </c>
      <c r="X13" s="52" t="s">
        <v>37</v>
      </c>
      <c r="Y13" s="51" t="s">
        <v>35</v>
      </c>
      <c r="Z13" s="51" t="s">
        <v>36</v>
      </c>
      <c r="AA13" s="2" t="s">
        <v>38</v>
      </c>
      <c r="AB13" s="51" t="s">
        <v>39</v>
      </c>
      <c r="AC13" s="51"/>
      <c r="AD13" s="51"/>
    </row>
    <row r="14" spans="1:30" ht="22.5" customHeight="1" x14ac:dyDescent="0.25">
      <c r="A14" s="292">
        <v>26</v>
      </c>
      <c r="B14" s="23" t="s">
        <v>11</v>
      </c>
      <c r="C14" s="120">
        <f t="array" ref="C14:C20">IF(MONTH(DATE(y,7,1))&lt;&gt;MONTH(DATE(y,7,1)-(WEEKDAY(DATE(y,7,1),3)-1)+{1;2;3;4;5;6;7}+{0,1,2,3,4,5}-2),"",DATE(y,7,1)-(WEEKDAY(DATE(y,7,1),3)-1)+{1;2;3;4;5;6;7}+{0,1,2,3,4,5}-2)</f>
        <v>43647</v>
      </c>
      <c r="D14" s="80"/>
      <c r="E14" s="80"/>
      <c r="F14" s="92"/>
      <c r="G14" s="93"/>
      <c r="H14" s="24"/>
      <c r="I14" s="75"/>
      <c r="J14" s="75"/>
      <c r="K14" s="102">
        <f>K13+I14+J14</f>
        <v>-0.5</v>
      </c>
      <c r="L14" s="23"/>
      <c r="M14" s="29">
        <f>-U14</f>
        <v>0</v>
      </c>
      <c r="P14" s="54"/>
      <c r="Q14" s="54" t="str">
        <f t="shared" ref="Q14:Q28" si="1">IF(D14="T",2,IF(D14="CP",0,IF(D14="TF",2,IF(D14="TM",0,IF(D14="JF",0,IF(D14="RTT",0,IF(D14="JNT",0,"0")))))))</f>
        <v>0</v>
      </c>
      <c r="R14" s="54" t="str">
        <f t="shared" ref="R14:R28" si="2">IF(E14="T",3,IF(E14="CP",0,IF(E14="TF",3,IF(E14="TM",0,IF(E14="JF",0,IF(E14="RTT",0,IF(E14="JNT",0,"0")))))))</f>
        <v>0</v>
      </c>
      <c r="S14" s="1">
        <f t="shared" ref="S14:S50" si="3">Q14+R14</f>
        <v>0</v>
      </c>
      <c r="T14" s="55">
        <f>IF(S14=5,$T$7,IF(S14=2,$T$8,IF(S14=3,$T$9,IF(S14=0,$T$10))))</f>
        <v>0</v>
      </c>
      <c r="U14" s="54">
        <f>IF(AND(D14="CP",E14="CP"),1,IF(AND(D14="CP",E14&lt;&gt;"CP"),0.5,IF(AND(D14&lt;&gt;"CP",E14="CP"),0.5,0)))</f>
        <v>0</v>
      </c>
      <c r="V14" s="54">
        <f t="shared" ref="V14:W28" si="4">IF(D14="RTT",0.5,0)</f>
        <v>0</v>
      </c>
      <c r="W14" s="54">
        <f>IF(E14="RTT",0.5,0)</f>
        <v>0</v>
      </c>
      <c r="X14" s="3">
        <f>SUM(V14:W14)</f>
        <v>0</v>
      </c>
      <c r="Y14" s="54">
        <f>IF(D14="TM",0.5,0)</f>
        <v>0</v>
      </c>
      <c r="Z14" s="54">
        <f>IF(E14="TM",0.5,0)</f>
        <v>0</v>
      </c>
      <c r="AA14" s="2">
        <f>SUM(Y14:Z14)</f>
        <v>0</v>
      </c>
      <c r="AB14" s="1">
        <f>AA14/1547*17</f>
        <v>0</v>
      </c>
    </row>
    <row r="15" spans="1:30" ht="22.5" customHeight="1" x14ac:dyDescent="0.25">
      <c r="A15" s="303"/>
      <c r="B15" s="8" t="s">
        <v>12</v>
      </c>
      <c r="C15" s="121">
        <v>43648</v>
      </c>
      <c r="D15" s="81"/>
      <c r="E15" s="81"/>
      <c r="F15" s="87"/>
      <c r="G15" s="88"/>
      <c r="H15" s="22"/>
      <c r="I15" s="73">
        <f>IF(G15&gt;T15,(G15-T15),0)</f>
        <v>0</v>
      </c>
      <c r="J15" s="73">
        <f>IF(G15&lt;T15,(G15-T15),0)</f>
        <v>0</v>
      </c>
      <c r="K15" s="73">
        <f>K14+I15+J15</f>
        <v>-0.5</v>
      </c>
      <c r="L15" s="8"/>
      <c r="M15" s="26">
        <f>-U15</f>
        <v>0</v>
      </c>
      <c r="P15" s="54"/>
      <c r="Q15" s="54" t="str">
        <f t="shared" si="1"/>
        <v>0</v>
      </c>
      <c r="R15" s="54" t="str">
        <f t="shared" si="2"/>
        <v>0</v>
      </c>
      <c r="S15" s="1">
        <f t="shared" si="3"/>
        <v>0</v>
      </c>
      <c r="T15" s="55">
        <f t="shared" ref="T15:T50" si="5">IF(S15=5,$T$7,IF(S15=2,$T$8,IF(S15=3,$T$9,IF(S15=0,$T$10))))</f>
        <v>0</v>
      </c>
      <c r="U15" s="54">
        <f>IF(AND(D15="CP",E15="CP"),1,IF(AND(D15="CP",E15&lt;&gt;"CP"),0.5,IF(AND(D15&lt;&gt;"CP",E15="CP"),0.5,0)))</f>
        <v>0</v>
      </c>
      <c r="V15" s="54">
        <f t="shared" si="4"/>
        <v>0</v>
      </c>
      <c r="W15" s="54">
        <f t="shared" si="4"/>
        <v>0</v>
      </c>
      <c r="X15" s="3">
        <f t="shared" ref="X15:X23" si="6">SUM(V15:W15)</f>
        <v>0</v>
      </c>
      <c r="Y15" s="54">
        <f t="shared" ref="Y15:Z28" si="7">IF(D15="TM",0.5,0)</f>
        <v>0</v>
      </c>
      <c r="Z15" s="54">
        <f t="shared" si="7"/>
        <v>0</v>
      </c>
      <c r="AA15" s="2">
        <f t="shared" ref="AA15:AA28" si="8">SUM(Y15:Z15)</f>
        <v>0</v>
      </c>
      <c r="AB15" s="1">
        <f t="shared" ref="AB15:AB28" si="9">AA15/1547*17</f>
        <v>0</v>
      </c>
    </row>
    <row r="16" spans="1:30" ht="22.5" customHeight="1" x14ac:dyDescent="0.25">
      <c r="A16" s="303"/>
      <c r="B16" s="8" t="s">
        <v>13</v>
      </c>
      <c r="C16" s="121">
        <v>43649</v>
      </c>
      <c r="D16" s="81"/>
      <c r="E16" s="81"/>
      <c r="F16" s="87"/>
      <c r="G16" s="88"/>
      <c r="H16" s="22"/>
      <c r="I16" s="73">
        <f t="shared" ref="I16:I18" si="10">IF(G16&gt;T16,(G16-T16),0)</f>
        <v>0</v>
      </c>
      <c r="J16" s="73">
        <f t="shared" ref="J16:J18" si="11">IF(G16&lt;T16,(G16-T16),0)</f>
        <v>0</v>
      </c>
      <c r="K16" s="73">
        <f t="shared" ref="K16:K18" si="12">K15+I16+J16</f>
        <v>-0.5</v>
      </c>
      <c r="L16" s="8"/>
      <c r="M16" s="26">
        <f t="shared" ref="M16:M18" si="13">-U16</f>
        <v>0</v>
      </c>
      <c r="P16" s="54"/>
      <c r="Q16" s="54" t="str">
        <f t="shared" si="1"/>
        <v>0</v>
      </c>
      <c r="R16" s="54" t="str">
        <f t="shared" si="2"/>
        <v>0</v>
      </c>
      <c r="S16" s="1">
        <f t="shared" si="3"/>
        <v>0</v>
      </c>
      <c r="T16" s="55">
        <f t="shared" si="5"/>
        <v>0</v>
      </c>
      <c r="U16" s="54">
        <f>IF(AND(D16="CP",E16="CP"),1,IF(AND(D16="CP",E16&lt;&gt;"CP"),0.5,IF(AND(D16&lt;&gt;"CP",E16="CP"),0.5,0)))</f>
        <v>0</v>
      </c>
      <c r="V16" s="54">
        <f>IF(D16="RTT",0.5,0)</f>
        <v>0</v>
      </c>
      <c r="W16" s="54">
        <f t="shared" si="4"/>
        <v>0</v>
      </c>
      <c r="X16" s="3">
        <f t="shared" si="6"/>
        <v>0</v>
      </c>
      <c r="Y16" s="54">
        <f t="shared" si="7"/>
        <v>0</v>
      </c>
      <c r="Z16" s="54">
        <f t="shared" si="7"/>
        <v>0</v>
      </c>
      <c r="AA16" s="2">
        <f t="shared" si="8"/>
        <v>0</v>
      </c>
      <c r="AB16" s="1">
        <f t="shared" si="9"/>
        <v>0</v>
      </c>
    </row>
    <row r="17" spans="1:28" ht="22.5" customHeight="1" x14ac:dyDescent="0.25">
      <c r="A17" s="303"/>
      <c r="B17" s="8" t="s">
        <v>14</v>
      </c>
      <c r="C17" s="121">
        <v>43650</v>
      </c>
      <c r="D17" s="81"/>
      <c r="E17" s="81"/>
      <c r="F17" s="87"/>
      <c r="G17" s="88"/>
      <c r="H17" s="22"/>
      <c r="I17" s="73">
        <f t="shared" si="10"/>
        <v>0</v>
      </c>
      <c r="J17" s="73">
        <f t="shared" si="11"/>
        <v>0</v>
      </c>
      <c r="K17" s="73">
        <f t="shared" si="12"/>
        <v>-0.5</v>
      </c>
      <c r="L17" s="8"/>
      <c r="M17" s="26">
        <f t="shared" si="13"/>
        <v>0</v>
      </c>
      <c r="P17" s="54"/>
      <c r="Q17" s="54" t="str">
        <f t="shared" si="1"/>
        <v>0</v>
      </c>
      <c r="R17" s="54" t="str">
        <f t="shared" si="2"/>
        <v>0</v>
      </c>
      <c r="S17" s="1">
        <f t="shared" si="3"/>
        <v>0</v>
      </c>
      <c r="T17" s="55">
        <f t="shared" si="5"/>
        <v>0</v>
      </c>
      <c r="U17" s="54">
        <f>IF(AND(D17="CP",E17="CP"),1,IF(AND(D17="CP",E17&lt;&gt;"CP"),0.5,IF(AND(D17&lt;&gt;"CP",E17="CP"),0.5,0)))</f>
        <v>0</v>
      </c>
      <c r="V17" s="54">
        <f t="shared" ref="V17:V28" si="14">IF(D17="RTT",0.5,0)</f>
        <v>0</v>
      </c>
      <c r="W17" s="54">
        <f t="shared" si="4"/>
        <v>0</v>
      </c>
      <c r="X17" s="3">
        <f t="shared" si="6"/>
        <v>0</v>
      </c>
      <c r="Y17" s="54">
        <f t="shared" si="7"/>
        <v>0</v>
      </c>
      <c r="Z17" s="54">
        <f t="shared" si="7"/>
        <v>0</v>
      </c>
      <c r="AA17" s="2">
        <f t="shared" si="8"/>
        <v>0</v>
      </c>
      <c r="AB17" s="1">
        <f t="shared" si="9"/>
        <v>0</v>
      </c>
    </row>
    <row r="18" spans="1:28" ht="22.5" customHeight="1" x14ac:dyDescent="0.25">
      <c r="A18" s="303"/>
      <c r="B18" s="8" t="s">
        <v>15</v>
      </c>
      <c r="C18" s="121">
        <v>43651</v>
      </c>
      <c r="D18" s="82"/>
      <c r="E18" s="82"/>
      <c r="F18" s="87"/>
      <c r="G18" s="89"/>
      <c r="H18" s="22"/>
      <c r="I18" s="73">
        <f t="shared" si="10"/>
        <v>0</v>
      </c>
      <c r="J18" s="73">
        <f t="shared" si="11"/>
        <v>0</v>
      </c>
      <c r="K18" s="73">
        <f t="shared" si="12"/>
        <v>-0.5</v>
      </c>
      <c r="L18" s="8"/>
      <c r="M18" s="26">
        <f t="shared" si="13"/>
        <v>0</v>
      </c>
      <c r="P18" s="54"/>
      <c r="Q18" s="54" t="str">
        <f t="shared" si="1"/>
        <v>0</v>
      </c>
      <c r="R18" s="54" t="str">
        <f t="shared" si="2"/>
        <v>0</v>
      </c>
      <c r="S18" s="1">
        <f t="shared" si="3"/>
        <v>0</v>
      </c>
      <c r="T18" s="55">
        <f t="shared" si="5"/>
        <v>0</v>
      </c>
      <c r="U18" s="54">
        <f>IF(AND(D18="CP",E18="CP"),1,IF(AND(D18="CP",E18&lt;&gt;"CP"),0.5,IF(AND(D18&lt;&gt;"CP",E18="CP"),0.5,0)))</f>
        <v>0</v>
      </c>
      <c r="V18" s="54">
        <f t="shared" si="14"/>
        <v>0</v>
      </c>
      <c r="W18" s="54">
        <f t="shared" si="4"/>
        <v>0</v>
      </c>
      <c r="X18" s="3">
        <f t="shared" si="6"/>
        <v>0</v>
      </c>
      <c r="Y18" s="54">
        <f t="shared" si="7"/>
        <v>0</v>
      </c>
      <c r="Z18" s="54">
        <f t="shared" si="7"/>
        <v>0</v>
      </c>
      <c r="AA18" s="2">
        <f t="shared" si="8"/>
        <v>0</v>
      </c>
      <c r="AB18" s="1">
        <f t="shared" si="9"/>
        <v>0</v>
      </c>
    </row>
    <row r="19" spans="1:28" ht="22.5" customHeight="1" x14ac:dyDescent="0.25">
      <c r="A19" s="303"/>
      <c r="B19" s="85" t="s">
        <v>16</v>
      </c>
      <c r="C19" s="124">
        <v>43652</v>
      </c>
      <c r="D19" s="83"/>
      <c r="E19" s="83"/>
      <c r="F19" s="8"/>
      <c r="G19" s="83"/>
      <c r="H19" s="22"/>
      <c r="I19" s="83"/>
      <c r="J19" s="83"/>
      <c r="K19" s="83"/>
      <c r="L19" s="8"/>
      <c r="M19" s="83"/>
      <c r="P19" s="54"/>
      <c r="Q19" s="54" t="str">
        <f t="shared" si="1"/>
        <v>0</v>
      </c>
      <c r="R19" s="54" t="str">
        <f t="shared" si="2"/>
        <v>0</v>
      </c>
      <c r="S19" s="1">
        <f t="shared" si="3"/>
        <v>0</v>
      </c>
      <c r="T19" s="55">
        <f t="shared" si="5"/>
        <v>0</v>
      </c>
      <c r="U19" s="54">
        <f t="shared" ref="U19:U50" si="15">IF(AND(D19="CP",E19="CP"),1,IF(AND(D19="CP",E19&lt;&gt;"CP"),0.5,IF(AND(D19&lt;&gt;"CP",E19="CP"),0.5,0)))</f>
        <v>0</v>
      </c>
      <c r="V19" s="54">
        <f t="shared" si="14"/>
        <v>0</v>
      </c>
      <c r="W19" s="54">
        <f t="shared" si="4"/>
        <v>0</v>
      </c>
      <c r="X19" s="3">
        <f t="shared" si="6"/>
        <v>0</v>
      </c>
      <c r="Y19" s="54">
        <f t="shared" si="7"/>
        <v>0</v>
      </c>
      <c r="Z19" s="54">
        <f t="shared" si="7"/>
        <v>0</v>
      </c>
      <c r="AA19" s="2">
        <f t="shared" si="8"/>
        <v>0</v>
      </c>
      <c r="AB19" s="1">
        <f t="shared" si="9"/>
        <v>0</v>
      </c>
    </row>
    <row r="20" spans="1:28" ht="22.5" customHeight="1" thickBot="1" x14ac:dyDescent="0.3">
      <c r="A20" s="293"/>
      <c r="B20" s="86" t="s">
        <v>17</v>
      </c>
      <c r="C20" s="125">
        <v>43653</v>
      </c>
      <c r="D20" s="84"/>
      <c r="E20" s="84"/>
      <c r="F20" s="28"/>
      <c r="G20" s="84"/>
      <c r="H20" s="32"/>
      <c r="I20" s="84"/>
      <c r="J20" s="84"/>
      <c r="K20" s="84"/>
      <c r="L20" s="28"/>
      <c r="M20" s="84"/>
      <c r="P20" s="54"/>
      <c r="Q20" s="54" t="str">
        <f t="shared" si="1"/>
        <v>0</v>
      </c>
      <c r="R20" s="54" t="str">
        <f t="shared" si="2"/>
        <v>0</v>
      </c>
      <c r="S20" s="1">
        <f t="shared" si="3"/>
        <v>0</v>
      </c>
      <c r="T20" s="55">
        <f t="shared" si="5"/>
        <v>0</v>
      </c>
      <c r="U20" s="54">
        <f t="shared" si="15"/>
        <v>0</v>
      </c>
      <c r="V20" s="54">
        <f t="shared" si="14"/>
        <v>0</v>
      </c>
      <c r="W20" s="54">
        <f t="shared" si="4"/>
        <v>0</v>
      </c>
      <c r="X20" s="3">
        <f t="shared" si="6"/>
        <v>0</v>
      </c>
      <c r="Y20" s="54">
        <f t="shared" si="7"/>
        <v>0</v>
      </c>
      <c r="Z20" s="54">
        <f t="shared" si="7"/>
        <v>0</v>
      </c>
      <c r="AA20" s="2">
        <f t="shared" si="8"/>
        <v>0</v>
      </c>
      <c r="AB20" s="1">
        <f t="shared" si="9"/>
        <v>0</v>
      </c>
    </row>
    <row r="21" spans="1:28" ht="22.5" customHeight="1" x14ac:dyDescent="0.25">
      <c r="A21" s="292">
        <v>27</v>
      </c>
      <c r="B21" s="23" t="s">
        <v>11</v>
      </c>
      <c r="C21" s="120">
        <f>IF(OR(C20="",C20=DATE($M$1,7,31)),"",C20+1)</f>
        <v>43654</v>
      </c>
      <c r="D21" s="81"/>
      <c r="E21" s="81"/>
      <c r="F21" s="8"/>
      <c r="G21" s="88"/>
      <c r="H21" s="31"/>
      <c r="I21" s="73">
        <f t="shared" ref="I21:I25" si="16">IF(G21&gt;T21,(G21-T21),0)</f>
        <v>0</v>
      </c>
      <c r="J21" s="73">
        <f t="shared" ref="J21:J25" si="17">IF(G21&lt;T21,(G21-T21),0)</f>
        <v>0</v>
      </c>
      <c r="K21" s="75">
        <f>+K18+I21+J21</f>
        <v>-0.5</v>
      </c>
      <c r="L21" s="23"/>
      <c r="M21" s="26">
        <f t="shared" ref="M21:M25" si="18">-U21</f>
        <v>0</v>
      </c>
      <c r="P21" s="54"/>
      <c r="Q21" s="54" t="str">
        <f t="shared" si="1"/>
        <v>0</v>
      </c>
      <c r="R21" s="54" t="str">
        <f t="shared" si="2"/>
        <v>0</v>
      </c>
      <c r="S21" s="1">
        <f t="shared" si="3"/>
        <v>0</v>
      </c>
      <c r="T21" s="55">
        <f t="shared" si="5"/>
        <v>0</v>
      </c>
      <c r="U21" s="54">
        <f t="shared" si="15"/>
        <v>0</v>
      </c>
      <c r="V21" s="54">
        <f t="shared" si="14"/>
        <v>0</v>
      </c>
      <c r="W21" s="54">
        <f t="shared" si="4"/>
        <v>0</v>
      </c>
      <c r="X21" s="3">
        <f t="shared" si="6"/>
        <v>0</v>
      </c>
      <c r="Y21" s="54">
        <f t="shared" si="7"/>
        <v>0</v>
      </c>
      <c r="Z21" s="54">
        <f t="shared" si="7"/>
        <v>0</v>
      </c>
      <c r="AA21" s="2">
        <f t="shared" si="8"/>
        <v>0</v>
      </c>
      <c r="AB21" s="1">
        <f t="shared" si="9"/>
        <v>0</v>
      </c>
    </row>
    <row r="22" spans="1:28" ht="22.5" customHeight="1" x14ac:dyDescent="0.25">
      <c r="A22" s="303"/>
      <c r="B22" s="8" t="s">
        <v>12</v>
      </c>
      <c r="C22" s="127">
        <f t="shared" ref="C22:C50" si="19">IF(OR(C21="",C21=DATE($M$1,7,31)),"",C21+1)</f>
        <v>43655</v>
      </c>
      <c r="D22" s="81"/>
      <c r="E22" s="81"/>
      <c r="F22" s="8"/>
      <c r="G22" s="88"/>
      <c r="H22" s="22"/>
      <c r="I22" s="73">
        <f t="shared" si="16"/>
        <v>0</v>
      </c>
      <c r="J22" s="73">
        <f t="shared" si="17"/>
        <v>0</v>
      </c>
      <c r="K22" s="73">
        <f>K21+I22+J22</f>
        <v>-0.5</v>
      </c>
      <c r="L22" s="8"/>
      <c r="M22" s="26">
        <f t="shared" si="18"/>
        <v>0</v>
      </c>
      <c r="N22" s="1" t="s">
        <v>70</v>
      </c>
      <c r="P22" s="54"/>
      <c r="Q22" s="54" t="str">
        <f t="shared" si="1"/>
        <v>0</v>
      </c>
      <c r="R22" s="54" t="str">
        <f t="shared" si="2"/>
        <v>0</v>
      </c>
      <c r="S22" s="1">
        <f t="shared" si="3"/>
        <v>0</v>
      </c>
      <c r="T22" s="55">
        <f t="shared" si="5"/>
        <v>0</v>
      </c>
      <c r="U22" s="54">
        <f t="shared" si="15"/>
        <v>0</v>
      </c>
      <c r="V22" s="54">
        <f t="shared" si="14"/>
        <v>0</v>
      </c>
      <c r="W22" s="54">
        <f t="shared" si="4"/>
        <v>0</v>
      </c>
      <c r="X22" s="3">
        <f t="shared" si="6"/>
        <v>0</v>
      </c>
      <c r="Y22" s="54">
        <f t="shared" si="7"/>
        <v>0</v>
      </c>
      <c r="Z22" s="54">
        <f t="shared" si="7"/>
        <v>0</v>
      </c>
      <c r="AA22" s="2">
        <f t="shared" si="8"/>
        <v>0</v>
      </c>
      <c r="AB22" s="1">
        <f t="shared" si="9"/>
        <v>0</v>
      </c>
    </row>
    <row r="23" spans="1:28" ht="22.5" customHeight="1" x14ac:dyDescent="0.25">
      <c r="A23" s="303"/>
      <c r="B23" s="8" t="s">
        <v>13</v>
      </c>
      <c r="C23" s="127">
        <f t="shared" si="19"/>
        <v>43656</v>
      </c>
      <c r="D23" s="81"/>
      <c r="E23" s="81"/>
      <c r="F23" s="8"/>
      <c r="G23" s="88"/>
      <c r="H23" s="22"/>
      <c r="I23" s="73">
        <f t="shared" si="16"/>
        <v>0</v>
      </c>
      <c r="J23" s="73">
        <f t="shared" si="17"/>
        <v>0</v>
      </c>
      <c r="K23" s="73">
        <f t="shared" ref="K23:K25" si="20">K22+I23+J23</f>
        <v>-0.5</v>
      </c>
      <c r="L23" s="8"/>
      <c r="M23" s="26">
        <f t="shared" si="18"/>
        <v>0</v>
      </c>
      <c r="P23" s="54"/>
      <c r="Q23" s="54" t="str">
        <f t="shared" si="1"/>
        <v>0</v>
      </c>
      <c r="R23" s="54" t="str">
        <f t="shared" si="2"/>
        <v>0</v>
      </c>
      <c r="S23" s="1">
        <f t="shared" si="3"/>
        <v>0</v>
      </c>
      <c r="T23" s="55">
        <f t="shared" si="5"/>
        <v>0</v>
      </c>
      <c r="U23" s="54">
        <f t="shared" si="15"/>
        <v>0</v>
      </c>
      <c r="V23" s="54">
        <f t="shared" si="14"/>
        <v>0</v>
      </c>
      <c r="W23" s="54">
        <f t="shared" si="4"/>
        <v>0</v>
      </c>
      <c r="X23" s="3">
        <f t="shared" si="6"/>
        <v>0</v>
      </c>
      <c r="Y23" s="54">
        <f t="shared" si="7"/>
        <v>0</v>
      </c>
      <c r="Z23" s="54">
        <f t="shared" si="7"/>
        <v>0</v>
      </c>
      <c r="AA23" s="2">
        <f t="shared" si="8"/>
        <v>0</v>
      </c>
      <c r="AB23" s="1">
        <f t="shared" si="9"/>
        <v>0</v>
      </c>
    </row>
    <row r="24" spans="1:28" ht="22.5" customHeight="1" x14ac:dyDescent="0.25">
      <c r="A24" s="303"/>
      <c r="B24" s="8" t="s">
        <v>14</v>
      </c>
      <c r="C24" s="127">
        <f t="shared" si="19"/>
        <v>43657</v>
      </c>
      <c r="D24" s="81"/>
      <c r="E24" s="81"/>
      <c r="F24" s="8"/>
      <c r="G24" s="88"/>
      <c r="H24" s="22"/>
      <c r="I24" s="73">
        <f t="shared" si="16"/>
        <v>0</v>
      </c>
      <c r="J24" s="73">
        <f t="shared" si="17"/>
        <v>0</v>
      </c>
      <c r="K24" s="73">
        <f t="shared" si="20"/>
        <v>-0.5</v>
      </c>
      <c r="L24" s="8"/>
      <c r="M24" s="26">
        <f t="shared" si="18"/>
        <v>0</v>
      </c>
      <c r="P24" s="54"/>
      <c r="Q24" s="54" t="str">
        <f t="shared" si="1"/>
        <v>0</v>
      </c>
      <c r="R24" s="54" t="str">
        <f t="shared" si="2"/>
        <v>0</v>
      </c>
      <c r="S24" s="1">
        <f t="shared" si="3"/>
        <v>0</v>
      </c>
      <c r="T24" s="55">
        <f t="shared" si="5"/>
        <v>0</v>
      </c>
      <c r="U24" s="54">
        <f t="shared" si="15"/>
        <v>0</v>
      </c>
      <c r="V24" s="54">
        <f t="shared" si="14"/>
        <v>0</v>
      </c>
      <c r="W24" s="54">
        <f t="shared" si="4"/>
        <v>0</v>
      </c>
      <c r="X24" s="3">
        <f t="shared" ref="X24:X28" si="21">SUM(U24:W24)</f>
        <v>0</v>
      </c>
      <c r="Y24" s="54">
        <f t="shared" si="7"/>
        <v>0</v>
      </c>
      <c r="Z24" s="54">
        <f t="shared" si="7"/>
        <v>0</v>
      </c>
      <c r="AA24" s="2">
        <f t="shared" si="8"/>
        <v>0</v>
      </c>
      <c r="AB24" s="1">
        <f t="shared" si="9"/>
        <v>0</v>
      </c>
    </row>
    <row r="25" spans="1:28" ht="22.5" customHeight="1" x14ac:dyDescent="0.25">
      <c r="A25" s="303"/>
      <c r="B25" s="8" t="s">
        <v>15</v>
      </c>
      <c r="C25" s="127">
        <f t="shared" si="19"/>
        <v>43658</v>
      </c>
      <c r="D25" s="81"/>
      <c r="E25" s="81"/>
      <c r="F25" s="8"/>
      <c r="G25" s="88"/>
      <c r="H25" s="22"/>
      <c r="I25" s="73">
        <f t="shared" si="16"/>
        <v>0</v>
      </c>
      <c r="J25" s="73">
        <f t="shared" si="17"/>
        <v>0</v>
      </c>
      <c r="K25" s="73">
        <f t="shared" si="20"/>
        <v>-0.5</v>
      </c>
      <c r="L25" s="8"/>
      <c r="M25" s="26">
        <f t="shared" si="18"/>
        <v>0</v>
      </c>
      <c r="N25" s="1" t="s">
        <v>71</v>
      </c>
      <c r="P25" s="54"/>
      <c r="Q25" s="54" t="str">
        <f t="shared" si="1"/>
        <v>0</v>
      </c>
      <c r="R25" s="54" t="str">
        <f t="shared" si="2"/>
        <v>0</v>
      </c>
      <c r="S25" s="1">
        <f t="shared" si="3"/>
        <v>0</v>
      </c>
      <c r="T25" s="55">
        <f t="shared" si="5"/>
        <v>0</v>
      </c>
      <c r="U25" s="54">
        <f t="shared" si="15"/>
        <v>0</v>
      </c>
      <c r="V25" s="54">
        <f t="shared" si="14"/>
        <v>0</v>
      </c>
      <c r="W25" s="54">
        <f t="shared" si="4"/>
        <v>0</v>
      </c>
      <c r="X25" s="3">
        <f t="shared" si="21"/>
        <v>0</v>
      </c>
      <c r="Y25" s="54">
        <f t="shared" si="7"/>
        <v>0</v>
      </c>
      <c r="Z25" s="54">
        <f t="shared" si="7"/>
        <v>0</v>
      </c>
      <c r="AA25" s="2">
        <f t="shared" si="8"/>
        <v>0</v>
      </c>
      <c r="AB25" s="1">
        <f t="shared" si="9"/>
        <v>0</v>
      </c>
    </row>
    <row r="26" spans="1:28" ht="22.5" customHeight="1" x14ac:dyDescent="0.25">
      <c r="A26" s="303"/>
      <c r="B26" s="85" t="s">
        <v>16</v>
      </c>
      <c r="C26" s="124">
        <f t="shared" si="19"/>
        <v>43659</v>
      </c>
      <c r="D26" s="83"/>
      <c r="E26" s="83"/>
      <c r="F26" s="8"/>
      <c r="G26" s="83"/>
      <c r="H26" s="22"/>
      <c r="I26" s="83"/>
      <c r="J26" s="83"/>
      <c r="K26" s="83"/>
      <c r="L26" s="8"/>
      <c r="M26" s="83"/>
      <c r="P26" s="54"/>
      <c r="Q26" s="54" t="str">
        <f t="shared" si="1"/>
        <v>0</v>
      </c>
      <c r="R26" s="54" t="str">
        <f t="shared" si="2"/>
        <v>0</v>
      </c>
      <c r="S26" s="1">
        <f t="shared" si="3"/>
        <v>0</v>
      </c>
      <c r="T26" s="55">
        <f t="shared" si="5"/>
        <v>0</v>
      </c>
      <c r="U26" s="54">
        <f t="shared" si="15"/>
        <v>0</v>
      </c>
      <c r="V26" s="54">
        <f t="shared" si="14"/>
        <v>0</v>
      </c>
      <c r="W26" s="54">
        <f t="shared" si="4"/>
        <v>0</v>
      </c>
      <c r="X26" s="3">
        <f t="shared" si="21"/>
        <v>0</v>
      </c>
      <c r="Y26" s="54">
        <f t="shared" si="7"/>
        <v>0</v>
      </c>
      <c r="Z26" s="54">
        <f t="shared" si="7"/>
        <v>0</v>
      </c>
      <c r="AA26" s="2">
        <f t="shared" si="8"/>
        <v>0</v>
      </c>
      <c r="AB26" s="1">
        <f t="shared" si="9"/>
        <v>0</v>
      </c>
    </row>
    <row r="27" spans="1:28" ht="22.5" customHeight="1" thickBot="1" x14ac:dyDescent="0.3">
      <c r="A27" s="293"/>
      <c r="B27" s="86" t="s">
        <v>17</v>
      </c>
      <c r="C27" s="123">
        <f t="shared" si="19"/>
        <v>43660</v>
      </c>
      <c r="D27" s="84"/>
      <c r="E27" s="84"/>
      <c r="F27" s="28"/>
      <c r="G27" s="84"/>
      <c r="H27" s="32"/>
      <c r="I27" s="84"/>
      <c r="J27" s="84"/>
      <c r="K27" s="84"/>
      <c r="L27" s="28"/>
      <c r="M27" s="84"/>
      <c r="P27" s="54"/>
      <c r="Q27" s="54" t="str">
        <f t="shared" si="1"/>
        <v>0</v>
      </c>
      <c r="R27" s="54" t="str">
        <f t="shared" si="2"/>
        <v>0</v>
      </c>
      <c r="S27" s="1">
        <f t="shared" si="3"/>
        <v>0</v>
      </c>
      <c r="T27" s="55">
        <f t="shared" si="5"/>
        <v>0</v>
      </c>
      <c r="U27" s="54">
        <f t="shared" si="15"/>
        <v>0</v>
      </c>
      <c r="V27" s="54">
        <f t="shared" si="14"/>
        <v>0</v>
      </c>
      <c r="W27" s="54">
        <f t="shared" si="4"/>
        <v>0</v>
      </c>
      <c r="X27" s="3">
        <f t="shared" si="21"/>
        <v>0</v>
      </c>
      <c r="Y27" s="54">
        <f t="shared" si="7"/>
        <v>0</v>
      </c>
      <c r="Z27" s="54">
        <f t="shared" si="7"/>
        <v>0</v>
      </c>
      <c r="AA27" s="2">
        <f t="shared" si="8"/>
        <v>0</v>
      </c>
      <c r="AB27" s="1">
        <f t="shared" si="9"/>
        <v>0</v>
      </c>
    </row>
    <row r="28" spans="1:28" ht="22.5" customHeight="1" x14ac:dyDescent="0.25">
      <c r="A28" s="292">
        <v>28</v>
      </c>
      <c r="B28" s="23" t="s">
        <v>11</v>
      </c>
      <c r="C28" s="128">
        <f t="shared" si="19"/>
        <v>43661</v>
      </c>
      <c r="D28" s="81"/>
      <c r="E28" s="81"/>
      <c r="F28" s="8"/>
      <c r="G28" s="88"/>
      <c r="H28" s="31"/>
      <c r="I28" s="73">
        <f t="shared" ref="I28:I32" si="22">IF(G28&gt;T28,(G28-T28),0)</f>
        <v>0</v>
      </c>
      <c r="J28" s="73">
        <f t="shared" ref="J28:J32" si="23">IF(G28&lt;T28,(G28-T28),0)</f>
        <v>0</v>
      </c>
      <c r="K28" s="75">
        <f>+K25+I28+J28</f>
        <v>-0.5</v>
      </c>
      <c r="L28" s="23"/>
      <c r="M28" s="26">
        <f t="shared" ref="M28:M32" si="24">-U28</f>
        <v>0</v>
      </c>
      <c r="P28" s="54"/>
      <c r="Q28" s="54" t="str">
        <f t="shared" si="1"/>
        <v>0</v>
      </c>
      <c r="R28" s="54" t="str">
        <f t="shared" si="2"/>
        <v>0</v>
      </c>
      <c r="S28" s="1">
        <f t="shared" si="3"/>
        <v>0</v>
      </c>
      <c r="T28" s="55">
        <f t="shared" si="5"/>
        <v>0</v>
      </c>
      <c r="U28" s="54">
        <f t="shared" si="15"/>
        <v>0</v>
      </c>
      <c r="V28" s="54">
        <f t="shared" si="14"/>
        <v>0</v>
      </c>
      <c r="W28" s="54">
        <f t="shared" si="4"/>
        <v>0</v>
      </c>
      <c r="X28" s="3">
        <f t="shared" si="21"/>
        <v>0</v>
      </c>
      <c r="Y28" s="54">
        <f t="shared" si="7"/>
        <v>0</v>
      </c>
      <c r="Z28" s="54">
        <f t="shared" si="7"/>
        <v>0</v>
      </c>
      <c r="AA28" s="2">
        <f t="shared" si="8"/>
        <v>0</v>
      </c>
      <c r="AB28" s="1">
        <f t="shared" si="9"/>
        <v>0</v>
      </c>
    </row>
    <row r="29" spans="1:28" ht="22.5" customHeight="1" x14ac:dyDescent="0.25">
      <c r="A29" s="303"/>
      <c r="B29" s="8" t="s">
        <v>12</v>
      </c>
      <c r="C29" s="127">
        <f t="shared" si="19"/>
        <v>43662</v>
      </c>
      <c r="D29" s="81"/>
      <c r="E29" s="81"/>
      <c r="F29" s="8"/>
      <c r="G29" s="88"/>
      <c r="H29" s="22"/>
      <c r="I29" s="73">
        <f t="shared" si="22"/>
        <v>0</v>
      </c>
      <c r="J29" s="73">
        <f t="shared" si="23"/>
        <v>0</v>
      </c>
      <c r="K29" s="73">
        <f>K28+I29+J29</f>
        <v>-0.5</v>
      </c>
      <c r="L29" s="8"/>
      <c r="M29" s="26">
        <f t="shared" si="24"/>
        <v>0</v>
      </c>
      <c r="P29" s="54"/>
      <c r="Q29" s="54" t="str">
        <f>IF(D29="T",2,IF(D29="CP",0,IF(D29="TF",2,IF(D29="TM",0,IF(D29="JF",0,IF(D29="RTT",0,IF(D29="JNT",0,"0")))))))</f>
        <v>0</v>
      </c>
      <c r="R29" s="54" t="str">
        <f>IF(E29="T",3,IF(E29="CP",0,IF(E29="TF",3,IF(E29="TM",0,IF(E29="JF",0,IF(E29="RTT",0,IF(E29="JNT",0,"0")))))))</f>
        <v>0</v>
      </c>
      <c r="S29" s="1">
        <f t="shared" si="3"/>
        <v>0</v>
      </c>
      <c r="T29" s="55">
        <f t="shared" si="5"/>
        <v>0</v>
      </c>
      <c r="U29" s="54">
        <f t="shared" si="15"/>
        <v>0</v>
      </c>
      <c r="V29" s="54">
        <f t="shared" ref="V29:V50" si="25">IF(I29="RTT",0.5,0)</f>
        <v>0</v>
      </c>
      <c r="W29" s="3">
        <f t="shared" ref="W29:W50" si="26">SUM(T29:V29)</f>
        <v>0</v>
      </c>
      <c r="X29" s="54">
        <f t="shared" ref="X29:Y44" si="27">IF(H29="TM",0.5,0)</f>
        <v>0</v>
      </c>
      <c r="Y29" s="54">
        <f t="shared" si="27"/>
        <v>0</v>
      </c>
      <c r="Z29" s="2">
        <f t="shared" ref="Z29:Z50" si="28">SUM(X29:Y29)</f>
        <v>0</v>
      </c>
      <c r="AA29" s="1">
        <f t="shared" ref="AA29:AA50" si="29">Z29/1547*17</f>
        <v>0</v>
      </c>
    </row>
    <row r="30" spans="1:28" ht="22.5" customHeight="1" x14ac:dyDescent="0.25">
      <c r="A30" s="303"/>
      <c r="B30" s="8" t="s">
        <v>13</v>
      </c>
      <c r="C30" s="127">
        <f t="shared" si="19"/>
        <v>43663</v>
      </c>
      <c r="D30" s="81"/>
      <c r="E30" s="81"/>
      <c r="F30" s="8"/>
      <c r="G30" s="88"/>
      <c r="H30" s="22"/>
      <c r="I30" s="73">
        <f t="shared" si="22"/>
        <v>0</v>
      </c>
      <c r="J30" s="73">
        <f t="shared" si="23"/>
        <v>0</v>
      </c>
      <c r="K30" s="73">
        <f t="shared" ref="K30:K32" si="30">K29+I30+J30</f>
        <v>-0.5</v>
      </c>
      <c r="L30" s="8"/>
      <c r="M30" s="26">
        <f t="shared" si="24"/>
        <v>0</v>
      </c>
      <c r="P30" s="54"/>
      <c r="Q30" s="54" t="str">
        <f t="shared" ref="Q30:Q50" si="31">IF(D30="T",2,IF(D30="CP",0,IF(D30="TF",2,IF(D30="TM",0,IF(D30="JF",0,IF(D30="RTT",0,IF(D30="JNT",0,"0")))))))</f>
        <v>0</v>
      </c>
      <c r="R30" s="54" t="str">
        <f t="shared" ref="R30:R50" si="32">IF(E30="T",3,IF(E30="CP",0,IF(E30="TF",3,IF(E30="TM",0,IF(E30="JF",0,IF(E30="RTT",0,IF(E30="JNT",0,"0")))))))</f>
        <v>0</v>
      </c>
      <c r="S30" s="1">
        <f t="shared" si="3"/>
        <v>0</v>
      </c>
      <c r="T30" s="55">
        <f t="shared" si="5"/>
        <v>0</v>
      </c>
      <c r="U30" s="54">
        <f t="shared" si="15"/>
        <v>0</v>
      </c>
      <c r="V30" s="54">
        <f t="shared" si="25"/>
        <v>0</v>
      </c>
      <c r="W30" s="3">
        <f t="shared" si="26"/>
        <v>0</v>
      </c>
      <c r="X30" s="54">
        <f t="shared" si="27"/>
        <v>0</v>
      </c>
      <c r="Y30" s="54">
        <f t="shared" si="27"/>
        <v>0</v>
      </c>
      <c r="Z30" s="2">
        <f t="shared" si="28"/>
        <v>0</v>
      </c>
      <c r="AA30" s="1">
        <f t="shared" si="29"/>
        <v>0</v>
      </c>
    </row>
    <row r="31" spans="1:28" ht="22.5" customHeight="1" x14ac:dyDescent="0.25">
      <c r="A31" s="303"/>
      <c r="B31" s="8" t="s">
        <v>14</v>
      </c>
      <c r="C31" s="127">
        <f t="shared" si="19"/>
        <v>43664</v>
      </c>
      <c r="D31" s="81"/>
      <c r="E31" s="81"/>
      <c r="F31" s="8"/>
      <c r="G31" s="88"/>
      <c r="H31" s="22"/>
      <c r="I31" s="73">
        <f t="shared" si="22"/>
        <v>0</v>
      </c>
      <c r="J31" s="73">
        <f t="shared" si="23"/>
        <v>0</v>
      </c>
      <c r="K31" s="73">
        <f t="shared" si="30"/>
        <v>-0.5</v>
      </c>
      <c r="L31" s="8"/>
      <c r="M31" s="26">
        <f t="shared" si="24"/>
        <v>0</v>
      </c>
      <c r="P31" s="54"/>
      <c r="Q31" s="54" t="str">
        <f t="shared" si="31"/>
        <v>0</v>
      </c>
      <c r="R31" s="54" t="str">
        <f t="shared" si="32"/>
        <v>0</v>
      </c>
      <c r="S31" s="1">
        <f t="shared" si="3"/>
        <v>0</v>
      </c>
      <c r="T31" s="55">
        <f t="shared" si="5"/>
        <v>0</v>
      </c>
      <c r="U31" s="54">
        <f t="shared" si="15"/>
        <v>0</v>
      </c>
      <c r="V31" s="54">
        <f t="shared" si="25"/>
        <v>0</v>
      </c>
      <c r="W31" s="3">
        <f t="shared" si="26"/>
        <v>0</v>
      </c>
      <c r="X31" s="54">
        <f t="shared" si="27"/>
        <v>0</v>
      </c>
      <c r="Y31" s="54">
        <f t="shared" si="27"/>
        <v>0</v>
      </c>
      <c r="Z31" s="2">
        <f t="shared" si="28"/>
        <v>0</v>
      </c>
      <c r="AA31" s="1">
        <f t="shared" si="29"/>
        <v>0</v>
      </c>
    </row>
    <row r="32" spans="1:28" ht="22.5" customHeight="1" x14ac:dyDescent="0.25">
      <c r="A32" s="303"/>
      <c r="B32" s="8" t="s">
        <v>15</v>
      </c>
      <c r="C32" s="127">
        <f t="shared" si="19"/>
        <v>43665</v>
      </c>
      <c r="D32" s="81"/>
      <c r="E32" s="81"/>
      <c r="F32" s="8"/>
      <c r="G32" s="88"/>
      <c r="H32" s="22"/>
      <c r="I32" s="73">
        <f t="shared" si="22"/>
        <v>0</v>
      </c>
      <c r="J32" s="73">
        <f t="shared" si="23"/>
        <v>0</v>
      </c>
      <c r="K32" s="73">
        <f t="shared" si="30"/>
        <v>-0.5</v>
      </c>
      <c r="L32" s="8"/>
      <c r="M32" s="26">
        <f t="shared" si="24"/>
        <v>0</v>
      </c>
      <c r="P32" s="54"/>
      <c r="Q32" s="54" t="str">
        <f t="shared" si="31"/>
        <v>0</v>
      </c>
      <c r="R32" s="54" t="str">
        <f t="shared" si="32"/>
        <v>0</v>
      </c>
      <c r="S32" s="1">
        <f t="shared" si="3"/>
        <v>0</v>
      </c>
      <c r="T32" s="55">
        <f t="shared" si="5"/>
        <v>0</v>
      </c>
      <c r="U32" s="54">
        <f t="shared" si="15"/>
        <v>0</v>
      </c>
      <c r="V32" s="54">
        <f t="shared" si="25"/>
        <v>0</v>
      </c>
      <c r="W32" s="3">
        <f t="shared" si="26"/>
        <v>0</v>
      </c>
      <c r="X32" s="54">
        <f t="shared" si="27"/>
        <v>0</v>
      </c>
      <c r="Y32" s="54">
        <f t="shared" si="27"/>
        <v>0</v>
      </c>
      <c r="Z32" s="2">
        <f t="shared" si="28"/>
        <v>0</v>
      </c>
      <c r="AA32" s="1">
        <f t="shared" si="29"/>
        <v>0</v>
      </c>
    </row>
    <row r="33" spans="1:27" ht="22.5" customHeight="1" x14ac:dyDescent="0.25">
      <c r="A33" s="303"/>
      <c r="B33" s="105" t="s">
        <v>16</v>
      </c>
      <c r="C33" s="124">
        <f t="shared" si="19"/>
        <v>43666</v>
      </c>
      <c r="D33" s="106"/>
      <c r="E33" s="106"/>
      <c r="F33" s="95"/>
      <c r="G33" s="106"/>
      <c r="H33" s="98"/>
      <c r="I33" s="106"/>
      <c r="J33" s="106"/>
      <c r="K33" s="106"/>
      <c r="L33" s="95"/>
      <c r="M33" s="106"/>
      <c r="P33" s="54"/>
      <c r="Q33" s="54" t="str">
        <f t="shared" si="31"/>
        <v>0</v>
      </c>
      <c r="R33" s="54" t="str">
        <f t="shared" si="32"/>
        <v>0</v>
      </c>
      <c r="S33" s="1">
        <f t="shared" si="3"/>
        <v>0</v>
      </c>
      <c r="T33" s="55">
        <f t="shared" si="5"/>
        <v>0</v>
      </c>
      <c r="U33" s="54">
        <f t="shared" si="15"/>
        <v>0</v>
      </c>
      <c r="V33" s="54">
        <f t="shared" si="25"/>
        <v>0</v>
      </c>
      <c r="W33" s="3">
        <f t="shared" si="26"/>
        <v>0</v>
      </c>
      <c r="X33" s="54">
        <f t="shared" si="27"/>
        <v>0</v>
      </c>
      <c r="Y33" s="54">
        <f t="shared" si="27"/>
        <v>0</v>
      </c>
      <c r="Z33" s="2">
        <f t="shared" si="28"/>
        <v>0</v>
      </c>
      <c r="AA33" s="1">
        <f t="shared" si="29"/>
        <v>0</v>
      </c>
    </row>
    <row r="34" spans="1:27" ht="22.5" customHeight="1" thickBot="1" x14ac:dyDescent="0.3">
      <c r="A34" s="293"/>
      <c r="B34" s="86" t="s">
        <v>17</v>
      </c>
      <c r="C34" s="123">
        <f t="shared" si="19"/>
        <v>43667</v>
      </c>
      <c r="D34" s="84"/>
      <c r="E34" s="84"/>
      <c r="F34" s="28"/>
      <c r="G34" s="84"/>
      <c r="H34" s="32"/>
      <c r="I34" s="84"/>
      <c r="J34" s="84"/>
      <c r="K34" s="84"/>
      <c r="L34" s="28"/>
      <c r="M34" s="84"/>
      <c r="Q34" s="54" t="str">
        <f t="shared" si="31"/>
        <v>0</v>
      </c>
      <c r="R34" s="54" t="str">
        <f t="shared" si="32"/>
        <v>0</v>
      </c>
      <c r="S34" s="1">
        <f t="shared" si="3"/>
        <v>0</v>
      </c>
      <c r="T34" s="55">
        <f t="shared" si="5"/>
        <v>0</v>
      </c>
      <c r="U34" s="54">
        <f t="shared" si="15"/>
        <v>0</v>
      </c>
      <c r="V34" s="54">
        <f t="shared" si="25"/>
        <v>0</v>
      </c>
      <c r="W34" s="3">
        <f t="shared" si="26"/>
        <v>0</v>
      </c>
      <c r="X34" s="54">
        <f t="shared" si="27"/>
        <v>0</v>
      </c>
      <c r="Y34" s="54">
        <f t="shared" si="27"/>
        <v>0</v>
      </c>
      <c r="Z34" s="2">
        <f t="shared" si="28"/>
        <v>0</v>
      </c>
      <c r="AA34" s="1">
        <f t="shared" si="29"/>
        <v>0</v>
      </c>
    </row>
    <row r="35" spans="1:27" ht="22.5" customHeight="1" x14ac:dyDescent="0.25">
      <c r="A35" s="292">
        <v>29</v>
      </c>
      <c r="B35" s="23" t="s">
        <v>11</v>
      </c>
      <c r="C35" s="128">
        <f t="shared" si="19"/>
        <v>43668</v>
      </c>
      <c r="D35" s="81"/>
      <c r="E35" s="81"/>
      <c r="F35" s="8"/>
      <c r="G35" s="88"/>
      <c r="H35" s="31"/>
      <c r="I35" s="73">
        <f t="shared" ref="I35:I39" si="33">IF(G35&gt;T35,(G35-T35),0)</f>
        <v>0</v>
      </c>
      <c r="J35" s="73">
        <f t="shared" ref="J35:J39" si="34">IF(G35&lt;T35,(G35-T35),0)</f>
        <v>0</v>
      </c>
      <c r="K35" s="75">
        <f>+K32+I35+J35</f>
        <v>-0.5</v>
      </c>
      <c r="L35" s="23"/>
      <c r="M35" s="26">
        <f t="shared" ref="M35:M39" si="35">-U35</f>
        <v>0</v>
      </c>
      <c r="Q35" s="54" t="str">
        <f t="shared" si="31"/>
        <v>0</v>
      </c>
      <c r="R35" s="54" t="str">
        <f t="shared" si="32"/>
        <v>0</v>
      </c>
      <c r="S35" s="1">
        <f t="shared" si="3"/>
        <v>0</v>
      </c>
      <c r="T35" s="55">
        <f t="shared" si="5"/>
        <v>0</v>
      </c>
      <c r="U35" s="54">
        <f t="shared" si="15"/>
        <v>0</v>
      </c>
      <c r="V35" s="54">
        <f t="shared" si="25"/>
        <v>0</v>
      </c>
      <c r="W35" s="3">
        <f t="shared" si="26"/>
        <v>0</v>
      </c>
      <c r="X35" s="54">
        <f t="shared" si="27"/>
        <v>0</v>
      </c>
      <c r="Y35" s="54">
        <f t="shared" si="27"/>
        <v>0</v>
      </c>
      <c r="Z35" s="2">
        <f t="shared" si="28"/>
        <v>0</v>
      </c>
      <c r="AA35" s="1">
        <f t="shared" si="29"/>
        <v>0</v>
      </c>
    </row>
    <row r="36" spans="1:27" ht="22.5" customHeight="1" x14ac:dyDescent="0.25">
      <c r="A36" s="303"/>
      <c r="B36" s="8" t="s">
        <v>12</v>
      </c>
      <c r="C36" s="127">
        <f t="shared" si="19"/>
        <v>43669</v>
      </c>
      <c r="D36" s="81"/>
      <c r="E36" s="81"/>
      <c r="F36" s="8"/>
      <c r="G36" s="88"/>
      <c r="H36" s="22"/>
      <c r="I36" s="73">
        <f t="shared" si="33"/>
        <v>0</v>
      </c>
      <c r="J36" s="73">
        <f t="shared" si="34"/>
        <v>0</v>
      </c>
      <c r="K36" s="73">
        <f>K35+I36+J36</f>
        <v>-0.5</v>
      </c>
      <c r="L36" s="8"/>
      <c r="M36" s="26">
        <f t="shared" si="35"/>
        <v>0</v>
      </c>
      <c r="Q36" s="54" t="str">
        <f t="shared" si="31"/>
        <v>0</v>
      </c>
      <c r="R36" s="54" t="str">
        <f t="shared" si="32"/>
        <v>0</v>
      </c>
      <c r="S36" s="1">
        <f t="shared" si="3"/>
        <v>0</v>
      </c>
      <c r="T36" s="55">
        <f t="shared" si="5"/>
        <v>0</v>
      </c>
      <c r="U36" s="54">
        <f t="shared" si="15"/>
        <v>0</v>
      </c>
      <c r="V36" s="54">
        <f t="shared" si="25"/>
        <v>0</v>
      </c>
      <c r="W36" s="3">
        <f t="shared" si="26"/>
        <v>0</v>
      </c>
      <c r="X36" s="54">
        <f t="shared" si="27"/>
        <v>0</v>
      </c>
      <c r="Y36" s="54">
        <f t="shared" si="27"/>
        <v>0</v>
      </c>
      <c r="Z36" s="2">
        <f t="shared" si="28"/>
        <v>0</v>
      </c>
      <c r="AA36" s="1">
        <f t="shared" si="29"/>
        <v>0</v>
      </c>
    </row>
    <row r="37" spans="1:27" ht="22.5" customHeight="1" x14ac:dyDescent="0.25">
      <c r="A37" s="303"/>
      <c r="B37" s="8" t="s">
        <v>13</v>
      </c>
      <c r="C37" s="127">
        <f t="shared" si="19"/>
        <v>43670</v>
      </c>
      <c r="D37" s="81"/>
      <c r="E37" s="81"/>
      <c r="F37" s="8"/>
      <c r="G37" s="88"/>
      <c r="H37" s="22"/>
      <c r="I37" s="73">
        <f t="shared" si="33"/>
        <v>0</v>
      </c>
      <c r="J37" s="73">
        <f t="shared" si="34"/>
        <v>0</v>
      </c>
      <c r="K37" s="73">
        <f t="shared" ref="K37:K39" si="36">K36+I37+J37</f>
        <v>-0.5</v>
      </c>
      <c r="L37" s="8"/>
      <c r="M37" s="26">
        <f t="shared" si="35"/>
        <v>0</v>
      </c>
      <c r="Q37" s="54" t="str">
        <f t="shared" si="31"/>
        <v>0</v>
      </c>
      <c r="R37" s="54" t="str">
        <f t="shared" si="32"/>
        <v>0</v>
      </c>
      <c r="S37" s="1">
        <f t="shared" si="3"/>
        <v>0</v>
      </c>
      <c r="T37" s="55">
        <f t="shared" si="5"/>
        <v>0</v>
      </c>
      <c r="U37" s="54">
        <f t="shared" si="15"/>
        <v>0</v>
      </c>
      <c r="V37" s="54">
        <f t="shared" si="25"/>
        <v>0</v>
      </c>
      <c r="W37" s="3">
        <f t="shared" si="26"/>
        <v>0</v>
      </c>
      <c r="X37" s="54">
        <f t="shared" si="27"/>
        <v>0</v>
      </c>
      <c r="Y37" s="54">
        <f t="shared" si="27"/>
        <v>0</v>
      </c>
      <c r="Z37" s="2">
        <f t="shared" si="28"/>
        <v>0</v>
      </c>
      <c r="AA37" s="1">
        <f t="shared" si="29"/>
        <v>0</v>
      </c>
    </row>
    <row r="38" spans="1:27" ht="22.5" customHeight="1" x14ac:dyDescent="0.25">
      <c r="A38" s="303"/>
      <c r="B38" s="8" t="s">
        <v>14</v>
      </c>
      <c r="C38" s="127">
        <f t="shared" si="19"/>
        <v>43671</v>
      </c>
      <c r="D38" s="81"/>
      <c r="E38" s="81"/>
      <c r="F38" s="8"/>
      <c r="G38" s="88"/>
      <c r="H38" s="22"/>
      <c r="I38" s="73">
        <f t="shared" si="33"/>
        <v>0</v>
      </c>
      <c r="J38" s="73">
        <f t="shared" si="34"/>
        <v>0</v>
      </c>
      <c r="K38" s="73">
        <f t="shared" si="36"/>
        <v>-0.5</v>
      </c>
      <c r="L38" s="8"/>
      <c r="M38" s="26">
        <f t="shared" si="35"/>
        <v>0</v>
      </c>
      <c r="Q38" s="54" t="str">
        <f t="shared" si="31"/>
        <v>0</v>
      </c>
      <c r="R38" s="54" t="str">
        <f t="shared" si="32"/>
        <v>0</v>
      </c>
      <c r="S38" s="1">
        <f t="shared" si="3"/>
        <v>0</v>
      </c>
      <c r="T38" s="55">
        <f t="shared" si="5"/>
        <v>0</v>
      </c>
      <c r="U38" s="54">
        <f t="shared" si="15"/>
        <v>0</v>
      </c>
      <c r="V38" s="54">
        <f t="shared" si="25"/>
        <v>0</v>
      </c>
      <c r="W38" s="3">
        <f t="shared" si="26"/>
        <v>0</v>
      </c>
      <c r="X38" s="54">
        <f t="shared" si="27"/>
        <v>0</v>
      </c>
      <c r="Y38" s="54">
        <f t="shared" si="27"/>
        <v>0</v>
      </c>
      <c r="Z38" s="2">
        <f t="shared" si="28"/>
        <v>0</v>
      </c>
      <c r="AA38" s="1">
        <f t="shared" si="29"/>
        <v>0</v>
      </c>
    </row>
    <row r="39" spans="1:27" ht="22.5" customHeight="1" x14ac:dyDescent="0.25">
      <c r="A39" s="303"/>
      <c r="B39" s="8" t="s">
        <v>15</v>
      </c>
      <c r="C39" s="127">
        <f t="shared" si="19"/>
        <v>43672</v>
      </c>
      <c r="D39" s="81"/>
      <c r="E39" s="81"/>
      <c r="F39" s="8"/>
      <c r="G39" s="88"/>
      <c r="H39" s="22"/>
      <c r="I39" s="73">
        <f t="shared" si="33"/>
        <v>0</v>
      </c>
      <c r="J39" s="73">
        <f t="shared" si="34"/>
        <v>0</v>
      </c>
      <c r="K39" s="73">
        <f t="shared" si="36"/>
        <v>-0.5</v>
      </c>
      <c r="L39" s="8"/>
      <c r="M39" s="26">
        <f t="shared" si="35"/>
        <v>0</v>
      </c>
      <c r="Q39" s="54" t="str">
        <f t="shared" si="31"/>
        <v>0</v>
      </c>
      <c r="R39" s="54" t="str">
        <f t="shared" si="32"/>
        <v>0</v>
      </c>
      <c r="S39" s="1">
        <f t="shared" si="3"/>
        <v>0</v>
      </c>
      <c r="T39" s="55">
        <f t="shared" si="5"/>
        <v>0</v>
      </c>
      <c r="U39" s="54">
        <f t="shared" si="15"/>
        <v>0</v>
      </c>
      <c r="V39" s="54">
        <f t="shared" si="25"/>
        <v>0</v>
      </c>
      <c r="W39" s="3">
        <f t="shared" si="26"/>
        <v>0</v>
      </c>
      <c r="X39" s="54">
        <f t="shared" si="27"/>
        <v>0</v>
      </c>
      <c r="Y39" s="54">
        <f t="shared" si="27"/>
        <v>0</v>
      </c>
      <c r="Z39" s="2">
        <f t="shared" si="28"/>
        <v>0</v>
      </c>
      <c r="AA39" s="1">
        <f t="shared" si="29"/>
        <v>0</v>
      </c>
    </row>
    <row r="40" spans="1:27" ht="22.5" customHeight="1" x14ac:dyDescent="0.25">
      <c r="A40" s="303"/>
      <c r="B40" s="85" t="s">
        <v>16</v>
      </c>
      <c r="C40" s="124">
        <f t="shared" si="19"/>
        <v>43673</v>
      </c>
      <c r="D40" s="83"/>
      <c r="E40" s="83"/>
      <c r="F40" s="8"/>
      <c r="G40" s="83"/>
      <c r="H40" s="22"/>
      <c r="I40" s="83"/>
      <c r="J40" s="83"/>
      <c r="K40" s="83"/>
      <c r="L40" s="8"/>
      <c r="M40" s="83"/>
      <c r="Q40" s="54" t="str">
        <f t="shared" si="31"/>
        <v>0</v>
      </c>
      <c r="R40" s="54" t="str">
        <f t="shared" si="32"/>
        <v>0</v>
      </c>
      <c r="S40" s="1">
        <f t="shared" si="3"/>
        <v>0</v>
      </c>
      <c r="T40" s="55">
        <f t="shared" si="5"/>
        <v>0</v>
      </c>
      <c r="U40" s="54">
        <f t="shared" si="15"/>
        <v>0</v>
      </c>
      <c r="V40" s="54">
        <f t="shared" si="25"/>
        <v>0</v>
      </c>
      <c r="W40" s="3">
        <f t="shared" si="26"/>
        <v>0</v>
      </c>
      <c r="X40" s="54">
        <f t="shared" si="27"/>
        <v>0</v>
      </c>
      <c r="Y40" s="54">
        <f t="shared" si="27"/>
        <v>0</v>
      </c>
      <c r="Z40" s="2">
        <f t="shared" si="28"/>
        <v>0</v>
      </c>
      <c r="AA40" s="1">
        <f t="shared" si="29"/>
        <v>0</v>
      </c>
    </row>
    <row r="41" spans="1:27" ht="22.5" customHeight="1" thickBot="1" x14ac:dyDescent="0.3">
      <c r="A41" s="293"/>
      <c r="B41" s="86" t="s">
        <v>17</v>
      </c>
      <c r="C41" s="123">
        <f t="shared" si="19"/>
        <v>43674</v>
      </c>
      <c r="D41" s="84"/>
      <c r="E41" s="84"/>
      <c r="F41" s="28"/>
      <c r="G41" s="84"/>
      <c r="H41" s="32"/>
      <c r="I41" s="84"/>
      <c r="J41" s="84"/>
      <c r="K41" s="84"/>
      <c r="L41" s="28"/>
      <c r="M41" s="84"/>
      <c r="Q41" s="54" t="str">
        <f t="shared" si="31"/>
        <v>0</v>
      </c>
      <c r="R41" s="54" t="str">
        <f t="shared" si="32"/>
        <v>0</v>
      </c>
      <c r="S41" s="1">
        <f t="shared" si="3"/>
        <v>0</v>
      </c>
      <c r="T41" s="55">
        <f t="shared" si="5"/>
        <v>0</v>
      </c>
      <c r="U41" s="54">
        <f t="shared" si="15"/>
        <v>0</v>
      </c>
      <c r="V41" s="54">
        <f t="shared" si="25"/>
        <v>0</v>
      </c>
      <c r="W41" s="3">
        <f t="shared" si="26"/>
        <v>0</v>
      </c>
      <c r="X41" s="54">
        <f t="shared" si="27"/>
        <v>0</v>
      </c>
      <c r="Y41" s="54">
        <f t="shared" si="27"/>
        <v>0</v>
      </c>
      <c r="Z41" s="2">
        <f t="shared" si="28"/>
        <v>0</v>
      </c>
      <c r="AA41" s="1">
        <f t="shared" si="29"/>
        <v>0</v>
      </c>
    </row>
    <row r="42" spans="1:27" ht="22.5" customHeight="1" x14ac:dyDescent="0.25">
      <c r="A42" s="303">
        <v>30</v>
      </c>
      <c r="B42" s="23" t="s">
        <v>11</v>
      </c>
      <c r="C42" s="128">
        <f t="shared" si="19"/>
        <v>43675</v>
      </c>
      <c r="D42" s="81"/>
      <c r="E42" s="81"/>
      <c r="F42" s="8"/>
      <c r="G42" s="88"/>
      <c r="H42" s="22"/>
      <c r="I42" s="73">
        <f t="shared" ref="I42:I46" si="37">IF(G42&gt;T42,(G42-T42),0)</f>
        <v>0</v>
      </c>
      <c r="J42" s="73">
        <f t="shared" ref="J42:J46" si="38">IF(G42&lt;T42,(G42-T42),0)</f>
        <v>0</v>
      </c>
      <c r="K42" s="75">
        <f>+K39+I42+J42</f>
        <v>-0.5</v>
      </c>
      <c r="L42" s="8"/>
      <c r="M42" s="26">
        <f t="shared" ref="M42:M46" si="39">-U42</f>
        <v>0</v>
      </c>
      <c r="Q42" s="54" t="str">
        <f t="shared" si="31"/>
        <v>0</v>
      </c>
      <c r="R42" s="54" t="str">
        <f t="shared" si="32"/>
        <v>0</v>
      </c>
      <c r="S42" s="1">
        <f t="shared" si="3"/>
        <v>0</v>
      </c>
      <c r="T42" s="55">
        <f t="shared" si="5"/>
        <v>0</v>
      </c>
      <c r="U42" s="54">
        <f t="shared" si="15"/>
        <v>0</v>
      </c>
      <c r="V42" s="54">
        <f t="shared" si="25"/>
        <v>0</v>
      </c>
      <c r="W42" s="3">
        <f t="shared" si="26"/>
        <v>0</v>
      </c>
      <c r="X42" s="54">
        <f t="shared" si="27"/>
        <v>0</v>
      </c>
      <c r="Y42" s="54">
        <f t="shared" si="27"/>
        <v>0</v>
      </c>
      <c r="Z42" s="2">
        <f t="shared" si="28"/>
        <v>0</v>
      </c>
      <c r="AA42" s="1">
        <f t="shared" si="29"/>
        <v>0</v>
      </c>
    </row>
    <row r="43" spans="1:27" ht="22.5" customHeight="1" x14ac:dyDescent="0.25">
      <c r="A43" s="303"/>
      <c r="B43" s="8" t="s">
        <v>12</v>
      </c>
      <c r="C43" s="127">
        <f t="shared" si="19"/>
        <v>43676</v>
      </c>
      <c r="D43" s="81"/>
      <c r="E43" s="81"/>
      <c r="F43" s="8"/>
      <c r="G43" s="88"/>
      <c r="H43" s="22"/>
      <c r="I43" s="73">
        <f t="shared" si="37"/>
        <v>0</v>
      </c>
      <c r="J43" s="73">
        <f t="shared" si="38"/>
        <v>0</v>
      </c>
      <c r="K43" s="73">
        <f>K42+I43+J43</f>
        <v>-0.5</v>
      </c>
      <c r="L43" s="8"/>
      <c r="M43" s="26">
        <f t="shared" si="39"/>
        <v>0</v>
      </c>
      <c r="Q43" s="54" t="str">
        <f t="shared" si="31"/>
        <v>0</v>
      </c>
      <c r="R43" s="54" t="str">
        <f t="shared" si="32"/>
        <v>0</v>
      </c>
      <c r="S43" s="1">
        <f t="shared" si="3"/>
        <v>0</v>
      </c>
      <c r="T43" s="55">
        <f t="shared" si="5"/>
        <v>0</v>
      </c>
      <c r="U43" s="54">
        <f t="shared" si="15"/>
        <v>0</v>
      </c>
      <c r="V43" s="54">
        <f t="shared" si="25"/>
        <v>0</v>
      </c>
      <c r="W43" s="3">
        <f t="shared" si="26"/>
        <v>0</v>
      </c>
      <c r="X43" s="54">
        <f t="shared" si="27"/>
        <v>0</v>
      </c>
      <c r="Y43" s="54">
        <f t="shared" si="27"/>
        <v>0</v>
      </c>
      <c r="Z43" s="2">
        <f t="shared" si="28"/>
        <v>0</v>
      </c>
      <c r="AA43" s="1">
        <f t="shared" si="29"/>
        <v>0</v>
      </c>
    </row>
    <row r="44" spans="1:27" ht="22.5" customHeight="1" x14ac:dyDescent="0.25">
      <c r="A44" s="303"/>
      <c r="B44" s="8" t="s">
        <v>13</v>
      </c>
      <c r="C44" s="127">
        <f t="shared" si="19"/>
        <v>43677</v>
      </c>
      <c r="D44" s="81"/>
      <c r="E44" s="81"/>
      <c r="F44" s="8"/>
      <c r="G44" s="88"/>
      <c r="H44" s="22"/>
      <c r="I44" s="73">
        <f t="shared" si="37"/>
        <v>0</v>
      </c>
      <c r="J44" s="73">
        <f t="shared" si="38"/>
        <v>0</v>
      </c>
      <c r="K44" s="73">
        <f t="shared" ref="K44:K46" si="40">K43+I44+J44</f>
        <v>-0.5</v>
      </c>
      <c r="L44" s="8"/>
      <c r="M44" s="26">
        <f t="shared" si="39"/>
        <v>0</v>
      </c>
      <c r="Q44" s="54" t="str">
        <f t="shared" si="31"/>
        <v>0</v>
      </c>
      <c r="R44" s="54" t="str">
        <f t="shared" si="32"/>
        <v>0</v>
      </c>
      <c r="S44" s="1">
        <f t="shared" si="3"/>
        <v>0</v>
      </c>
      <c r="T44" s="55">
        <f t="shared" si="5"/>
        <v>0</v>
      </c>
      <c r="U44" s="54">
        <f t="shared" si="15"/>
        <v>0</v>
      </c>
      <c r="V44" s="54">
        <f t="shared" si="25"/>
        <v>0</v>
      </c>
      <c r="W44" s="3">
        <f t="shared" si="26"/>
        <v>0</v>
      </c>
      <c r="X44" s="54">
        <f t="shared" si="27"/>
        <v>0</v>
      </c>
      <c r="Y44" s="54">
        <f t="shared" si="27"/>
        <v>0</v>
      </c>
      <c r="Z44" s="2">
        <f t="shared" si="28"/>
        <v>0</v>
      </c>
      <c r="AA44" s="1">
        <f t="shared" si="29"/>
        <v>0</v>
      </c>
    </row>
    <row r="45" spans="1:27" ht="22.5" customHeight="1" x14ac:dyDescent="0.25">
      <c r="A45" s="303"/>
      <c r="B45" s="8" t="s">
        <v>14</v>
      </c>
      <c r="C45" s="127">
        <f t="shared" si="19"/>
        <v>43678</v>
      </c>
      <c r="D45" s="81"/>
      <c r="E45" s="81"/>
      <c r="F45" s="8"/>
      <c r="G45" s="88"/>
      <c r="H45" s="22"/>
      <c r="I45" s="73">
        <f t="shared" si="37"/>
        <v>0</v>
      </c>
      <c r="J45" s="73">
        <f t="shared" si="38"/>
        <v>0</v>
      </c>
      <c r="K45" s="73">
        <f t="shared" si="40"/>
        <v>-0.5</v>
      </c>
      <c r="L45" s="8"/>
      <c r="M45" s="26">
        <f t="shared" si="39"/>
        <v>0</v>
      </c>
      <c r="Q45" s="54" t="str">
        <f t="shared" si="31"/>
        <v>0</v>
      </c>
      <c r="R45" s="54" t="str">
        <f t="shared" si="32"/>
        <v>0</v>
      </c>
      <c r="S45" s="1">
        <f t="shared" si="3"/>
        <v>0</v>
      </c>
      <c r="T45" s="55">
        <f t="shared" si="5"/>
        <v>0</v>
      </c>
      <c r="U45" s="54">
        <f t="shared" si="15"/>
        <v>0</v>
      </c>
      <c r="V45" s="54">
        <f t="shared" si="25"/>
        <v>0</v>
      </c>
      <c r="W45" s="3">
        <f t="shared" si="26"/>
        <v>0</v>
      </c>
      <c r="X45" s="54">
        <f t="shared" ref="X45:Y50" si="41">IF(H45="TM",0.5,0)</f>
        <v>0</v>
      </c>
      <c r="Y45" s="54">
        <f t="shared" si="41"/>
        <v>0</v>
      </c>
      <c r="Z45" s="2">
        <f t="shared" si="28"/>
        <v>0</v>
      </c>
      <c r="AA45" s="1">
        <f t="shared" si="29"/>
        <v>0</v>
      </c>
    </row>
    <row r="46" spans="1:27" ht="22.5" customHeight="1" x14ac:dyDescent="0.25">
      <c r="A46" s="303"/>
      <c r="B46" s="8" t="s">
        <v>15</v>
      </c>
      <c r="C46" s="127">
        <f t="shared" si="19"/>
        <v>43679</v>
      </c>
      <c r="D46" s="81"/>
      <c r="E46" s="81"/>
      <c r="F46" s="8"/>
      <c r="G46" s="88"/>
      <c r="H46" s="22"/>
      <c r="I46" s="73">
        <f t="shared" si="37"/>
        <v>0</v>
      </c>
      <c r="J46" s="73">
        <f t="shared" si="38"/>
        <v>0</v>
      </c>
      <c r="K46" s="73">
        <f t="shared" si="40"/>
        <v>-0.5</v>
      </c>
      <c r="L46" s="8"/>
      <c r="M46" s="26">
        <f t="shared" si="39"/>
        <v>0</v>
      </c>
      <c r="Q46" s="54" t="str">
        <f t="shared" si="31"/>
        <v>0</v>
      </c>
      <c r="R46" s="54" t="str">
        <f t="shared" si="32"/>
        <v>0</v>
      </c>
      <c r="S46" s="1">
        <f t="shared" si="3"/>
        <v>0</v>
      </c>
      <c r="T46" s="55">
        <f t="shared" si="5"/>
        <v>0</v>
      </c>
      <c r="U46" s="54">
        <f t="shared" si="15"/>
        <v>0</v>
      </c>
      <c r="V46" s="54">
        <f t="shared" si="25"/>
        <v>0</v>
      </c>
      <c r="W46" s="3">
        <f t="shared" si="26"/>
        <v>0</v>
      </c>
      <c r="X46" s="54">
        <f t="shared" si="41"/>
        <v>0</v>
      </c>
      <c r="Y46" s="54">
        <f t="shared" si="41"/>
        <v>0</v>
      </c>
      <c r="Z46" s="2">
        <f t="shared" si="28"/>
        <v>0</v>
      </c>
      <c r="AA46" s="1">
        <f t="shared" si="29"/>
        <v>0</v>
      </c>
    </row>
    <row r="47" spans="1:27" ht="22.5" customHeight="1" x14ac:dyDescent="0.25">
      <c r="A47" s="303"/>
      <c r="B47" s="85" t="s">
        <v>16</v>
      </c>
      <c r="C47" s="124">
        <f t="shared" si="19"/>
        <v>43680</v>
      </c>
      <c r="D47" s="83"/>
      <c r="E47" s="83"/>
      <c r="F47" s="8"/>
      <c r="G47" s="83"/>
      <c r="H47" s="22"/>
      <c r="I47" s="83"/>
      <c r="J47" s="83"/>
      <c r="K47" s="83"/>
      <c r="L47" s="8"/>
      <c r="M47" s="83"/>
      <c r="Q47" s="54" t="str">
        <f t="shared" si="31"/>
        <v>0</v>
      </c>
      <c r="R47" s="54" t="str">
        <f t="shared" si="32"/>
        <v>0</v>
      </c>
      <c r="S47" s="1">
        <f t="shared" si="3"/>
        <v>0</v>
      </c>
      <c r="T47" s="55">
        <f t="shared" si="5"/>
        <v>0</v>
      </c>
      <c r="U47" s="54">
        <f t="shared" si="15"/>
        <v>0</v>
      </c>
      <c r="V47" s="54">
        <f t="shared" si="25"/>
        <v>0</v>
      </c>
      <c r="W47" s="3">
        <f t="shared" si="26"/>
        <v>0</v>
      </c>
      <c r="X47" s="54">
        <f t="shared" si="41"/>
        <v>0</v>
      </c>
      <c r="Y47" s="54">
        <f t="shared" si="41"/>
        <v>0</v>
      </c>
      <c r="Z47" s="2">
        <f t="shared" si="28"/>
        <v>0</v>
      </c>
      <c r="AA47" s="1">
        <f t="shared" si="29"/>
        <v>0</v>
      </c>
    </row>
    <row r="48" spans="1:27" ht="22.5" customHeight="1" thickBot="1" x14ac:dyDescent="0.3">
      <c r="A48" s="303"/>
      <c r="B48" s="86" t="s">
        <v>17</v>
      </c>
      <c r="C48" s="123">
        <f t="shared" si="19"/>
        <v>43681</v>
      </c>
      <c r="D48" s="84"/>
      <c r="E48" s="84"/>
      <c r="F48" s="28"/>
      <c r="G48" s="84"/>
      <c r="H48" s="32"/>
      <c r="I48" s="84"/>
      <c r="J48" s="84"/>
      <c r="K48" s="84"/>
      <c r="L48" s="28"/>
      <c r="M48" s="84"/>
      <c r="Q48" s="54" t="str">
        <f t="shared" si="31"/>
        <v>0</v>
      </c>
      <c r="R48" s="54" t="str">
        <f t="shared" si="32"/>
        <v>0</v>
      </c>
      <c r="S48" s="1">
        <f t="shared" si="3"/>
        <v>0</v>
      </c>
      <c r="T48" s="55">
        <f t="shared" si="5"/>
        <v>0</v>
      </c>
      <c r="U48" s="54">
        <f t="shared" si="15"/>
        <v>0</v>
      </c>
      <c r="V48" s="54">
        <f t="shared" si="25"/>
        <v>0</v>
      </c>
      <c r="W48" s="3">
        <f t="shared" si="26"/>
        <v>0</v>
      </c>
      <c r="X48" s="54">
        <f t="shared" si="41"/>
        <v>0</v>
      </c>
      <c r="Y48" s="54">
        <f t="shared" si="41"/>
        <v>0</v>
      </c>
      <c r="Z48" s="2">
        <f t="shared" si="28"/>
        <v>0</v>
      </c>
      <c r="AA48" s="1">
        <f t="shared" si="29"/>
        <v>0</v>
      </c>
    </row>
    <row r="49" spans="1:27" ht="22.5" customHeight="1" x14ac:dyDescent="0.25">
      <c r="A49" s="292">
        <v>31</v>
      </c>
      <c r="B49" s="8" t="s">
        <v>11</v>
      </c>
      <c r="C49" s="128">
        <f t="shared" si="19"/>
        <v>43682</v>
      </c>
      <c r="D49" s="81"/>
      <c r="E49" s="81"/>
      <c r="F49" s="8"/>
      <c r="G49" s="88"/>
      <c r="H49" s="22"/>
      <c r="I49" s="73">
        <f t="shared" ref="I49:I50" si="42">IF(G49&gt;T49,(G49-T49),0)</f>
        <v>0</v>
      </c>
      <c r="J49" s="73">
        <f t="shared" ref="J49:J50" si="43">IF(G49&lt;T49,(G49-T49),0)</f>
        <v>0</v>
      </c>
      <c r="K49" s="75">
        <f>+K46+I49+J49</f>
        <v>-0.5</v>
      </c>
      <c r="L49" s="8"/>
      <c r="M49" s="26">
        <f t="shared" ref="M49:M50" si="44">-U49</f>
        <v>0</v>
      </c>
      <c r="Q49" s="54" t="str">
        <f t="shared" si="31"/>
        <v>0</v>
      </c>
      <c r="R49" s="54" t="str">
        <f t="shared" si="32"/>
        <v>0</v>
      </c>
      <c r="S49" s="1">
        <f t="shared" si="3"/>
        <v>0</v>
      </c>
      <c r="T49" s="55">
        <f t="shared" si="5"/>
        <v>0</v>
      </c>
      <c r="U49" s="54">
        <f t="shared" si="15"/>
        <v>0</v>
      </c>
      <c r="V49" s="54">
        <f t="shared" si="25"/>
        <v>0</v>
      </c>
      <c r="W49" s="3">
        <f t="shared" si="26"/>
        <v>0</v>
      </c>
      <c r="X49" s="54">
        <f t="shared" si="41"/>
        <v>0</v>
      </c>
      <c r="Y49" s="54">
        <f t="shared" si="41"/>
        <v>0</v>
      </c>
      <c r="Z49" s="2">
        <f t="shared" si="28"/>
        <v>0</v>
      </c>
      <c r="AA49" s="1">
        <f t="shared" si="29"/>
        <v>0</v>
      </c>
    </row>
    <row r="50" spans="1:27" ht="22.5" customHeight="1" thickBot="1" x14ac:dyDescent="0.3">
      <c r="A50" s="293"/>
      <c r="B50" s="28" t="s">
        <v>12</v>
      </c>
      <c r="C50" s="126">
        <f t="shared" si="19"/>
        <v>43683</v>
      </c>
      <c r="D50" s="81"/>
      <c r="E50" s="81"/>
      <c r="F50" s="28"/>
      <c r="G50" s="91"/>
      <c r="H50" s="32"/>
      <c r="I50" s="76">
        <f t="shared" si="42"/>
        <v>0</v>
      </c>
      <c r="J50" s="76">
        <f t="shared" si="43"/>
        <v>0</v>
      </c>
      <c r="K50" s="76">
        <f>K49+I50+J50</f>
        <v>-0.5</v>
      </c>
      <c r="L50" s="28"/>
      <c r="M50" s="33">
        <f t="shared" si="44"/>
        <v>0</v>
      </c>
      <c r="Q50" s="54" t="str">
        <f t="shared" si="31"/>
        <v>0</v>
      </c>
      <c r="R50" s="54" t="str">
        <f t="shared" si="32"/>
        <v>0</v>
      </c>
      <c r="S50" s="1">
        <f t="shared" si="3"/>
        <v>0</v>
      </c>
      <c r="T50" s="55">
        <f t="shared" si="5"/>
        <v>0</v>
      </c>
      <c r="U50" s="54">
        <f t="shared" si="15"/>
        <v>0</v>
      </c>
      <c r="V50" s="54">
        <f t="shared" si="25"/>
        <v>0</v>
      </c>
      <c r="W50" s="3">
        <f t="shared" si="26"/>
        <v>0</v>
      </c>
      <c r="X50" s="54">
        <f t="shared" si="41"/>
        <v>0</v>
      </c>
      <c r="Y50" s="54">
        <f t="shared" si="41"/>
        <v>0</v>
      </c>
      <c r="Z50" s="2">
        <f t="shared" si="28"/>
        <v>0</v>
      </c>
      <c r="AA50" s="1">
        <f t="shared" si="29"/>
        <v>0</v>
      </c>
    </row>
    <row r="51" spans="1:27" ht="22.5" customHeight="1" thickBot="1" x14ac:dyDescent="0.3">
      <c r="A51" s="25"/>
      <c r="B51" s="25"/>
      <c r="C51" s="25"/>
      <c r="D51" s="22"/>
      <c r="E51" s="22"/>
      <c r="F51" s="30"/>
      <c r="G51" s="27"/>
      <c r="H51" s="22"/>
      <c r="I51" s="27"/>
      <c r="J51" s="27"/>
      <c r="K51" s="27"/>
      <c r="L51" s="27"/>
      <c r="M51" s="27"/>
      <c r="N51" s="27"/>
    </row>
    <row r="52" spans="1:27" ht="36" customHeight="1" thickBot="1" x14ac:dyDescent="0.3">
      <c r="A52" s="294" t="s">
        <v>51</v>
      </c>
      <c r="B52" s="295"/>
      <c r="C52" s="295"/>
      <c r="D52" s="295"/>
      <c r="E52" s="295"/>
      <c r="F52" s="295"/>
      <c r="G52" s="295"/>
      <c r="H52" s="295"/>
      <c r="I52" s="295"/>
      <c r="J52" s="296"/>
      <c r="K52" s="77">
        <f>K50</f>
        <v>-0.5</v>
      </c>
      <c r="L52" s="34"/>
      <c r="M52" s="77">
        <f>SUM(M13:M50)</f>
        <v>26</v>
      </c>
    </row>
    <row r="53" spans="1:27" ht="22.5" customHeight="1" x14ac:dyDescent="0.25"/>
    <row r="54" spans="1:27" x14ac:dyDescent="0.25">
      <c r="A54" s="35" t="s">
        <v>6</v>
      </c>
      <c r="B54" s="36"/>
      <c r="C54" s="37"/>
      <c r="E54" s="38" t="s">
        <v>7</v>
      </c>
      <c r="F54" s="39"/>
      <c r="G54" s="39"/>
      <c r="H54" s="39"/>
      <c r="I54" s="40"/>
      <c r="J54" s="8"/>
      <c r="K54" s="78" t="s">
        <v>5</v>
      </c>
      <c r="L54" s="41"/>
      <c r="M54" s="117">
        <f>C50</f>
        <v>43683</v>
      </c>
    </row>
    <row r="55" spans="1:27" ht="27" customHeight="1" x14ac:dyDescent="0.25">
      <c r="A55" s="43"/>
      <c r="B55" s="22"/>
      <c r="C55" s="44"/>
      <c r="D55" s="1"/>
      <c r="E55" s="45"/>
      <c r="F55" s="5"/>
      <c r="G55" s="5"/>
      <c r="H55" s="5"/>
      <c r="I55" s="6"/>
      <c r="K55" s="79"/>
      <c r="L55" s="46"/>
      <c r="M55" s="47"/>
    </row>
    <row r="56" spans="1:27" x14ac:dyDescent="0.25">
      <c r="A56" s="43"/>
      <c r="B56" s="22"/>
      <c r="C56" s="44"/>
      <c r="E56" s="43"/>
      <c r="F56" s="8"/>
      <c r="G56" s="8"/>
      <c r="H56" s="8"/>
      <c r="I56" s="9"/>
    </row>
    <row r="57" spans="1:27" x14ac:dyDescent="0.25">
      <c r="A57" s="43"/>
      <c r="B57" s="22"/>
      <c r="C57" s="44"/>
      <c r="D57" s="1"/>
      <c r="E57" s="43"/>
      <c r="F57" s="8"/>
      <c r="G57" s="8"/>
      <c r="H57" s="8"/>
      <c r="I57" s="9"/>
    </row>
    <row r="58" spans="1:27" x14ac:dyDescent="0.25">
      <c r="A58" s="43"/>
      <c r="B58" s="22"/>
      <c r="C58" s="44"/>
      <c r="D58" s="1"/>
      <c r="E58" s="43"/>
      <c r="F58" s="8"/>
      <c r="G58" s="8"/>
      <c r="H58" s="8"/>
      <c r="I58" s="9"/>
    </row>
    <row r="59" spans="1:27" x14ac:dyDescent="0.25">
      <c r="A59" s="48"/>
      <c r="B59" s="49"/>
      <c r="C59" s="50"/>
      <c r="D59" s="1"/>
      <c r="E59" s="48"/>
      <c r="F59" s="16"/>
      <c r="G59" s="16"/>
      <c r="H59" s="16"/>
      <c r="I59" s="17"/>
    </row>
    <row r="60" spans="1:27" x14ac:dyDescent="0.25">
      <c r="A60" s="1"/>
      <c r="C60" s="1"/>
      <c r="D60" s="1"/>
      <c r="E60" s="1"/>
    </row>
    <row r="61" spans="1:27" x14ac:dyDescent="0.25">
      <c r="A61" s="1"/>
      <c r="C61" s="1"/>
      <c r="D61" s="1"/>
      <c r="E61" s="1"/>
    </row>
    <row r="62" spans="1:27" x14ac:dyDescent="0.25">
      <c r="A62" s="1"/>
      <c r="C62" s="1"/>
      <c r="D62" s="1"/>
      <c r="E62" s="1"/>
    </row>
  </sheetData>
  <mergeCells count="14">
    <mergeCell ref="E5:F5"/>
    <mergeCell ref="A1:B2"/>
    <mergeCell ref="C1:H2"/>
    <mergeCell ref="J1:L2"/>
    <mergeCell ref="M1:M2"/>
    <mergeCell ref="E4:G4"/>
    <mergeCell ref="A49:A50"/>
    <mergeCell ref="A52:J52"/>
    <mergeCell ref="E7:H8"/>
    <mergeCell ref="A14:A20"/>
    <mergeCell ref="A21:A27"/>
    <mergeCell ref="A28:A34"/>
    <mergeCell ref="A35:A41"/>
    <mergeCell ref="A42:A48"/>
  </mergeCells>
  <conditionalFormatting sqref="K52">
    <cfRule type="expression" dxfId="293" priority="49">
      <formula>+$K$52&lt;0</formula>
    </cfRule>
  </conditionalFormatting>
  <conditionalFormatting sqref="M52">
    <cfRule type="expression" dxfId="292" priority="48">
      <formula>+$M$52&lt;0</formula>
    </cfRule>
  </conditionalFormatting>
  <conditionalFormatting sqref="K13">
    <cfRule type="expression" dxfId="291" priority="47">
      <formula>+$K$13&lt;0</formula>
    </cfRule>
  </conditionalFormatting>
  <conditionalFormatting sqref="M13">
    <cfRule type="expression" dxfId="290" priority="46">
      <formula>+$M$13&lt;0</formula>
    </cfRule>
  </conditionalFormatting>
  <conditionalFormatting sqref="C14">
    <cfRule type="expression" dxfId="289" priority="45">
      <formula>OR($D$14="JF",$E$14="JF")</formula>
    </cfRule>
  </conditionalFormatting>
  <conditionalFormatting sqref="C15">
    <cfRule type="expression" dxfId="288" priority="44">
      <formula>OR($D$15="JF",$E$15="JF")</formula>
    </cfRule>
  </conditionalFormatting>
  <conditionalFormatting sqref="C16">
    <cfRule type="expression" dxfId="287" priority="43">
      <formula>OR($D$16="JF",$E$16="JF")</formula>
    </cfRule>
  </conditionalFormatting>
  <conditionalFormatting sqref="C17">
    <cfRule type="expression" dxfId="286" priority="42">
      <formula>OR($D$17="JF",$E$17="JF")</formula>
    </cfRule>
  </conditionalFormatting>
  <conditionalFormatting sqref="C18">
    <cfRule type="expression" dxfId="285" priority="41">
      <formula>OR($D$18="JF",$E$18="JF")</formula>
    </cfRule>
  </conditionalFormatting>
  <conditionalFormatting sqref="C19">
    <cfRule type="expression" dxfId="284" priority="40">
      <formula>OR($D$19="JF",$E$19="JF")</formula>
    </cfRule>
  </conditionalFormatting>
  <conditionalFormatting sqref="C20">
    <cfRule type="expression" dxfId="283" priority="39">
      <formula>OR($D$20="JF",$E$20="JF")</formula>
    </cfRule>
  </conditionalFormatting>
  <conditionalFormatting sqref="C21">
    <cfRule type="expression" dxfId="282" priority="38">
      <formula>OR($D$21="JF",$E$21="JF")</formula>
    </cfRule>
  </conditionalFormatting>
  <conditionalFormatting sqref="C22">
    <cfRule type="expression" dxfId="281" priority="37">
      <formula>OR($D$22="JF",$E$22="JF")</formula>
    </cfRule>
  </conditionalFormatting>
  <conditionalFormatting sqref="C23">
    <cfRule type="expression" dxfId="280" priority="36">
      <formula>OR($D$23="JF",$E$23="JF")</formula>
    </cfRule>
  </conditionalFormatting>
  <conditionalFormatting sqref="C24">
    <cfRule type="expression" dxfId="279" priority="35">
      <formula>OR($D$24="JF",$E$24="JF")</formula>
    </cfRule>
  </conditionalFormatting>
  <conditionalFormatting sqref="C25">
    <cfRule type="expression" dxfId="278" priority="34">
      <formula>OR($D$25="JF",$E$25="JF")</formula>
    </cfRule>
  </conditionalFormatting>
  <conditionalFormatting sqref="C26">
    <cfRule type="expression" dxfId="277" priority="33">
      <formula>OR($D$26="JF",$E$26="JF")</formula>
    </cfRule>
  </conditionalFormatting>
  <conditionalFormatting sqref="C27">
    <cfRule type="expression" dxfId="276" priority="32">
      <formula>OR($D$27="JF",$E$27="JF")</formula>
    </cfRule>
  </conditionalFormatting>
  <conditionalFormatting sqref="C28">
    <cfRule type="expression" dxfId="275" priority="31">
      <formula>OR($D$28="JF",$E$28="JF")</formula>
    </cfRule>
  </conditionalFormatting>
  <conditionalFormatting sqref="C29">
    <cfRule type="expression" dxfId="274" priority="30">
      <formula>OR($D$29="JF",$E$29="JF")</formula>
    </cfRule>
  </conditionalFormatting>
  <conditionalFormatting sqref="C30">
    <cfRule type="expression" dxfId="273" priority="29">
      <formula>OR($D$30="JF",$E$30="JF")</formula>
    </cfRule>
  </conditionalFormatting>
  <conditionalFormatting sqref="C31">
    <cfRule type="expression" dxfId="272" priority="28">
      <formula>OR($D$31="JF",$E$31="JF")</formula>
    </cfRule>
  </conditionalFormatting>
  <conditionalFormatting sqref="C32">
    <cfRule type="expression" dxfId="271" priority="27">
      <formula>OR($D$32="JF",$E$32="JF")</formula>
    </cfRule>
  </conditionalFormatting>
  <conditionalFormatting sqref="C33">
    <cfRule type="expression" dxfId="270" priority="26">
      <formula>OR($D$33="JF",$E$33="JF")</formula>
    </cfRule>
  </conditionalFormatting>
  <conditionalFormatting sqref="C34">
    <cfRule type="expression" dxfId="269" priority="25">
      <formula>OR($D$34="JF",$E$34="JF")</formula>
    </cfRule>
  </conditionalFormatting>
  <conditionalFormatting sqref="C35">
    <cfRule type="expression" dxfId="268" priority="24">
      <formula>OR($D$35="JF",$E$35="JF")</formula>
    </cfRule>
  </conditionalFormatting>
  <conditionalFormatting sqref="C36">
    <cfRule type="expression" dxfId="267" priority="23">
      <formula>OR($D$36="JF",$E$36="JF")</formula>
    </cfRule>
  </conditionalFormatting>
  <conditionalFormatting sqref="C37">
    <cfRule type="expression" dxfId="266" priority="22">
      <formula>OR($D$37="JF",$E$37="JF")</formula>
    </cfRule>
  </conditionalFormatting>
  <conditionalFormatting sqref="C38">
    <cfRule type="expression" dxfId="265" priority="21">
      <formula>OR($D$38="JF",$E$38="JF")</formula>
    </cfRule>
  </conditionalFormatting>
  <conditionalFormatting sqref="C39">
    <cfRule type="expression" dxfId="264" priority="20">
      <formula>OR($D$39="JF",$E$39="JF")</formula>
    </cfRule>
  </conditionalFormatting>
  <conditionalFormatting sqref="C40">
    <cfRule type="expression" dxfId="263" priority="19">
      <formula>OR($D$40="JF",$E$40="JF")</formula>
    </cfRule>
  </conditionalFormatting>
  <conditionalFormatting sqref="C41">
    <cfRule type="expression" dxfId="262" priority="18">
      <formula>OR($D$41="JF",$E$41="JF")</formula>
    </cfRule>
  </conditionalFormatting>
  <conditionalFormatting sqref="C42">
    <cfRule type="expression" dxfId="261" priority="17">
      <formula>OR($D$42="JF",$E$42="JF")</formula>
    </cfRule>
  </conditionalFormatting>
  <conditionalFormatting sqref="C43">
    <cfRule type="expression" dxfId="260" priority="16">
      <formula>OR($D$43="JF",$E$43="JF")</formula>
    </cfRule>
  </conditionalFormatting>
  <conditionalFormatting sqref="C44">
    <cfRule type="expression" dxfId="259" priority="15">
      <formula>OR($D$44="JF",$E$44="JF")</formula>
    </cfRule>
  </conditionalFormatting>
  <conditionalFormatting sqref="C45">
    <cfRule type="expression" dxfId="258" priority="14">
      <formula>OR($D$45="JF",$E$45="JF")</formula>
    </cfRule>
  </conditionalFormatting>
  <conditionalFormatting sqref="C46">
    <cfRule type="expression" dxfId="257" priority="13">
      <formula>OR($D$46="JF",$E$46="JF")</formula>
    </cfRule>
  </conditionalFormatting>
  <conditionalFormatting sqref="C47">
    <cfRule type="expression" dxfId="256" priority="12">
      <formula>OR($D$47="JF",$E$47="JF")</formula>
    </cfRule>
  </conditionalFormatting>
  <conditionalFormatting sqref="C48">
    <cfRule type="expression" dxfId="255" priority="11">
      <formula>OR($D$48="JF",$E$48="JF")</formula>
    </cfRule>
  </conditionalFormatting>
  <conditionalFormatting sqref="C49">
    <cfRule type="expression" dxfId="254" priority="10">
      <formula>OR($D$49="JF",$E$49="JF")</formula>
    </cfRule>
  </conditionalFormatting>
  <conditionalFormatting sqref="C50">
    <cfRule type="expression" dxfId="253" priority="9">
      <formula>OR($D$50="JF",$E$50="JF")</formula>
    </cfRule>
  </conditionalFormatting>
  <conditionalFormatting sqref="C14">
    <cfRule type="expression" dxfId="252" priority="7">
      <formula>$AE14="FERIE"</formula>
    </cfRule>
  </conditionalFormatting>
  <conditionalFormatting sqref="C15">
    <cfRule type="expression" dxfId="251" priority="6">
      <formula>$AE15="FERIE"</formula>
    </cfRule>
  </conditionalFormatting>
  <conditionalFormatting sqref="C16">
    <cfRule type="expression" dxfId="250" priority="5">
      <formula>$AE16="FERIE"</formula>
    </cfRule>
  </conditionalFormatting>
  <conditionalFormatting sqref="C18">
    <cfRule type="expression" dxfId="249" priority="4">
      <formula>$AE18="FERIE"</formula>
    </cfRule>
  </conditionalFormatting>
  <conditionalFormatting sqref="C19">
    <cfRule type="expression" dxfId="248" priority="3">
      <formula>$AE19="FERIE"</formula>
    </cfRule>
  </conditionalFormatting>
  <conditionalFormatting sqref="C20">
    <cfRule type="expression" dxfId="247" priority="2">
      <formula>$AE20="FERIE"</formula>
    </cfRule>
  </conditionalFormatting>
  <conditionalFormatting sqref="C17">
    <cfRule type="expression" dxfId="246" priority="8">
      <formula>$AE6="FERIE"</formula>
    </cfRule>
  </conditionalFormatting>
  <conditionalFormatting sqref="C21">
    <cfRule type="expression" dxfId="245" priority="1">
      <formula>$AE21="FERIE"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9" scale="6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62"/>
  <sheetViews>
    <sheetView topLeftCell="A2" workbookViewId="0">
      <selection activeCell="D16" sqref="D16:G47"/>
    </sheetView>
  </sheetViews>
  <sheetFormatPr baseColWidth="10" defaultRowHeight="15" x14ac:dyDescent="0.25"/>
  <cols>
    <col min="1" max="1" width="7.5703125" style="3" customWidth="1"/>
    <col min="2" max="2" width="14.28515625" style="1" customWidth="1"/>
    <col min="3" max="3" width="12.85546875" style="54" customWidth="1"/>
    <col min="4" max="5" width="11.28515625" style="54" customWidth="1"/>
    <col min="6" max="6" width="3.140625" style="1" customWidth="1"/>
    <col min="7" max="7" width="13.28515625" style="1" customWidth="1"/>
    <col min="8" max="8" width="4.7109375" style="1" customWidth="1"/>
    <col min="9" max="10" width="13.42578125" style="1" customWidth="1"/>
    <col min="11" max="11" width="13.5703125" style="1" customWidth="1"/>
    <col min="12" max="12" width="4" style="1" customWidth="1"/>
    <col min="13" max="13" width="12.7109375" style="1" customWidth="1"/>
    <col min="14" max="14" width="11.42578125" style="1"/>
    <col min="15" max="15" width="11.42578125" style="57"/>
    <col min="16" max="16" width="11.42578125" style="1"/>
    <col min="17" max="28" width="11.42578125" style="1" customWidth="1"/>
    <col min="29" max="247" width="11.42578125" style="1"/>
    <col min="248" max="248" width="7.5703125" style="1" customWidth="1"/>
    <col min="249" max="249" width="14.28515625" style="1" customWidth="1"/>
    <col min="250" max="250" width="13.85546875" style="1" bestFit="1" customWidth="1"/>
    <col min="251" max="252" width="15.7109375" style="1" customWidth="1"/>
    <col min="253" max="253" width="11.42578125" style="1"/>
    <col min="254" max="254" width="8.28515625" style="1" customWidth="1"/>
    <col min="255" max="255" width="20.28515625" style="1" customWidth="1"/>
    <col min="256" max="503" width="11.42578125" style="1"/>
    <col min="504" max="504" width="7.5703125" style="1" customWidth="1"/>
    <col min="505" max="505" width="14.28515625" style="1" customWidth="1"/>
    <col min="506" max="506" width="13.85546875" style="1" bestFit="1" customWidth="1"/>
    <col min="507" max="508" width="15.7109375" style="1" customWidth="1"/>
    <col min="509" max="509" width="11.42578125" style="1"/>
    <col min="510" max="510" width="8.28515625" style="1" customWidth="1"/>
    <col min="511" max="511" width="20.28515625" style="1" customWidth="1"/>
    <col min="512" max="759" width="11.42578125" style="1"/>
    <col min="760" max="760" width="7.5703125" style="1" customWidth="1"/>
    <col min="761" max="761" width="14.28515625" style="1" customWidth="1"/>
    <col min="762" max="762" width="13.85546875" style="1" bestFit="1" customWidth="1"/>
    <col min="763" max="764" width="15.7109375" style="1" customWidth="1"/>
    <col min="765" max="765" width="11.42578125" style="1"/>
    <col min="766" max="766" width="8.28515625" style="1" customWidth="1"/>
    <col min="767" max="767" width="20.28515625" style="1" customWidth="1"/>
    <col min="768" max="1015" width="11.42578125" style="1"/>
    <col min="1016" max="1016" width="7.5703125" style="1" customWidth="1"/>
    <col min="1017" max="1017" width="14.28515625" style="1" customWidth="1"/>
    <col min="1018" max="1018" width="13.85546875" style="1" bestFit="1" customWidth="1"/>
    <col min="1019" max="1020" width="15.7109375" style="1" customWidth="1"/>
    <col min="1021" max="1021" width="11.42578125" style="1"/>
    <col min="1022" max="1022" width="8.28515625" style="1" customWidth="1"/>
    <col min="1023" max="1023" width="20.28515625" style="1" customWidth="1"/>
    <col min="1024" max="1271" width="11.42578125" style="1"/>
    <col min="1272" max="1272" width="7.5703125" style="1" customWidth="1"/>
    <col min="1273" max="1273" width="14.28515625" style="1" customWidth="1"/>
    <col min="1274" max="1274" width="13.85546875" style="1" bestFit="1" customWidth="1"/>
    <col min="1275" max="1276" width="15.7109375" style="1" customWidth="1"/>
    <col min="1277" max="1277" width="11.42578125" style="1"/>
    <col min="1278" max="1278" width="8.28515625" style="1" customWidth="1"/>
    <col min="1279" max="1279" width="20.28515625" style="1" customWidth="1"/>
    <col min="1280" max="1527" width="11.42578125" style="1"/>
    <col min="1528" max="1528" width="7.5703125" style="1" customWidth="1"/>
    <col min="1529" max="1529" width="14.28515625" style="1" customWidth="1"/>
    <col min="1530" max="1530" width="13.85546875" style="1" bestFit="1" customWidth="1"/>
    <col min="1531" max="1532" width="15.7109375" style="1" customWidth="1"/>
    <col min="1533" max="1533" width="11.42578125" style="1"/>
    <col min="1534" max="1534" width="8.28515625" style="1" customWidth="1"/>
    <col min="1535" max="1535" width="20.28515625" style="1" customWidth="1"/>
    <col min="1536" max="1783" width="11.42578125" style="1"/>
    <col min="1784" max="1784" width="7.5703125" style="1" customWidth="1"/>
    <col min="1785" max="1785" width="14.28515625" style="1" customWidth="1"/>
    <col min="1786" max="1786" width="13.85546875" style="1" bestFit="1" customWidth="1"/>
    <col min="1787" max="1788" width="15.7109375" style="1" customWidth="1"/>
    <col min="1789" max="1789" width="11.42578125" style="1"/>
    <col min="1790" max="1790" width="8.28515625" style="1" customWidth="1"/>
    <col min="1791" max="1791" width="20.28515625" style="1" customWidth="1"/>
    <col min="1792" max="2039" width="11.42578125" style="1"/>
    <col min="2040" max="2040" width="7.5703125" style="1" customWidth="1"/>
    <col min="2041" max="2041" width="14.28515625" style="1" customWidth="1"/>
    <col min="2042" max="2042" width="13.85546875" style="1" bestFit="1" customWidth="1"/>
    <col min="2043" max="2044" width="15.7109375" style="1" customWidth="1"/>
    <col min="2045" max="2045" width="11.42578125" style="1"/>
    <col min="2046" max="2046" width="8.28515625" style="1" customWidth="1"/>
    <col min="2047" max="2047" width="20.28515625" style="1" customWidth="1"/>
    <col min="2048" max="2295" width="11.42578125" style="1"/>
    <col min="2296" max="2296" width="7.5703125" style="1" customWidth="1"/>
    <col min="2297" max="2297" width="14.28515625" style="1" customWidth="1"/>
    <col min="2298" max="2298" width="13.85546875" style="1" bestFit="1" customWidth="1"/>
    <col min="2299" max="2300" width="15.7109375" style="1" customWidth="1"/>
    <col min="2301" max="2301" width="11.42578125" style="1"/>
    <col min="2302" max="2302" width="8.28515625" style="1" customWidth="1"/>
    <col min="2303" max="2303" width="20.28515625" style="1" customWidth="1"/>
    <col min="2304" max="2551" width="11.42578125" style="1"/>
    <col min="2552" max="2552" width="7.5703125" style="1" customWidth="1"/>
    <col min="2553" max="2553" width="14.28515625" style="1" customWidth="1"/>
    <col min="2554" max="2554" width="13.85546875" style="1" bestFit="1" customWidth="1"/>
    <col min="2555" max="2556" width="15.7109375" style="1" customWidth="1"/>
    <col min="2557" max="2557" width="11.42578125" style="1"/>
    <col min="2558" max="2558" width="8.28515625" style="1" customWidth="1"/>
    <col min="2559" max="2559" width="20.28515625" style="1" customWidth="1"/>
    <col min="2560" max="2807" width="11.42578125" style="1"/>
    <col min="2808" max="2808" width="7.5703125" style="1" customWidth="1"/>
    <col min="2809" max="2809" width="14.28515625" style="1" customWidth="1"/>
    <col min="2810" max="2810" width="13.85546875" style="1" bestFit="1" customWidth="1"/>
    <col min="2811" max="2812" width="15.7109375" style="1" customWidth="1"/>
    <col min="2813" max="2813" width="11.42578125" style="1"/>
    <col min="2814" max="2814" width="8.28515625" style="1" customWidth="1"/>
    <col min="2815" max="2815" width="20.28515625" style="1" customWidth="1"/>
    <col min="2816" max="3063" width="11.42578125" style="1"/>
    <col min="3064" max="3064" width="7.5703125" style="1" customWidth="1"/>
    <col min="3065" max="3065" width="14.28515625" style="1" customWidth="1"/>
    <col min="3066" max="3066" width="13.85546875" style="1" bestFit="1" customWidth="1"/>
    <col min="3067" max="3068" width="15.7109375" style="1" customWidth="1"/>
    <col min="3069" max="3069" width="11.42578125" style="1"/>
    <col min="3070" max="3070" width="8.28515625" style="1" customWidth="1"/>
    <col min="3071" max="3071" width="20.28515625" style="1" customWidth="1"/>
    <col min="3072" max="3319" width="11.42578125" style="1"/>
    <col min="3320" max="3320" width="7.5703125" style="1" customWidth="1"/>
    <col min="3321" max="3321" width="14.28515625" style="1" customWidth="1"/>
    <col min="3322" max="3322" width="13.85546875" style="1" bestFit="1" customWidth="1"/>
    <col min="3323" max="3324" width="15.7109375" style="1" customWidth="1"/>
    <col min="3325" max="3325" width="11.42578125" style="1"/>
    <col min="3326" max="3326" width="8.28515625" style="1" customWidth="1"/>
    <col min="3327" max="3327" width="20.28515625" style="1" customWidth="1"/>
    <col min="3328" max="3575" width="11.42578125" style="1"/>
    <col min="3576" max="3576" width="7.5703125" style="1" customWidth="1"/>
    <col min="3577" max="3577" width="14.28515625" style="1" customWidth="1"/>
    <col min="3578" max="3578" width="13.85546875" style="1" bestFit="1" customWidth="1"/>
    <col min="3579" max="3580" width="15.7109375" style="1" customWidth="1"/>
    <col min="3581" max="3581" width="11.42578125" style="1"/>
    <col min="3582" max="3582" width="8.28515625" style="1" customWidth="1"/>
    <col min="3583" max="3583" width="20.28515625" style="1" customWidth="1"/>
    <col min="3584" max="3831" width="11.42578125" style="1"/>
    <col min="3832" max="3832" width="7.5703125" style="1" customWidth="1"/>
    <col min="3833" max="3833" width="14.28515625" style="1" customWidth="1"/>
    <col min="3834" max="3834" width="13.85546875" style="1" bestFit="1" customWidth="1"/>
    <col min="3835" max="3836" width="15.7109375" style="1" customWidth="1"/>
    <col min="3837" max="3837" width="11.42578125" style="1"/>
    <col min="3838" max="3838" width="8.28515625" style="1" customWidth="1"/>
    <col min="3839" max="3839" width="20.28515625" style="1" customWidth="1"/>
    <col min="3840" max="4087" width="11.42578125" style="1"/>
    <col min="4088" max="4088" width="7.5703125" style="1" customWidth="1"/>
    <col min="4089" max="4089" width="14.28515625" style="1" customWidth="1"/>
    <col min="4090" max="4090" width="13.85546875" style="1" bestFit="1" customWidth="1"/>
    <col min="4091" max="4092" width="15.7109375" style="1" customWidth="1"/>
    <col min="4093" max="4093" width="11.42578125" style="1"/>
    <col min="4094" max="4094" width="8.28515625" style="1" customWidth="1"/>
    <col min="4095" max="4095" width="20.28515625" style="1" customWidth="1"/>
    <col min="4096" max="4343" width="11.42578125" style="1"/>
    <col min="4344" max="4344" width="7.5703125" style="1" customWidth="1"/>
    <col min="4345" max="4345" width="14.28515625" style="1" customWidth="1"/>
    <col min="4346" max="4346" width="13.85546875" style="1" bestFit="1" customWidth="1"/>
    <col min="4347" max="4348" width="15.7109375" style="1" customWidth="1"/>
    <col min="4349" max="4349" width="11.42578125" style="1"/>
    <col min="4350" max="4350" width="8.28515625" style="1" customWidth="1"/>
    <col min="4351" max="4351" width="20.28515625" style="1" customWidth="1"/>
    <col min="4352" max="4599" width="11.42578125" style="1"/>
    <col min="4600" max="4600" width="7.5703125" style="1" customWidth="1"/>
    <col min="4601" max="4601" width="14.28515625" style="1" customWidth="1"/>
    <col min="4602" max="4602" width="13.85546875" style="1" bestFit="1" customWidth="1"/>
    <col min="4603" max="4604" width="15.7109375" style="1" customWidth="1"/>
    <col min="4605" max="4605" width="11.42578125" style="1"/>
    <col min="4606" max="4606" width="8.28515625" style="1" customWidth="1"/>
    <col min="4607" max="4607" width="20.28515625" style="1" customWidth="1"/>
    <col min="4608" max="4855" width="11.42578125" style="1"/>
    <col min="4856" max="4856" width="7.5703125" style="1" customWidth="1"/>
    <col min="4857" max="4857" width="14.28515625" style="1" customWidth="1"/>
    <col min="4858" max="4858" width="13.85546875" style="1" bestFit="1" customWidth="1"/>
    <col min="4859" max="4860" width="15.7109375" style="1" customWidth="1"/>
    <col min="4861" max="4861" width="11.42578125" style="1"/>
    <col min="4862" max="4862" width="8.28515625" style="1" customWidth="1"/>
    <col min="4863" max="4863" width="20.28515625" style="1" customWidth="1"/>
    <col min="4864" max="5111" width="11.42578125" style="1"/>
    <col min="5112" max="5112" width="7.5703125" style="1" customWidth="1"/>
    <col min="5113" max="5113" width="14.28515625" style="1" customWidth="1"/>
    <col min="5114" max="5114" width="13.85546875" style="1" bestFit="1" customWidth="1"/>
    <col min="5115" max="5116" width="15.7109375" style="1" customWidth="1"/>
    <col min="5117" max="5117" width="11.42578125" style="1"/>
    <col min="5118" max="5118" width="8.28515625" style="1" customWidth="1"/>
    <col min="5119" max="5119" width="20.28515625" style="1" customWidth="1"/>
    <col min="5120" max="5367" width="11.42578125" style="1"/>
    <col min="5368" max="5368" width="7.5703125" style="1" customWidth="1"/>
    <col min="5369" max="5369" width="14.28515625" style="1" customWidth="1"/>
    <col min="5370" max="5370" width="13.85546875" style="1" bestFit="1" customWidth="1"/>
    <col min="5371" max="5372" width="15.7109375" style="1" customWidth="1"/>
    <col min="5373" max="5373" width="11.42578125" style="1"/>
    <col min="5374" max="5374" width="8.28515625" style="1" customWidth="1"/>
    <col min="5375" max="5375" width="20.28515625" style="1" customWidth="1"/>
    <col min="5376" max="5623" width="11.42578125" style="1"/>
    <col min="5624" max="5624" width="7.5703125" style="1" customWidth="1"/>
    <col min="5625" max="5625" width="14.28515625" style="1" customWidth="1"/>
    <col min="5626" max="5626" width="13.85546875" style="1" bestFit="1" customWidth="1"/>
    <col min="5627" max="5628" width="15.7109375" style="1" customWidth="1"/>
    <col min="5629" max="5629" width="11.42578125" style="1"/>
    <col min="5630" max="5630" width="8.28515625" style="1" customWidth="1"/>
    <col min="5631" max="5631" width="20.28515625" style="1" customWidth="1"/>
    <col min="5632" max="5879" width="11.42578125" style="1"/>
    <col min="5880" max="5880" width="7.5703125" style="1" customWidth="1"/>
    <col min="5881" max="5881" width="14.28515625" style="1" customWidth="1"/>
    <col min="5882" max="5882" width="13.85546875" style="1" bestFit="1" customWidth="1"/>
    <col min="5883" max="5884" width="15.7109375" style="1" customWidth="1"/>
    <col min="5885" max="5885" width="11.42578125" style="1"/>
    <col min="5886" max="5886" width="8.28515625" style="1" customWidth="1"/>
    <col min="5887" max="5887" width="20.28515625" style="1" customWidth="1"/>
    <col min="5888" max="6135" width="11.42578125" style="1"/>
    <col min="6136" max="6136" width="7.5703125" style="1" customWidth="1"/>
    <col min="6137" max="6137" width="14.28515625" style="1" customWidth="1"/>
    <col min="6138" max="6138" width="13.85546875" style="1" bestFit="1" customWidth="1"/>
    <col min="6139" max="6140" width="15.7109375" style="1" customWidth="1"/>
    <col min="6141" max="6141" width="11.42578125" style="1"/>
    <col min="6142" max="6142" width="8.28515625" style="1" customWidth="1"/>
    <col min="6143" max="6143" width="20.28515625" style="1" customWidth="1"/>
    <col min="6144" max="6391" width="11.42578125" style="1"/>
    <col min="6392" max="6392" width="7.5703125" style="1" customWidth="1"/>
    <col min="6393" max="6393" width="14.28515625" style="1" customWidth="1"/>
    <col min="6394" max="6394" width="13.85546875" style="1" bestFit="1" customWidth="1"/>
    <col min="6395" max="6396" width="15.7109375" style="1" customWidth="1"/>
    <col min="6397" max="6397" width="11.42578125" style="1"/>
    <col min="6398" max="6398" width="8.28515625" style="1" customWidth="1"/>
    <col min="6399" max="6399" width="20.28515625" style="1" customWidth="1"/>
    <col min="6400" max="6647" width="11.42578125" style="1"/>
    <col min="6648" max="6648" width="7.5703125" style="1" customWidth="1"/>
    <col min="6649" max="6649" width="14.28515625" style="1" customWidth="1"/>
    <col min="6650" max="6650" width="13.85546875" style="1" bestFit="1" customWidth="1"/>
    <col min="6651" max="6652" width="15.7109375" style="1" customWidth="1"/>
    <col min="6653" max="6653" width="11.42578125" style="1"/>
    <col min="6654" max="6654" width="8.28515625" style="1" customWidth="1"/>
    <col min="6655" max="6655" width="20.28515625" style="1" customWidth="1"/>
    <col min="6656" max="6903" width="11.42578125" style="1"/>
    <col min="6904" max="6904" width="7.5703125" style="1" customWidth="1"/>
    <col min="6905" max="6905" width="14.28515625" style="1" customWidth="1"/>
    <col min="6906" max="6906" width="13.85546875" style="1" bestFit="1" customWidth="1"/>
    <col min="6907" max="6908" width="15.7109375" style="1" customWidth="1"/>
    <col min="6909" max="6909" width="11.42578125" style="1"/>
    <col min="6910" max="6910" width="8.28515625" style="1" customWidth="1"/>
    <col min="6911" max="6911" width="20.28515625" style="1" customWidth="1"/>
    <col min="6912" max="7159" width="11.42578125" style="1"/>
    <col min="7160" max="7160" width="7.5703125" style="1" customWidth="1"/>
    <col min="7161" max="7161" width="14.28515625" style="1" customWidth="1"/>
    <col min="7162" max="7162" width="13.85546875" style="1" bestFit="1" customWidth="1"/>
    <col min="7163" max="7164" width="15.7109375" style="1" customWidth="1"/>
    <col min="7165" max="7165" width="11.42578125" style="1"/>
    <col min="7166" max="7166" width="8.28515625" style="1" customWidth="1"/>
    <col min="7167" max="7167" width="20.28515625" style="1" customWidth="1"/>
    <col min="7168" max="7415" width="11.42578125" style="1"/>
    <col min="7416" max="7416" width="7.5703125" style="1" customWidth="1"/>
    <col min="7417" max="7417" width="14.28515625" style="1" customWidth="1"/>
    <col min="7418" max="7418" width="13.85546875" style="1" bestFit="1" customWidth="1"/>
    <col min="7419" max="7420" width="15.7109375" style="1" customWidth="1"/>
    <col min="7421" max="7421" width="11.42578125" style="1"/>
    <col min="7422" max="7422" width="8.28515625" style="1" customWidth="1"/>
    <col min="7423" max="7423" width="20.28515625" style="1" customWidth="1"/>
    <col min="7424" max="7671" width="11.42578125" style="1"/>
    <col min="7672" max="7672" width="7.5703125" style="1" customWidth="1"/>
    <col min="7673" max="7673" width="14.28515625" style="1" customWidth="1"/>
    <col min="7674" max="7674" width="13.85546875" style="1" bestFit="1" customWidth="1"/>
    <col min="7675" max="7676" width="15.7109375" style="1" customWidth="1"/>
    <col min="7677" max="7677" width="11.42578125" style="1"/>
    <col min="7678" max="7678" width="8.28515625" style="1" customWidth="1"/>
    <col min="7679" max="7679" width="20.28515625" style="1" customWidth="1"/>
    <col min="7680" max="7927" width="11.42578125" style="1"/>
    <col min="7928" max="7928" width="7.5703125" style="1" customWidth="1"/>
    <col min="7929" max="7929" width="14.28515625" style="1" customWidth="1"/>
    <col min="7930" max="7930" width="13.85546875" style="1" bestFit="1" customWidth="1"/>
    <col min="7931" max="7932" width="15.7109375" style="1" customWidth="1"/>
    <col min="7933" max="7933" width="11.42578125" style="1"/>
    <col min="7934" max="7934" width="8.28515625" style="1" customWidth="1"/>
    <col min="7935" max="7935" width="20.28515625" style="1" customWidth="1"/>
    <col min="7936" max="8183" width="11.42578125" style="1"/>
    <col min="8184" max="8184" width="7.5703125" style="1" customWidth="1"/>
    <col min="8185" max="8185" width="14.28515625" style="1" customWidth="1"/>
    <col min="8186" max="8186" width="13.85546875" style="1" bestFit="1" customWidth="1"/>
    <col min="8187" max="8188" width="15.7109375" style="1" customWidth="1"/>
    <col min="8189" max="8189" width="11.42578125" style="1"/>
    <col min="8190" max="8190" width="8.28515625" style="1" customWidth="1"/>
    <col min="8191" max="8191" width="20.28515625" style="1" customWidth="1"/>
    <col min="8192" max="8439" width="11.42578125" style="1"/>
    <col min="8440" max="8440" width="7.5703125" style="1" customWidth="1"/>
    <col min="8441" max="8441" width="14.28515625" style="1" customWidth="1"/>
    <col min="8442" max="8442" width="13.85546875" style="1" bestFit="1" customWidth="1"/>
    <col min="8443" max="8444" width="15.7109375" style="1" customWidth="1"/>
    <col min="8445" max="8445" width="11.42578125" style="1"/>
    <col min="8446" max="8446" width="8.28515625" style="1" customWidth="1"/>
    <col min="8447" max="8447" width="20.28515625" style="1" customWidth="1"/>
    <col min="8448" max="8695" width="11.42578125" style="1"/>
    <col min="8696" max="8696" width="7.5703125" style="1" customWidth="1"/>
    <col min="8697" max="8697" width="14.28515625" style="1" customWidth="1"/>
    <col min="8698" max="8698" width="13.85546875" style="1" bestFit="1" customWidth="1"/>
    <col min="8699" max="8700" width="15.7109375" style="1" customWidth="1"/>
    <col min="8701" max="8701" width="11.42578125" style="1"/>
    <col min="8702" max="8702" width="8.28515625" style="1" customWidth="1"/>
    <col min="8703" max="8703" width="20.28515625" style="1" customWidth="1"/>
    <col min="8704" max="8951" width="11.42578125" style="1"/>
    <col min="8952" max="8952" width="7.5703125" style="1" customWidth="1"/>
    <col min="8953" max="8953" width="14.28515625" style="1" customWidth="1"/>
    <col min="8954" max="8954" width="13.85546875" style="1" bestFit="1" customWidth="1"/>
    <col min="8955" max="8956" width="15.7109375" style="1" customWidth="1"/>
    <col min="8957" max="8957" width="11.42578125" style="1"/>
    <col min="8958" max="8958" width="8.28515625" style="1" customWidth="1"/>
    <col min="8959" max="8959" width="20.28515625" style="1" customWidth="1"/>
    <col min="8960" max="9207" width="11.42578125" style="1"/>
    <col min="9208" max="9208" width="7.5703125" style="1" customWidth="1"/>
    <col min="9209" max="9209" width="14.28515625" style="1" customWidth="1"/>
    <col min="9210" max="9210" width="13.85546875" style="1" bestFit="1" customWidth="1"/>
    <col min="9211" max="9212" width="15.7109375" style="1" customWidth="1"/>
    <col min="9213" max="9213" width="11.42578125" style="1"/>
    <col min="9214" max="9214" width="8.28515625" style="1" customWidth="1"/>
    <col min="9215" max="9215" width="20.28515625" style="1" customWidth="1"/>
    <col min="9216" max="9463" width="11.42578125" style="1"/>
    <col min="9464" max="9464" width="7.5703125" style="1" customWidth="1"/>
    <col min="9465" max="9465" width="14.28515625" style="1" customWidth="1"/>
    <col min="9466" max="9466" width="13.85546875" style="1" bestFit="1" customWidth="1"/>
    <col min="9467" max="9468" width="15.7109375" style="1" customWidth="1"/>
    <col min="9469" max="9469" width="11.42578125" style="1"/>
    <col min="9470" max="9470" width="8.28515625" style="1" customWidth="1"/>
    <col min="9471" max="9471" width="20.28515625" style="1" customWidth="1"/>
    <col min="9472" max="9719" width="11.42578125" style="1"/>
    <col min="9720" max="9720" width="7.5703125" style="1" customWidth="1"/>
    <col min="9721" max="9721" width="14.28515625" style="1" customWidth="1"/>
    <col min="9722" max="9722" width="13.85546875" style="1" bestFit="1" customWidth="1"/>
    <col min="9723" max="9724" width="15.7109375" style="1" customWidth="1"/>
    <col min="9725" max="9725" width="11.42578125" style="1"/>
    <col min="9726" max="9726" width="8.28515625" style="1" customWidth="1"/>
    <col min="9727" max="9727" width="20.28515625" style="1" customWidth="1"/>
    <col min="9728" max="9975" width="11.42578125" style="1"/>
    <col min="9976" max="9976" width="7.5703125" style="1" customWidth="1"/>
    <col min="9977" max="9977" width="14.28515625" style="1" customWidth="1"/>
    <col min="9978" max="9978" width="13.85546875" style="1" bestFit="1" customWidth="1"/>
    <col min="9979" max="9980" width="15.7109375" style="1" customWidth="1"/>
    <col min="9981" max="9981" width="11.42578125" style="1"/>
    <col min="9982" max="9982" width="8.28515625" style="1" customWidth="1"/>
    <col min="9983" max="9983" width="20.28515625" style="1" customWidth="1"/>
    <col min="9984" max="10231" width="11.42578125" style="1"/>
    <col min="10232" max="10232" width="7.5703125" style="1" customWidth="1"/>
    <col min="10233" max="10233" width="14.28515625" style="1" customWidth="1"/>
    <col min="10234" max="10234" width="13.85546875" style="1" bestFit="1" customWidth="1"/>
    <col min="10235" max="10236" width="15.7109375" style="1" customWidth="1"/>
    <col min="10237" max="10237" width="11.42578125" style="1"/>
    <col min="10238" max="10238" width="8.28515625" style="1" customWidth="1"/>
    <col min="10239" max="10239" width="20.28515625" style="1" customWidth="1"/>
    <col min="10240" max="10487" width="11.42578125" style="1"/>
    <col min="10488" max="10488" width="7.5703125" style="1" customWidth="1"/>
    <col min="10489" max="10489" width="14.28515625" style="1" customWidth="1"/>
    <col min="10490" max="10490" width="13.85546875" style="1" bestFit="1" customWidth="1"/>
    <col min="10491" max="10492" width="15.7109375" style="1" customWidth="1"/>
    <col min="10493" max="10493" width="11.42578125" style="1"/>
    <col min="10494" max="10494" width="8.28515625" style="1" customWidth="1"/>
    <col min="10495" max="10495" width="20.28515625" style="1" customWidth="1"/>
    <col min="10496" max="10743" width="11.42578125" style="1"/>
    <col min="10744" max="10744" width="7.5703125" style="1" customWidth="1"/>
    <col min="10745" max="10745" width="14.28515625" style="1" customWidth="1"/>
    <col min="10746" max="10746" width="13.85546875" style="1" bestFit="1" customWidth="1"/>
    <col min="10747" max="10748" width="15.7109375" style="1" customWidth="1"/>
    <col min="10749" max="10749" width="11.42578125" style="1"/>
    <col min="10750" max="10750" width="8.28515625" style="1" customWidth="1"/>
    <col min="10751" max="10751" width="20.28515625" style="1" customWidth="1"/>
    <col min="10752" max="10999" width="11.42578125" style="1"/>
    <col min="11000" max="11000" width="7.5703125" style="1" customWidth="1"/>
    <col min="11001" max="11001" width="14.28515625" style="1" customWidth="1"/>
    <col min="11002" max="11002" width="13.85546875" style="1" bestFit="1" customWidth="1"/>
    <col min="11003" max="11004" width="15.7109375" style="1" customWidth="1"/>
    <col min="11005" max="11005" width="11.42578125" style="1"/>
    <col min="11006" max="11006" width="8.28515625" style="1" customWidth="1"/>
    <col min="11007" max="11007" width="20.28515625" style="1" customWidth="1"/>
    <col min="11008" max="11255" width="11.42578125" style="1"/>
    <col min="11256" max="11256" width="7.5703125" style="1" customWidth="1"/>
    <col min="11257" max="11257" width="14.28515625" style="1" customWidth="1"/>
    <col min="11258" max="11258" width="13.85546875" style="1" bestFit="1" customWidth="1"/>
    <col min="11259" max="11260" width="15.7109375" style="1" customWidth="1"/>
    <col min="11261" max="11261" width="11.42578125" style="1"/>
    <col min="11262" max="11262" width="8.28515625" style="1" customWidth="1"/>
    <col min="11263" max="11263" width="20.28515625" style="1" customWidth="1"/>
    <col min="11264" max="11511" width="11.42578125" style="1"/>
    <col min="11512" max="11512" width="7.5703125" style="1" customWidth="1"/>
    <col min="11513" max="11513" width="14.28515625" style="1" customWidth="1"/>
    <col min="11514" max="11514" width="13.85546875" style="1" bestFit="1" customWidth="1"/>
    <col min="11515" max="11516" width="15.7109375" style="1" customWidth="1"/>
    <col min="11517" max="11517" width="11.42578125" style="1"/>
    <col min="11518" max="11518" width="8.28515625" style="1" customWidth="1"/>
    <col min="11519" max="11519" width="20.28515625" style="1" customWidth="1"/>
    <col min="11520" max="11767" width="11.42578125" style="1"/>
    <col min="11768" max="11768" width="7.5703125" style="1" customWidth="1"/>
    <col min="11769" max="11769" width="14.28515625" style="1" customWidth="1"/>
    <col min="11770" max="11770" width="13.85546875" style="1" bestFit="1" customWidth="1"/>
    <col min="11771" max="11772" width="15.7109375" style="1" customWidth="1"/>
    <col min="11773" max="11773" width="11.42578125" style="1"/>
    <col min="11774" max="11774" width="8.28515625" style="1" customWidth="1"/>
    <col min="11775" max="11775" width="20.28515625" style="1" customWidth="1"/>
    <col min="11776" max="12023" width="11.42578125" style="1"/>
    <col min="12024" max="12024" width="7.5703125" style="1" customWidth="1"/>
    <col min="12025" max="12025" width="14.28515625" style="1" customWidth="1"/>
    <col min="12026" max="12026" width="13.85546875" style="1" bestFit="1" customWidth="1"/>
    <col min="12027" max="12028" width="15.7109375" style="1" customWidth="1"/>
    <col min="12029" max="12029" width="11.42578125" style="1"/>
    <col min="12030" max="12030" width="8.28515625" style="1" customWidth="1"/>
    <col min="12031" max="12031" width="20.28515625" style="1" customWidth="1"/>
    <col min="12032" max="12279" width="11.42578125" style="1"/>
    <col min="12280" max="12280" width="7.5703125" style="1" customWidth="1"/>
    <col min="12281" max="12281" width="14.28515625" style="1" customWidth="1"/>
    <col min="12282" max="12282" width="13.85546875" style="1" bestFit="1" customWidth="1"/>
    <col min="12283" max="12284" width="15.7109375" style="1" customWidth="1"/>
    <col min="12285" max="12285" width="11.42578125" style="1"/>
    <col min="12286" max="12286" width="8.28515625" style="1" customWidth="1"/>
    <col min="12287" max="12287" width="20.28515625" style="1" customWidth="1"/>
    <col min="12288" max="12535" width="11.42578125" style="1"/>
    <col min="12536" max="12536" width="7.5703125" style="1" customWidth="1"/>
    <col min="12537" max="12537" width="14.28515625" style="1" customWidth="1"/>
    <col min="12538" max="12538" width="13.85546875" style="1" bestFit="1" customWidth="1"/>
    <col min="12539" max="12540" width="15.7109375" style="1" customWidth="1"/>
    <col min="12541" max="12541" width="11.42578125" style="1"/>
    <col min="12542" max="12542" width="8.28515625" style="1" customWidth="1"/>
    <col min="12543" max="12543" width="20.28515625" style="1" customWidth="1"/>
    <col min="12544" max="12791" width="11.42578125" style="1"/>
    <col min="12792" max="12792" width="7.5703125" style="1" customWidth="1"/>
    <col min="12793" max="12793" width="14.28515625" style="1" customWidth="1"/>
    <col min="12794" max="12794" width="13.85546875" style="1" bestFit="1" customWidth="1"/>
    <col min="12795" max="12796" width="15.7109375" style="1" customWidth="1"/>
    <col min="12797" max="12797" width="11.42578125" style="1"/>
    <col min="12798" max="12798" width="8.28515625" style="1" customWidth="1"/>
    <col min="12799" max="12799" width="20.28515625" style="1" customWidth="1"/>
    <col min="12800" max="13047" width="11.42578125" style="1"/>
    <col min="13048" max="13048" width="7.5703125" style="1" customWidth="1"/>
    <col min="13049" max="13049" width="14.28515625" style="1" customWidth="1"/>
    <col min="13050" max="13050" width="13.85546875" style="1" bestFit="1" customWidth="1"/>
    <col min="13051" max="13052" width="15.7109375" style="1" customWidth="1"/>
    <col min="13053" max="13053" width="11.42578125" style="1"/>
    <col min="13054" max="13054" width="8.28515625" style="1" customWidth="1"/>
    <col min="13055" max="13055" width="20.28515625" style="1" customWidth="1"/>
    <col min="13056" max="13303" width="11.42578125" style="1"/>
    <col min="13304" max="13304" width="7.5703125" style="1" customWidth="1"/>
    <col min="13305" max="13305" width="14.28515625" style="1" customWidth="1"/>
    <col min="13306" max="13306" width="13.85546875" style="1" bestFit="1" customWidth="1"/>
    <col min="13307" max="13308" width="15.7109375" style="1" customWidth="1"/>
    <col min="13309" max="13309" width="11.42578125" style="1"/>
    <col min="13310" max="13310" width="8.28515625" style="1" customWidth="1"/>
    <col min="13311" max="13311" width="20.28515625" style="1" customWidth="1"/>
    <col min="13312" max="13559" width="11.42578125" style="1"/>
    <col min="13560" max="13560" width="7.5703125" style="1" customWidth="1"/>
    <col min="13561" max="13561" width="14.28515625" style="1" customWidth="1"/>
    <col min="13562" max="13562" width="13.85546875" style="1" bestFit="1" customWidth="1"/>
    <col min="13563" max="13564" width="15.7109375" style="1" customWidth="1"/>
    <col min="13565" max="13565" width="11.42578125" style="1"/>
    <col min="13566" max="13566" width="8.28515625" style="1" customWidth="1"/>
    <col min="13567" max="13567" width="20.28515625" style="1" customWidth="1"/>
    <col min="13568" max="13815" width="11.42578125" style="1"/>
    <col min="13816" max="13816" width="7.5703125" style="1" customWidth="1"/>
    <col min="13817" max="13817" width="14.28515625" style="1" customWidth="1"/>
    <col min="13818" max="13818" width="13.85546875" style="1" bestFit="1" customWidth="1"/>
    <col min="13819" max="13820" width="15.7109375" style="1" customWidth="1"/>
    <col min="13821" max="13821" width="11.42578125" style="1"/>
    <col min="13822" max="13822" width="8.28515625" style="1" customWidth="1"/>
    <col min="13823" max="13823" width="20.28515625" style="1" customWidth="1"/>
    <col min="13824" max="14071" width="11.42578125" style="1"/>
    <col min="14072" max="14072" width="7.5703125" style="1" customWidth="1"/>
    <col min="14073" max="14073" width="14.28515625" style="1" customWidth="1"/>
    <col min="14074" max="14074" width="13.85546875" style="1" bestFit="1" customWidth="1"/>
    <col min="14075" max="14076" width="15.7109375" style="1" customWidth="1"/>
    <col min="14077" max="14077" width="11.42578125" style="1"/>
    <col min="14078" max="14078" width="8.28515625" style="1" customWidth="1"/>
    <col min="14079" max="14079" width="20.28515625" style="1" customWidth="1"/>
    <col min="14080" max="14327" width="11.42578125" style="1"/>
    <col min="14328" max="14328" width="7.5703125" style="1" customWidth="1"/>
    <col min="14329" max="14329" width="14.28515625" style="1" customWidth="1"/>
    <col min="14330" max="14330" width="13.85546875" style="1" bestFit="1" customWidth="1"/>
    <col min="14331" max="14332" width="15.7109375" style="1" customWidth="1"/>
    <col min="14333" max="14333" width="11.42578125" style="1"/>
    <col min="14334" max="14334" width="8.28515625" style="1" customWidth="1"/>
    <col min="14335" max="14335" width="20.28515625" style="1" customWidth="1"/>
    <col min="14336" max="14583" width="11.42578125" style="1"/>
    <col min="14584" max="14584" width="7.5703125" style="1" customWidth="1"/>
    <col min="14585" max="14585" width="14.28515625" style="1" customWidth="1"/>
    <col min="14586" max="14586" width="13.85546875" style="1" bestFit="1" customWidth="1"/>
    <col min="14587" max="14588" width="15.7109375" style="1" customWidth="1"/>
    <col min="14589" max="14589" width="11.42578125" style="1"/>
    <col min="14590" max="14590" width="8.28515625" style="1" customWidth="1"/>
    <col min="14591" max="14591" width="20.28515625" style="1" customWidth="1"/>
    <col min="14592" max="14839" width="11.42578125" style="1"/>
    <col min="14840" max="14840" width="7.5703125" style="1" customWidth="1"/>
    <col min="14841" max="14841" width="14.28515625" style="1" customWidth="1"/>
    <col min="14842" max="14842" width="13.85546875" style="1" bestFit="1" customWidth="1"/>
    <col min="14843" max="14844" width="15.7109375" style="1" customWidth="1"/>
    <col min="14845" max="14845" width="11.42578125" style="1"/>
    <col min="14846" max="14846" width="8.28515625" style="1" customWidth="1"/>
    <col min="14847" max="14847" width="20.28515625" style="1" customWidth="1"/>
    <col min="14848" max="15095" width="11.42578125" style="1"/>
    <col min="15096" max="15096" width="7.5703125" style="1" customWidth="1"/>
    <col min="15097" max="15097" width="14.28515625" style="1" customWidth="1"/>
    <col min="15098" max="15098" width="13.85546875" style="1" bestFit="1" customWidth="1"/>
    <col min="15099" max="15100" width="15.7109375" style="1" customWidth="1"/>
    <col min="15101" max="15101" width="11.42578125" style="1"/>
    <col min="15102" max="15102" width="8.28515625" style="1" customWidth="1"/>
    <col min="15103" max="15103" width="20.28515625" style="1" customWidth="1"/>
    <col min="15104" max="15351" width="11.42578125" style="1"/>
    <col min="15352" max="15352" width="7.5703125" style="1" customWidth="1"/>
    <col min="15353" max="15353" width="14.28515625" style="1" customWidth="1"/>
    <col min="15354" max="15354" width="13.85546875" style="1" bestFit="1" customWidth="1"/>
    <col min="15355" max="15356" width="15.7109375" style="1" customWidth="1"/>
    <col min="15357" max="15357" width="11.42578125" style="1"/>
    <col min="15358" max="15358" width="8.28515625" style="1" customWidth="1"/>
    <col min="15359" max="15359" width="20.28515625" style="1" customWidth="1"/>
    <col min="15360" max="15607" width="11.42578125" style="1"/>
    <col min="15608" max="15608" width="7.5703125" style="1" customWidth="1"/>
    <col min="15609" max="15609" width="14.28515625" style="1" customWidth="1"/>
    <col min="15610" max="15610" width="13.85546875" style="1" bestFit="1" customWidth="1"/>
    <col min="15611" max="15612" width="15.7109375" style="1" customWidth="1"/>
    <col min="15613" max="15613" width="11.42578125" style="1"/>
    <col min="15614" max="15614" width="8.28515625" style="1" customWidth="1"/>
    <col min="15615" max="15615" width="20.28515625" style="1" customWidth="1"/>
    <col min="15616" max="15863" width="11.42578125" style="1"/>
    <col min="15864" max="15864" width="7.5703125" style="1" customWidth="1"/>
    <col min="15865" max="15865" width="14.28515625" style="1" customWidth="1"/>
    <col min="15866" max="15866" width="13.85546875" style="1" bestFit="1" customWidth="1"/>
    <col min="15867" max="15868" width="15.7109375" style="1" customWidth="1"/>
    <col min="15869" max="15869" width="11.42578125" style="1"/>
    <col min="15870" max="15870" width="8.28515625" style="1" customWidth="1"/>
    <col min="15871" max="15871" width="20.28515625" style="1" customWidth="1"/>
    <col min="15872" max="16119" width="11.42578125" style="1"/>
    <col min="16120" max="16120" width="7.5703125" style="1" customWidth="1"/>
    <col min="16121" max="16121" width="14.28515625" style="1" customWidth="1"/>
    <col min="16122" max="16122" width="13.85546875" style="1" bestFit="1" customWidth="1"/>
    <col min="16123" max="16124" width="15.7109375" style="1" customWidth="1"/>
    <col min="16125" max="16125" width="11.42578125" style="1"/>
    <col min="16126" max="16126" width="8.28515625" style="1" customWidth="1"/>
    <col min="16127" max="16127" width="20.28515625" style="1" customWidth="1"/>
    <col min="16128" max="16384" width="11.42578125" style="1"/>
  </cols>
  <sheetData>
    <row r="1" spans="1:30" ht="18" customHeight="1" x14ac:dyDescent="0.25">
      <c r="A1" s="283" t="s">
        <v>28</v>
      </c>
      <c r="B1" s="284"/>
      <c r="C1" s="306" t="str">
        <f>+JANV.!C1</f>
        <v>Nom - Prénom</v>
      </c>
      <c r="D1" s="306"/>
      <c r="E1" s="306"/>
      <c r="F1" s="306"/>
      <c r="G1" s="306"/>
      <c r="H1" s="307"/>
      <c r="J1" s="310" t="s">
        <v>58</v>
      </c>
      <c r="K1" s="311"/>
      <c r="L1" s="312"/>
      <c r="M1" s="316">
        <v>2018</v>
      </c>
    </row>
    <row r="2" spans="1:30" ht="18" customHeight="1" x14ac:dyDescent="0.25">
      <c r="A2" s="285"/>
      <c r="B2" s="286"/>
      <c r="C2" s="308"/>
      <c r="D2" s="308"/>
      <c r="E2" s="308"/>
      <c r="F2" s="308"/>
      <c r="G2" s="308"/>
      <c r="H2" s="309"/>
      <c r="J2" s="313"/>
      <c r="K2" s="314"/>
      <c r="L2" s="315"/>
      <c r="M2" s="317"/>
    </row>
    <row r="3" spans="1:30" ht="18" customHeight="1" x14ac:dyDescent="0.25">
      <c r="A3" s="1"/>
      <c r="C3" s="1"/>
      <c r="D3" s="1"/>
      <c r="E3" s="1"/>
      <c r="J3" s="2"/>
      <c r="K3" s="2"/>
      <c r="L3" s="2"/>
    </row>
    <row r="4" spans="1:30" ht="18" customHeight="1" x14ac:dyDescent="0.25">
      <c r="A4" s="1"/>
      <c r="B4" s="60" t="s">
        <v>40</v>
      </c>
      <c r="C4" s="94" t="s">
        <v>41</v>
      </c>
      <c r="D4" s="2"/>
      <c r="E4" s="318" t="s">
        <v>46</v>
      </c>
      <c r="F4" s="319"/>
      <c r="G4" s="320"/>
      <c r="H4" s="61"/>
      <c r="I4" s="53"/>
      <c r="J4" s="4" t="s">
        <v>19</v>
      </c>
      <c r="K4" s="5" t="s">
        <v>21</v>
      </c>
      <c r="L4" s="5"/>
      <c r="M4" s="6"/>
    </row>
    <row r="5" spans="1:30" s="2" customFormat="1" ht="18" customHeight="1" x14ac:dyDescent="0.25">
      <c r="B5" s="62">
        <v>15</v>
      </c>
      <c r="C5" s="63">
        <f t="shared" ref="C5" si="0">B5/60*100</f>
        <v>25</v>
      </c>
      <c r="D5" s="54"/>
      <c r="E5" s="304">
        <v>10</v>
      </c>
      <c r="F5" s="305"/>
      <c r="G5" s="64">
        <f>E5/60*100</f>
        <v>16.666666666666664</v>
      </c>
      <c r="H5" s="65"/>
      <c r="J5" s="7" t="s">
        <v>20</v>
      </c>
      <c r="K5" s="8" t="s">
        <v>22</v>
      </c>
      <c r="L5" s="8"/>
      <c r="M5" s="9"/>
      <c r="P5" s="1"/>
      <c r="Q5" s="1"/>
    </row>
    <row r="6" spans="1:30" s="2" customFormat="1" ht="18" customHeight="1" x14ac:dyDescent="0.25">
      <c r="B6" s="62">
        <v>30</v>
      </c>
      <c r="C6" s="63">
        <v>50</v>
      </c>
      <c r="D6" s="54"/>
      <c r="E6" s="22"/>
      <c r="F6" s="22"/>
      <c r="G6" s="65"/>
      <c r="H6" s="65"/>
      <c r="J6" s="7" t="s">
        <v>23</v>
      </c>
      <c r="K6" s="8" t="s">
        <v>24</v>
      </c>
      <c r="L6" s="11"/>
      <c r="M6" s="66"/>
      <c r="P6" s="1"/>
      <c r="Q6" s="1"/>
    </row>
    <row r="7" spans="1:30" s="2" customFormat="1" ht="18" customHeight="1" x14ac:dyDescent="0.25">
      <c r="B7" s="67">
        <v>45</v>
      </c>
      <c r="C7" s="68">
        <f>B7/60*100</f>
        <v>75</v>
      </c>
      <c r="D7" s="54"/>
      <c r="E7" s="297" t="s">
        <v>44</v>
      </c>
      <c r="F7" s="298"/>
      <c r="G7" s="298"/>
      <c r="H7" s="299"/>
      <c r="J7" s="7" t="s">
        <v>0</v>
      </c>
      <c r="K7" s="8" t="s">
        <v>27</v>
      </c>
      <c r="L7" s="11"/>
      <c r="M7" s="66"/>
      <c r="S7" s="1">
        <v>5</v>
      </c>
      <c r="T7" s="55">
        <v>7</v>
      </c>
      <c r="U7" s="1" t="s">
        <v>10</v>
      </c>
    </row>
    <row r="8" spans="1:30" ht="18" customHeight="1" x14ac:dyDescent="0.25">
      <c r="A8" s="8"/>
      <c r="B8" s="69"/>
      <c r="C8" s="70"/>
      <c r="D8" s="22"/>
      <c r="E8" s="300"/>
      <c r="F8" s="301"/>
      <c r="G8" s="301"/>
      <c r="H8" s="302"/>
      <c r="I8" s="10"/>
      <c r="J8" s="7" t="s">
        <v>1</v>
      </c>
      <c r="K8" s="8" t="s">
        <v>25</v>
      </c>
      <c r="L8" s="8"/>
      <c r="M8" s="9"/>
      <c r="S8" s="1">
        <v>2</v>
      </c>
      <c r="T8" s="55">
        <v>3.5</v>
      </c>
      <c r="U8" s="1" t="s">
        <v>31</v>
      </c>
    </row>
    <row r="9" spans="1:30" ht="18" customHeight="1" x14ac:dyDescent="0.25">
      <c r="A9" s="71"/>
      <c r="C9" s="72"/>
      <c r="D9" s="22"/>
      <c r="E9" s="8"/>
      <c r="F9" s="8"/>
      <c r="G9" s="72"/>
      <c r="H9" s="72"/>
      <c r="I9" s="10"/>
      <c r="J9" s="7" t="s">
        <v>30</v>
      </c>
      <c r="K9" s="8" t="s">
        <v>42</v>
      </c>
      <c r="L9" s="8"/>
      <c r="M9" s="9"/>
      <c r="S9" s="1">
        <v>3</v>
      </c>
      <c r="T9" s="55">
        <v>3.5</v>
      </c>
      <c r="U9" s="1" t="s">
        <v>32</v>
      </c>
    </row>
    <row r="10" spans="1:30" ht="18" customHeight="1" x14ac:dyDescent="0.25">
      <c r="A10" s="71"/>
      <c r="B10" s="12" t="s">
        <v>18</v>
      </c>
      <c r="C10" s="13"/>
      <c r="D10" s="14"/>
      <c r="E10" s="73">
        <v>7</v>
      </c>
      <c r="J10" s="15" t="s">
        <v>2</v>
      </c>
      <c r="K10" s="16" t="s">
        <v>26</v>
      </c>
      <c r="L10" s="16"/>
      <c r="M10" s="17"/>
      <c r="S10" s="1">
        <v>0</v>
      </c>
      <c r="T10" s="55">
        <v>0</v>
      </c>
      <c r="U10" s="1" t="s">
        <v>47</v>
      </c>
    </row>
    <row r="11" spans="1:30" ht="18" customHeight="1" x14ac:dyDescent="0.25">
      <c r="A11" s="1"/>
      <c r="C11" s="1"/>
      <c r="D11" s="1"/>
      <c r="E11" s="1"/>
      <c r="T11" s="55"/>
    </row>
    <row r="12" spans="1:30" ht="45" customHeight="1" x14ac:dyDescent="0.25">
      <c r="C12" s="18"/>
      <c r="D12" s="19" t="s">
        <v>3</v>
      </c>
      <c r="E12" s="19" t="s">
        <v>4</v>
      </c>
      <c r="G12" s="20" t="s">
        <v>45</v>
      </c>
      <c r="H12" s="21"/>
      <c r="I12" s="20" t="s">
        <v>48</v>
      </c>
      <c r="J12" s="20" t="s">
        <v>49</v>
      </c>
      <c r="K12" s="20" t="s">
        <v>50</v>
      </c>
      <c r="M12" s="20" t="s">
        <v>9</v>
      </c>
      <c r="P12" s="74"/>
    </row>
    <row r="13" spans="1:30" ht="32.25" customHeight="1" thickBot="1" x14ac:dyDescent="0.3">
      <c r="B13" s="1" t="s">
        <v>8</v>
      </c>
      <c r="C13" s="18"/>
      <c r="D13" s="22"/>
      <c r="E13" s="22"/>
      <c r="G13" s="22"/>
      <c r="H13" s="21"/>
      <c r="I13" s="8"/>
      <c r="J13" s="8"/>
      <c r="K13" s="104">
        <f>+JUILLET!K52</f>
        <v>-0.5</v>
      </c>
      <c r="M13" s="104">
        <f>+JUILLET!M52</f>
        <v>26</v>
      </c>
      <c r="Q13" s="54"/>
      <c r="R13" s="54"/>
      <c r="U13" s="54" t="s">
        <v>29</v>
      </c>
      <c r="V13" s="51" t="s">
        <v>33</v>
      </c>
      <c r="W13" s="51" t="s">
        <v>34</v>
      </c>
      <c r="X13" s="52" t="s">
        <v>37</v>
      </c>
      <c r="Y13" s="51" t="s">
        <v>35</v>
      </c>
      <c r="Z13" s="51" t="s">
        <v>36</v>
      </c>
      <c r="AA13" s="2" t="s">
        <v>38</v>
      </c>
      <c r="AB13" s="51" t="s">
        <v>39</v>
      </c>
      <c r="AC13" s="51"/>
      <c r="AD13" s="51"/>
    </row>
    <row r="14" spans="1:30" ht="22.5" customHeight="1" x14ac:dyDescent="0.25">
      <c r="A14" s="292">
        <v>31</v>
      </c>
      <c r="B14" s="23" t="s">
        <v>11</v>
      </c>
      <c r="C14" s="120" t="str">
        <f t="array" ref="C14:C20">IF(MONTH(DATE(y,8,1))&lt;&gt;MONTH(DATE(y,8,1)-(WEEKDAY(DATE(y,8,1),3)-1)+{1;2;3;4;5;6;7}+{0,1,2,3,4,5}-2),"",DATE(y,8,1)-(WEEKDAY(DATE(y,8,1),3)-1)+{1;2;3;4;5;6;7}+{0,1,2,3,4,5}-2)</f>
        <v/>
      </c>
      <c r="D14" s="80"/>
      <c r="E14" s="80"/>
      <c r="F14" s="92"/>
      <c r="G14" s="93"/>
      <c r="H14" s="24"/>
      <c r="I14" s="75"/>
      <c r="J14" s="75"/>
      <c r="K14" s="102">
        <f>K13+I14+J14</f>
        <v>-0.5</v>
      </c>
      <c r="L14" s="23"/>
      <c r="M14" s="29">
        <f>-U14</f>
        <v>0</v>
      </c>
      <c r="P14" s="54"/>
      <c r="Q14" s="54" t="str">
        <f t="shared" ref="Q14:Q28" si="1">IF(D14="T",2,IF(D14="CP",0,IF(D14="TF",2,IF(D14="TM",0,IF(D14="JF",0,IF(D14="RTT",0,IF(D14="JNT",0,"0")))))))</f>
        <v>0</v>
      </c>
      <c r="R14" s="54" t="str">
        <f t="shared" ref="R14:R28" si="2">IF(E14="T",3,IF(E14="CP",0,IF(E14="TF",3,IF(E14="TM",0,IF(E14="JF",0,IF(E14="RTT",0,IF(E14="JNT",0,"0")))))))</f>
        <v>0</v>
      </c>
      <c r="S14" s="1">
        <f t="shared" ref="S14:S50" si="3">Q14+R14</f>
        <v>0</v>
      </c>
      <c r="T14" s="55">
        <f>IF(S14=5,$T$7,IF(S14=2,$T$8,IF(S14=3,$T$9,IF(S14=0,$T$10))))</f>
        <v>0</v>
      </c>
      <c r="U14" s="54">
        <f>IF(AND(D14="CP",E14="CP"),1,IF(AND(D14="CP",E14&lt;&gt;"CP"),0.5,IF(AND(D14&lt;&gt;"CP",E14="CP"),0.5,0)))</f>
        <v>0</v>
      </c>
      <c r="V14" s="54">
        <f t="shared" ref="V14:W28" si="4">IF(D14="RTT",0.5,0)</f>
        <v>0</v>
      </c>
      <c r="W14" s="54">
        <f>IF(E14="RTT",0.5,0)</f>
        <v>0</v>
      </c>
      <c r="X14" s="3">
        <f>SUM(V14:W14)</f>
        <v>0</v>
      </c>
      <c r="Y14" s="54">
        <f>IF(D14="TM",0.5,0)</f>
        <v>0</v>
      </c>
      <c r="Z14" s="54">
        <f>IF(E14="TM",0.5,0)</f>
        <v>0</v>
      </c>
      <c r="AA14" s="2">
        <f>SUM(Y14:Z14)</f>
        <v>0</v>
      </c>
      <c r="AB14" s="1">
        <f>AA14/1547*17</f>
        <v>0</v>
      </c>
    </row>
    <row r="15" spans="1:30" ht="22.5" customHeight="1" x14ac:dyDescent="0.25">
      <c r="A15" s="303"/>
      <c r="B15" s="8" t="s">
        <v>12</v>
      </c>
      <c r="C15" s="121" t="str">
        <v/>
      </c>
      <c r="D15" s="81"/>
      <c r="E15" s="81"/>
      <c r="F15" s="87"/>
      <c r="G15" s="88"/>
      <c r="H15" s="22"/>
      <c r="I15" s="73">
        <f>IF(G15&gt;T15,(G15-T15),0)</f>
        <v>0</v>
      </c>
      <c r="J15" s="73">
        <f>IF(G15&lt;T15,(G15-T15),0)</f>
        <v>0</v>
      </c>
      <c r="K15" s="73">
        <f>K14+I15+J15</f>
        <v>-0.5</v>
      </c>
      <c r="L15" s="8"/>
      <c r="M15" s="26">
        <f>-U15</f>
        <v>0</v>
      </c>
      <c r="P15" s="54"/>
      <c r="Q15" s="54" t="str">
        <f t="shared" si="1"/>
        <v>0</v>
      </c>
      <c r="R15" s="54" t="str">
        <f t="shared" si="2"/>
        <v>0</v>
      </c>
      <c r="S15" s="1">
        <f t="shared" si="3"/>
        <v>0</v>
      </c>
      <c r="T15" s="55">
        <f t="shared" ref="T15:T50" si="5">IF(S15=5,$T$7,IF(S15=2,$T$8,IF(S15=3,$T$9,IF(S15=0,$T$10))))</f>
        <v>0</v>
      </c>
      <c r="U15" s="54">
        <f>IF(AND(D15="CP",E15="CP"),1,IF(AND(D15="CP",E15&lt;&gt;"CP"),0.5,IF(AND(D15&lt;&gt;"CP",E15="CP"),0.5,0)))</f>
        <v>0</v>
      </c>
      <c r="V15" s="54">
        <f t="shared" si="4"/>
        <v>0</v>
      </c>
      <c r="W15" s="54">
        <f t="shared" si="4"/>
        <v>0</v>
      </c>
      <c r="X15" s="3">
        <f t="shared" ref="X15:X23" si="6">SUM(V15:W15)</f>
        <v>0</v>
      </c>
      <c r="Y15" s="54">
        <f t="shared" ref="Y15:Z28" si="7">IF(D15="TM",0.5,0)</f>
        <v>0</v>
      </c>
      <c r="Z15" s="54">
        <f t="shared" si="7"/>
        <v>0</v>
      </c>
      <c r="AA15" s="2">
        <f t="shared" ref="AA15:AA28" si="8">SUM(Y15:Z15)</f>
        <v>0</v>
      </c>
      <c r="AB15" s="1">
        <f t="shared" ref="AB15:AB28" si="9">AA15/1547*17</f>
        <v>0</v>
      </c>
    </row>
    <row r="16" spans="1:30" ht="22.5" customHeight="1" x14ac:dyDescent="0.25">
      <c r="A16" s="303"/>
      <c r="B16" s="8" t="s">
        <v>13</v>
      </c>
      <c r="C16" s="121" t="str">
        <v/>
      </c>
      <c r="D16" s="81"/>
      <c r="E16" s="81"/>
      <c r="F16" s="87"/>
      <c r="G16" s="88"/>
      <c r="H16" s="22"/>
      <c r="I16" s="73">
        <f t="shared" ref="I16:I18" si="10">IF(G16&gt;T16,(G16-T16),0)</f>
        <v>0</v>
      </c>
      <c r="J16" s="73">
        <f t="shared" ref="J16:J18" si="11">IF(G16&lt;T16,(G16-T16),0)</f>
        <v>0</v>
      </c>
      <c r="K16" s="73">
        <f t="shared" ref="K16:K18" si="12">K15+I16+J16</f>
        <v>-0.5</v>
      </c>
      <c r="L16" s="8"/>
      <c r="M16" s="26">
        <f t="shared" ref="M16:M18" si="13">-U16</f>
        <v>0</v>
      </c>
      <c r="P16" s="54"/>
      <c r="Q16" s="54" t="str">
        <f t="shared" si="1"/>
        <v>0</v>
      </c>
      <c r="R16" s="54" t="str">
        <f t="shared" si="2"/>
        <v>0</v>
      </c>
      <c r="S16" s="1">
        <f t="shared" si="3"/>
        <v>0</v>
      </c>
      <c r="T16" s="55">
        <f t="shared" si="5"/>
        <v>0</v>
      </c>
      <c r="U16" s="54">
        <f>IF(AND(D16="CP",E16="CP"),1,IF(AND(D16="CP",E16&lt;&gt;"CP"),0.5,IF(AND(D16&lt;&gt;"CP",E16="CP"),0.5,0)))</f>
        <v>0</v>
      </c>
      <c r="V16" s="54">
        <f>IF(D16="RTT",0.5,0)</f>
        <v>0</v>
      </c>
      <c r="W16" s="54">
        <f t="shared" si="4"/>
        <v>0</v>
      </c>
      <c r="X16" s="3">
        <f t="shared" si="6"/>
        <v>0</v>
      </c>
      <c r="Y16" s="54">
        <f t="shared" si="7"/>
        <v>0</v>
      </c>
      <c r="Z16" s="54">
        <f t="shared" si="7"/>
        <v>0</v>
      </c>
      <c r="AA16" s="2">
        <f t="shared" si="8"/>
        <v>0</v>
      </c>
      <c r="AB16" s="1">
        <f t="shared" si="9"/>
        <v>0</v>
      </c>
    </row>
    <row r="17" spans="1:28" ht="22.5" customHeight="1" x14ac:dyDescent="0.25">
      <c r="A17" s="303"/>
      <c r="B17" s="8" t="s">
        <v>14</v>
      </c>
      <c r="C17" s="121">
        <v>43678</v>
      </c>
      <c r="D17" s="81"/>
      <c r="E17" s="81"/>
      <c r="F17" s="87"/>
      <c r="G17" s="88"/>
      <c r="H17" s="22"/>
      <c r="I17" s="73">
        <f t="shared" si="10"/>
        <v>0</v>
      </c>
      <c r="J17" s="73">
        <f t="shared" si="11"/>
        <v>0</v>
      </c>
      <c r="K17" s="73">
        <f t="shared" si="12"/>
        <v>-0.5</v>
      </c>
      <c r="L17" s="8"/>
      <c r="M17" s="26">
        <f t="shared" si="13"/>
        <v>0</v>
      </c>
      <c r="P17" s="54"/>
      <c r="Q17" s="54" t="str">
        <f t="shared" si="1"/>
        <v>0</v>
      </c>
      <c r="R17" s="54" t="str">
        <f t="shared" si="2"/>
        <v>0</v>
      </c>
      <c r="S17" s="1">
        <f t="shared" si="3"/>
        <v>0</v>
      </c>
      <c r="T17" s="55">
        <f t="shared" si="5"/>
        <v>0</v>
      </c>
      <c r="U17" s="54">
        <f>IF(AND(D17="CP",E17="CP"),1,IF(AND(D17="CP",E17&lt;&gt;"CP"),0.5,IF(AND(D17&lt;&gt;"CP",E17="CP"),0.5,0)))</f>
        <v>0</v>
      </c>
      <c r="V17" s="54">
        <f t="shared" ref="V17:V28" si="14">IF(D17="RTT",0.5,0)</f>
        <v>0</v>
      </c>
      <c r="W17" s="54">
        <f t="shared" si="4"/>
        <v>0</v>
      </c>
      <c r="X17" s="3">
        <f t="shared" si="6"/>
        <v>0</v>
      </c>
      <c r="Y17" s="54">
        <f t="shared" si="7"/>
        <v>0</v>
      </c>
      <c r="Z17" s="54">
        <f t="shared" si="7"/>
        <v>0</v>
      </c>
      <c r="AA17" s="2">
        <f t="shared" si="8"/>
        <v>0</v>
      </c>
      <c r="AB17" s="1">
        <f t="shared" si="9"/>
        <v>0</v>
      </c>
    </row>
    <row r="18" spans="1:28" ht="22.5" customHeight="1" x14ac:dyDescent="0.25">
      <c r="A18" s="303"/>
      <c r="B18" s="8" t="s">
        <v>15</v>
      </c>
      <c r="C18" s="121">
        <v>43679</v>
      </c>
      <c r="D18" s="81"/>
      <c r="E18" s="81"/>
      <c r="F18" s="87"/>
      <c r="G18" s="89"/>
      <c r="H18" s="22"/>
      <c r="I18" s="73">
        <f t="shared" si="10"/>
        <v>0</v>
      </c>
      <c r="J18" s="73">
        <f t="shared" si="11"/>
        <v>0</v>
      </c>
      <c r="K18" s="73">
        <f t="shared" si="12"/>
        <v>-0.5</v>
      </c>
      <c r="L18" s="8"/>
      <c r="M18" s="26">
        <f t="shared" si="13"/>
        <v>0</v>
      </c>
      <c r="P18" s="54"/>
      <c r="Q18" s="54" t="str">
        <f t="shared" si="1"/>
        <v>0</v>
      </c>
      <c r="R18" s="54" t="str">
        <f t="shared" si="2"/>
        <v>0</v>
      </c>
      <c r="S18" s="1">
        <f t="shared" si="3"/>
        <v>0</v>
      </c>
      <c r="T18" s="55">
        <f t="shared" si="5"/>
        <v>0</v>
      </c>
      <c r="U18" s="54">
        <f>IF(AND(D18="CP",E18="CP"),1,IF(AND(D18="CP",E18&lt;&gt;"CP"),0.5,IF(AND(D18&lt;&gt;"CP",E18="CP"),0.5,0)))</f>
        <v>0</v>
      </c>
      <c r="V18" s="54">
        <f t="shared" si="14"/>
        <v>0</v>
      </c>
      <c r="W18" s="54">
        <f t="shared" si="4"/>
        <v>0</v>
      </c>
      <c r="X18" s="3">
        <f t="shared" si="6"/>
        <v>0</v>
      </c>
      <c r="Y18" s="54">
        <f t="shared" si="7"/>
        <v>0</v>
      </c>
      <c r="Z18" s="54">
        <f t="shared" si="7"/>
        <v>0</v>
      </c>
      <c r="AA18" s="2">
        <f t="shared" si="8"/>
        <v>0</v>
      </c>
      <c r="AB18" s="1">
        <f t="shared" si="9"/>
        <v>0</v>
      </c>
    </row>
    <row r="19" spans="1:28" ht="22.5" customHeight="1" x14ac:dyDescent="0.25">
      <c r="A19" s="303"/>
      <c r="B19" s="85" t="s">
        <v>16</v>
      </c>
      <c r="C19" s="124">
        <v>43680</v>
      </c>
      <c r="D19" s="83"/>
      <c r="E19" s="83"/>
      <c r="F19" s="8"/>
      <c r="G19" s="83"/>
      <c r="H19" s="22"/>
      <c r="I19" s="83"/>
      <c r="J19" s="83"/>
      <c r="K19" s="83"/>
      <c r="L19" s="8"/>
      <c r="M19" s="83"/>
      <c r="P19" s="54"/>
      <c r="Q19" s="54" t="str">
        <f t="shared" si="1"/>
        <v>0</v>
      </c>
      <c r="R19" s="54" t="str">
        <f t="shared" si="2"/>
        <v>0</v>
      </c>
      <c r="S19" s="1">
        <f t="shared" si="3"/>
        <v>0</v>
      </c>
      <c r="T19" s="55">
        <f t="shared" si="5"/>
        <v>0</v>
      </c>
      <c r="U19" s="54">
        <f t="shared" ref="U19:U50" si="15">IF(AND(D19="CP",E19="CP"),1,IF(AND(D19="CP",E19&lt;&gt;"CP"),0.5,IF(AND(D19&lt;&gt;"CP",E19="CP"),0.5,0)))</f>
        <v>0</v>
      </c>
      <c r="V19" s="54">
        <f t="shared" si="14"/>
        <v>0</v>
      </c>
      <c r="W19" s="54">
        <f t="shared" si="4"/>
        <v>0</v>
      </c>
      <c r="X19" s="3">
        <f t="shared" si="6"/>
        <v>0</v>
      </c>
      <c r="Y19" s="54">
        <f t="shared" si="7"/>
        <v>0</v>
      </c>
      <c r="Z19" s="54">
        <f t="shared" si="7"/>
        <v>0</v>
      </c>
      <c r="AA19" s="2">
        <f t="shared" si="8"/>
        <v>0</v>
      </c>
      <c r="AB19" s="1">
        <f t="shared" si="9"/>
        <v>0</v>
      </c>
    </row>
    <row r="20" spans="1:28" ht="22.5" customHeight="1" thickBot="1" x14ac:dyDescent="0.3">
      <c r="A20" s="293"/>
      <c r="B20" s="86" t="s">
        <v>17</v>
      </c>
      <c r="C20" s="125">
        <v>43681</v>
      </c>
      <c r="D20" s="84"/>
      <c r="E20" s="84"/>
      <c r="F20" s="28"/>
      <c r="G20" s="84"/>
      <c r="H20" s="32"/>
      <c r="I20" s="84"/>
      <c r="J20" s="84"/>
      <c r="K20" s="84"/>
      <c r="L20" s="28"/>
      <c r="M20" s="84"/>
      <c r="P20" s="54"/>
      <c r="Q20" s="54" t="str">
        <f t="shared" si="1"/>
        <v>0</v>
      </c>
      <c r="R20" s="54" t="str">
        <f t="shared" si="2"/>
        <v>0</v>
      </c>
      <c r="S20" s="1">
        <f t="shared" si="3"/>
        <v>0</v>
      </c>
      <c r="T20" s="55">
        <f t="shared" si="5"/>
        <v>0</v>
      </c>
      <c r="U20" s="54">
        <f t="shared" si="15"/>
        <v>0</v>
      </c>
      <c r="V20" s="54">
        <f t="shared" si="14"/>
        <v>0</v>
      </c>
      <c r="W20" s="54">
        <f t="shared" si="4"/>
        <v>0</v>
      </c>
      <c r="X20" s="3">
        <f t="shared" si="6"/>
        <v>0</v>
      </c>
      <c r="Y20" s="54">
        <f t="shared" si="7"/>
        <v>0</v>
      </c>
      <c r="Z20" s="54">
        <f t="shared" si="7"/>
        <v>0</v>
      </c>
      <c r="AA20" s="2">
        <f t="shared" si="8"/>
        <v>0</v>
      </c>
      <c r="AB20" s="1">
        <f t="shared" si="9"/>
        <v>0</v>
      </c>
    </row>
    <row r="21" spans="1:28" ht="22.5" customHeight="1" x14ac:dyDescent="0.25">
      <c r="A21" s="292">
        <v>32</v>
      </c>
      <c r="B21" s="23" t="s">
        <v>11</v>
      </c>
      <c r="C21" s="120">
        <f>IF(OR(C20="",C20=DATE($M$1,8,31)),"",C20+1)</f>
        <v>43682</v>
      </c>
      <c r="D21" s="81"/>
      <c r="E21" s="81"/>
      <c r="F21" s="8"/>
      <c r="G21" s="88"/>
      <c r="H21" s="31"/>
      <c r="I21" s="73">
        <f t="shared" ref="I21:I25" si="16">IF(G21&gt;T21,(G21-T21),0)</f>
        <v>0</v>
      </c>
      <c r="J21" s="73">
        <f t="shared" ref="J21:J25" si="17">IF(G21&lt;T21,(G21-T21),0)</f>
        <v>0</v>
      </c>
      <c r="K21" s="75">
        <f>+K18+I21+J21</f>
        <v>-0.5</v>
      </c>
      <c r="L21" s="23"/>
      <c r="M21" s="26">
        <f t="shared" ref="M21:M25" si="18">-U21</f>
        <v>0</v>
      </c>
      <c r="P21" s="54"/>
      <c r="Q21" s="54" t="str">
        <f t="shared" si="1"/>
        <v>0</v>
      </c>
      <c r="R21" s="54" t="str">
        <f t="shared" si="2"/>
        <v>0</v>
      </c>
      <c r="S21" s="1">
        <f t="shared" si="3"/>
        <v>0</v>
      </c>
      <c r="T21" s="55">
        <f t="shared" si="5"/>
        <v>0</v>
      </c>
      <c r="U21" s="54">
        <f t="shared" si="15"/>
        <v>0</v>
      </c>
      <c r="V21" s="54">
        <f t="shared" si="14"/>
        <v>0</v>
      </c>
      <c r="W21" s="54">
        <f t="shared" si="4"/>
        <v>0</v>
      </c>
      <c r="X21" s="3">
        <f t="shared" si="6"/>
        <v>0</v>
      </c>
      <c r="Y21" s="54">
        <f t="shared" si="7"/>
        <v>0</v>
      </c>
      <c r="Z21" s="54">
        <f t="shared" si="7"/>
        <v>0</v>
      </c>
      <c r="AA21" s="2">
        <f t="shared" si="8"/>
        <v>0</v>
      </c>
      <c r="AB21" s="1">
        <f t="shared" si="9"/>
        <v>0</v>
      </c>
    </row>
    <row r="22" spans="1:28" ht="22.5" customHeight="1" x14ac:dyDescent="0.25">
      <c r="A22" s="303"/>
      <c r="B22" s="8" t="s">
        <v>12</v>
      </c>
      <c r="C22" s="127">
        <f t="shared" ref="C22:C50" si="19">IF(OR(C21="",C21=DATE($M$1,8,31)),"",C21+1)</f>
        <v>43683</v>
      </c>
      <c r="D22" s="81"/>
      <c r="E22" s="81"/>
      <c r="F22" s="8"/>
      <c r="G22" s="88"/>
      <c r="H22" s="22"/>
      <c r="I22" s="73">
        <f t="shared" si="16"/>
        <v>0</v>
      </c>
      <c r="J22" s="73">
        <f t="shared" si="17"/>
        <v>0</v>
      </c>
      <c r="K22" s="73">
        <f>K21+I22+J22</f>
        <v>-0.5</v>
      </c>
      <c r="L22" s="8"/>
      <c r="M22" s="26">
        <f t="shared" si="18"/>
        <v>0</v>
      </c>
      <c r="N22" s="1" t="s">
        <v>72</v>
      </c>
      <c r="P22" s="54"/>
      <c r="Q22" s="54" t="str">
        <f t="shared" si="1"/>
        <v>0</v>
      </c>
      <c r="R22" s="54" t="str">
        <f t="shared" si="2"/>
        <v>0</v>
      </c>
      <c r="S22" s="1">
        <f t="shared" si="3"/>
        <v>0</v>
      </c>
      <c r="T22" s="55">
        <f t="shared" si="5"/>
        <v>0</v>
      </c>
      <c r="U22" s="54">
        <f t="shared" si="15"/>
        <v>0</v>
      </c>
      <c r="V22" s="54">
        <f t="shared" si="14"/>
        <v>0</v>
      </c>
      <c r="W22" s="54">
        <f t="shared" si="4"/>
        <v>0</v>
      </c>
      <c r="X22" s="3">
        <f t="shared" si="6"/>
        <v>0</v>
      </c>
      <c r="Y22" s="54">
        <f t="shared" si="7"/>
        <v>0</v>
      </c>
      <c r="Z22" s="54">
        <f t="shared" si="7"/>
        <v>0</v>
      </c>
      <c r="AA22" s="2">
        <f t="shared" si="8"/>
        <v>0</v>
      </c>
      <c r="AB22" s="1">
        <f t="shared" si="9"/>
        <v>0</v>
      </c>
    </row>
    <row r="23" spans="1:28" ht="22.5" customHeight="1" x14ac:dyDescent="0.25">
      <c r="A23" s="303"/>
      <c r="B23" s="8" t="s">
        <v>13</v>
      </c>
      <c r="C23" s="127">
        <f t="shared" si="19"/>
        <v>43684</v>
      </c>
      <c r="D23" s="81"/>
      <c r="E23" s="81"/>
      <c r="F23" s="8"/>
      <c r="G23" s="88"/>
      <c r="H23" s="22"/>
      <c r="I23" s="73">
        <f t="shared" si="16"/>
        <v>0</v>
      </c>
      <c r="J23" s="73">
        <f t="shared" si="17"/>
        <v>0</v>
      </c>
      <c r="K23" s="73">
        <f t="shared" ref="K23:K25" si="20">K22+I23+J23</f>
        <v>-0.5</v>
      </c>
      <c r="L23" s="8"/>
      <c r="M23" s="26">
        <f t="shared" si="18"/>
        <v>0</v>
      </c>
      <c r="P23" s="54"/>
      <c r="Q23" s="54" t="str">
        <f t="shared" si="1"/>
        <v>0</v>
      </c>
      <c r="R23" s="54" t="str">
        <f t="shared" si="2"/>
        <v>0</v>
      </c>
      <c r="S23" s="1">
        <f t="shared" si="3"/>
        <v>0</v>
      </c>
      <c r="T23" s="55">
        <f t="shared" si="5"/>
        <v>0</v>
      </c>
      <c r="U23" s="54">
        <f t="shared" si="15"/>
        <v>0</v>
      </c>
      <c r="V23" s="54">
        <f t="shared" si="14"/>
        <v>0</v>
      </c>
      <c r="W23" s="54">
        <f t="shared" si="4"/>
        <v>0</v>
      </c>
      <c r="X23" s="3">
        <f t="shared" si="6"/>
        <v>0</v>
      </c>
      <c r="Y23" s="54">
        <f t="shared" si="7"/>
        <v>0</v>
      </c>
      <c r="Z23" s="54">
        <f t="shared" si="7"/>
        <v>0</v>
      </c>
      <c r="AA23" s="2">
        <f t="shared" si="8"/>
        <v>0</v>
      </c>
      <c r="AB23" s="1">
        <f t="shared" si="9"/>
        <v>0</v>
      </c>
    </row>
    <row r="24" spans="1:28" ht="22.5" customHeight="1" x14ac:dyDescent="0.25">
      <c r="A24" s="303"/>
      <c r="B24" s="8" t="s">
        <v>14</v>
      </c>
      <c r="C24" s="127">
        <f t="shared" si="19"/>
        <v>43685</v>
      </c>
      <c r="D24" s="81"/>
      <c r="E24" s="81"/>
      <c r="F24" s="8"/>
      <c r="G24" s="88"/>
      <c r="H24" s="22"/>
      <c r="I24" s="73">
        <f t="shared" si="16"/>
        <v>0</v>
      </c>
      <c r="J24" s="73">
        <f t="shared" si="17"/>
        <v>0</v>
      </c>
      <c r="K24" s="73">
        <f t="shared" si="20"/>
        <v>-0.5</v>
      </c>
      <c r="L24" s="8"/>
      <c r="M24" s="26">
        <f t="shared" si="18"/>
        <v>0</v>
      </c>
      <c r="P24" s="54"/>
      <c r="Q24" s="54" t="str">
        <f t="shared" si="1"/>
        <v>0</v>
      </c>
      <c r="R24" s="54" t="str">
        <f t="shared" si="2"/>
        <v>0</v>
      </c>
      <c r="S24" s="1">
        <f t="shared" si="3"/>
        <v>0</v>
      </c>
      <c r="T24" s="55">
        <f t="shared" si="5"/>
        <v>0</v>
      </c>
      <c r="U24" s="54">
        <f t="shared" si="15"/>
        <v>0</v>
      </c>
      <c r="V24" s="54">
        <f t="shared" si="14"/>
        <v>0</v>
      </c>
      <c r="W24" s="54">
        <f t="shared" si="4"/>
        <v>0</v>
      </c>
      <c r="X24" s="3">
        <f t="shared" ref="X24:X28" si="21">SUM(U24:W24)</f>
        <v>0</v>
      </c>
      <c r="Y24" s="54">
        <f t="shared" si="7"/>
        <v>0</v>
      </c>
      <c r="Z24" s="54">
        <f t="shared" si="7"/>
        <v>0</v>
      </c>
      <c r="AA24" s="2">
        <f t="shared" si="8"/>
        <v>0</v>
      </c>
      <c r="AB24" s="1">
        <f t="shared" si="9"/>
        <v>0</v>
      </c>
    </row>
    <row r="25" spans="1:28" ht="22.5" customHeight="1" x14ac:dyDescent="0.25">
      <c r="A25" s="303"/>
      <c r="B25" s="8" t="s">
        <v>15</v>
      </c>
      <c r="C25" s="127">
        <f t="shared" si="19"/>
        <v>43686</v>
      </c>
      <c r="D25" s="81"/>
      <c r="E25" s="81"/>
      <c r="F25" s="8"/>
      <c r="G25" s="88"/>
      <c r="H25" s="22"/>
      <c r="I25" s="73">
        <f t="shared" si="16"/>
        <v>0</v>
      </c>
      <c r="J25" s="73">
        <f t="shared" si="17"/>
        <v>0</v>
      </c>
      <c r="K25" s="73">
        <f t="shared" si="20"/>
        <v>-0.5</v>
      </c>
      <c r="L25" s="8"/>
      <c r="M25" s="26">
        <f t="shared" si="18"/>
        <v>0</v>
      </c>
      <c r="P25" s="54"/>
      <c r="Q25" s="54" t="str">
        <f t="shared" si="1"/>
        <v>0</v>
      </c>
      <c r="R25" s="54" t="str">
        <f t="shared" si="2"/>
        <v>0</v>
      </c>
      <c r="S25" s="1">
        <f t="shared" si="3"/>
        <v>0</v>
      </c>
      <c r="T25" s="55">
        <f t="shared" si="5"/>
        <v>0</v>
      </c>
      <c r="U25" s="54">
        <f t="shared" si="15"/>
        <v>0</v>
      </c>
      <c r="V25" s="54">
        <f t="shared" si="14"/>
        <v>0</v>
      </c>
      <c r="W25" s="54">
        <f t="shared" si="4"/>
        <v>0</v>
      </c>
      <c r="X25" s="3">
        <f t="shared" si="21"/>
        <v>0</v>
      </c>
      <c r="Y25" s="54">
        <f t="shared" si="7"/>
        <v>0</v>
      </c>
      <c r="Z25" s="54">
        <f t="shared" si="7"/>
        <v>0</v>
      </c>
      <c r="AA25" s="2">
        <f t="shared" si="8"/>
        <v>0</v>
      </c>
      <c r="AB25" s="1">
        <f t="shared" si="9"/>
        <v>0</v>
      </c>
    </row>
    <row r="26" spans="1:28" ht="22.5" customHeight="1" x14ac:dyDescent="0.25">
      <c r="A26" s="303"/>
      <c r="B26" s="85" t="s">
        <v>16</v>
      </c>
      <c r="C26" s="124">
        <f t="shared" si="19"/>
        <v>43687</v>
      </c>
      <c r="D26" s="83"/>
      <c r="E26" s="83"/>
      <c r="F26" s="8"/>
      <c r="G26" s="83"/>
      <c r="H26" s="22"/>
      <c r="I26" s="83"/>
      <c r="J26" s="83"/>
      <c r="K26" s="83"/>
      <c r="L26" s="8"/>
      <c r="M26" s="118"/>
      <c r="P26" s="54"/>
      <c r="Q26" s="54" t="str">
        <f t="shared" si="1"/>
        <v>0</v>
      </c>
      <c r="R26" s="54" t="str">
        <f t="shared" si="2"/>
        <v>0</v>
      </c>
      <c r="S26" s="1">
        <f t="shared" si="3"/>
        <v>0</v>
      </c>
      <c r="T26" s="55">
        <f t="shared" si="5"/>
        <v>0</v>
      </c>
      <c r="U26" s="54">
        <f t="shared" si="15"/>
        <v>0</v>
      </c>
      <c r="V26" s="54">
        <f t="shared" si="14"/>
        <v>0</v>
      </c>
      <c r="W26" s="54">
        <f t="shared" si="4"/>
        <v>0</v>
      </c>
      <c r="X26" s="3">
        <f t="shared" si="21"/>
        <v>0</v>
      </c>
      <c r="Y26" s="54">
        <f t="shared" si="7"/>
        <v>0</v>
      </c>
      <c r="Z26" s="54">
        <f t="shared" si="7"/>
        <v>0</v>
      </c>
      <c r="AA26" s="2">
        <f t="shared" si="8"/>
        <v>0</v>
      </c>
      <c r="AB26" s="1">
        <f t="shared" si="9"/>
        <v>0</v>
      </c>
    </row>
    <row r="27" spans="1:28" ht="22.5" customHeight="1" thickBot="1" x14ac:dyDescent="0.3">
      <c r="A27" s="293"/>
      <c r="B27" s="86" t="s">
        <v>17</v>
      </c>
      <c r="C27" s="123">
        <f t="shared" si="19"/>
        <v>43688</v>
      </c>
      <c r="D27" s="84"/>
      <c r="E27" s="84"/>
      <c r="F27" s="28"/>
      <c r="G27" s="84"/>
      <c r="H27" s="32"/>
      <c r="I27" s="84"/>
      <c r="J27" s="84"/>
      <c r="K27" s="84"/>
      <c r="L27" s="28"/>
      <c r="M27" s="119"/>
      <c r="P27" s="54"/>
      <c r="Q27" s="54" t="str">
        <f t="shared" si="1"/>
        <v>0</v>
      </c>
      <c r="R27" s="54" t="str">
        <f t="shared" si="2"/>
        <v>0</v>
      </c>
      <c r="S27" s="1">
        <f t="shared" si="3"/>
        <v>0</v>
      </c>
      <c r="T27" s="55">
        <f t="shared" si="5"/>
        <v>0</v>
      </c>
      <c r="U27" s="54">
        <f t="shared" si="15"/>
        <v>0</v>
      </c>
      <c r="V27" s="54">
        <f t="shared" si="14"/>
        <v>0</v>
      </c>
      <c r="W27" s="54">
        <f t="shared" si="4"/>
        <v>0</v>
      </c>
      <c r="X27" s="3">
        <f t="shared" si="21"/>
        <v>0</v>
      </c>
      <c r="Y27" s="54">
        <f t="shared" si="7"/>
        <v>0</v>
      </c>
      <c r="Z27" s="54">
        <f t="shared" si="7"/>
        <v>0</v>
      </c>
      <c r="AA27" s="2">
        <f t="shared" si="8"/>
        <v>0</v>
      </c>
      <c r="AB27" s="1">
        <f t="shared" si="9"/>
        <v>0</v>
      </c>
    </row>
    <row r="28" spans="1:28" ht="22.5" customHeight="1" x14ac:dyDescent="0.25">
      <c r="A28" s="292">
        <v>33</v>
      </c>
      <c r="B28" s="23" t="s">
        <v>11</v>
      </c>
      <c r="C28" s="128">
        <f t="shared" si="19"/>
        <v>43689</v>
      </c>
      <c r="D28" s="81"/>
      <c r="E28" s="81"/>
      <c r="F28" s="8"/>
      <c r="G28" s="88"/>
      <c r="H28" s="31"/>
      <c r="I28" s="73">
        <f t="shared" ref="I28:I32" si="22">IF(G28&gt;T28,(G28-T28),0)</f>
        <v>0</v>
      </c>
      <c r="J28" s="73">
        <f t="shared" ref="J28:J32" si="23">IF(G28&lt;T28,(G28-T28),0)</f>
        <v>0</v>
      </c>
      <c r="K28" s="75">
        <f>+K25+I28+J28</f>
        <v>-0.5</v>
      </c>
      <c r="L28" s="23"/>
      <c r="M28" s="26">
        <f t="shared" ref="M28:M32" si="24">-U28</f>
        <v>0</v>
      </c>
      <c r="P28" s="54"/>
      <c r="Q28" s="54" t="str">
        <f t="shared" si="1"/>
        <v>0</v>
      </c>
      <c r="R28" s="54" t="str">
        <f t="shared" si="2"/>
        <v>0</v>
      </c>
      <c r="S28" s="1">
        <f t="shared" si="3"/>
        <v>0</v>
      </c>
      <c r="T28" s="55">
        <f t="shared" si="5"/>
        <v>0</v>
      </c>
      <c r="U28" s="54">
        <f t="shared" si="15"/>
        <v>0</v>
      </c>
      <c r="V28" s="54">
        <f t="shared" si="14"/>
        <v>0</v>
      </c>
      <c r="W28" s="54">
        <f t="shared" si="4"/>
        <v>0</v>
      </c>
      <c r="X28" s="3">
        <f t="shared" si="21"/>
        <v>0</v>
      </c>
      <c r="Y28" s="54">
        <f t="shared" si="7"/>
        <v>0</v>
      </c>
      <c r="Z28" s="54">
        <f t="shared" si="7"/>
        <v>0</v>
      </c>
      <c r="AA28" s="2">
        <f t="shared" si="8"/>
        <v>0</v>
      </c>
      <c r="AB28" s="1">
        <f t="shared" si="9"/>
        <v>0</v>
      </c>
    </row>
    <row r="29" spans="1:28" ht="22.5" customHeight="1" x14ac:dyDescent="0.25">
      <c r="A29" s="303"/>
      <c r="B29" s="8" t="s">
        <v>12</v>
      </c>
      <c r="C29" s="127">
        <f t="shared" si="19"/>
        <v>43690</v>
      </c>
      <c r="D29" s="81"/>
      <c r="E29" s="81"/>
      <c r="F29" s="8"/>
      <c r="G29" s="88"/>
      <c r="H29" s="22"/>
      <c r="I29" s="73">
        <f t="shared" si="22"/>
        <v>0</v>
      </c>
      <c r="J29" s="73">
        <f t="shared" si="23"/>
        <v>0</v>
      </c>
      <c r="K29" s="73">
        <f>K28+I29+J29</f>
        <v>-0.5</v>
      </c>
      <c r="L29" s="8"/>
      <c r="M29" s="26">
        <f t="shared" si="24"/>
        <v>0</v>
      </c>
      <c r="P29" s="54"/>
      <c r="Q29" s="54" t="str">
        <f>IF(D29="T",2,IF(D29="CP",0,IF(D29="TF",2,IF(D29="TM",0,IF(D29="JF",0,IF(D29="RTT",0,IF(D29="JNT",0,"0")))))))</f>
        <v>0</v>
      </c>
      <c r="R29" s="54" t="str">
        <f>IF(E29="T",3,IF(E29="CP",0,IF(E29="TF",3,IF(E29="TM",0,IF(E29="JF",0,IF(E29="RTT",0,IF(E29="JNT",0,"0")))))))</f>
        <v>0</v>
      </c>
      <c r="S29" s="1">
        <f t="shared" si="3"/>
        <v>0</v>
      </c>
      <c r="T29" s="55">
        <f t="shared" si="5"/>
        <v>0</v>
      </c>
      <c r="U29" s="54">
        <f t="shared" si="15"/>
        <v>0</v>
      </c>
      <c r="V29" s="54">
        <f t="shared" ref="V29:V50" si="25">IF(I29="RTT",0.5,0)</f>
        <v>0</v>
      </c>
      <c r="W29" s="3">
        <f t="shared" ref="W29:W50" si="26">SUM(T29:V29)</f>
        <v>0</v>
      </c>
      <c r="X29" s="54">
        <f t="shared" ref="X29:Y44" si="27">IF(H29="TM",0.5,0)</f>
        <v>0</v>
      </c>
      <c r="Y29" s="54">
        <f t="shared" si="27"/>
        <v>0</v>
      </c>
      <c r="Z29" s="2">
        <f t="shared" ref="Z29:Z50" si="28">SUM(X29:Y29)</f>
        <v>0</v>
      </c>
      <c r="AA29" s="1">
        <f t="shared" ref="AA29:AA50" si="29">Z29/1547*17</f>
        <v>0</v>
      </c>
    </row>
    <row r="30" spans="1:28" ht="22.5" customHeight="1" x14ac:dyDescent="0.25">
      <c r="A30" s="303"/>
      <c r="B30" s="95" t="s">
        <v>13</v>
      </c>
      <c r="C30" s="127">
        <f t="shared" si="19"/>
        <v>43691</v>
      </c>
      <c r="D30" s="96"/>
      <c r="E30" s="96"/>
      <c r="F30" s="95"/>
      <c r="G30" s="97"/>
      <c r="H30" s="98"/>
      <c r="I30" s="99">
        <f t="shared" si="22"/>
        <v>0</v>
      </c>
      <c r="J30" s="99">
        <f t="shared" si="23"/>
        <v>0</v>
      </c>
      <c r="K30" s="99">
        <f t="shared" ref="K30:K32" si="30">K29+I30+J30</f>
        <v>-0.5</v>
      </c>
      <c r="L30" s="95"/>
      <c r="M30" s="101">
        <f t="shared" si="24"/>
        <v>0</v>
      </c>
      <c r="P30" s="54"/>
      <c r="Q30" s="54" t="str">
        <f t="shared" ref="Q30:Q50" si="31">IF(D30="T",2,IF(D30="CP",0,IF(D30="TF",2,IF(D30="TM",0,IF(D30="JF",0,IF(D30="RTT",0,IF(D30="JNT",0,"0")))))))</f>
        <v>0</v>
      </c>
      <c r="R30" s="54" t="str">
        <f t="shared" ref="R30:R50" si="32">IF(E30="T",3,IF(E30="CP",0,IF(E30="TF",3,IF(E30="TM",0,IF(E30="JF",0,IF(E30="RTT",0,IF(E30="JNT",0,"0")))))))</f>
        <v>0</v>
      </c>
      <c r="S30" s="1">
        <f t="shared" si="3"/>
        <v>0</v>
      </c>
      <c r="T30" s="55">
        <f t="shared" si="5"/>
        <v>0</v>
      </c>
      <c r="U30" s="54">
        <f t="shared" si="15"/>
        <v>0</v>
      </c>
      <c r="V30" s="54">
        <f t="shared" si="25"/>
        <v>0</v>
      </c>
      <c r="W30" s="3">
        <f t="shared" si="26"/>
        <v>0</v>
      </c>
      <c r="X30" s="54">
        <f t="shared" si="27"/>
        <v>0</v>
      </c>
      <c r="Y30" s="54">
        <f t="shared" si="27"/>
        <v>0</v>
      </c>
      <c r="Z30" s="2">
        <f t="shared" si="28"/>
        <v>0</v>
      </c>
      <c r="AA30" s="1">
        <f t="shared" si="29"/>
        <v>0</v>
      </c>
    </row>
    <row r="31" spans="1:28" ht="22.5" customHeight="1" x14ac:dyDescent="0.25">
      <c r="A31" s="303"/>
      <c r="B31" s="8" t="s">
        <v>14</v>
      </c>
      <c r="C31" s="127">
        <f t="shared" si="19"/>
        <v>43692</v>
      </c>
      <c r="D31" s="81"/>
      <c r="E31" s="81"/>
      <c r="F31" s="8"/>
      <c r="G31" s="88"/>
      <c r="H31" s="22"/>
      <c r="I31" s="73">
        <f t="shared" si="22"/>
        <v>0</v>
      </c>
      <c r="J31" s="73">
        <f t="shared" si="23"/>
        <v>0</v>
      </c>
      <c r="K31" s="73">
        <f t="shared" si="30"/>
        <v>-0.5</v>
      </c>
      <c r="L31" s="8"/>
      <c r="M31" s="26">
        <f t="shared" si="24"/>
        <v>0</v>
      </c>
      <c r="P31" s="54"/>
      <c r="Q31" s="54" t="str">
        <f t="shared" si="31"/>
        <v>0</v>
      </c>
      <c r="R31" s="54" t="str">
        <f t="shared" si="32"/>
        <v>0</v>
      </c>
      <c r="S31" s="1">
        <f t="shared" si="3"/>
        <v>0</v>
      </c>
      <c r="T31" s="55">
        <f t="shared" si="5"/>
        <v>0</v>
      </c>
      <c r="U31" s="54">
        <f t="shared" si="15"/>
        <v>0</v>
      </c>
      <c r="V31" s="54">
        <f t="shared" si="25"/>
        <v>0</v>
      </c>
      <c r="W31" s="3">
        <f t="shared" si="26"/>
        <v>0</v>
      </c>
      <c r="X31" s="54">
        <f t="shared" si="27"/>
        <v>0</v>
      </c>
      <c r="Y31" s="54">
        <f t="shared" si="27"/>
        <v>0</v>
      </c>
      <c r="Z31" s="2">
        <f t="shared" si="28"/>
        <v>0</v>
      </c>
      <c r="AA31" s="1">
        <f t="shared" si="29"/>
        <v>0</v>
      </c>
    </row>
    <row r="32" spans="1:28" ht="22.5" customHeight="1" x14ac:dyDescent="0.25">
      <c r="A32" s="303"/>
      <c r="B32" s="8" t="s">
        <v>15</v>
      </c>
      <c r="C32" s="127">
        <f t="shared" si="19"/>
        <v>43693</v>
      </c>
      <c r="D32" s="81"/>
      <c r="E32" s="81"/>
      <c r="F32" s="8"/>
      <c r="G32" s="88"/>
      <c r="H32" s="22"/>
      <c r="I32" s="73">
        <f t="shared" si="22"/>
        <v>0</v>
      </c>
      <c r="J32" s="73">
        <f t="shared" si="23"/>
        <v>0</v>
      </c>
      <c r="K32" s="73">
        <f t="shared" si="30"/>
        <v>-0.5</v>
      </c>
      <c r="L32" s="8"/>
      <c r="M32" s="26">
        <f t="shared" si="24"/>
        <v>0</v>
      </c>
      <c r="N32" s="1" t="s">
        <v>69</v>
      </c>
      <c r="P32" s="54"/>
      <c r="Q32" s="54" t="str">
        <f t="shared" si="31"/>
        <v>0</v>
      </c>
      <c r="R32" s="54" t="str">
        <f t="shared" si="32"/>
        <v>0</v>
      </c>
      <c r="S32" s="1">
        <f t="shared" si="3"/>
        <v>0</v>
      </c>
      <c r="T32" s="55">
        <f t="shared" si="5"/>
        <v>0</v>
      </c>
      <c r="U32" s="54">
        <f t="shared" si="15"/>
        <v>0</v>
      </c>
      <c r="V32" s="54">
        <f t="shared" si="25"/>
        <v>0</v>
      </c>
      <c r="W32" s="3">
        <f t="shared" si="26"/>
        <v>0</v>
      </c>
      <c r="X32" s="54">
        <f t="shared" si="27"/>
        <v>0</v>
      </c>
      <c r="Y32" s="54">
        <f t="shared" si="27"/>
        <v>0</v>
      </c>
      <c r="Z32" s="2">
        <f t="shared" si="28"/>
        <v>0</v>
      </c>
      <c r="AA32" s="1">
        <f t="shared" si="29"/>
        <v>0</v>
      </c>
    </row>
    <row r="33" spans="1:27" ht="22.5" customHeight="1" x14ac:dyDescent="0.25">
      <c r="A33" s="303"/>
      <c r="B33" s="85" t="s">
        <v>16</v>
      </c>
      <c r="C33" s="124">
        <f t="shared" si="19"/>
        <v>43694</v>
      </c>
      <c r="D33" s="83"/>
      <c r="E33" s="83"/>
      <c r="F33" s="8"/>
      <c r="G33" s="83"/>
      <c r="H33" s="22"/>
      <c r="I33" s="83"/>
      <c r="J33" s="83"/>
      <c r="K33" s="83"/>
      <c r="L33" s="8"/>
      <c r="M33" s="83"/>
      <c r="N33" s="1" t="s">
        <v>69</v>
      </c>
      <c r="P33" s="54"/>
      <c r="Q33" s="54" t="str">
        <f t="shared" si="31"/>
        <v>0</v>
      </c>
      <c r="R33" s="54" t="str">
        <f t="shared" si="32"/>
        <v>0</v>
      </c>
      <c r="S33" s="1">
        <f t="shared" si="3"/>
        <v>0</v>
      </c>
      <c r="T33" s="55">
        <f t="shared" si="5"/>
        <v>0</v>
      </c>
      <c r="U33" s="54">
        <f t="shared" si="15"/>
        <v>0</v>
      </c>
      <c r="V33" s="54">
        <f t="shared" si="25"/>
        <v>0</v>
      </c>
      <c r="W33" s="3">
        <f t="shared" si="26"/>
        <v>0</v>
      </c>
      <c r="X33" s="54">
        <f t="shared" si="27"/>
        <v>0</v>
      </c>
      <c r="Y33" s="54">
        <f t="shared" si="27"/>
        <v>0</v>
      </c>
      <c r="Z33" s="2">
        <f t="shared" si="28"/>
        <v>0</v>
      </c>
      <c r="AA33" s="1">
        <f t="shared" si="29"/>
        <v>0</v>
      </c>
    </row>
    <row r="34" spans="1:27" ht="22.5" customHeight="1" thickBot="1" x14ac:dyDescent="0.3">
      <c r="A34" s="293"/>
      <c r="B34" s="86" t="s">
        <v>17</v>
      </c>
      <c r="C34" s="123">
        <f t="shared" si="19"/>
        <v>43695</v>
      </c>
      <c r="D34" s="84"/>
      <c r="E34" s="84"/>
      <c r="F34" s="28"/>
      <c r="G34" s="84"/>
      <c r="H34" s="32"/>
      <c r="I34" s="84"/>
      <c r="J34" s="84"/>
      <c r="K34" s="84"/>
      <c r="L34" s="28"/>
      <c r="M34" s="84"/>
      <c r="N34" s="1" t="s">
        <v>69</v>
      </c>
      <c r="Q34" s="54" t="str">
        <f t="shared" si="31"/>
        <v>0</v>
      </c>
      <c r="R34" s="54" t="str">
        <f t="shared" si="32"/>
        <v>0</v>
      </c>
      <c r="S34" s="1">
        <f t="shared" si="3"/>
        <v>0</v>
      </c>
      <c r="T34" s="55">
        <f t="shared" si="5"/>
        <v>0</v>
      </c>
      <c r="U34" s="54">
        <f t="shared" si="15"/>
        <v>0</v>
      </c>
      <c r="V34" s="54">
        <f t="shared" si="25"/>
        <v>0</v>
      </c>
      <c r="W34" s="3">
        <f t="shared" si="26"/>
        <v>0</v>
      </c>
      <c r="X34" s="54">
        <f t="shared" si="27"/>
        <v>0</v>
      </c>
      <c r="Y34" s="54">
        <f t="shared" si="27"/>
        <v>0</v>
      </c>
      <c r="Z34" s="2">
        <f t="shared" si="28"/>
        <v>0</v>
      </c>
      <c r="AA34" s="1">
        <f t="shared" si="29"/>
        <v>0</v>
      </c>
    </row>
    <row r="35" spans="1:27" ht="22.5" customHeight="1" x14ac:dyDescent="0.25">
      <c r="A35" s="292">
        <v>34</v>
      </c>
      <c r="B35" s="23" t="s">
        <v>11</v>
      </c>
      <c r="C35" s="128">
        <f t="shared" si="19"/>
        <v>43696</v>
      </c>
      <c r="D35" s="81"/>
      <c r="E35" s="81"/>
      <c r="F35" s="8"/>
      <c r="G35" s="88"/>
      <c r="H35" s="31"/>
      <c r="I35" s="73">
        <f t="shared" ref="I35:I39" si="33">IF(G35&gt;T35,(G35-T35),0)</f>
        <v>0</v>
      </c>
      <c r="J35" s="73">
        <f t="shared" ref="J35:J39" si="34">IF(G35&lt;T35,(G35-T35),0)</f>
        <v>0</v>
      </c>
      <c r="K35" s="75">
        <f>+K32+I35+J35</f>
        <v>-0.5</v>
      </c>
      <c r="L35" s="23"/>
      <c r="M35" s="26">
        <f t="shared" ref="M35:M39" si="35">-U35</f>
        <v>0</v>
      </c>
      <c r="Q35" s="54" t="str">
        <f t="shared" si="31"/>
        <v>0</v>
      </c>
      <c r="R35" s="54" t="str">
        <f t="shared" si="32"/>
        <v>0</v>
      </c>
      <c r="S35" s="1">
        <f t="shared" si="3"/>
        <v>0</v>
      </c>
      <c r="T35" s="55">
        <f t="shared" si="5"/>
        <v>0</v>
      </c>
      <c r="U35" s="54">
        <f t="shared" si="15"/>
        <v>0</v>
      </c>
      <c r="V35" s="54">
        <f t="shared" si="25"/>
        <v>0</v>
      </c>
      <c r="W35" s="3">
        <f t="shared" si="26"/>
        <v>0</v>
      </c>
      <c r="X35" s="54">
        <f t="shared" si="27"/>
        <v>0</v>
      </c>
      <c r="Y35" s="54">
        <f t="shared" si="27"/>
        <v>0</v>
      </c>
      <c r="Z35" s="2">
        <f t="shared" si="28"/>
        <v>0</v>
      </c>
      <c r="AA35" s="1">
        <f t="shared" si="29"/>
        <v>0</v>
      </c>
    </row>
    <row r="36" spans="1:27" ht="22.5" customHeight="1" x14ac:dyDescent="0.25">
      <c r="A36" s="303"/>
      <c r="B36" s="8" t="s">
        <v>12</v>
      </c>
      <c r="C36" s="127">
        <f t="shared" si="19"/>
        <v>43697</v>
      </c>
      <c r="D36" s="81"/>
      <c r="E36" s="81"/>
      <c r="F36" s="8"/>
      <c r="G36" s="88"/>
      <c r="H36" s="22"/>
      <c r="I36" s="73">
        <f t="shared" si="33"/>
        <v>0</v>
      </c>
      <c r="J36" s="73">
        <f t="shared" si="34"/>
        <v>0</v>
      </c>
      <c r="K36" s="73">
        <f>K35+I36+J36</f>
        <v>-0.5</v>
      </c>
      <c r="L36" s="8"/>
      <c r="M36" s="26">
        <f t="shared" si="35"/>
        <v>0</v>
      </c>
      <c r="Q36" s="54" t="str">
        <f t="shared" si="31"/>
        <v>0</v>
      </c>
      <c r="R36" s="54" t="str">
        <f t="shared" si="32"/>
        <v>0</v>
      </c>
      <c r="S36" s="1">
        <f t="shared" si="3"/>
        <v>0</v>
      </c>
      <c r="T36" s="55">
        <f t="shared" si="5"/>
        <v>0</v>
      </c>
      <c r="U36" s="54">
        <f t="shared" si="15"/>
        <v>0</v>
      </c>
      <c r="V36" s="54">
        <f t="shared" si="25"/>
        <v>0</v>
      </c>
      <c r="W36" s="3">
        <f t="shared" si="26"/>
        <v>0</v>
      </c>
      <c r="X36" s="54">
        <f t="shared" si="27"/>
        <v>0</v>
      </c>
      <c r="Y36" s="54">
        <f t="shared" si="27"/>
        <v>0</v>
      </c>
      <c r="Z36" s="2">
        <f t="shared" si="28"/>
        <v>0</v>
      </c>
      <c r="AA36" s="1">
        <f t="shared" si="29"/>
        <v>0</v>
      </c>
    </row>
    <row r="37" spans="1:27" ht="22.5" customHeight="1" x14ac:dyDescent="0.25">
      <c r="A37" s="303"/>
      <c r="B37" s="8" t="s">
        <v>13</v>
      </c>
      <c r="C37" s="127">
        <f t="shared" si="19"/>
        <v>43698</v>
      </c>
      <c r="D37" s="81"/>
      <c r="E37" s="81"/>
      <c r="F37" s="8"/>
      <c r="G37" s="88"/>
      <c r="H37" s="22"/>
      <c r="I37" s="73">
        <f t="shared" si="33"/>
        <v>0</v>
      </c>
      <c r="J37" s="73">
        <f t="shared" si="34"/>
        <v>0</v>
      </c>
      <c r="K37" s="73">
        <f t="shared" ref="K37:K39" si="36">K36+I37+J37</f>
        <v>-0.5</v>
      </c>
      <c r="L37" s="8"/>
      <c r="M37" s="26">
        <f t="shared" si="35"/>
        <v>0</v>
      </c>
      <c r="Q37" s="54" t="str">
        <f t="shared" si="31"/>
        <v>0</v>
      </c>
      <c r="R37" s="54" t="str">
        <f t="shared" si="32"/>
        <v>0</v>
      </c>
      <c r="S37" s="1">
        <f t="shared" si="3"/>
        <v>0</v>
      </c>
      <c r="T37" s="55">
        <f t="shared" si="5"/>
        <v>0</v>
      </c>
      <c r="U37" s="54">
        <f t="shared" si="15"/>
        <v>0</v>
      </c>
      <c r="V37" s="54">
        <f t="shared" si="25"/>
        <v>0</v>
      </c>
      <c r="W37" s="3">
        <f t="shared" si="26"/>
        <v>0</v>
      </c>
      <c r="X37" s="54">
        <f t="shared" si="27"/>
        <v>0</v>
      </c>
      <c r="Y37" s="54">
        <f t="shared" si="27"/>
        <v>0</v>
      </c>
      <c r="Z37" s="2">
        <f t="shared" si="28"/>
        <v>0</v>
      </c>
      <c r="AA37" s="1">
        <f t="shared" si="29"/>
        <v>0</v>
      </c>
    </row>
    <row r="38" spans="1:27" ht="22.5" customHeight="1" x14ac:dyDescent="0.25">
      <c r="A38" s="303"/>
      <c r="B38" s="8" t="s">
        <v>14</v>
      </c>
      <c r="C38" s="127">
        <f t="shared" si="19"/>
        <v>43699</v>
      </c>
      <c r="D38" s="81"/>
      <c r="E38" s="81"/>
      <c r="F38" s="8"/>
      <c r="G38" s="88"/>
      <c r="H38" s="22"/>
      <c r="I38" s="73">
        <f t="shared" si="33"/>
        <v>0</v>
      </c>
      <c r="J38" s="73">
        <f t="shared" si="34"/>
        <v>0</v>
      </c>
      <c r="K38" s="73">
        <f t="shared" si="36"/>
        <v>-0.5</v>
      </c>
      <c r="L38" s="8"/>
      <c r="M38" s="26">
        <f t="shared" si="35"/>
        <v>0</v>
      </c>
      <c r="Q38" s="54" t="str">
        <f t="shared" si="31"/>
        <v>0</v>
      </c>
      <c r="R38" s="54" t="str">
        <f t="shared" si="32"/>
        <v>0</v>
      </c>
      <c r="S38" s="1">
        <f t="shared" si="3"/>
        <v>0</v>
      </c>
      <c r="T38" s="55">
        <f t="shared" si="5"/>
        <v>0</v>
      </c>
      <c r="U38" s="54">
        <f t="shared" si="15"/>
        <v>0</v>
      </c>
      <c r="V38" s="54">
        <f t="shared" si="25"/>
        <v>0</v>
      </c>
      <c r="W38" s="3">
        <f t="shared" si="26"/>
        <v>0</v>
      </c>
      <c r="X38" s="54">
        <f t="shared" si="27"/>
        <v>0</v>
      </c>
      <c r="Y38" s="54">
        <f t="shared" si="27"/>
        <v>0</v>
      </c>
      <c r="Z38" s="2">
        <f t="shared" si="28"/>
        <v>0</v>
      </c>
      <c r="AA38" s="1">
        <f t="shared" si="29"/>
        <v>0</v>
      </c>
    </row>
    <row r="39" spans="1:27" ht="22.5" customHeight="1" x14ac:dyDescent="0.25">
      <c r="A39" s="303"/>
      <c r="B39" s="8" t="s">
        <v>15</v>
      </c>
      <c r="C39" s="127">
        <f t="shared" si="19"/>
        <v>43700</v>
      </c>
      <c r="D39" s="81"/>
      <c r="E39" s="81"/>
      <c r="F39" s="8"/>
      <c r="G39" s="88"/>
      <c r="H39" s="22"/>
      <c r="I39" s="73">
        <f t="shared" si="33"/>
        <v>0</v>
      </c>
      <c r="J39" s="73">
        <f t="shared" si="34"/>
        <v>0</v>
      </c>
      <c r="K39" s="73">
        <f t="shared" si="36"/>
        <v>-0.5</v>
      </c>
      <c r="L39" s="8"/>
      <c r="M39" s="26">
        <f t="shared" si="35"/>
        <v>0</v>
      </c>
      <c r="Q39" s="54" t="str">
        <f t="shared" si="31"/>
        <v>0</v>
      </c>
      <c r="R39" s="54" t="str">
        <f t="shared" si="32"/>
        <v>0</v>
      </c>
      <c r="S39" s="1">
        <f t="shared" si="3"/>
        <v>0</v>
      </c>
      <c r="T39" s="55">
        <f t="shared" si="5"/>
        <v>0</v>
      </c>
      <c r="U39" s="54">
        <f t="shared" si="15"/>
        <v>0</v>
      </c>
      <c r="V39" s="54">
        <f t="shared" si="25"/>
        <v>0</v>
      </c>
      <c r="W39" s="3">
        <f t="shared" si="26"/>
        <v>0</v>
      </c>
      <c r="X39" s="54">
        <f t="shared" si="27"/>
        <v>0</v>
      </c>
      <c r="Y39" s="54">
        <f t="shared" si="27"/>
        <v>0</v>
      </c>
      <c r="Z39" s="2">
        <f t="shared" si="28"/>
        <v>0</v>
      </c>
      <c r="AA39" s="1">
        <f t="shared" si="29"/>
        <v>0</v>
      </c>
    </row>
    <row r="40" spans="1:27" ht="22.5" customHeight="1" x14ac:dyDescent="0.25">
      <c r="A40" s="303"/>
      <c r="B40" s="85" t="s">
        <v>16</v>
      </c>
      <c r="C40" s="124">
        <f t="shared" si="19"/>
        <v>43701</v>
      </c>
      <c r="D40" s="83"/>
      <c r="E40" s="83"/>
      <c r="F40" s="8"/>
      <c r="G40" s="83"/>
      <c r="H40" s="22"/>
      <c r="I40" s="83"/>
      <c r="J40" s="83"/>
      <c r="K40" s="83"/>
      <c r="L40" s="8"/>
      <c r="M40" s="83"/>
      <c r="N40" s="1" t="s">
        <v>73</v>
      </c>
      <c r="Q40" s="54" t="str">
        <f t="shared" si="31"/>
        <v>0</v>
      </c>
      <c r="R40" s="54" t="str">
        <f t="shared" si="32"/>
        <v>0</v>
      </c>
      <c r="S40" s="1">
        <f t="shared" si="3"/>
        <v>0</v>
      </c>
      <c r="T40" s="55">
        <f t="shared" si="5"/>
        <v>0</v>
      </c>
      <c r="U40" s="54">
        <f t="shared" si="15"/>
        <v>0</v>
      </c>
      <c r="V40" s="54">
        <f t="shared" si="25"/>
        <v>0</v>
      </c>
      <c r="W40" s="3">
        <f t="shared" si="26"/>
        <v>0</v>
      </c>
      <c r="X40" s="54">
        <f t="shared" si="27"/>
        <v>0</v>
      </c>
      <c r="Y40" s="54">
        <f t="shared" si="27"/>
        <v>0</v>
      </c>
      <c r="Z40" s="2">
        <f t="shared" si="28"/>
        <v>0</v>
      </c>
      <c r="AA40" s="1">
        <f t="shared" si="29"/>
        <v>0</v>
      </c>
    </row>
    <row r="41" spans="1:27" ht="22.5" customHeight="1" thickBot="1" x14ac:dyDescent="0.3">
      <c r="A41" s="293"/>
      <c r="B41" s="86" t="s">
        <v>17</v>
      </c>
      <c r="C41" s="123">
        <f t="shared" si="19"/>
        <v>43702</v>
      </c>
      <c r="D41" s="84"/>
      <c r="E41" s="84"/>
      <c r="F41" s="28"/>
      <c r="G41" s="84"/>
      <c r="H41" s="32"/>
      <c r="I41" s="84"/>
      <c r="J41" s="84"/>
      <c r="K41" s="84"/>
      <c r="L41" s="28"/>
      <c r="M41" s="84"/>
      <c r="Q41" s="54" t="str">
        <f t="shared" si="31"/>
        <v>0</v>
      </c>
      <c r="R41" s="54" t="str">
        <f t="shared" si="32"/>
        <v>0</v>
      </c>
      <c r="S41" s="1">
        <f t="shared" si="3"/>
        <v>0</v>
      </c>
      <c r="T41" s="55">
        <f t="shared" si="5"/>
        <v>0</v>
      </c>
      <c r="U41" s="54">
        <f t="shared" si="15"/>
        <v>0</v>
      </c>
      <c r="V41" s="54">
        <f t="shared" si="25"/>
        <v>0</v>
      </c>
      <c r="W41" s="3">
        <f t="shared" si="26"/>
        <v>0</v>
      </c>
      <c r="X41" s="54">
        <f t="shared" si="27"/>
        <v>0</v>
      </c>
      <c r="Y41" s="54">
        <f t="shared" si="27"/>
        <v>0</v>
      </c>
      <c r="Z41" s="2">
        <f t="shared" si="28"/>
        <v>0</v>
      </c>
      <c r="AA41" s="1">
        <f t="shared" si="29"/>
        <v>0</v>
      </c>
    </row>
    <row r="42" spans="1:27" ht="22.5" customHeight="1" x14ac:dyDescent="0.25">
      <c r="A42" s="303">
        <v>35</v>
      </c>
      <c r="B42" s="23" t="s">
        <v>11</v>
      </c>
      <c r="C42" s="128">
        <f t="shared" si="19"/>
        <v>43703</v>
      </c>
      <c r="D42" s="81"/>
      <c r="E42" s="81"/>
      <c r="F42" s="8"/>
      <c r="G42" s="88"/>
      <c r="H42" s="22"/>
      <c r="I42" s="73">
        <f t="shared" ref="I42:I46" si="37">IF(G42&gt;T42,(G42-T42),0)</f>
        <v>0</v>
      </c>
      <c r="J42" s="73">
        <f t="shared" ref="J42:J46" si="38">IF(G42&lt;T42,(G42-T42),0)</f>
        <v>0</v>
      </c>
      <c r="K42" s="75">
        <f>+K39+I42+J42</f>
        <v>-0.5</v>
      </c>
      <c r="L42" s="8"/>
      <c r="M42" s="26">
        <f t="shared" ref="M42:M46" si="39">-U42</f>
        <v>0</v>
      </c>
      <c r="Q42" s="54" t="str">
        <f t="shared" si="31"/>
        <v>0</v>
      </c>
      <c r="R42" s="54" t="str">
        <f t="shared" si="32"/>
        <v>0</v>
      </c>
      <c r="S42" s="1">
        <f t="shared" si="3"/>
        <v>0</v>
      </c>
      <c r="T42" s="55">
        <f t="shared" si="5"/>
        <v>0</v>
      </c>
      <c r="U42" s="54">
        <f t="shared" si="15"/>
        <v>0</v>
      </c>
      <c r="V42" s="54">
        <f t="shared" si="25"/>
        <v>0</v>
      </c>
      <c r="W42" s="3">
        <f t="shared" si="26"/>
        <v>0</v>
      </c>
      <c r="X42" s="54">
        <f t="shared" si="27"/>
        <v>0</v>
      </c>
      <c r="Y42" s="54">
        <f t="shared" si="27"/>
        <v>0</v>
      </c>
      <c r="Z42" s="2">
        <f t="shared" si="28"/>
        <v>0</v>
      </c>
      <c r="AA42" s="1">
        <f t="shared" si="29"/>
        <v>0</v>
      </c>
    </row>
    <row r="43" spans="1:27" ht="22.5" customHeight="1" x14ac:dyDescent="0.25">
      <c r="A43" s="303"/>
      <c r="B43" s="8" t="s">
        <v>12</v>
      </c>
      <c r="C43" s="127">
        <f t="shared" si="19"/>
        <v>43704</v>
      </c>
      <c r="D43" s="81"/>
      <c r="E43" s="81"/>
      <c r="F43" s="8"/>
      <c r="G43" s="88"/>
      <c r="H43" s="22"/>
      <c r="I43" s="73">
        <f t="shared" si="37"/>
        <v>0</v>
      </c>
      <c r="J43" s="73">
        <f t="shared" si="38"/>
        <v>0</v>
      </c>
      <c r="K43" s="73">
        <f>K42+I43+J43</f>
        <v>-0.5</v>
      </c>
      <c r="L43" s="8"/>
      <c r="M43" s="26">
        <f t="shared" si="39"/>
        <v>0</v>
      </c>
      <c r="Q43" s="54" t="str">
        <f t="shared" si="31"/>
        <v>0</v>
      </c>
      <c r="R43" s="54" t="str">
        <f t="shared" si="32"/>
        <v>0</v>
      </c>
      <c r="S43" s="1">
        <f t="shared" si="3"/>
        <v>0</v>
      </c>
      <c r="T43" s="55">
        <f t="shared" si="5"/>
        <v>0</v>
      </c>
      <c r="U43" s="54">
        <f t="shared" si="15"/>
        <v>0</v>
      </c>
      <c r="V43" s="54">
        <f t="shared" si="25"/>
        <v>0</v>
      </c>
      <c r="W43" s="3">
        <f t="shared" si="26"/>
        <v>0</v>
      </c>
      <c r="X43" s="54">
        <f t="shared" si="27"/>
        <v>0</v>
      </c>
      <c r="Y43" s="54">
        <f t="shared" si="27"/>
        <v>0</v>
      </c>
      <c r="Z43" s="2">
        <f t="shared" si="28"/>
        <v>0</v>
      </c>
      <c r="AA43" s="1">
        <f t="shared" si="29"/>
        <v>0</v>
      </c>
    </row>
    <row r="44" spans="1:27" ht="22.5" customHeight="1" x14ac:dyDescent="0.25">
      <c r="A44" s="303"/>
      <c r="B44" s="8" t="s">
        <v>13</v>
      </c>
      <c r="C44" s="127">
        <f t="shared" si="19"/>
        <v>43705</v>
      </c>
      <c r="D44" s="81"/>
      <c r="E44" s="81"/>
      <c r="F44" s="8"/>
      <c r="G44" s="88"/>
      <c r="H44" s="22"/>
      <c r="I44" s="73">
        <f t="shared" si="37"/>
        <v>0</v>
      </c>
      <c r="J44" s="73">
        <f t="shared" si="38"/>
        <v>0</v>
      </c>
      <c r="K44" s="73">
        <f t="shared" ref="K44:K46" si="40">K43+I44+J44</f>
        <v>-0.5</v>
      </c>
      <c r="L44" s="8"/>
      <c r="M44" s="26">
        <f t="shared" si="39"/>
        <v>0</v>
      </c>
      <c r="Q44" s="54" t="str">
        <f t="shared" si="31"/>
        <v>0</v>
      </c>
      <c r="R44" s="54" t="str">
        <f t="shared" si="32"/>
        <v>0</v>
      </c>
      <c r="S44" s="1">
        <f t="shared" si="3"/>
        <v>0</v>
      </c>
      <c r="T44" s="55">
        <f t="shared" si="5"/>
        <v>0</v>
      </c>
      <c r="U44" s="54">
        <f t="shared" si="15"/>
        <v>0</v>
      </c>
      <c r="V44" s="54">
        <f t="shared" si="25"/>
        <v>0</v>
      </c>
      <c r="W44" s="3">
        <f t="shared" si="26"/>
        <v>0</v>
      </c>
      <c r="X44" s="54">
        <f t="shared" si="27"/>
        <v>0</v>
      </c>
      <c r="Y44" s="54">
        <f t="shared" si="27"/>
        <v>0</v>
      </c>
      <c r="Z44" s="2">
        <f t="shared" si="28"/>
        <v>0</v>
      </c>
      <c r="AA44" s="1">
        <f t="shared" si="29"/>
        <v>0</v>
      </c>
    </row>
    <row r="45" spans="1:27" ht="22.5" customHeight="1" x14ac:dyDescent="0.25">
      <c r="A45" s="303"/>
      <c r="B45" s="8" t="s">
        <v>14</v>
      </c>
      <c r="C45" s="127">
        <f t="shared" si="19"/>
        <v>43706</v>
      </c>
      <c r="D45" s="81"/>
      <c r="E45" s="81"/>
      <c r="F45" s="8"/>
      <c r="G45" s="88"/>
      <c r="H45" s="22"/>
      <c r="I45" s="73">
        <f t="shared" si="37"/>
        <v>0</v>
      </c>
      <c r="J45" s="73">
        <f t="shared" si="38"/>
        <v>0</v>
      </c>
      <c r="K45" s="73">
        <f t="shared" si="40"/>
        <v>-0.5</v>
      </c>
      <c r="L45" s="8"/>
      <c r="M45" s="26">
        <f t="shared" si="39"/>
        <v>0</v>
      </c>
      <c r="Q45" s="54" t="str">
        <f t="shared" si="31"/>
        <v>0</v>
      </c>
      <c r="R45" s="54" t="str">
        <f t="shared" si="32"/>
        <v>0</v>
      </c>
      <c r="S45" s="1">
        <f t="shared" si="3"/>
        <v>0</v>
      </c>
      <c r="T45" s="55">
        <f t="shared" si="5"/>
        <v>0</v>
      </c>
      <c r="U45" s="54">
        <f t="shared" si="15"/>
        <v>0</v>
      </c>
      <c r="V45" s="54">
        <f t="shared" si="25"/>
        <v>0</v>
      </c>
      <c r="W45" s="3">
        <f t="shared" si="26"/>
        <v>0</v>
      </c>
      <c r="X45" s="54">
        <f t="shared" ref="X45:Y50" si="41">IF(H45="TM",0.5,0)</f>
        <v>0</v>
      </c>
      <c r="Y45" s="54">
        <f t="shared" si="41"/>
        <v>0</v>
      </c>
      <c r="Z45" s="2">
        <f t="shared" si="28"/>
        <v>0</v>
      </c>
      <c r="AA45" s="1">
        <f t="shared" si="29"/>
        <v>0</v>
      </c>
    </row>
    <row r="46" spans="1:27" ht="22.5" customHeight="1" x14ac:dyDescent="0.25">
      <c r="A46" s="303"/>
      <c r="B46" s="8" t="s">
        <v>15</v>
      </c>
      <c r="C46" s="127">
        <f t="shared" si="19"/>
        <v>43707</v>
      </c>
      <c r="D46" s="81"/>
      <c r="E46" s="81"/>
      <c r="F46" s="8"/>
      <c r="G46" s="88"/>
      <c r="H46" s="22"/>
      <c r="I46" s="73">
        <f t="shared" si="37"/>
        <v>0</v>
      </c>
      <c r="J46" s="73">
        <f t="shared" si="38"/>
        <v>0</v>
      </c>
      <c r="K46" s="73">
        <f t="shared" si="40"/>
        <v>-0.5</v>
      </c>
      <c r="L46" s="8"/>
      <c r="M46" s="26">
        <f t="shared" si="39"/>
        <v>0</v>
      </c>
      <c r="Q46" s="54" t="str">
        <f t="shared" si="31"/>
        <v>0</v>
      </c>
      <c r="R46" s="54" t="str">
        <f t="shared" si="32"/>
        <v>0</v>
      </c>
      <c r="S46" s="1">
        <f t="shared" si="3"/>
        <v>0</v>
      </c>
      <c r="T46" s="55">
        <f t="shared" si="5"/>
        <v>0</v>
      </c>
      <c r="U46" s="54">
        <f t="shared" si="15"/>
        <v>0</v>
      </c>
      <c r="V46" s="54">
        <f t="shared" si="25"/>
        <v>0</v>
      </c>
      <c r="W46" s="3">
        <f t="shared" si="26"/>
        <v>0</v>
      </c>
      <c r="X46" s="54">
        <f t="shared" si="41"/>
        <v>0</v>
      </c>
      <c r="Y46" s="54">
        <f t="shared" si="41"/>
        <v>0</v>
      </c>
      <c r="Z46" s="2">
        <f t="shared" si="28"/>
        <v>0</v>
      </c>
      <c r="AA46" s="1">
        <f t="shared" si="29"/>
        <v>0</v>
      </c>
    </row>
    <row r="47" spans="1:27" ht="22.5" customHeight="1" x14ac:dyDescent="0.25">
      <c r="A47" s="303"/>
      <c r="B47" s="85" t="s">
        <v>16</v>
      </c>
      <c r="C47" s="124">
        <f t="shared" si="19"/>
        <v>43708</v>
      </c>
      <c r="D47" s="83"/>
      <c r="E47" s="83"/>
      <c r="F47" s="8"/>
      <c r="G47" s="83"/>
      <c r="H47" s="22"/>
      <c r="I47" s="83"/>
      <c r="J47" s="83"/>
      <c r="K47" s="83"/>
      <c r="L47" s="8"/>
      <c r="M47" s="83"/>
      <c r="Q47" s="54" t="str">
        <f t="shared" si="31"/>
        <v>0</v>
      </c>
      <c r="R47" s="54" t="str">
        <f t="shared" si="32"/>
        <v>0</v>
      </c>
      <c r="S47" s="1">
        <f t="shared" si="3"/>
        <v>0</v>
      </c>
      <c r="T47" s="55">
        <f t="shared" si="5"/>
        <v>0</v>
      </c>
      <c r="U47" s="54">
        <f t="shared" si="15"/>
        <v>0</v>
      </c>
      <c r="V47" s="54">
        <f t="shared" si="25"/>
        <v>0</v>
      </c>
      <c r="W47" s="3">
        <f t="shared" si="26"/>
        <v>0</v>
      </c>
      <c r="X47" s="54">
        <f t="shared" si="41"/>
        <v>0</v>
      </c>
      <c r="Y47" s="54">
        <f t="shared" si="41"/>
        <v>0</v>
      </c>
      <c r="Z47" s="2">
        <f t="shared" si="28"/>
        <v>0</v>
      </c>
      <c r="AA47" s="1">
        <f t="shared" si="29"/>
        <v>0</v>
      </c>
    </row>
    <row r="48" spans="1:27" ht="22.5" customHeight="1" thickBot="1" x14ac:dyDescent="0.3">
      <c r="A48" s="303"/>
      <c r="B48" s="86" t="s">
        <v>17</v>
      </c>
      <c r="C48" s="123">
        <f t="shared" si="19"/>
        <v>43709</v>
      </c>
      <c r="D48" s="84"/>
      <c r="E48" s="84"/>
      <c r="F48" s="28"/>
      <c r="G48" s="84"/>
      <c r="H48" s="32"/>
      <c r="I48" s="84"/>
      <c r="J48" s="84"/>
      <c r="K48" s="84"/>
      <c r="L48" s="28"/>
      <c r="M48" s="84"/>
      <c r="Q48" s="54" t="str">
        <f t="shared" si="31"/>
        <v>0</v>
      </c>
      <c r="R48" s="54" t="str">
        <f t="shared" si="32"/>
        <v>0</v>
      </c>
      <c r="S48" s="1">
        <f t="shared" si="3"/>
        <v>0</v>
      </c>
      <c r="T48" s="55">
        <f t="shared" si="5"/>
        <v>0</v>
      </c>
      <c r="U48" s="54">
        <f t="shared" si="15"/>
        <v>0</v>
      </c>
      <c r="V48" s="54">
        <f t="shared" si="25"/>
        <v>0</v>
      </c>
      <c r="W48" s="3">
        <f t="shared" si="26"/>
        <v>0</v>
      </c>
      <c r="X48" s="54">
        <f t="shared" si="41"/>
        <v>0</v>
      </c>
      <c r="Y48" s="54">
        <f t="shared" si="41"/>
        <v>0</v>
      </c>
      <c r="Z48" s="2">
        <f t="shared" si="28"/>
        <v>0</v>
      </c>
      <c r="AA48" s="1">
        <f t="shared" si="29"/>
        <v>0</v>
      </c>
    </row>
    <row r="49" spans="1:27" ht="22.5" customHeight="1" x14ac:dyDescent="0.25">
      <c r="A49" s="292"/>
      <c r="B49" s="23" t="s">
        <v>11</v>
      </c>
      <c r="C49" s="128">
        <f t="shared" si="19"/>
        <v>43710</v>
      </c>
      <c r="D49" s="81"/>
      <c r="E49" s="81"/>
      <c r="F49" s="8"/>
      <c r="G49" s="88"/>
      <c r="H49" s="22"/>
      <c r="I49" s="73">
        <f t="shared" ref="I49:I50" si="42">IF(G49&gt;T49,(G49-T49),0)</f>
        <v>0</v>
      </c>
      <c r="J49" s="73">
        <f t="shared" ref="J49:J50" si="43">IF(G49&lt;T49,(G49-T49),0)</f>
        <v>0</v>
      </c>
      <c r="K49" s="75">
        <f>+K46+I49+J49</f>
        <v>-0.5</v>
      </c>
      <c r="L49" s="8"/>
      <c r="M49" s="26">
        <f t="shared" ref="M49:M50" si="44">-U49</f>
        <v>0</v>
      </c>
      <c r="Q49" s="54" t="str">
        <f t="shared" si="31"/>
        <v>0</v>
      </c>
      <c r="R49" s="54" t="str">
        <f t="shared" si="32"/>
        <v>0</v>
      </c>
      <c r="S49" s="1">
        <f t="shared" si="3"/>
        <v>0</v>
      </c>
      <c r="T49" s="55">
        <f t="shared" si="5"/>
        <v>0</v>
      </c>
      <c r="U49" s="54">
        <f t="shared" si="15"/>
        <v>0</v>
      </c>
      <c r="V49" s="54">
        <f t="shared" si="25"/>
        <v>0</v>
      </c>
      <c r="W49" s="3">
        <f t="shared" si="26"/>
        <v>0</v>
      </c>
      <c r="X49" s="54">
        <f t="shared" si="41"/>
        <v>0</v>
      </c>
      <c r="Y49" s="54">
        <f t="shared" si="41"/>
        <v>0</v>
      </c>
      <c r="Z49" s="2">
        <f t="shared" si="28"/>
        <v>0</v>
      </c>
      <c r="AA49" s="1">
        <f t="shared" si="29"/>
        <v>0</v>
      </c>
    </row>
    <row r="50" spans="1:27" ht="22.5" customHeight="1" thickBot="1" x14ac:dyDescent="0.3">
      <c r="A50" s="293"/>
      <c r="B50" s="28" t="s">
        <v>12</v>
      </c>
      <c r="C50" s="126">
        <f t="shared" si="19"/>
        <v>43711</v>
      </c>
      <c r="D50" s="90"/>
      <c r="E50" s="90"/>
      <c r="F50" s="28"/>
      <c r="G50" s="91"/>
      <c r="H50" s="32"/>
      <c r="I50" s="76">
        <f t="shared" si="42"/>
        <v>0</v>
      </c>
      <c r="J50" s="76">
        <f t="shared" si="43"/>
        <v>0</v>
      </c>
      <c r="K50" s="76">
        <f>K49+I50+J50</f>
        <v>-0.5</v>
      </c>
      <c r="L50" s="28"/>
      <c r="M50" s="33">
        <f t="shared" si="44"/>
        <v>0</v>
      </c>
      <c r="Q50" s="54" t="str">
        <f t="shared" si="31"/>
        <v>0</v>
      </c>
      <c r="R50" s="54" t="str">
        <f t="shared" si="32"/>
        <v>0</v>
      </c>
      <c r="S50" s="1">
        <f t="shared" si="3"/>
        <v>0</v>
      </c>
      <c r="T50" s="55">
        <f t="shared" si="5"/>
        <v>0</v>
      </c>
      <c r="U50" s="54">
        <f t="shared" si="15"/>
        <v>0</v>
      </c>
      <c r="V50" s="54">
        <f t="shared" si="25"/>
        <v>0</v>
      </c>
      <c r="W50" s="3">
        <f t="shared" si="26"/>
        <v>0</v>
      </c>
      <c r="X50" s="54">
        <f t="shared" si="41"/>
        <v>0</v>
      </c>
      <c r="Y50" s="54">
        <f t="shared" si="41"/>
        <v>0</v>
      </c>
      <c r="Z50" s="2">
        <f t="shared" si="28"/>
        <v>0</v>
      </c>
      <c r="AA50" s="1">
        <f t="shared" si="29"/>
        <v>0</v>
      </c>
    </row>
    <row r="51" spans="1:27" ht="22.5" customHeight="1" thickBot="1" x14ac:dyDescent="0.3">
      <c r="A51" s="25"/>
      <c r="B51" s="25"/>
      <c r="C51" s="25"/>
      <c r="D51" s="22"/>
      <c r="E51" s="22"/>
      <c r="F51" s="30"/>
      <c r="G51" s="27"/>
      <c r="H51" s="22"/>
      <c r="I51" s="27"/>
      <c r="J51" s="27"/>
      <c r="K51" s="27"/>
      <c r="L51" s="27"/>
      <c r="M51" s="27">
        <f>-SUM(M14:M50)</f>
        <v>0</v>
      </c>
      <c r="N51" s="27"/>
    </row>
    <row r="52" spans="1:27" ht="36" customHeight="1" thickBot="1" x14ac:dyDescent="0.3">
      <c r="A52" s="294" t="s">
        <v>51</v>
      </c>
      <c r="B52" s="295"/>
      <c r="C52" s="295"/>
      <c r="D52" s="295"/>
      <c r="E52" s="295"/>
      <c r="F52" s="295"/>
      <c r="G52" s="295"/>
      <c r="H52" s="295"/>
      <c r="I52" s="295"/>
      <c r="J52" s="296"/>
      <c r="K52" s="77">
        <f>K50</f>
        <v>-0.5</v>
      </c>
      <c r="L52" s="34"/>
      <c r="M52" s="77">
        <f>SUM(M13:M50)</f>
        <v>26</v>
      </c>
    </row>
    <row r="53" spans="1:27" ht="22.5" customHeight="1" x14ac:dyDescent="0.25"/>
    <row r="54" spans="1:27" x14ac:dyDescent="0.25">
      <c r="A54" s="35" t="s">
        <v>6</v>
      </c>
      <c r="B54" s="36"/>
      <c r="C54" s="37"/>
      <c r="E54" s="38" t="s">
        <v>7</v>
      </c>
      <c r="F54" s="39"/>
      <c r="G54" s="39"/>
      <c r="H54" s="39"/>
      <c r="I54" s="40"/>
      <c r="J54" s="8"/>
      <c r="K54" s="78" t="s">
        <v>5</v>
      </c>
      <c r="L54" s="41"/>
      <c r="M54" s="117">
        <f>C46</f>
        <v>43707</v>
      </c>
    </row>
    <row r="55" spans="1:27" ht="27" customHeight="1" x14ac:dyDescent="0.25">
      <c r="A55" s="43"/>
      <c r="B55" s="22"/>
      <c r="C55" s="44"/>
      <c r="D55" s="1"/>
      <c r="E55" s="45"/>
      <c r="F55" s="5"/>
      <c r="G55" s="5"/>
      <c r="H55" s="5"/>
      <c r="I55" s="6"/>
      <c r="K55" s="79"/>
      <c r="L55" s="46"/>
      <c r="M55" s="47"/>
    </row>
    <row r="56" spans="1:27" x14ac:dyDescent="0.25">
      <c r="A56" s="43"/>
      <c r="B56" s="22"/>
      <c r="C56" s="44"/>
      <c r="E56" s="43"/>
      <c r="F56" s="8"/>
      <c r="G56" s="8"/>
      <c r="H56" s="8"/>
      <c r="I56" s="9"/>
    </row>
    <row r="57" spans="1:27" x14ac:dyDescent="0.25">
      <c r="A57" s="43"/>
      <c r="B57" s="22"/>
      <c r="C57" s="44"/>
      <c r="D57" s="1"/>
      <c r="E57" s="43"/>
      <c r="F57" s="8"/>
      <c r="G57" s="8"/>
      <c r="H57" s="8"/>
      <c r="I57" s="9"/>
    </row>
    <row r="58" spans="1:27" x14ac:dyDescent="0.25">
      <c r="A58" s="43"/>
      <c r="B58" s="22"/>
      <c r="C58" s="44"/>
      <c r="D58" s="1"/>
      <c r="E58" s="43"/>
      <c r="F58" s="8"/>
      <c r="G58" s="8"/>
      <c r="H58" s="8"/>
      <c r="I58" s="9"/>
    </row>
    <row r="59" spans="1:27" x14ac:dyDescent="0.25">
      <c r="A59" s="48"/>
      <c r="B59" s="49"/>
      <c r="C59" s="50"/>
      <c r="D59" s="1"/>
      <c r="E59" s="48"/>
      <c r="F59" s="16"/>
      <c r="G59" s="16"/>
      <c r="H59" s="16"/>
      <c r="I59" s="17"/>
    </row>
    <row r="60" spans="1:27" x14ac:dyDescent="0.25">
      <c r="A60" s="1"/>
      <c r="C60" s="1"/>
      <c r="D60" s="1"/>
      <c r="E60" s="1"/>
    </row>
    <row r="61" spans="1:27" x14ac:dyDescent="0.25">
      <c r="A61" s="1"/>
      <c r="C61" s="1"/>
      <c r="D61" s="1"/>
      <c r="E61" s="1"/>
    </row>
    <row r="62" spans="1:27" x14ac:dyDescent="0.25">
      <c r="A62" s="1"/>
      <c r="C62" s="1"/>
      <c r="D62" s="1"/>
      <c r="E62" s="1"/>
    </row>
  </sheetData>
  <mergeCells count="14">
    <mergeCell ref="E5:F5"/>
    <mergeCell ref="A1:B2"/>
    <mergeCell ref="C1:H2"/>
    <mergeCell ref="J1:L2"/>
    <mergeCell ref="M1:M2"/>
    <mergeCell ref="E4:G4"/>
    <mergeCell ref="A49:A50"/>
    <mergeCell ref="A52:J52"/>
    <mergeCell ref="E7:H8"/>
    <mergeCell ref="A14:A20"/>
    <mergeCell ref="A21:A27"/>
    <mergeCell ref="A28:A34"/>
    <mergeCell ref="A35:A41"/>
    <mergeCell ref="A42:A48"/>
  </mergeCells>
  <conditionalFormatting sqref="K52">
    <cfRule type="expression" dxfId="244" priority="49">
      <formula>+$K$52&lt;0</formula>
    </cfRule>
  </conditionalFormatting>
  <conditionalFormatting sqref="M52">
    <cfRule type="expression" dxfId="243" priority="48">
      <formula>+$M$52&lt;0</formula>
    </cfRule>
  </conditionalFormatting>
  <conditionalFormatting sqref="K13">
    <cfRule type="expression" dxfId="242" priority="47">
      <formula>+$K$13&lt;0</formula>
    </cfRule>
  </conditionalFormatting>
  <conditionalFormatting sqref="M13">
    <cfRule type="expression" dxfId="241" priority="46">
      <formula>+$M$13&lt;0</formula>
    </cfRule>
  </conditionalFormatting>
  <conditionalFormatting sqref="C14">
    <cfRule type="expression" dxfId="240" priority="45">
      <formula>OR($D$14="JF",$E$14="JF")</formula>
    </cfRule>
  </conditionalFormatting>
  <conditionalFormatting sqref="C15">
    <cfRule type="expression" dxfId="239" priority="44">
      <formula>OR($D$15="JF",$E$15="JF")</formula>
    </cfRule>
  </conditionalFormatting>
  <conditionalFormatting sqref="C16">
    <cfRule type="expression" dxfId="238" priority="43">
      <formula>OR($D$16="JF",$E$16="JF")</formula>
    </cfRule>
  </conditionalFormatting>
  <conditionalFormatting sqref="C17">
    <cfRule type="expression" dxfId="237" priority="42">
      <formula>OR($D$17="JF",$E$17="JF")</formula>
    </cfRule>
  </conditionalFormatting>
  <conditionalFormatting sqref="C18">
    <cfRule type="expression" dxfId="236" priority="41">
      <formula>OR($D$18="JF",$E$18="JF")</formula>
    </cfRule>
  </conditionalFormatting>
  <conditionalFormatting sqref="C19">
    <cfRule type="expression" dxfId="235" priority="40">
      <formula>OR($D$19="JF",$E$19="JF")</formula>
    </cfRule>
  </conditionalFormatting>
  <conditionalFormatting sqref="C20">
    <cfRule type="expression" dxfId="234" priority="39">
      <formula>OR($D$20="JF",$E$20="JF")</formula>
    </cfRule>
  </conditionalFormatting>
  <conditionalFormatting sqref="C21">
    <cfRule type="expression" dxfId="233" priority="38">
      <formula>OR($D$21="JF",$E$21="JF")</formula>
    </cfRule>
  </conditionalFormatting>
  <conditionalFormatting sqref="C22">
    <cfRule type="expression" dxfId="232" priority="37">
      <formula>OR($D$22="JF",$E$22="JF")</formula>
    </cfRule>
  </conditionalFormatting>
  <conditionalFormatting sqref="C23">
    <cfRule type="expression" dxfId="231" priority="36">
      <formula>OR($D$23="JF",$E$23="JF")</formula>
    </cfRule>
  </conditionalFormatting>
  <conditionalFormatting sqref="C24">
    <cfRule type="expression" dxfId="230" priority="35">
      <formula>OR($D$24="JF",$E$24="JF")</formula>
    </cfRule>
  </conditionalFormatting>
  <conditionalFormatting sqref="C25">
    <cfRule type="expression" dxfId="229" priority="34">
      <formula>OR($D$25="JF",$E$25="JF")</formula>
    </cfRule>
  </conditionalFormatting>
  <conditionalFormatting sqref="C26">
    <cfRule type="expression" dxfId="228" priority="33">
      <formula>OR($D$26="JF",$E$26="JF")</formula>
    </cfRule>
  </conditionalFormatting>
  <conditionalFormatting sqref="C27">
    <cfRule type="expression" dxfId="227" priority="32">
      <formula>OR($D$27="JF",$E$27="JF")</formula>
    </cfRule>
  </conditionalFormatting>
  <conditionalFormatting sqref="C28">
    <cfRule type="expression" dxfId="226" priority="31">
      <formula>OR($D$28="JF",$E$28="JF")</formula>
    </cfRule>
  </conditionalFormatting>
  <conditionalFormatting sqref="C29">
    <cfRule type="expression" dxfId="225" priority="30">
      <formula>OR($D$29="JF",$E$29="JF")</formula>
    </cfRule>
  </conditionalFormatting>
  <conditionalFormatting sqref="C30">
    <cfRule type="expression" dxfId="224" priority="29">
      <formula>OR($D$30="JF",$E$30="JF")</formula>
    </cfRule>
  </conditionalFormatting>
  <conditionalFormatting sqref="C31">
    <cfRule type="expression" dxfId="223" priority="28">
      <formula>OR($D$31="JF",$E$31="JF")</formula>
    </cfRule>
  </conditionalFormatting>
  <conditionalFormatting sqref="C32">
    <cfRule type="expression" dxfId="222" priority="27">
      <formula>OR($D$32="JF",$E$32="JF")</formula>
    </cfRule>
  </conditionalFormatting>
  <conditionalFormatting sqref="C33">
    <cfRule type="expression" dxfId="221" priority="26">
      <formula>OR($D$33="JF",$E$33="JF")</formula>
    </cfRule>
  </conditionalFormatting>
  <conditionalFormatting sqref="C34">
    <cfRule type="expression" dxfId="220" priority="25">
      <formula>OR($D$34="JF",$E$34="JF")</formula>
    </cfRule>
  </conditionalFormatting>
  <conditionalFormatting sqref="C35">
    <cfRule type="expression" dxfId="219" priority="24">
      <formula>OR($D$35="JF",$E$35="JF")</formula>
    </cfRule>
  </conditionalFormatting>
  <conditionalFormatting sqref="C36">
    <cfRule type="expression" dxfId="218" priority="23">
      <formula>OR($D$36="JF",$E$36="JF")</formula>
    </cfRule>
  </conditionalFormatting>
  <conditionalFormatting sqref="C37">
    <cfRule type="expression" dxfId="217" priority="22">
      <formula>OR($D$37="JF",$E$37="JF")</formula>
    </cfRule>
  </conditionalFormatting>
  <conditionalFormatting sqref="C38">
    <cfRule type="expression" dxfId="216" priority="21">
      <formula>OR($D$38="JF",$E$38="JF")</formula>
    </cfRule>
  </conditionalFormatting>
  <conditionalFormatting sqref="C39">
    <cfRule type="expression" dxfId="215" priority="20">
      <formula>OR($D$39="JF",$E$39="JF")</formula>
    </cfRule>
  </conditionalFormatting>
  <conditionalFormatting sqref="C40">
    <cfRule type="expression" dxfId="214" priority="19">
      <formula>OR($D$40="JF",$E$40="JF")</formula>
    </cfRule>
  </conditionalFormatting>
  <conditionalFormatting sqref="C41">
    <cfRule type="expression" dxfId="213" priority="18">
      <formula>OR($D$41="JF",$E$41="JF")</formula>
    </cfRule>
  </conditionalFormatting>
  <conditionalFormatting sqref="C42">
    <cfRule type="expression" dxfId="212" priority="17">
      <formula>OR($D$42="JF",$E$42="JF")</formula>
    </cfRule>
  </conditionalFormatting>
  <conditionalFormatting sqref="C43">
    <cfRule type="expression" dxfId="211" priority="16">
      <formula>OR($D$43="JF",$E$43="JF")</formula>
    </cfRule>
  </conditionalFormatting>
  <conditionalFormatting sqref="C44">
    <cfRule type="expression" dxfId="210" priority="15">
      <formula>OR($D$44="JF",$E$44="JF")</formula>
    </cfRule>
  </conditionalFormatting>
  <conditionalFormatting sqref="C45">
    <cfRule type="expression" dxfId="209" priority="14">
      <formula>OR($D$45="JF",$E$45="JF")</formula>
    </cfRule>
  </conditionalFormatting>
  <conditionalFormatting sqref="C46">
    <cfRule type="expression" dxfId="208" priority="13">
      <formula>OR($D$46="JF",$E$46="JF")</formula>
    </cfRule>
  </conditionalFormatting>
  <conditionalFormatting sqref="C47">
    <cfRule type="expression" dxfId="207" priority="12">
      <formula>OR($D$47="JF",$E$47="JF")</formula>
    </cfRule>
  </conditionalFormatting>
  <conditionalFormatting sqref="C48">
    <cfRule type="expression" dxfId="206" priority="11">
      <formula>OR($D$48="JF",$E$48="JF")</formula>
    </cfRule>
  </conditionalFormatting>
  <conditionalFormatting sqref="C49">
    <cfRule type="expression" dxfId="205" priority="10">
      <formula>OR($D$49="JF",$E$49="JF")</formula>
    </cfRule>
  </conditionalFormatting>
  <conditionalFormatting sqref="C50">
    <cfRule type="expression" dxfId="204" priority="9">
      <formula>OR($D$50="JF",$E$50="JF")</formula>
    </cfRule>
  </conditionalFormatting>
  <conditionalFormatting sqref="C14">
    <cfRule type="expression" dxfId="203" priority="7">
      <formula>$AE14="FERIE"</formula>
    </cfRule>
  </conditionalFormatting>
  <conditionalFormatting sqref="C15">
    <cfRule type="expression" dxfId="202" priority="6">
      <formula>$AE15="FERIE"</formula>
    </cfRule>
  </conditionalFormatting>
  <conditionalFormatting sqref="C16">
    <cfRule type="expression" dxfId="201" priority="5">
      <formula>$AE16="FERIE"</formula>
    </cfRule>
  </conditionalFormatting>
  <conditionalFormatting sqref="C18">
    <cfRule type="expression" dxfId="200" priority="4">
      <formula>$AE18="FERIE"</formula>
    </cfRule>
  </conditionalFormatting>
  <conditionalFormatting sqref="C19">
    <cfRule type="expression" dxfId="199" priority="3">
      <formula>$AE19="FERIE"</formula>
    </cfRule>
  </conditionalFormatting>
  <conditionalFormatting sqref="C20">
    <cfRule type="expression" dxfId="198" priority="2">
      <formula>$AE20="FERIE"</formula>
    </cfRule>
  </conditionalFormatting>
  <conditionalFormatting sqref="C17">
    <cfRule type="expression" dxfId="197" priority="8">
      <formula>$AE6="FERIE"</formula>
    </cfRule>
  </conditionalFormatting>
  <conditionalFormatting sqref="C21">
    <cfRule type="expression" dxfId="196" priority="1">
      <formula>$AE21="FERIE"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9" scale="61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62"/>
  <sheetViews>
    <sheetView topLeftCell="A8" workbookViewId="0">
      <selection activeCell="D21" sqref="D21:G49"/>
    </sheetView>
  </sheetViews>
  <sheetFormatPr baseColWidth="10" defaultRowHeight="15" x14ac:dyDescent="0.25"/>
  <cols>
    <col min="1" max="1" width="7.5703125" style="3" customWidth="1"/>
    <col min="2" max="2" width="14.28515625" style="1" customWidth="1"/>
    <col min="3" max="3" width="12.85546875" style="54" customWidth="1"/>
    <col min="4" max="5" width="11.28515625" style="54" customWidth="1"/>
    <col min="6" max="6" width="3.140625" style="1" customWidth="1"/>
    <col min="7" max="7" width="13.28515625" style="1" customWidth="1"/>
    <col min="8" max="8" width="4.7109375" style="1" customWidth="1"/>
    <col min="9" max="10" width="13.42578125" style="1" customWidth="1"/>
    <col min="11" max="11" width="13.5703125" style="1" customWidth="1"/>
    <col min="12" max="12" width="4" style="1" customWidth="1"/>
    <col min="13" max="13" width="12.7109375" style="1" customWidth="1"/>
    <col min="14" max="14" width="11.42578125" style="1"/>
    <col min="15" max="15" width="11.42578125" style="57"/>
    <col min="16" max="16" width="11.42578125" style="1"/>
    <col min="17" max="28" width="11.42578125" style="1" customWidth="1"/>
    <col min="29" max="247" width="11.42578125" style="1"/>
    <col min="248" max="248" width="7.5703125" style="1" customWidth="1"/>
    <col min="249" max="249" width="14.28515625" style="1" customWidth="1"/>
    <col min="250" max="250" width="13.85546875" style="1" bestFit="1" customWidth="1"/>
    <col min="251" max="252" width="15.7109375" style="1" customWidth="1"/>
    <col min="253" max="253" width="11.42578125" style="1"/>
    <col min="254" max="254" width="8.28515625" style="1" customWidth="1"/>
    <col min="255" max="255" width="20.28515625" style="1" customWidth="1"/>
    <col min="256" max="503" width="11.42578125" style="1"/>
    <col min="504" max="504" width="7.5703125" style="1" customWidth="1"/>
    <col min="505" max="505" width="14.28515625" style="1" customWidth="1"/>
    <col min="506" max="506" width="13.85546875" style="1" bestFit="1" customWidth="1"/>
    <col min="507" max="508" width="15.7109375" style="1" customWidth="1"/>
    <col min="509" max="509" width="11.42578125" style="1"/>
    <col min="510" max="510" width="8.28515625" style="1" customWidth="1"/>
    <col min="511" max="511" width="20.28515625" style="1" customWidth="1"/>
    <col min="512" max="759" width="11.42578125" style="1"/>
    <col min="760" max="760" width="7.5703125" style="1" customWidth="1"/>
    <col min="761" max="761" width="14.28515625" style="1" customWidth="1"/>
    <col min="762" max="762" width="13.85546875" style="1" bestFit="1" customWidth="1"/>
    <col min="763" max="764" width="15.7109375" style="1" customWidth="1"/>
    <col min="765" max="765" width="11.42578125" style="1"/>
    <col min="766" max="766" width="8.28515625" style="1" customWidth="1"/>
    <col min="767" max="767" width="20.28515625" style="1" customWidth="1"/>
    <col min="768" max="1015" width="11.42578125" style="1"/>
    <col min="1016" max="1016" width="7.5703125" style="1" customWidth="1"/>
    <col min="1017" max="1017" width="14.28515625" style="1" customWidth="1"/>
    <col min="1018" max="1018" width="13.85546875" style="1" bestFit="1" customWidth="1"/>
    <col min="1019" max="1020" width="15.7109375" style="1" customWidth="1"/>
    <col min="1021" max="1021" width="11.42578125" style="1"/>
    <col min="1022" max="1022" width="8.28515625" style="1" customWidth="1"/>
    <col min="1023" max="1023" width="20.28515625" style="1" customWidth="1"/>
    <col min="1024" max="1271" width="11.42578125" style="1"/>
    <col min="1272" max="1272" width="7.5703125" style="1" customWidth="1"/>
    <col min="1273" max="1273" width="14.28515625" style="1" customWidth="1"/>
    <col min="1274" max="1274" width="13.85546875" style="1" bestFit="1" customWidth="1"/>
    <col min="1275" max="1276" width="15.7109375" style="1" customWidth="1"/>
    <col min="1277" max="1277" width="11.42578125" style="1"/>
    <col min="1278" max="1278" width="8.28515625" style="1" customWidth="1"/>
    <col min="1279" max="1279" width="20.28515625" style="1" customWidth="1"/>
    <col min="1280" max="1527" width="11.42578125" style="1"/>
    <col min="1528" max="1528" width="7.5703125" style="1" customWidth="1"/>
    <col min="1529" max="1529" width="14.28515625" style="1" customWidth="1"/>
    <col min="1530" max="1530" width="13.85546875" style="1" bestFit="1" customWidth="1"/>
    <col min="1531" max="1532" width="15.7109375" style="1" customWidth="1"/>
    <col min="1533" max="1533" width="11.42578125" style="1"/>
    <col min="1534" max="1534" width="8.28515625" style="1" customWidth="1"/>
    <col min="1535" max="1535" width="20.28515625" style="1" customWidth="1"/>
    <col min="1536" max="1783" width="11.42578125" style="1"/>
    <col min="1784" max="1784" width="7.5703125" style="1" customWidth="1"/>
    <col min="1785" max="1785" width="14.28515625" style="1" customWidth="1"/>
    <col min="1786" max="1786" width="13.85546875" style="1" bestFit="1" customWidth="1"/>
    <col min="1787" max="1788" width="15.7109375" style="1" customWidth="1"/>
    <col min="1789" max="1789" width="11.42578125" style="1"/>
    <col min="1790" max="1790" width="8.28515625" style="1" customWidth="1"/>
    <col min="1791" max="1791" width="20.28515625" style="1" customWidth="1"/>
    <col min="1792" max="2039" width="11.42578125" style="1"/>
    <col min="2040" max="2040" width="7.5703125" style="1" customWidth="1"/>
    <col min="2041" max="2041" width="14.28515625" style="1" customWidth="1"/>
    <col min="2042" max="2042" width="13.85546875" style="1" bestFit="1" customWidth="1"/>
    <col min="2043" max="2044" width="15.7109375" style="1" customWidth="1"/>
    <col min="2045" max="2045" width="11.42578125" style="1"/>
    <col min="2046" max="2046" width="8.28515625" style="1" customWidth="1"/>
    <col min="2047" max="2047" width="20.28515625" style="1" customWidth="1"/>
    <col min="2048" max="2295" width="11.42578125" style="1"/>
    <col min="2296" max="2296" width="7.5703125" style="1" customWidth="1"/>
    <col min="2297" max="2297" width="14.28515625" style="1" customWidth="1"/>
    <col min="2298" max="2298" width="13.85546875" style="1" bestFit="1" customWidth="1"/>
    <col min="2299" max="2300" width="15.7109375" style="1" customWidth="1"/>
    <col min="2301" max="2301" width="11.42578125" style="1"/>
    <col min="2302" max="2302" width="8.28515625" style="1" customWidth="1"/>
    <col min="2303" max="2303" width="20.28515625" style="1" customWidth="1"/>
    <col min="2304" max="2551" width="11.42578125" style="1"/>
    <col min="2552" max="2552" width="7.5703125" style="1" customWidth="1"/>
    <col min="2553" max="2553" width="14.28515625" style="1" customWidth="1"/>
    <col min="2554" max="2554" width="13.85546875" style="1" bestFit="1" customWidth="1"/>
    <col min="2555" max="2556" width="15.7109375" style="1" customWidth="1"/>
    <col min="2557" max="2557" width="11.42578125" style="1"/>
    <col min="2558" max="2558" width="8.28515625" style="1" customWidth="1"/>
    <col min="2559" max="2559" width="20.28515625" style="1" customWidth="1"/>
    <col min="2560" max="2807" width="11.42578125" style="1"/>
    <col min="2808" max="2808" width="7.5703125" style="1" customWidth="1"/>
    <col min="2809" max="2809" width="14.28515625" style="1" customWidth="1"/>
    <col min="2810" max="2810" width="13.85546875" style="1" bestFit="1" customWidth="1"/>
    <col min="2811" max="2812" width="15.7109375" style="1" customWidth="1"/>
    <col min="2813" max="2813" width="11.42578125" style="1"/>
    <col min="2814" max="2814" width="8.28515625" style="1" customWidth="1"/>
    <col min="2815" max="2815" width="20.28515625" style="1" customWidth="1"/>
    <col min="2816" max="3063" width="11.42578125" style="1"/>
    <col min="3064" max="3064" width="7.5703125" style="1" customWidth="1"/>
    <col min="3065" max="3065" width="14.28515625" style="1" customWidth="1"/>
    <col min="3066" max="3066" width="13.85546875" style="1" bestFit="1" customWidth="1"/>
    <col min="3067" max="3068" width="15.7109375" style="1" customWidth="1"/>
    <col min="3069" max="3069" width="11.42578125" style="1"/>
    <col min="3070" max="3070" width="8.28515625" style="1" customWidth="1"/>
    <col min="3071" max="3071" width="20.28515625" style="1" customWidth="1"/>
    <col min="3072" max="3319" width="11.42578125" style="1"/>
    <col min="3320" max="3320" width="7.5703125" style="1" customWidth="1"/>
    <col min="3321" max="3321" width="14.28515625" style="1" customWidth="1"/>
    <col min="3322" max="3322" width="13.85546875" style="1" bestFit="1" customWidth="1"/>
    <col min="3323" max="3324" width="15.7109375" style="1" customWidth="1"/>
    <col min="3325" max="3325" width="11.42578125" style="1"/>
    <col min="3326" max="3326" width="8.28515625" style="1" customWidth="1"/>
    <col min="3327" max="3327" width="20.28515625" style="1" customWidth="1"/>
    <col min="3328" max="3575" width="11.42578125" style="1"/>
    <col min="3576" max="3576" width="7.5703125" style="1" customWidth="1"/>
    <col min="3577" max="3577" width="14.28515625" style="1" customWidth="1"/>
    <col min="3578" max="3578" width="13.85546875" style="1" bestFit="1" customWidth="1"/>
    <col min="3579" max="3580" width="15.7109375" style="1" customWidth="1"/>
    <col min="3581" max="3581" width="11.42578125" style="1"/>
    <col min="3582" max="3582" width="8.28515625" style="1" customWidth="1"/>
    <col min="3583" max="3583" width="20.28515625" style="1" customWidth="1"/>
    <col min="3584" max="3831" width="11.42578125" style="1"/>
    <col min="3832" max="3832" width="7.5703125" style="1" customWidth="1"/>
    <col min="3833" max="3833" width="14.28515625" style="1" customWidth="1"/>
    <col min="3834" max="3834" width="13.85546875" style="1" bestFit="1" customWidth="1"/>
    <col min="3835" max="3836" width="15.7109375" style="1" customWidth="1"/>
    <col min="3837" max="3837" width="11.42578125" style="1"/>
    <col min="3838" max="3838" width="8.28515625" style="1" customWidth="1"/>
    <col min="3839" max="3839" width="20.28515625" style="1" customWidth="1"/>
    <col min="3840" max="4087" width="11.42578125" style="1"/>
    <col min="4088" max="4088" width="7.5703125" style="1" customWidth="1"/>
    <col min="4089" max="4089" width="14.28515625" style="1" customWidth="1"/>
    <col min="4090" max="4090" width="13.85546875" style="1" bestFit="1" customWidth="1"/>
    <col min="4091" max="4092" width="15.7109375" style="1" customWidth="1"/>
    <col min="4093" max="4093" width="11.42578125" style="1"/>
    <col min="4094" max="4094" width="8.28515625" style="1" customWidth="1"/>
    <col min="4095" max="4095" width="20.28515625" style="1" customWidth="1"/>
    <col min="4096" max="4343" width="11.42578125" style="1"/>
    <col min="4344" max="4344" width="7.5703125" style="1" customWidth="1"/>
    <col min="4345" max="4345" width="14.28515625" style="1" customWidth="1"/>
    <col min="4346" max="4346" width="13.85546875" style="1" bestFit="1" customWidth="1"/>
    <col min="4347" max="4348" width="15.7109375" style="1" customWidth="1"/>
    <col min="4349" max="4349" width="11.42578125" style="1"/>
    <col min="4350" max="4350" width="8.28515625" style="1" customWidth="1"/>
    <col min="4351" max="4351" width="20.28515625" style="1" customWidth="1"/>
    <col min="4352" max="4599" width="11.42578125" style="1"/>
    <col min="4600" max="4600" width="7.5703125" style="1" customWidth="1"/>
    <col min="4601" max="4601" width="14.28515625" style="1" customWidth="1"/>
    <col min="4602" max="4602" width="13.85546875" style="1" bestFit="1" customWidth="1"/>
    <col min="4603" max="4604" width="15.7109375" style="1" customWidth="1"/>
    <col min="4605" max="4605" width="11.42578125" style="1"/>
    <col min="4606" max="4606" width="8.28515625" style="1" customWidth="1"/>
    <col min="4607" max="4607" width="20.28515625" style="1" customWidth="1"/>
    <col min="4608" max="4855" width="11.42578125" style="1"/>
    <col min="4856" max="4856" width="7.5703125" style="1" customWidth="1"/>
    <col min="4857" max="4857" width="14.28515625" style="1" customWidth="1"/>
    <col min="4858" max="4858" width="13.85546875" style="1" bestFit="1" customWidth="1"/>
    <col min="4859" max="4860" width="15.7109375" style="1" customWidth="1"/>
    <col min="4861" max="4861" width="11.42578125" style="1"/>
    <col min="4862" max="4862" width="8.28515625" style="1" customWidth="1"/>
    <col min="4863" max="4863" width="20.28515625" style="1" customWidth="1"/>
    <col min="4864" max="5111" width="11.42578125" style="1"/>
    <col min="5112" max="5112" width="7.5703125" style="1" customWidth="1"/>
    <col min="5113" max="5113" width="14.28515625" style="1" customWidth="1"/>
    <col min="5114" max="5114" width="13.85546875" style="1" bestFit="1" customWidth="1"/>
    <col min="5115" max="5116" width="15.7109375" style="1" customWidth="1"/>
    <col min="5117" max="5117" width="11.42578125" style="1"/>
    <col min="5118" max="5118" width="8.28515625" style="1" customWidth="1"/>
    <col min="5119" max="5119" width="20.28515625" style="1" customWidth="1"/>
    <col min="5120" max="5367" width="11.42578125" style="1"/>
    <col min="5368" max="5368" width="7.5703125" style="1" customWidth="1"/>
    <col min="5369" max="5369" width="14.28515625" style="1" customWidth="1"/>
    <col min="5370" max="5370" width="13.85546875" style="1" bestFit="1" customWidth="1"/>
    <col min="5371" max="5372" width="15.7109375" style="1" customWidth="1"/>
    <col min="5373" max="5373" width="11.42578125" style="1"/>
    <col min="5374" max="5374" width="8.28515625" style="1" customWidth="1"/>
    <col min="5375" max="5375" width="20.28515625" style="1" customWidth="1"/>
    <col min="5376" max="5623" width="11.42578125" style="1"/>
    <col min="5624" max="5624" width="7.5703125" style="1" customWidth="1"/>
    <col min="5625" max="5625" width="14.28515625" style="1" customWidth="1"/>
    <col min="5626" max="5626" width="13.85546875" style="1" bestFit="1" customWidth="1"/>
    <col min="5627" max="5628" width="15.7109375" style="1" customWidth="1"/>
    <col min="5629" max="5629" width="11.42578125" style="1"/>
    <col min="5630" max="5630" width="8.28515625" style="1" customWidth="1"/>
    <col min="5631" max="5631" width="20.28515625" style="1" customWidth="1"/>
    <col min="5632" max="5879" width="11.42578125" style="1"/>
    <col min="5880" max="5880" width="7.5703125" style="1" customWidth="1"/>
    <col min="5881" max="5881" width="14.28515625" style="1" customWidth="1"/>
    <col min="5882" max="5882" width="13.85546875" style="1" bestFit="1" customWidth="1"/>
    <col min="5883" max="5884" width="15.7109375" style="1" customWidth="1"/>
    <col min="5885" max="5885" width="11.42578125" style="1"/>
    <col min="5886" max="5886" width="8.28515625" style="1" customWidth="1"/>
    <col min="5887" max="5887" width="20.28515625" style="1" customWidth="1"/>
    <col min="5888" max="6135" width="11.42578125" style="1"/>
    <col min="6136" max="6136" width="7.5703125" style="1" customWidth="1"/>
    <col min="6137" max="6137" width="14.28515625" style="1" customWidth="1"/>
    <col min="6138" max="6138" width="13.85546875" style="1" bestFit="1" customWidth="1"/>
    <col min="6139" max="6140" width="15.7109375" style="1" customWidth="1"/>
    <col min="6141" max="6141" width="11.42578125" style="1"/>
    <col min="6142" max="6142" width="8.28515625" style="1" customWidth="1"/>
    <col min="6143" max="6143" width="20.28515625" style="1" customWidth="1"/>
    <col min="6144" max="6391" width="11.42578125" style="1"/>
    <col min="6392" max="6392" width="7.5703125" style="1" customWidth="1"/>
    <col min="6393" max="6393" width="14.28515625" style="1" customWidth="1"/>
    <col min="6394" max="6394" width="13.85546875" style="1" bestFit="1" customWidth="1"/>
    <col min="6395" max="6396" width="15.7109375" style="1" customWidth="1"/>
    <col min="6397" max="6397" width="11.42578125" style="1"/>
    <col min="6398" max="6398" width="8.28515625" style="1" customWidth="1"/>
    <col min="6399" max="6399" width="20.28515625" style="1" customWidth="1"/>
    <col min="6400" max="6647" width="11.42578125" style="1"/>
    <col min="6648" max="6648" width="7.5703125" style="1" customWidth="1"/>
    <col min="6649" max="6649" width="14.28515625" style="1" customWidth="1"/>
    <col min="6650" max="6650" width="13.85546875" style="1" bestFit="1" customWidth="1"/>
    <col min="6651" max="6652" width="15.7109375" style="1" customWidth="1"/>
    <col min="6653" max="6653" width="11.42578125" style="1"/>
    <col min="6654" max="6654" width="8.28515625" style="1" customWidth="1"/>
    <col min="6655" max="6655" width="20.28515625" style="1" customWidth="1"/>
    <col min="6656" max="6903" width="11.42578125" style="1"/>
    <col min="6904" max="6904" width="7.5703125" style="1" customWidth="1"/>
    <col min="6905" max="6905" width="14.28515625" style="1" customWidth="1"/>
    <col min="6906" max="6906" width="13.85546875" style="1" bestFit="1" customWidth="1"/>
    <col min="6907" max="6908" width="15.7109375" style="1" customWidth="1"/>
    <col min="6909" max="6909" width="11.42578125" style="1"/>
    <col min="6910" max="6910" width="8.28515625" style="1" customWidth="1"/>
    <col min="6911" max="6911" width="20.28515625" style="1" customWidth="1"/>
    <col min="6912" max="7159" width="11.42578125" style="1"/>
    <col min="7160" max="7160" width="7.5703125" style="1" customWidth="1"/>
    <col min="7161" max="7161" width="14.28515625" style="1" customWidth="1"/>
    <col min="7162" max="7162" width="13.85546875" style="1" bestFit="1" customWidth="1"/>
    <col min="7163" max="7164" width="15.7109375" style="1" customWidth="1"/>
    <col min="7165" max="7165" width="11.42578125" style="1"/>
    <col min="7166" max="7166" width="8.28515625" style="1" customWidth="1"/>
    <col min="7167" max="7167" width="20.28515625" style="1" customWidth="1"/>
    <col min="7168" max="7415" width="11.42578125" style="1"/>
    <col min="7416" max="7416" width="7.5703125" style="1" customWidth="1"/>
    <col min="7417" max="7417" width="14.28515625" style="1" customWidth="1"/>
    <col min="7418" max="7418" width="13.85546875" style="1" bestFit="1" customWidth="1"/>
    <col min="7419" max="7420" width="15.7109375" style="1" customWidth="1"/>
    <col min="7421" max="7421" width="11.42578125" style="1"/>
    <col min="7422" max="7422" width="8.28515625" style="1" customWidth="1"/>
    <col min="7423" max="7423" width="20.28515625" style="1" customWidth="1"/>
    <col min="7424" max="7671" width="11.42578125" style="1"/>
    <col min="7672" max="7672" width="7.5703125" style="1" customWidth="1"/>
    <col min="7673" max="7673" width="14.28515625" style="1" customWidth="1"/>
    <col min="7674" max="7674" width="13.85546875" style="1" bestFit="1" customWidth="1"/>
    <col min="7675" max="7676" width="15.7109375" style="1" customWidth="1"/>
    <col min="7677" max="7677" width="11.42578125" style="1"/>
    <col min="7678" max="7678" width="8.28515625" style="1" customWidth="1"/>
    <col min="7679" max="7679" width="20.28515625" style="1" customWidth="1"/>
    <col min="7680" max="7927" width="11.42578125" style="1"/>
    <col min="7928" max="7928" width="7.5703125" style="1" customWidth="1"/>
    <col min="7929" max="7929" width="14.28515625" style="1" customWidth="1"/>
    <col min="7930" max="7930" width="13.85546875" style="1" bestFit="1" customWidth="1"/>
    <col min="7931" max="7932" width="15.7109375" style="1" customWidth="1"/>
    <col min="7933" max="7933" width="11.42578125" style="1"/>
    <col min="7934" max="7934" width="8.28515625" style="1" customWidth="1"/>
    <col min="7935" max="7935" width="20.28515625" style="1" customWidth="1"/>
    <col min="7936" max="8183" width="11.42578125" style="1"/>
    <col min="8184" max="8184" width="7.5703125" style="1" customWidth="1"/>
    <col min="8185" max="8185" width="14.28515625" style="1" customWidth="1"/>
    <col min="8186" max="8186" width="13.85546875" style="1" bestFit="1" customWidth="1"/>
    <col min="8187" max="8188" width="15.7109375" style="1" customWidth="1"/>
    <col min="8189" max="8189" width="11.42578125" style="1"/>
    <col min="8190" max="8190" width="8.28515625" style="1" customWidth="1"/>
    <col min="8191" max="8191" width="20.28515625" style="1" customWidth="1"/>
    <col min="8192" max="8439" width="11.42578125" style="1"/>
    <col min="8440" max="8440" width="7.5703125" style="1" customWidth="1"/>
    <col min="8441" max="8441" width="14.28515625" style="1" customWidth="1"/>
    <col min="8442" max="8442" width="13.85546875" style="1" bestFit="1" customWidth="1"/>
    <col min="8443" max="8444" width="15.7109375" style="1" customWidth="1"/>
    <col min="8445" max="8445" width="11.42578125" style="1"/>
    <col min="8446" max="8446" width="8.28515625" style="1" customWidth="1"/>
    <col min="8447" max="8447" width="20.28515625" style="1" customWidth="1"/>
    <col min="8448" max="8695" width="11.42578125" style="1"/>
    <col min="8696" max="8696" width="7.5703125" style="1" customWidth="1"/>
    <col min="8697" max="8697" width="14.28515625" style="1" customWidth="1"/>
    <col min="8698" max="8698" width="13.85546875" style="1" bestFit="1" customWidth="1"/>
    <col min="8699" max="8700" width="15.7109375" style="1" customWidth="1"/>
    <col min="8701" max="8701" width="11.42578125" style="1"/>
    <col min="8702" max="8702" width="8.28515625" style="1" customWidth="1"/>
    <col min="8703" max="8703" width="20.28515625" style="1" customWidth="1"/>
    <col min="8704" max="8951" width="11.42578125" style="1"/>
    <col min="8952" max="8952" width="7.5703125" style="1" customWidth="1"/>
    <col min="8953" max="8953" width="14.28515625" style="1" customWidth="1"/>
    <col min="8954" max="8954" width="13.85546875" style="1" bestFit="1" customWidth="1"/>
    <col min="8955" max="8956" width="15.7109375" style="1" customWidth="1"/>
    <col min="8957" max="8957" width="11.42578125" style="1"/>
    <col min="8958" max="8958" width="8.28515625" style="1" customWidth="1"/>
    <col min="8959" max="8959" width="20.28515625" style="1" customWidth="1"/>
    <col min="8960" max="9207" width="11.42578125" style="1"/>
    <col min="9208" max="9208" width="7.5703125" style="1" customWidth="1"/>
    <col min="9209" max="9209" width="14.28515625" style="1" customWidth="1"/>
    <col min="9210" max="9210" width="13.85546875" style="1" bestFit="1" customWidth="1"/>
    <col min="9211" max="9212" width="15.7109375" style="1" customWidth="1"/>
    <col min="9213" max="9213" width="11.42578125" style="1"/>
    <col min="9214" max="9214" width="8.28515625" style="1" customWidth="1"/>
    <col min="9215" max="9215" width="20.28515625" style="1" customWidth="1"/>
    <col min="9216" max="9463" width="11.42578125" style="1"/>
    <col min="9464" max="9464" width="7.5703125" style="1" customWidth="1"/>
    <col min="9465" max="9465" width="14.28515625" style="1" customWidth="1"/>
    <col min="9466" max="9466" width="13.85546875" style="1" bestFit="1" customWidth="1"/>
    <col min="9467" max="9468" width="15.7109375" style="1" customWidth="1"/>
    <col min="9469" max="9469" width="11.42578125" style="1"/>
    <col min="9470" max="9470" width="8.28515625" style="1" customWidth="1"/>
    <col min="9471" max="9471" width="20.28515625" style="1" customWidth="1"/>
    <col min="9472" max="9719" width="11.42578125" style="1"/>
    <col min="9720" max="9720" width="7.5703125" style="1" customWidth="1"/>
    <col min="9721" max="9721" width="14.28515625" style="1" customWidth="1"/>
    <col min="9722" max="9722" width="13.85546875" style="1" bestFit="1" customWidth="1"/>
    <col min="9723" max="9724" width="15.7109375" style="1" customWidth="1"/>
    <col min="9725" max="9725" width="11.42578125" style="1"/>
    <col min="9726" max="9726" width="8.28515625" style="1" customWidth="1"/>
    <col min="9727" max="9727" width="20.28515625" style="1" customWidth="1"/>
    <col min="9728" max="9975" width="11.42578125" style="1"/>
    <col min="9976" max="9976" width="7.5703125" style="1" customWidth="1"/>
    <col min="9977" max="9977" width="14.28515625" style="1" customWidth="1"/>
    <col min="9978" max="9978" width="13.85546875" style="1" bestFit="1" customWidth="1"/>
    <col min="9979" max="9980" width="15.7109375" style="1" customWidth="1"/>
    <col min="9981" max="9981" width="11.42578125" style="1"/>
    <col min="9982" max="9982" width="8.28515625" style="1" customWidth="1"/>
    <col min="9983" max="9983" width="20.28515625" style="1" customWidth="1"/>
    <col min="9984" max="10231" width="11.42578125" style="1"/>
    <col min="10232" max="10232" width="7.5703125" style="1" customWidth="1"/>
    <col min="10233" max="10233" width="14.28515625" style="1" customWidth="1"/>
    <col min="10234" max="10234" width="13.85546875" style="1" bestFit="1" customWidth="1"/>
    <col min="10235" max="10236" width="15.7109375" style="1" customWidth="1"/>
    <col min="10237" max="10237" width="11.42578125" style="1"/>
    <col min="10238" max="10238" width="8.28515625" style="1" customWidth="1"/>
    <col min="10239" max="10239" width="20.28515625" style="1" customWidth="1"/>
    <col min="10240" max="10487" width="11.42578125" style="1"/>
    <col min="10488" max="10488" width="7.5703125" style="1" customWidth="1"/>
    <col min="10489" max="10489" width="14.28515625" style="1" customWidth="1"/>
    <col min="10490" max="10490" width="13.85546875" style="1" bestFit="1" customWidth="1"/>
    <col min="10491" max="10492" width="15.7109375" style="1" customWidth="1"/>
    <col min="10493" max="10493" width="11.42578125" style="1"/>
    <col min="10494" max="10494" width="8.28515625" style="1" customWidth="1"/>
    <col min="10495" max="10495" width="20.28515625" style="1" customWidth="1"/>
    <col min="10496" max="10743" width="11.42578125" style="1"/>
    <col min="10744" max="10744" width="7.5703125" style="1" customWidth="1"/>
    <col min="10745" max="10745" width="14.28515625" style="1" customWidth="1"/>
    <col min="10746" max="10746" width="13.85546875" style="1" bestFit="1" customWidth="1"/>
    <col min="10747" max="10748" width="15.7109375" style="1" customWidth="1"/>
    <col min="10749" max="10749" width="11.42578125" style="1"/>
    <col min="10750" max="10750" width="8.28515625" style="1" customWidth="1"/>
    <col min="10751" max="10751" width="20.28515625" style="1" customWidth="1"/>
    <col min="10752" max="10999" width="11.42578125" style="1"/>
    <col min="11000" max="11000" width="7.5703125" style="1" customWidth="1"/>
    <col min="11001" max="11001" width="14.28515625" style="1" customWidth="1"/>
    <col min="11002" max="11002" width="13.85546875" style="1" bestFit="1" customWidth="1"/>
    <col min="11003" max="11004" width="15.7109375" style="1" customWidth="1"/>
    <col min="11005" max="11005" width="11.42578125" style="1"/>
    <col min="11006" max="11006" width="8.28515625" style="1" customWidth="1"/>
    <col min="11007" max="11007" width="20.28515625" style="1" customWidth="1"/>
    <col min="11008" max="11255" width="11.42578125" style="1"/>
    <col min="11256" max="11256" width="7.5703125" style="1" customWidth="1"/>
    <col min="11257" max="11257" width="14.28515625" style="1" customWidth="1"/>
    <col min="11258" max="11258" width="13.85546875" style="1" bestFit="1" customWidth="1"/>
    <col min="11259" max="11260" width="15.7109375" style="1" customWidth="1"/>
    <col min="11261" max="11261" width="11.42578125" style="1"/>
    <col min="11262" max="11262" width="8.28515625" style="1" customWidth="1"/>
    <col min="11263" max="11263" width="20.28515625" style="1" customWidth="1"/>
    <col min="11264" max="11511" width="11.42578125" style="1"/>
    <col min="11512" max="11512" width="7.5703125" style="1" customWidth="1"/>
    <col min="11513" max="11513" width="14.28515625" style="1" customWidth="1"/>
    <col min="11514" max="11514" width="13.85546875" style="1" bestFit="1" customWidth="1"/>
    <col min="11515" max="11516" width="15.7109375" style="1" customWidth="1"/>
    <col min="11517" max="11517" width="11.42578125" style="1"/>
    <col min="11518" max="11518" width="8.28515625" style="1" customWidth="1"/>
    <col min="11519" max="11519" width="20.28515625" style="1" customWidth="1"/>
    <col min="11520" max="11767" width="11.42578125" style="1"/>
    <col min="11768" max="11768" width="7.5703125" style="1" customWidth="1"/>
    <col min="11769" max="11769" width="14.28515625" style="1" customWidth="1"/>
    <col min="11770" max="11770" width="13.85546875" style="1" bestFit="1" customWidth="1"/>
    <col min="11771" max="11772" width="15.7109375" style="1" customWidth="1"/>
    <col min="11773" max="11773" width="11.42578125" style="1"/>
    <col min="11774" max="11774" width="8.28515625" style="1" customWidth="1"/>
    <col min="11775" max="11775" width="20.28515625" style="1" customWidth="1"/>
    <col min="11776" max="12023" width="11.42578125" style="1"/>
    <col min="12024" max="12024" width="7.5703125" style="1" customWidth="1"/>
    <col min="12025" max="12025" width="14.28515625" style="1" customWidth="1"/>
    <col min="12026" max="12026" width="13.85546875" style="1" bestFit="1" customWidth="1"/>
    <col min="12027" max="12028" width="15.7109375" style="1" customWidth="1"/>
    <col min="12029" max="12029" width="11.42578125" style="1"/>
    <col min="12030" max="12030" width="8.28515625" style="1" customWidth="1"/>
    <col min="12031" max="12031" width="20.28515625" style="1" customWidth="1"/>
    <col min="12032" max="12279" width="11.42578125" style="1"/>
    <col min="12280" max="12280" width="7.5703125" style="1" customWidth="1"/>
    <col min="12281" max="12281" width="14.28515625" style="1" customWidth="1"/>
    <col min="12282" max="12282" width="13.85546875" style="1" bestFit="1" customWidth="1"/>
    <col min="12283" max="12284" width="15.7109375" style="1" customWidth="1"/>
    <col min="12285" max="12285" width="11.42578125" style="1"/>
    <col min="12286" max="12286" width="8.28515625" style="1" customWidth="1"/>
    <col min="12287" max="12287" width="20.28515625" style="1" customWidth="1"/>
    <col min="12288" max="12535" width="11.42578125" style="1"/>
    <col min="12536" max="12536" width="7.5703125" style="1" customWidth="1"/>
    <col min="12537" max="12537" width="14.28515625" style="1" customWidth="1"/>
    <col min="12538" max="12538" width="13.85546875" style="1" bestFit="1" customWidth="1"/>
    <col min="12539" max="12540" width="15.7109375" style="1" customWidth="1"/>
    <col min="12541" max="12541" width="11.42578125" style="1"/>
    <col min="12542" max="12542" width="8.28515625" style="1" customWidth="1"/>
    <col min="12543" max="12543" width="20.28515625" style="1" customWidth="1"/>
    <col min="12544" max="12791" width="11.42578125" style="1"/>
    <col min="12792" max="12792" width="7.5703125" style="1" customWidth="1"/>
    <col min="12793" max="12793" width="14.28515625" style="1" customWidth="1"/>
    <col min="12794" max="12794" width="13.85546875" style="1" bestFit="1" customWidth="1"/>
    <col min="12795" max="12796" width="15.7109375" style="1" customWidth="1"/>
    <col min="12797" max="12797" width="11.42578125" style="1"/>
    <col min="12798" max="12798" width="8.28515625" style="1" customWidth="1"/>
    <col min="12799" max="12799" width="20.28515625" style="1" customWidth="1"/>
    <col min="12800" max="13047" width="11.42578125" style="1"/>
    <col min="13048" max="13048" width="7.5703125" style="1" customWidth="1"/>
    <col min="13049" max="13049" width="14.28515625" style="1" customWidth="1"/>
    <col min="13050" max="13050" width="13.85546875" style="1" bestFit="1" customWidth="1"/>
    <col min="13051" max="13052" width="15.7109375" style="1" customWidth="1"/>
    <col min="13053" max="13053" width="11.42578125" style="1"/>
    <col min="13054" max="13054" width="8.28515625" style="1" customWidth="1"/>
    <col min="13055" max="13055" width="20.28515625" style="1" customWidth="1"/>
    <col min="13056" max="13303" width="11.42578125" style="1"/>
    <col min="13304" max="13304" width="7.5703125" style="1" customWidth="1"/>
    <col min="13305" max="13305" width="14.28515625" style="1" customWidth="1"/>
    <col min="13306" max="13306" width="13.85546875" style="1" bestFit="1" customWidth="1"/>
    <col min="13307" max="13308" width="15.7109375" style="1" customWidth="1"/>
    <col min="13309" max="13309" width="11.42578125" style="1"/>
    <col min="13310" max="13310" width="8.28515625" style="1" customWidth="1"/>
    <col min="13311" max="13311" width="20.28515625" style="1" customWidth="1"/>
    <col min="13312" max="13559" width="11.42578125" style="1"/>
    <col min="13560" max="13560" width="7.5703125" style="1" customWidth="1"/>
    <col min="13561" max="13561" width="14.28515625" style="1" customWidth="1"/>
    <col min="13562" max="13562" width="13.85546875" style="1" bestFit="1" customWidth="1"/>
    <col min="13563" max="13564" width="15.7109375" style="1" customWidth="1"/>
    <col min="13565" max="13565" width="11.42578125" style="1"/>
    <col min="13566" max="13566" width="8.28515625" style="1" customWidth="1"/>
    <col min="13567" max="13567" width="20.28515625" style="1" customWidth="1"/>
    <col min="13568" max="13815" width="11.42578125" style="1"/>
    <col min="13816" max="13816" width="7.5703125" style="1" customWidth="1"/>
    <col min="13817" max="13817" width="14.28515625" style="1" customWidth="1"/>
    <col min="13818" max="13818" width="13.85546875" style="1" bestFit="1" customWidth="1"/>
    <col min="13819" max="13820" width="15.7109375" style="1" customWidth="1"/>
    <col min="13821" max="13821" width="11.42578125" style="1"/>
    <col min="13822" max="13822" width="8.28515625" style="1" customWidth="1"/>
    <col min="13823" max="13823" width="20.28515625" style="1" customWidth="1"/>
    <col min="13824" max="14071" width="11.42578125" style="1"/>
    <col min="14072" max="14072" width="7.5703125" style="1" customWidth="1"/>
    <col min="14073" max="14073" width="14.28515625" style="1" customWidth="1"/>
    <col min="14074" max="14074" width="13.85546875" style="1" bestFit="1" customWidth="1"/>
    <col min="14075" max="14076" width="15.7109375" style="1" customWidth="1"/>
    <col min="14077" max="14077" width="11.42578125" style="1"/>
    <col min="14078" max="14078" width="8.28515625" style="1" customWidth="1"/>
    <col min="14079" max="14079" width="20.28515625" style="1" customWidth="1"/>
    <col min="14080" max="14327" width="11.42578125" style="1"/>
    <col min="14328" max="14328" width="7.5703125" style="1" customWidth="1"/>
    <col min="14329" max="14329" width="14.28515625" style="1" customWidth="1"/>
    <col min="14330" max="14330" width="13.85546875" style="1" bestFit="1" customWidth="1"/>
    <col min="14331" max="14332" width="15.7109375" style="1" customWidth="1"/>
    <col min="14333" max="14333" width="11.42578125" style="1"/>
    <col min="14334" max="14334" width="8.28515625" style="1" customWidth="1"/>
    <col min="14335" max="14335" width="20.28515625" style="1" customWidth="1"/>
    <col min="14336" max="14583" width="11.42578125" style="1"/>
    <col min="14584" max="14584" width="7.5703125" style="1" customWidth="1"/>
    <col min="14585" max="14585" width="14.28515625" style="1" customWidth="1"/>
    <col min="14586" max="14586" width="13.85546875" style="1" bestFit="1" customWidth="1"/>
    <col min="14587" max="14588" width="15.7109375" style="1" customWidth="1"/>
    <col min="14589" max="14589" width="11.42578125" style="1"/>
    <col min="14590" max="14590" width="8.28515625" style="1" customWidth="1"/>
    <col min="14591" max="14591" width="20.28515625" style="1" customWidth="1"/>
    <col min="14592" max="14839" width="11.42578125" style="1"/>
    <col min="14840" max="14840" width="7.5703125" style="1" customWidth="1"/>
    <col min="14841" max="14841" width="14.28515625" style="1" customWidth="1"/>
    <col min="14842" max="14842" width="13.85546875" style="1" bestFit="1" customWidth="1"/>
    <col min="14843" max="14844" width="15.7109375" style="1" customWidth="1"/>
    <col min="14845" max="14845" width="11.42578125" style="1"/>
    <col min="14846" max="14846" width="8.28515625" style="1" customWidth="1"/>
    <col min="14847" max="14847" width="20.28515625" style="1" customWidth="1"/>
    <col min="14848" max="15095" width="11.42578125" style="1"/>
    <col min="15096" max="15096" width="7.5703125" style="1" customWidth="1"/>
    <col min="15097" max="15097" width="14.28515625" style="1" customWidth="1"/>
    <col min="15098" max="15098" width="13.85546875" style="1" bestFit="1" customWidth="1"/>
    <col min="15099" max="15100" width="15.7109375" style="1" customWidth="1"/>
    <col min="15101" max="15101" width="11.42578125" style="1"/>
    <col min="15102" max="15102" width="8.28515625" style="1" customWidth="1"/>
    <col min="15103" max="15103" width="20.28515625" style="1" customWidth="1"/>
    <col min="15104" max="15351" width="11.42578125" style="1"/>
    <col min="15352" max="15352" width="7.5703125" style="1" customWidth="1"/>
    <col min="15353" max="15353" width="14.28515625" style="1" customWidth="1"/>
    <col min="15354" max="15354" width="13.85546875" style="1" bestFit="1" customWidth="1"/>
    <col min="15355" max="15356" width="15.7109375" style="1" customWidth="1"/>
    <col min="15357" max="15357" width="11.42578125" style="1"/>
    <col min="15358" max="15358" width="8.28515625" style="1" customWidth="1"/>
    <col min="15359" max="15359" width="20.28515625" style="1" customWidth="1"/>
    <col min="15360" max="15607" width="11.42578125" style="1"/>
    <col min="15608" max="15608" width="7.5703125" style="1" customWidth="1"/>
    <col min="15609" max="15609" width="14.28515625" style="1" customWidth="1"/>
    <col min="15610" max="15610" width="13.85546875" style="1" bestFit="1" customWidth="1"/>
    <col min="15611" max="15612" width="15.7109375" style="1" customWidth="1"/>
    <col min="15613" max="15613" width="11.42578125" style="1"/>
    <col min="15614" max="15614" width="8.28515625" style="1" customWidth="1"/>
    <col min="15615" max="15615" width="20.28515625" style="1" customWidth="1"/>
    <col min="15616" max="15863" width="11.42578125" style="1"/>
    <col min="15864" max="15864" width="7.5703125" style="1" customWidth="1"/>
    <col min="15865" max="15865" width="14.28515625" style="1" customWidth="1"/>
    <col min="15866" max="15866" width="13.85546875" style="1" bestFit="1" customWidth="1"/>
    <col min="15867" max="15868" width="15.7109375" style="1" customWidth="1"/>
    <col min="15869" max="15869" width="11.42578125" style="1"/>
    <col min="15870" max="15870" width="8.28515625" style="1" customWidth="1"/>
    <col min="15871" max="15871" width="20.28515625" style="1" customWidth="1"/>
    <col min="15872" max="16119" width="11.42578125" style="1"/>
    <col min="16120" max="16120" width="7.5703125" style="1" customWidth="1"/>
    <col min="16121" max="16121" width="14.28515625" style="1" customWidth="1"/>
    <col min="16122" max="16122" width="13.85546875" style="1" bestFit="1" customWidth="1"/>
    <col min="16123" max="16124" width="15.7109375" style="1" customWidth="1"/>
    <col min="16125" max="16125" width="11.42578125" style="1"/>
    <col min="16126" max="16126" width="8.28515625" style="1" customWidth="1"/>
    <col min="16127" max="16127" width="20.28515625" style="1" customWidth="1"/>
    <col min="16128" max="16384" width="11.42578125" style="1"/>
  </cols>
  <sheetData>
    <row r="1" spans="1:30" ht="18" customHeight="1" x14ac:dyDescent="0.25">
      <c r="A1" s="283" t="s">
        <v>28</v>
      </c>
      <c r="B1" s="284"/>
      <c r="C1" s="306" t="str">
        <f>+JANV.!C1</f>
        <v>Nom - Prénom</v>
      </c>
      <c r="D1" s="306"/>
      <c r="E1" s="306"/>
      <c r="F1" s="306"/>
      <c r="G1" s="306"/>
      <c r="H1" s="307"/>
      <c r="J1" s="310" t="s">
        <v>59</v>
      </c>
      <c r="K1" s="311"/>
      <c r="L1" s="312"/>
      <c r="M1" s="316">
        <v>2018</v>
      </c>
    </row>
    <row r="2" spans="1:30" ht="18" customHeight="1" x14ac:dyDescent="0.25">
      <c r="A2" s="285"/>
      <c r="B2" s="286"/>
      <c r="C2" s="308"/>
      <c r="D2" s="308"/>
      <c r="E2" s="308"/>
      <c r="F2" s="308"/>
      <c r="G2" s="308"/>
      <c r="H2" s="309"/>
      <c r="J2" s="313"/>
      <c r="K2" s="314"/>
      <c r="L2" s="315"/>
      <c r="M2" s="317"/>
    </row>
    <row r="3" spans="1:30" ht="18" customHeight="1" x14ac:dyDescent="0.25">
      <c r="A3" s="1"/>
      <c r="C3" s="1"/>
      <c r="D3" s="1"/>
      <c r="E3" s="1"/>
      <c r="J3" s="2"/>
      <c r="K3" s="2"/>
      <c r="L3" s="2"/>
    </row>
    <row r="4" spans="1:30" ht="18" customHeight="1" x14ac:dyDescent="0.25">
      <c r="A4" s="1"/>
      <c r="B4" s="60" t="s">
        <v>40</v>
      </c>
      <c r="C4" s="94" t="s">
        <v>41</v>
      </c>
      <c r="D4" s="2"/>
      <c r="E4" s="318" t="s">
        <v>46</v>
      </c>
      <c r="F4" s="319"/>
      <c r="G4" s="320"/>
      <c r="H4" s="61"/>
      <c r="I4" s="53"/>
      <c r="J4" s="4" t="s">
        <v>19</v>
      </c>
      <c r="K4" s="5" t="s">
        <v>21</v>
      </c>
      <c r="L4" s="5"/>
      <c r="M4" s="6"/>
    </row>
    <row r="5" spans="1:30" s="2" customFormat="1" ht="18" customHeight="1" x14ac:dyDescent="0.25">
      <c r="B5" s="62">
        <v>15</v>
      </c>
      <c r="C5" s="63">
        <f t="shared" ref="C5" si="0">B5/60*100</f>
        <v>25</v>
      </c>
      <c r="D5" s="54"/>
      <c r="E5" s="304">
        <v>10</v>
      </c>
      <c r="F5" s="305"/>
      <c r="G5" s="64">
        <f>E5/60*100</f>
        <v>16.666666666666664</v>
      </c>
      <c r="H5" s="65"/>
      <c r="J5" s="7" t="s">
        <v>20</v>
      </c>
      <c r="K5" s="8" t="s">
        <v>22</v>
      </c>
      <c r="L5" s="8"/>
      <c r="M5" s="9"/>
      <c r="P5" s="1"/>
      <c r="Q5" s="1"/>
    </row>
    <row r="6" spans="1:30" s="2" customFormat="1" ht="18" customHeight="1" x14ac:dyDescent="0.25">
      <c r="B6" s="62">
        <v>30</v>
      </c>
      <c r="C6" s="63">
        <v>50</v>
      </c>
      <c r="D6" s="54"/>
      <c r="E6" s="22"/>
      <c r="F6" s="22"/>
      <c r="G6" s="65"/>
      <c r="H6" s="65"/>
      <c r="J6" s="7" t="s">
        <v>23</v>
      </c>
      <c r="K6" s="8" t="s">
        <v>24</v>
      </c>
      <c r="L6" s="11"/>
      <c r="M6" s="66"/>
      <c r="P6" s="1"/>
      <c r="Q6" s="1"/>
    </row>
    <row r="7" spans="1:30" s="2" customFormat="1" ht="18" customHeight="1" x14ac:dyDescent="0.25">
      <c r="B7" s="67">
        <v>45</v>
      </c>
      <c r="C7" s="68">
        <f>B7/60*100</f>
        <v>75</v>
      </c>
      <c r="D7" s="54"/>
      <c r="E7" s="297" t="s">
        <v>44</v>
      </c>
      <c r="F7" s="298"/>
      <c r="G7" s="298"/>
      <c r="H7" s="299"/>
      <c r="J7" s="7" t="s">
        <v>0</v>
      </c>
      <c r="K7" s="8" t="s">
        <v>27</v>
      </c>
      <c r="L7" s="11"/>
      <c r="M7" s="66"/>
      <c r="S7" s="1">
        <v>5</v>
      </c>
      <c r="T7" s="55">
        <v>7</v>
      </c>
      <c r="U7" s="1" t="s">
        <v>10</v>
      </c>
    </row>
    <row r="8" spans="1:30" ht="18" customHeight="1" x14ac:dyDescent="0.25">
      <c r="A8" s="8"/>
      <c r="B8" s="69"/>
      <c r="C8" s="70"/>
      <c r="D8" s="22"/>
      <c r="E8" s="300"/>
      <c r="F8" s="301"/>
      <c r="G8" s="301"/>
      <c r="H8" s="302"/>
      <c r="I8" s="10"/>
      <c r="J8" s="7" t="s">
        <v>1</v>
      </c>
      <c r="K8" s="8" t="s">
        <v>25</v>
      </c>
      <c r="L8" s="8"/>
      <c r="M8" s="9"/>
      <c r="S8" s="1">
        <v>2</v>
      </c>
      <c r="T8" s="55">
        <v>3.5</v>
      </c>
      <c r="U8" s="1" t="s">
        <v>31</v>
      </c>
    </row>
    <row r="9" spans="1:30" ht="18" customHeight="1" x14ac:dyDescent="0.25">
      <c r="A9" s="71"/>
      <c r="C9" s="72"/>
      <c r="D9" s="22"/>
      <c r="E9" s="8"/>
      <c r="F9" s="8"/>
      <c r="G9" s="72"/>
      <c r="H9" s="72"/>
      <c r="I9" s="10"/>
      <c r="J9" s="7" t="s">
        <v>30</v>
      </c>
      <c r="K9" s="8" t="s">
        <v>42</v>
      </c>
      <c r="L9" s="8"/>
      <c r="M9" s="9"/>
      <c r="S9" s="1">
        <v>3</v>
      </c>
      <c r="T9" s="55">
        <v>3.5</v>
      </c>
      <c r="U9" s="1" t="s">
        <v>32</v>
      </c>
    </row>
    <row r="10" spans="1:30" ht="18" customHeight="1" x14ac:dyDescent="0.25">
      <c r="A10" s="71"/>
      <c r="B10" s="12" t="s">
        <v>18</v>
      </c>
      <c r="C10" s="13"/>
      <c r="D10" s="14"/>
      <c r="E10" s="73">
        <v>7</v>
      </c>
      <c r="J10" s="15" t="s">
        <v>2</v>
      </c>
      <c r="K10" s="16" t="s">
        <v>26</v>
      </c>
      <c r="L10" s="16"/>
      <c r="M10" s="17"/>
      <c r="S10" s="1">
        <v>0</v>
      </c>
      <c r="T10" s="55">
        <v>0</v>
      </c>
      <c r="U10" s="1" t="s">
        <v>47</v>
      </c>
    </row>
    <row r="11" spans="1:30" ht="18" customHeight="1" x14ac:dyDescent="0.25">
      <c r="A11" s="1"/>
      <c r="C11" s="1"/>
      <c r="D11" s="1"/>
      <c r="E11" s="1"/>
      <c r="T11" s="55"/>
    </row>
    <row r="12" spans="1:30" ht="45" customHeight="1" x14ac:dyDescent="0.25">
      <c r="C12" s="18"/>
      <c r="D12" s="19" t="s">
        <v>3</v>
      </c>
      <c r="E12" s="19" t="s">
        <v>4</v>
      </c>
      <c r="G12" s="20" t="s">
        <v>45</v>
      </c>
      <c r="H12" s="21"/>
      <c r="I12" s="20" t="s">
        <v>48</v>
      </c>
      <c r="J12" s="20" t="s">
        <v>49</v>
      </c>
      <c r="K12" s="20" t="s">
        <v>50</v>
      </c>
      <c r="M12" s="20" t="s">
        <v>9</v>
      </c>
      <c r="P12" s="74"/>
    </row>
    <row r="13" spans="1:30" ht="32.25" customHeight="1" thickBot="1" x14ac:dyDescent="0.3">
      <c r="B13" s="1" t="s">
        <v>8</v>
      </c>
      <c r="C13" s="18"/>
      <c r="D13" s="22"/>
      <c r="E13" s="22"/>
      <c r="G13" s="22"/>
      <c r="H13" s="21"/>
      <c r="I13" s="8"/>
      <c r="J13" s="8"/>
      <c r="K13" s="104">
        <f>+AOUT!K52</f>
        <v>-0.5</v>
      </c>
      <c r="M13" s="104">
        <f>+AOUT!M52</f>
        <v>26</v>
      </c>
      <c r="Q13" s="54"/>
      <c r="R13" s="54"/>
      <c r="U13" s="54" t="s">
        <v>29</v>
      </c>
      <c r="V13" s="51" t="s">
        <v>33</v>
      </c>
      <c r="W13" s="51" t="s">
        <v>34</v>
      </c>
      <c r="X13" s="52" t="s">
        <v>37</v>
      </c>
      <c r="Y13" s="51" t="s">
        <v>35</v>
      </c>
      <c r="Z13" s="51" t="s">
        <v>36</v>
      </c>
      <c r="AA13" s="2" t="s">
        <v>38</v>
      </c>
      <c r="AB13" s="51" t="s">
        <v>39</v>
      </c>
      <c r="AC13" s="51"/>
      <c r="AD13" s="51"/>
    </row>
    <row r="14" spans="1:30" ht="22.5" customHeight="1" x14ac:dyDescent="0.25">
      <c r="A14" s="292">
        <v>31</v>
      </c>
      <c r="B14" s="23" t="s">
        <v>11</v>
      </c>
      <c r="C14" s="120" t="str">
        <f t="array" ref="C14:C20">IF(MONTH(DATE(y,9,1))&lt;&gt;MONTH(DATE(y,9,1)-(WEEKDAY(DATE(y,9,1),3)-1)+{1;2;3;4;5;6;7}+{0,1,2,3,4,5}-2),"",DATE(y,9,1)-(WEEKDAY(DATE(y,9,1),3)-1)+{1;2;3;4;5;6;7}+{0,1,2,3,4,5}-2)</f>
        <v/>
      </c>
      <c r="D14" s="80"/>
      <c r="E14" s="80"/>
      <c r="F14" s="92"/>
      <c r="G14" s="93"/>
      <c r="H14" s="24"/>
      <c r="I14" s="75"/>
      <c r="J14" s="75"/>
      <c r="K14" s="102">
        <f>K13+I14+J14</f>
        <v>-0.5</v>
      </c>
      <c r="L14" s="23"/>
      <c r="M14" s="29">
        <f>-U14</f>
        <v>0</v>
      </c>
      <c r="P14" s="54"/>
      <c r="Q14" s="54" t="str">
        <f t="shared" ref="Q14:Q28" si="1">IF(D14="T",2,IF(D14="CP",0,IF(D14="TF",2,IF(D14="TM",0,IF(D14="JF",0,IF(D14="RTT",0,IF(D14="JNT",0,"0")))))))</f>
        <v>0</v>
      </c>
      <c r="R14" s="54" t="str">
        <f t="shared" ref="R14:R28" si="2">IF(E14="T",3,IF(E14="CP",0,IF(E14="TF",3,IF(E14="TM",0,IF(E14="JF",0,IF(E14="RTT",0,IF(E14="JNT",0,"0")))))))</f>
        <v>0</v>
      </c>
      <c r="S14" s="1">
        <f t="shared" ref="S14:S50" si="3">Q14+R14</f>
        <v>0</v>
      </c>
      <c r="T14" s="55">
        <f>IF(S14=5,$T$7,IF(S14=2,$T$8,IF(S14=3,$T$9,IF(S14=0,$T$10))))</f>
        <v>0</v>
      </c>
      <c r="U14" s="54">
        <f>IF(AND(D14="CP",E14="CP"),1,IF(AND(D14="CP",E14&lt;&gt;"CP"),0.5,IF(AND(D14&lt;&gt;"CP",E14="CP"),0.5,0)))</f>
        <v>0</v>
      </c>
      <c r="V14" s="54">
        <f t="shared" ref="V14:W28" si="4">IF(D14="RTT",0.5,0)</f>
        <v>0</v>
      </c>
      <c r="W14" s="54">
        <f>IF(E14="RTT",0.5,0)</f>
        <v>0</v>
      </c>
      <c r="X14" s="3">
        <f>SUM(V14:W14)</f>
        <v>0</v>
      </c>
      <c r="Y14" s="54">
        <f>IF(D14="TM",0.5,0)</f>
        <v>0</v>
      </c>
      <c r="Z14" s="54">
        <f>IF(E14="TM",0.5,0)</f>
        <v>0</v>
      </c>
      <c r="AA14" s="2">
        <f>SUM(Y14:Z14)</f>
        <v>0</v>
      </c>
      <c r="AB14" s="1">
        <f>AA14/1547*17</f>
        <v>0</v>
      </c>
    </row>
    <row r="15" spans="1:30" ht="22.5" customHeight="1" x14ac:dyDescent="0.25">
      <c r="A15" s="303"/>
      <c r="B15" s="8" t="s">
        <v>12</v>
      </c>
      <c r="C15" s="121" t="str">
        <v/>
      </c>
      <c r="D15" s="81"/>
      <c r="E15" s="81"/>
      <c r="F15" s="87"/>
      <c r="G15" s="88"/>
      <c r="H15" s="22"/>
      <c r="I15" s="73">
        <f>IF(G15&gt;T15,(G15-T15),0)</f>
        <v>0</v>
      </c>
      <c r="J15" s="73">
        <f>IF(G15&lt;T15,(G15-T15),0)</f>
        <v>0</v>
      </c>
      <c r="K15" s="73">
        <f>K14+I15+J15</f>
        <v>-0.5</v>
      </c>
      <c r="L15" s="8"/>
      <c r="M15" s="26">
        <f>-U15</f>
        <v>0</v>
      </c>
      <c r="P15" s="54"/>
      <c r="Q15" s="54" t="str">
        <f t="shared" si="1"/>
        <v>0</v>
      </c>
      <c r="R15" s="54" t="str">
        <f t="shared" si="2"/>
        <v>0</v>
      </c>
      <c r="S15" s="1">
        <f t="shared" si="3"/>
        <v>0</v>
      </c>
      <c r="T15" s="55">
        <f t="shared" ref="T15:T50" si="5">IF(S15=5,$T$7,IF(S15=2,$T$8,IF(S15=3,$T$9,IF(S15=0,$T$10))))</f>
        <v>0</v>
      </c>
      <c r="U15" s="54">
        <f>IF(AND(D15="CP",E15="CP"),1,IF(AND(D15="CP",E15&lt;&gt;"CP"),0.5,IF(AND(D15&lt;&gt;"CP",E15="CP"),0.5,0)))</f>
        <v>0</v>
      </c>
      <c r="V15" s="54">
        <f t="shared" si="4"/>
        <v>0</v>
      </c>
      <c r="W15" s="54">
        <f t="shared" si="4"/>
        <v>0</v>
      </c>
      <c r="X15" s="3">
        <f t="shared" ref="X15:X23" si="6">SUM(V15:W15)</f>
        <v>0</v>
      </c>
      <c r="Y15" s="54">
        <f t="shared" ref="Y15:Z28" si="7">IF(D15="TM",0.5,0)</f>
        <v>0</v>
      </c>
      <c r="Z15" s="54">
        <f t="shared" si="7"/>
        <v>0</v>
      </c>
      <c r="AA15" s="2">
        <f t="shared" ref="AA15:AA28" si="8">SUM(Y15:Z15)</f>
        <v>0</v>
      </c>
      <c r="AB15" s="1">
        <f t="shared" ref="AB15:AB28" si="9">AA15/1547*17</f>
        <v>0</v>
      </c>
    </row>
    <row r="16" spans="1:30" ht="22.5" customHeight="1" x14ac:dyDescent="0.25">
      <c r="A16" s="303"/>
      <c r="B16" s="8" t="s">
        <v>13</v>
      </c>
      <c r="C16" s="121" t="str">
        <v/>
      </c>
      <c r="D16" s="81"/>
      <c r="E16" s="81"/>
      <c r="F16" s="87"/>
      <c r="G16" s="88"/>
      <c r="H16" s="22"/>
      <c r="I16" s="73">
        <f t="shared" ref="I16:I18" si="10">IF(G16&gt;T16,(G16-T16),0)</f>
        <v>0</v>
      </c>
      <c r="J16" s="73">
        <f t="shared" ref="J16:J18" si="11">IF(G16&lt;T16,(G16-T16),0)</f>
        <v>0</v>
      </c>
      <c r="K16" s="73">
        <f t="shared" ref="K16:K18" si="12">K15+I16+J16</f>
        <v>-0.5</v>
      </c>
      <c r="L16" s="8"/>
      <c r="M16" s="26">
        <f t="shared" ref="M16:M18" si="13">-U16</f>
        <v>0</v>
      </c>
      <c r="P16" s="54"/>
      <c r="Q16" s="54" t="str">
        <f t="shared" si="1"/>
        <v>0</v>
      </c>
      <c r="R16" s="54" t="str">
        <f t="shared" si="2"/>
        <v>0</v>
      </c>
      <c r="S16" s="1">
        <f t="shared" si="3"/>
        <v>0</v>
      </c>
      <c r="T16" s="55">
        <f t="shared" si="5"/>
        <v>0</v>
      </c>
      <c r="U16" s="54">
        <f>IF(AND(D16="CP",E16="CP"),1,IF(AND(D16="CP",E16&lt;&gt;"CP"),0.5,IF(AND(D16&lt;&gt;"CP",E16="CP"),0.5,0)))</f>
        <v>0</v>
      </c>
      <c r="V16" s="54">
        <f>IF(D16="RTT",0.5,0)</f>
        <v>0</v>
      </c>
      <c r="W16" s="54">
        <f t="shared" si="4"/>
        <v>0</v>
      </c>
      <c r="X16" s="3">
        <f t="shared" si="6"/>
        <v>0</v>
      </c>
      <c r="Y16" s="54">
        <f t="shared" si="7"/>
        <v>0</v>
      </c>
      <c r="Z16" s="54">
        <f t="shared" si="7"/>
        <v>0</v>
      </c>
      <c r="AA16" s="2">
        <f t="shared" si="8"/>
        <v>0</v>
      </c>
      <c r="AB16" s="1">
        <f t="shared" si="9"/>
        <v>0</v>
      </c>
    </row>
    <row r="17" spans="1:28" ht="22.5" customHeight="1" x14ac:dyDescent="0.25">
      <c r="A17" s="303"/>
      <c r="B17" s="8" t="s">
        <v>14</v>
      </c>
      <c r="C17" s="121" t="str">
        <v/>
      </c>
      <c r="D17" s="81"/>
      <c r="E17" s="81"/>
      <c r="F17" s="87"/>
      <c r="G17" s="88"/>
      <c r="H17" s="22"/>
      <c r="I17" s="73">
        <f t="shared" si="10"/>
        <v>0</v>
      </c>
      <c r="J17" s="73">
        <f t="shared" si="11"/>
        <v>0</v>
      </c>
      <c r="K17" s="73">
        <f t="shared" si="12"/>
        <v>-0.5</v>
      </c>
      <c r="L17" s="8"/>
      <c r="M17" s="26">
        <f t="shared" si="13"/>
        <v>0</v>
      </c>
      <c r="P17" s="54"/>
      <c r="Q17" s="54" t="str">
        <f t="shared" si="1"/>
        <v>0</v>
      </c>
      <c r="R17" s="54" t="str">
        <f t="shared" si="2"/>
        <v>0</v>
      </c>
      <c r="S17" s="1">
        <f t="shared" si="3"/>
        <v>0</v>
      </c>
      <c r="T17" s="55">
        <f t="shared" si="5"/>
        <v>0</v>
      </c>
      <c r="U17" s="54">
        <f>IF(AND(D17="CP",E17="CP"),1,IF(AND(D17="CP",E17&lt;&gt;"CP"),0.5,IF(AND(D17&lt;&gt;"CP",E17="CP"),0.5,0)))</f>
        <v>0</v>
      </c>
      <c r="V17" s="54">
        <f t="shared" ref="V17:V28" si="14">IF(D17="RTT",0.5,0)</f>
        <v>0</v>
      </c>
      <c r="W17" s="54">
        <f t="shared" si="4"/>
        <v>0</v>
      </c>
      <c r="X17" s="3">
        <f t="shared" si="6"/>
        <v>0</v>
      </c>
      <c r="Y17" s="54">
        <f t="shared" si="7"/>
        <v>0</v>
      </c>
      <c r="Z17" s="54">
        <f t="shared" si="7"/>
        <v>0</v>
      </c>
      <c r="AA17" s="2">
        <f t="shared" si="8"/>
        <v>0</v>
      </c>
      <c r="AB17" s="1">
        <f t="shared" si="9"/>
        <v>0</v>
      </c>
    </row>
    <row r="18" spans="1:28" ht="22.5" customHeight="1" x14ac:dyDescent="0.25">
      <c r="A18" s="303"/>
      <c r="B18" s="8" t="s">
        <v>15</v>
      </c>
      <c r="C18" s="121" t="str">
        <v/>
      </c>
      <c r="D18" s="82"/>
      <c r="E18" s="82"/>
      <c r="F18" s="87"/>
      <c r="G18" s="89"/>
      <c r="H18" s="22"/>
      <c r="I18" s="73">
        <f t="shared" si="10"/>
        <v>0</v>
      </c>
      <c r="J18" s="73">
        <f t="shared" si="11"/>
        <v>0</v>
      </c>
      <c r="K18" s="73">
        <f t="shared" si="12"/>
        <v>-0.5</v>
      </c>
      <c r="L18" s="8"/>
      <c r="M18" s="26">
        <f t="shared" si="13"/>
        <v>0</v>
      </c>
      <c r="P18" s="54"/>
      <c r="Q18" s="54" t="str">
        <f t="shared" si="1"/>
        <v>0</v>
      </c>
      <c r="R18" s="54" t="str">
        <f t="shared" si="2"/>
        <v>0</v>
      </c>
      <c r="S18" s="1">
        <f t="shared" si="3"/>
        <v>0</v>
      </c>
      <c r="T18" s="55">
        <f t="shared" si="5"/>
        <v>0</v>
      </c>
      <c r="U18" s="54">
        <f>IF(AND(D18="CP",E18="CP"),1,IF(AND(D18="CP",E18&lt;&gt;"CP"),0.5,IF(AND(D18&lt;&gt;"CP",E18="CP"),0.5,0)))</f>
        <v>0</v>
      </c>
      <c r="V18" s="54">
        <f t="shared" si="14"/>
        <v>0</v>
      </c>
      <c r="W18" s="54">
        <f t="shared" si="4"/>
        <v>0</v>
      </c>
      <c r="X18" s="3">
        <f t="shared" si="6"/>
        <v>0</v>
      </c>
      <c r="Y18" s="54">
        <f t="shared" si="7"/>
        <v>0</v>
      </c>
      <c r="Z18" s="54">
        <f t="shared" si="7"/>
        <v>0</v>
      </c>
      <c r="AA18" s="2">
        <f t="shared" si="8"/>
        <v>0</v>
      </c>
      <c r="AB18" s="1">
        <f t="shared" si="9"/>
        <v>0</v>
      </c>
    </row>
    <row r="19" spans="1:28" ht="22.5" customHeight="1" x14ac:dyDescent="0.25">
      <c r="A19" s="303"/>
      <c r="B19" s="85" t="s">
        <v>16</v>
      </c>
      <c r="C19" s="124" t="str">
        <v/>
      </c>
      <c r="D19" s="83"/>
      <c r="E19" s="83"/>
      <c r="F19" s="8"/>
      <c r="G19" s="83"/>
      <c r="H19" s="22"/>
      <c r="I19" s="83"/>
      <c r="J19" s="83"/>
      <c r="K19" s="83"/>
      <c r="L19" s="8"/>
      <c r="M19" s="83"/>
      <c r="P19" s="54"/>
      <c r="Q19" s="54" t="str">
        <f t="shared" si="1"/>
        <v>0</v>
      </c>
      <c r="R19" s="54" t="str">
        <f t="shared" si="2"/>
        <v>0</v>
      </c>
      <c r="S19" s="1">
        <f t="shared" si="3"/>
        <v>0</v>
      </c>
      <c r="T19" s="55">
        <f t="shared" si="5"/>
        <v>0</v>
      </c>
      <c r="U19" s="54">
        <f t="shared" ref="U19:U50" si="15">IF(AND(D19="CP",E19="CP"),1,IF(AND(D19="CP",E19&lt;&gt;"CP"),0.5,IF(AND(D19&lt;&gt;"CP",E19="CP"),0.5,0)))</f>
        <v>0</v>
      </c>
      <c r="V19" s="54">
        <f t="shared" si="14"/>
        <v>0</v>
      </c>
      <c r="W19" s="54">
        <f t="shared" si="4"/>
        <v>0</v>
      </c>
      <c r="X19" s="3">
        <f t="shared" si="6"/>
        <v>0</v>
      </c>
      <c r="Y19" s="54">
        <f t="shared" si="7"/>
        <v>0</v>
      </c>
      <c r="Z19" s="54">
        <f t="shared" si="7"/>
        <v>0</v>
      </c>
      <c r="AA19" s="2">
        <f t="shared" si="8"/>
        <v>0</v>
      </c>
      <c r="AB19" s="1">
        <f t="shared" si="9"/>
        <v>0</v>
      </c>
    </row>
    <row r="20" spans="1:28" ht="22.5" customHeight="1" thickBot="1" x14ac:dyDescent="0.3">
      <c r="A20" s="293"/>
      <c r="B20" s="86" t="s">
        <v>17</v>
      </c>
      <c r="C20" s="125">
        <v>43709</v>
      </c>
      <c r="D20" s="84"/>
      <c r="E20" s="84"/>
      <c r="F20" s="28"/>
      <c r="G20" s="84"/>
      <c r="H20" s="32"/>
      <c r="I20" s="84"/>
      <c r="J20" s="84"/>
      <c r="K20" s="84"/>
      <c r="L20" s="28"/>
      <c r="M20" s="84"/>
      <c r="P20" s="54"/>
      <c r="Q20" s="54" t="str">
        <f t="shared" si="1"/>
        <v>0</v>
      </c>
      <c r="R20" s="54" t="str">
        <f t="shared" si="2"/>
        <v>0</v>
      </c>
      <c r="S20" s="1">
        <f t="shared" si="3"/>
        <v>0</v>
      </c>
      <c r="T20" s="55">
        <f t="shared" si="5"/>
        <v>0</v>
      </c>
      <c r="U20" s="54">
        <f t="shared" si="15"/>
        <v>0</v>
      </c>
      <c r="V20" s="54">
        <f t="shared" si="14"/>
        <v>0</v>
      </c>
      <c r="W20" s="54">
        <f t="shared" si="4"/>
        <v>0</v>
      </c>
      <c r="X20" s="3">
        <f t="shared" si="6"/>
        <v>0</v>
      </c>
      <c r="Y20" s="54">
        <f t="shared" si="7"/>
        <v>0</v>
      </c>
      <c r="Z20" s="54">
        <f t="shared" si="7"/>
        <v>0</v>
      </c>
      <c r="AA20" s="2">
        <f t="shared" si="8"/>
        <v>0</v>
      </c>
      <c r="AB20" s="1">
        <f t="shared" si="9"/>
        <v>0</v>
      </c>
    </row>
    <row r="21" spans="1:28" ht="22.5" customHeight="1" x14ac:dyDescent="0.25">
      <c r="A21" s="292">
        <v>32</v>
      </c>
      <c r="B21" s="23" t="s">
        <v>11</v>
      </c>
      <c r="C21" s="120">
        <f>IF(OR(C20="",C20=DATE($M$1,9,30)),"",C20+1)</f>
        <v>43710</v>
      </c>
      <c r="D21" s="81"/>
      <c r="E21" s="81"/>
      <c r="F21" s="8"/>
      <c r="G21" s="88"/>
      <c r="H21" s="31"/>
      <c r="I21" s="73">
        <f t="shared" ref="I21:I25" si="16">IF(G21&gt;T21,(G21-T21),0)</f>
        <v>0</v>
      </c>
      <c r="J21" s="73">
        <f t="shared" ref="J21:J25" si="17">IF(G21&lt;T21,(G21-T21),0)</f>
        <v>0</v>
      </c>
      <c r="K21" s="75">
        <f>+K18+I21+J21</f>
        <v>-0.5</v>
      </c>
      <c r="L21" s="23"/>
      <c r="M21" s="26">
        <f t="shared" ref="M21:M25" si="18">-U21</f>
        <v>0</v>
      </c>
      <c r="P21" s="54"/>
      <c r="Q21" s="54" t="str">
        <f t="shared" si="1"/>
        <v>0</v>
      </c>
      <c r="R21" s="54" t="str">
        <f t="shared" si="2"/>
        <v>0</v>
      </c>
      <c r="S21" s="1">
        <f t="shared" si="3"/>
        <v>0</v>
      </c>
      <c r="T21" s="55">
        <f t="shared" si="5"/>
        <v>0</v>
      </c>
      <c r="U21" s="54">
        <f t="shared" si="15"/>
        <v>0</v>
      </c>
      <c r="V21" s="54">
        <f t="shared" si="14"/>
        <v>0</v>
      </c>
      <c r="W21" s="54">
        <f t="shared" si="4"/>
        <v>0</v>
      </c>
      <c r="X21" s="3">
        <f t="shared" si="6"/>
        <v>0</v>
      </c>
      <c r="Y21" s="54">
        <f t="shared" si="7"/>
        <v>0</v>
      </c>
      <c r="Z21" s="54">
        <f t="shared" si="7"/>
        <v>0</v>
      </c>
      <c r="AA21" s="2">
        <f t="shared" si="8"/>
        <v>0</v>
      </c>
      <c r="AB21" s="1">
        <f t="shared" si="9"/>
        <v>0</v>
      </c>
    </row>
    <row r="22" spans="1:28" ht="22.5" customHeight="1" x14ac:dyDescent="0.25">
      <c r="A22" s="303"/>
      <c r="B22" s="8" t="s">
        <v>12</v>
      </c>
      <c r="C22" s="127">
        <f t="shared" ref="C22:C50" si="19">IF(OR(C21="",C21=DATE($M$1,9,30)),"",C21+1)</f>
        <v>43711</v>
      </c>
      <c r="D22" s="81"/>
      <c r="E22" s="81"/>
      <c r="F22" s="8"/>
      <c r="G22" s="88"/>
      <c r="H22" s="22"/>
      <c r="I22" s="73">
        <f t="shared" si="16"/>
        <v>0</v>
      </c>
      <c r="J22" s="73">
        <f t="shared" si="17"/>
        <v>0</v>
      </c>
      <c r="K22" s="73">
        <f>K21+I22+J22</f>
        <v>-0.5</v>
      </c>
      <c r="L22" s="8"/>
      <c r="M22" s="26">
        <f t="shared" si="18"/>
        <v>0</v>
      </c>
      <c r="P22" s="54"/>
      <c r="Q22" s="54" t="str">
        <f t="shared" si="1"/>
        <v>0</v>
      </c>
      <c r="R22" s="54" t="str">
        <f t="shared" si="2"/>
        <v>0</v>
      </c>
      <c r="S22" s="1">
        <f t="shared" si="3"/>
        <v>0</v>
      </c>
      <c r="T22" s="55">
        <f t="shared" si="5"/>
        <v>0</v>
      </c>
      <c r="U22" s="54">
        <f t="shared" si="15"/>
        <v>0</v>
      </c>
      <c r="V22" s="54">
        <f t="shared" si="14"/>
        <v>0</v>
      </c>
      <c r="W22" s="54">
        <f t="shared" si="4"/>
        <v>0</v>
      </c>
      <c r="X22" s="3">
        <f t="shared" si="6"/>
        <v>0</v>
      </c>
      <c r="Y22" s="54">
        <f t="shared" si="7"/>
        <v>0</v>
      </c>
      <c r="Z22" s="54">
        <f t="shared" si="7"/>
        <v>0</v>
      </c>
      <c r="AA22" s="2">
        <f t="shared" si="8"/>
        <v>0</v>
      </c>
      <c r="AB22" s="1">
        <f t="shared" si="9"/>
        <v>0</v>
      </c>
    </row>
    <row r="23" spans="1:28" ht="22.5" customHeight="1" x14ac:dyDescent="0.25">
      <c r="A23" s="303"/>
      <c r="B23" s="8" t="s">
        <v>13</v>
      </c>
      <c r="C23" s="127">
        <f t="shared" si="19"/>
        <v>43712</v>
      </c>
      <c r="D23" s="81"/>
      <c r="E23" s="81"/>
      <c r="F23" s="8"/>
      <c r="G23" s="88"/>
      <c r="H23" s="22"/>
      <c r="I23" s="73">
        <f t="shared" si="16"/>
        <v>0</v>
      </c>
      <c r="J23" s="73">
        <f t="shared" si="17"/>
        <v>0</v>
      </c>
      <c r="K23" s="73">
        <f t="shared" ref="K23:K25" si="20">K22+I23+J23</f>
        <v>-0.5</v>
      </c>
      <c r="L23" s="8"/>
      <c r="M23" s="26">
        <f t="shared" si="18"/>
        <v>0</v>
      </c>
      <c r="P23" s="54"/>
      <c r="Q23" s="54" t="str">
        <f t="shared" si="1"/>
        <v>0</v>
      </c>
      <c r="R23" s="54" t="str">
        <f t="shared" si="2"/>
        <v>0</v>
      </c>
      <c r="S23" s="1">
        <f t="shared" si="3"/>
        <v>0</v>
      </c>
      <c r="T23" s="55">
        <f t="shared" si="5"/>
        <v>0</v>
      </c>
      <c r="U23" s="54">
        <f t="shared" si="15"/>
        <v>0</v>
      </c>
      <c r="V23" s="54">
        <f t="shared" si="14"/>
        <v>0</v>
      </c>
      <c r="W23" s="54">
        <f t="shared" si="4"/>
        <v>0</v>
      </c>
      <c r="X23" s="3">
        <f t="shared" si="6"/>
        <v>0</v>
      </c>
      <c r="Y23" s="54">
        <f t="shared" si="7"/>
        <v>0</v>
      </c>
      <c r="Z23" s="54">
        <f t="shared" si="7"/>
        <v>0</v>
      </c>
      <c r="AA23" s="2">
        <f t="shared" si="8"/>
        <v>0</v>
      </c>
      <c r="AB23" s="1">
        <f t="shared" si="9"/>
        <v>0</v>
      </c>
    </row>
    <row r="24" spans="1:28" ht="22.5" customHeight="1" x14ac:dyDescent="0.25">
      <c r="A24" s="303"/>
      <c r="B24" s="8" t="s">
        <v>14</v>
      </c>
      <c r="C24" s="127">
        <f t="shared" si="19"/>
        <v>43713</v>
      </c>
      <c r="D24" s="81"/>
      <c r="E24" s="81"/>
      <c r="F24" s="8"/>
      <c r="G24" s="88"/>
      <c r="H24" s="22"/>
      <c r="I24" s="73">
        <f t="shared" si="16"/>
        <v>0</v>
      </c>
      <c r="J24" s="73">
        <f t="shared" si="17"/>
        <v>0</v>
      </c>
      <c r="K24" s="73">
        <f t="shared" si="20"/>
        <v>-0.5</v>
      </c>
      <c r="L24" s="8"/>
      <c r="M24" s="26">
        <f t="shared" si="18"/>
        <v>0</v>
      </c>
      <c r="P24" s="54"/>
      <c r="Q24" s="54" t="str">
        <f t="shared" si="1"/>
        <v>0</v>
      </c>
      <c r="R24" s="54" t="str">
        <f t="shared" si="2"/>
        <v>0</v>
      </c>
      <c r="S24" s="1">
        <f t="shared" si="3"/>
        <v>0</v>
      </c>
      <c r="T24" s="55">
        <f t="shared" si="5"/>
        <v>0</v>
      </c>
      <c r="U24" s="54">
        <f t="shared" si="15"/>
        <v>0</v>
      </c>
      <c r="V24" s="54">
        <f t="shared" si="14"/>
        <v>0</v>
      </c>
      <c r="W24" s="54">
        <f t="shared" si="4"/>
        <v>0</v>
      </c>
      <c r="X24" s="3">
        <f t="shared" ref="X24:X28" si="21">SUM(U24:W24)</f>
        <v>0</v>
      </c>
      <c r="Y24" s="54">
        <f t="shared" si="7"/>
        <v>0</v>
      </c>
      <c r="Z24" s="54">
        <f t="shared" si="7"/>
        <v>0</v>
      </c>
      <c r="AA24" s="2">
        <f t="shared" si="8"/>
        <v>0</v>
      </c>
      <c r="AB24" s="1">
        <f t="shared" si="9"/>
        <v>0</v>
      </c>
    </row>
    <row r="25" spans="1:28" ht="22.5" customHeight="1" x14ac:dyDescent="0.25">
      <c r="A25" s="303"/>
      <c r="B25" s="8" t="s">
        <v>15</v>
      </c>
      <c r="C25" s="127">
        <f t="shared" si="19"/>
        <v>43714</v>
      </c>
      <c r="D25" s="81"/>
      <c r="E25" s="81"/>
      <c r="F25" s="8"/>
      <c r="G25" s="88"/>
      <c r="H25" s="22"/>
      <c r="I25" s="73">
        <f t="shared" si="16"/>
        <v>0</v>
      </c>
      <c r="J25" s="73">
        <f t="shared" si="17"/>
        <v>0</v>
      </c>
      <c r="K25" s="73">
        <f t="shared" si="20"/>
        <v>-0.5</v>
      </c>
      <c r="L25" s="8"/>
      <c r="M25" s="26">
        <f t="shared" si="18"/>
        <v>0</v>
      </c>
      <c r="P25" s="54"/>
      <c r="Q25" s="54" t="str">
        <f t="shared" si="1"/>
        <v>0</v>
      </c>
      <c r="R25" s="54" t="str">
        <f t="shared" si="2"/>
        <v>0</v>
      </c>
      <c r="S25" s="1">
        <f t="shared" si="3"/>
        <v>0</v>
      </c>
      <c r="T25" s="55">
        <f t="shared" si="5"/>
        <v>0</v>
      </c>
      <c r="U25" s="54">
        <f t="shared" si="15"/>
        <v>0</v>
      </c>
      <c r="V25" s="54">
        <f t="shared" si="14"/>
        <v>0</v>
      </c>
      <c r="W25" s="54">
        <f t="shared" si="4"/>
        <v>0</v>
      </c>
      <c r="X25" s="3">
        <f t="shared" si="21"/>
        <v>0</v>
      </c>
      <c r="Y25" s="54">
        <f t="shared" si="7"/>
        <v>0</v>
      </c>
      <c r="Z25" s="54">
        <f t="shared" si="7"/>
        <v>0</v>
      </c>
      <c r="AA25" s="2">
        <f t="shared" si="8"/>
        <v>0</v>
      </c>
      <c r="AB25" s="1">
        <f t="shared" si="9"/>
        <v>0</v>
      </c>
    </row>
    <row r="26" spans="1:28" ht="22.5" customHeight="1" x14ac:dyDescent="0.25">
      <c r="A26" s="303"/>
      <c r="B26" s="85" t="s">
        <v>16</v>
      </c>
      <c r="C26" s="124">
        <f t="shared" si="19"/>
        <v>43715</v>
      </c>
      <c r="D26" s="83"/>
      <c r="E26" s="83"/>
      <c r="F26" s="8"/>
      <c r="G26" s="83"/>
      <c r="H26" s="22"/>
      <c r="I26" s="83"/>
      <c r="J26" s="83"/>
      <c r="K26" s="83"/>
      <c r="L26" s="8"/>
      <c r="M26" s="83"/>
      <c r="P26" s="54"/>
      <c r="Q26" s="54" t="str">
        <f t="shared" si="1"/>
        <v>0</v>
      </c>
      <c r="R26" s="54" t="str">
        <f t="shared" si="2"/>
        <v>0</v>
      </c>
      <c r="S26" s="1">
        <f t="shared" si="3"/>
        <v>0</v>
      </c>
      <c r="T26" s="55">
        <f t="shared" si="5"/>
        <v>0</v>
      </c>
      <c r="U26" s="54">
        <f t="shared" si="15"/>
        <v>0</v>
      </c>
      <c r="V26" s="54">
        <f t="shared" si="14"/>
        <v>0</v>
      </c>
      <c r="W26" s="54">
        <f t="shared" si="4"/>
        <v>0</v>
      </c>
      <c r="X26" s="3">
        <f t="shared" si="21"/>
        <v>0</v>
      </c>
      <c r="Y26" s="54">
        <f t="shared" si="7"/>
        <v>0</v>
      </c>
      <c r="Z26" s="54">
        <f t="shared" si="7"/>
        <v>0</v>
      </c>
      <c r="AA26" s="2">
        <f t="shared" si="8"/>
        <v>0</v>
      </c>
      <c r="AB26" s="1">
        <f t="shared" si="9"/>
        <v>0</v>
      </c>
    </row>
    <row r="27" spans="1:28" ht="22.5" customHeight="1" thickBot="1" x14ac:dyDescent="0.3">
      <c r="A27" s="293"/>
      <c r="B27" s="86" t="s">
        <v>17</v>
      </c>
      <c r="C27" s="123">
        <f t="shared" si="19"/>
        <v>43716</v>
      </c>
      <c r="D27" s="84"/>
      <c r="E27" s="84"/>
      <c r="F27" s="28"/>
      <c r="G27" s="84"/>
      <c r="H27" s="32"/>
      <c r="I27" s="84"/>
      <c r="J27" s="84"/>
      <c r="K27" s="84"/>
      <c r="L27" s="28"/>
      <c r="M27" s="84"/>
      <c r="P27" s="54"/>
      <c r="Q27" s="54" t="str">
        <f t="shared" si="1"/>
        <v>0</v>
      </c>
      <c r="R27" s="54" t="str">
        <f t="shared" si="2"/>
        <v>0</v>
      </c>
      <c r="S27" s="1">
        <f t="shared" si="3"/>
        <v>0</v>
      </c>
      <c r="T27" s="55">
        <f t="shared" si="5"/>
        <v>0</v>
      </c>
      <c r="U27" s="54">
        <f t="shared" si="15"/>
        <v>0</v>
      </c>
      <c r="V27" s="54">
        <f t="shared" si="14"/>
        <v>0</v>
      </c>
      <c r="W27" s="54">
        <f t="shared" si="4"/>
        <v>0</v>
      </c>
      <c r="X27" s="3">
        <f t="shared" si="21"/>
        <v>0</v>
      </c>
      <c r="Y27" s="54">
        <f t="shared" si="7"/>
        <v>0</v>
      </c>
      <c r="Z27" s="54">
        <f t="shared" si="7"/>
        <v>0</v>
      </c>
      <c r="AA27" s="2">
        <f t="shared" si="8"/>
        <v>0</v>
      </c>
      <c r="AB27" s="1">
        <f t="shared" si="9"/>
        <v>0</v>
      </c>
    </row>
    <row r="28" spans="1:28" ht="22.5" customHeight="1" x14ac:dyDescent="0.25">
      <c r="A28" s="292">
        <v>33</v>
      </c>
      <c r="B28" s="23" t="s">
        <v>11</v>
      </c>
      <c r="C28" s="128">
        <f t="shared" si="19"/>
        <v>43717</v>
      </c>
      <c r="D28" s="81"/>
      <c r="E28" s="81"/>
      <c r="F28" s="8"/>
      <c r="G28" s="88"/>
      <c r="H28" s="31"/>
      <c r="I28" s="73">
        <f t="shared" ref="I28:I32" si="22">IF(G28&gt;T28,(G28-T28),0)</f>
        <v>0</v>
      </c>
      <c r="J28" s="73">
        <f t="shared" ref="J28:J32" si="23">IF(G28&lt;T28,(G28-T28),0)</f>
        <v>0</v>
      </c>
      <c r="K28" s="75">
        <f>+K25+I28+J28</f>
        <v>-0.5</v>
      </c>
      <c r="L28" s="23"/>
      <c r="M28" s="26">
        <f t="shared" ref="M28:M32" si="24">-U28</f>
        <v>0</v>
      </c>
      <c r="P28" s="54"/>
      <c r="Q28" s="54" t="str">
        <f t="shared" si="1"/>
        <v>0</v>
      </c>
      <c r="R28" s="54" t="str">
        <f t="shared" si="2"/>
        <v>0</v>
      </c>
      <c r="S28" s="1">
        <f t="shared" si="3"/>
        <v>0</v>
      </c>
      <c r="T28" s="55">
        <f t="shared" si="5"/>
        <v>0</v>
      </c>
      <c r="U28" s="54">
        <f t="shared" si="15"/>
        <v>0</v>
      </c>
      <c r="V28" s="54">
        <f t="shared" si="14"/>
        <v>0</v>
      </c>
      <c r="W28" s="54">
        <f t="shared" si="4"/>
        <v>0</v>
      </c>
      <c r="X28" s="3">
        <f t="shared" si="21"/>
        <v>0</v>
      </c>
      <c r="Y28" s="54">
        <f t="shared" si="7"/>
        <v>0</v>
      </c>
      <c r="Z28" s="54">
        <f t="shared" si="7"/>
        <v>0</v>
      </c>
      <c r="AA28" s="2">
        <f t="shared" si="8"/>
        <v>0</v>
      </c>
      <c r="AB28" s="1">
        <f t="shared" si="9"/>
        <v>0</v>
      </c>
    </row>
    <row r="29" spans="1:28" ht="22.5" customHeight="1" x14ac:dyDescent="0.25">
      <c r="A29" s="303"/>
      <c r="B29" s="8" t="s">
        <v>12</v>
      </c>
      <c r="C29" s="127">
        <f t="shared" si="19"/>
        <v>43718</v>
      </c>
      <c r="D29" s="81"/>
      <c r="E29" s="81"/>
      <c r="F29" s="8"/>
      <c r="G29" s="88"/>
      <c r="H29" s="22"/>
      <c r="I29" s="73">
        <f t="shared" si="22"/>
        <v>0</v>
      </c>
      <c r="J29" s="73">
        <f t="shared" si="23"/>
        <v>0</v>
      </c>
      <c r="K29" s="73">
        <f>K28+I29+J29</f>
        <v>-0.5</v>
      </c>
      <c r="L29" s="8"/>
      <c r="M29" s="26">
        <f t="shared" si="24"/>
        <v>0</v>
      </c>
      <c r="P29" s="54"/>
      <c r="Q29" s="54" t="str">
        <f>IF(D29="T",2,IF(D29="CP",0,IF(D29="TF",2,IF(D29="TM",0,IF(D29="JF",0,IF(D29="RTT",0,IF(D29="JNT",0,"0")))))))</f>
        <v>0</v>
      </c>
      <c r="R29" s="54" t="str">
        <f>IF(E29="T",3,IF(E29="CP",0,IF(E29="TF",3,IF(E29="TM",0,IF(E29="JF",0,IF(E29="RTT",0,IF(E29="JNT",0,"0")))))))</f>
        <v>0</v>
      </c>
      <c r="S29" s="1">
        <f t="shared" si="3"/>
        <v>0</v>
      </c>
      <c r="T29" s="55">
        <f t="shared" si="5"/>
        <v>0</v>
      </c>
      <c r="U29" s="54">
        <f t="shared" si="15"/>
        <v>0</v>
      </c>
      <c r="V29" s="54">
        <f t="shared" ref="V29:V50" si="25">IF(I29="RTT",0.5,0)</f>
        <v>0</v>
      </c>
      <c r="W29" s="3">
        <f t="shared" ref="W29:W50" si="26">SUM(T29:V29)</f>
        <v>0</v>
      </c>
      <c r="X29" s="54">
        <f t="shared" ref="X29:Y44" si="27">IF(H29="TM",0.5,0)</f>
        <v>0</v>
      </c>
      <c r="Y29" s="54">
        <f t="shared" si="27"/>
        <v>0</v>
      </c>
      <c r="Z29" s="2">
        <f t="shared" ref="Z29:Z50" si="28">SUM(X29:Y29)</f>
        <v>0</v>
      </c>
      <c r="AA29" s="1">
        <f t="shared" ref="AA29:AA50" si="29">Z29/1547*17</f>
        <v>0</v>
      </c>
    </row>
    <row r="30" spans="1:28" ht="22.5" customHeight="1" x14ac:dyDescent="0.25">
      <c r="A30" s="303"/>
      <c r="B30" s="8" t="s">
        <v>13</v>
      </c>
      <c r="C30" s="127">
        <f t="shared" si="19"/>
        <v>43719</v>
      </c>
      <c r="D30" s="81"/>
      <c r="E30" s="81"/>
      <c r="F30" s="8"/>
      <c r="G30" s="88"/>
      <c r="H30" s="22"/>
      <c r="I30" s="73">
        <f t="shared" si="22"/>
        <v>0</v>
      </c>
      <c r="J30" s="73">
        <f t="shared" si="23"/>
        <v>0</v>
      </c>
      <c r="K30" s="73">
        <f t="shared" ref="K30:K32" si="30">K29+I30+J30</f>
        <v>-0.5</v>
      </c>
      <c r="L30" s="8"/>
      <c r="M30" s="26">
        <f t="shared" si="24"/>
        <v>0</v>
      </c>
      <c r="P30" s="54"/>
      <c r="Q30" s="54" t="str">
        <f t="shared" ref="Q30:Q50" si="31">IF(D30="T",2,IF(D30="CP",0,IF(D30="TF",2,IF(D30="TM",0,IF(D30="JF",0,IF(D30="RTT",0,IF(D30="JNT",0,"0")))))))</f>
        <v>0</v>
      </c>
      <c r="R30" s="54" t="str">
        <f t="shared" ref="R30:R50" si="32">IF(E30="T",3,IF(E30="CP",0,IF(E30="TF",3,IF(E30="TM",0,IF(E30="JF",0,IF(E30="RTT",0,IF(E30="JNT",0,"0")))))))</f>
        <v>0</v>
      </c>
      <c r="S30" s="1">
        <f t="shared" si="3"/>
        <v>0</v>
      </c>
      <c r="T30" s="55">
        <f t="shared" si="5"/>
        <v>0</v>
      </c>
      <c r="U30" s="54">
        <f t="shared" si="15"/>
        <v>0</v>
      </c>
      <c r="V30" s="54">
        <f t="shared" si="25"/>
        <v>0</v>
      </c>
      <c r="W30" s="3">
        <f t="shared" si="26"/>
        <v>0</v>
      </c>
      <c r="X30" s="54">
        <f t="shared" si="27"/>
        <v>0</v>
      </c>
      <c r="Y30" s="54">
        <f t="shared" si="27"/>
        <v>0</v>
      </c>
      <c r="Z30" s="2">
        <f t="shared" si="28"/>
        <v>0</v>
      </c>
      <c r="AA30" s="1">
        <f t="shared" si="29"/>
        <v>0</v>
      </c>
    </row>
    <row r="31" spans="1:28" ht="22.5" customHeight="1" x14ac:dyDescent="0.25">
      <c r="A31" s="303"/>
      <c r="B31" s="8" t="s">
        <v>14</v>
      </c>
      <c r="C31" s="127">
        <f t="shared" si="19"/>
        <v>43720</v>
      </c>
      <c r="D31" s="81"/>
      <c r="E31" s="81"/>
      <c r="F31" s="8"/>
      <c r="G31" s="88"/>
      <c r="H31" s="22"/>
      <c r="I31" s="73">
        <f t="shared" si="22"/>
        <v>0</v>
      </c>
      <c r="J31" s="73">
        <f t="shared" si="23"/>
        <v>0</v>
      </c>
      <c r="K31" s="73">
        <f t="shared" si="30"/>
        <v>-0.5</v>
      </c>
      <c r="L31" s="8"/>
      <c r="M31" s="26">
        <f t="shared" si="24"/>
        <v>0</v>
      </c>
      <c r="P31" s="54"/>
      <c r="Q31" s="54" t="str">
        <f t="shared" si="31"/>
        <v>0</v>
      </c>
      <c r="R31" s="54" t="str">
        <f t="shared" si="32"/>
        <v>0</v>
      </c>
      <c r="S31" s="1">
        <f t="shared" si="3"/>
        <v>0</v>
      </c>
      <c r="T31" s="55">
        <f t="shared" si="5"/>
        <v>0</v>
      </c>
      <c r="U31" s="54">
        <f t="shared" si="15"/>
        <v>0</v>
      </c>
      <c r="V31" s="54">
        <f t="shared" si="25"/>
        <v>0</v>
      </c>
      <c r="W31" s="3">
        <f t="shared" si="26"/>
        <v>0</v>
      </c>
      <c r="X31" s="54">
        <f t="shared" si="27"/>
        <v>0</v>
      </c>
      <c r="Y31" s="54">
        <f t="shared" si="27"/>
        <v>0</v>
      </c>
      <c r="Z31" s="2">
        <f t="shared" si="28"/>
        <v>0</v>
      </c>
      <c r="AA31" s="1">
        <f t="shared" si="29"/>
        <v>0</v>
      </c>
    </row>
    <row r="32" spans="1:28" ht="22.5" customHeight="1" x14ac:dyDescent="0.25">
      <c r="A32" s="303"/>
      <c r="B32" s="8" t="s">
        <v>15</v>
      </c>
      <c r="C32" s="127">
        <f t="shared" si="19"/>
        <v>43721</v>
      </c>
      <c r="D32" s="81"/>
      <c r="E32" s="81"/>
      <c r="F32" s="8"/>
      <c r="G32" s="88"/>
      <c r="H32" s="22"/>
      <c r="I32" s="73">
        <f t="shared" si="22"/>
        <v>0</v>
      </c>
      <c r="J32" s="73">
        <f t="shared" si="23"/>
        <v>0</v>
      </c>
      <c r="K32" s="73">
        <f t="shared" si="30"/>
        <v>-0.5</v>
      </c>
      <c r="L32" s="8"/>
      <c r="M32" s="26">
        <f t="shared" si="24"/>
        <v>0</v>
      </c>
      <c r="N32" s="1" t="s">
        <v>74</v>
      </c>
      <c r="P32" s="54"/>
      <c r="Q32" s="54" t="str">
        <f t="shared" si="31"/>
        <v>0</v>
      </c>
      <c r="R32" s="54" t="str">
        <f t="shared" si="32"/>
        <v>0</v>
      </c>
      <c r="S32" s="1">
        <f t="shared" si="3"/>
        <v>0</v>
      </c>
      <c r="T32" s="55">
        <f t="shared" si="5"/>
        <v>0</v>
      </c>
      <c r="U32" s="54">
        <f t="shared" si="15"/>
        <v>0</v>
      </c>
      <c r="V32" s="54">
        <f t="shared" si="25"/>
        <v>0</v>
      </c>
      <c r="W32" s="3">
        <f t="shared" si="26"/>
        <v>0</v>
      </c>
      <c r="X32" s="54">
        <f t="shared" si="27"/>
        <v>0</v>
      </c>
      <c r="Y32" s="54">
        <f t="shared" si="27"/>
        <v>0</v>
      </c>
      <c r="Z32" s="2">
        <f t="shared" si="28"/>
        <v>0</v>
      </c>
      <c r="AA32" s="1">
        <f t="shared" si="29"/>
        <v>0</v>
      </c>
    </row>
    <row r="33" spans="1:27" ht="22.5" customHeight="1" x14ac:dyDescent="0.25">
      <c r="A33" s="303"/>
      <c r="B33" s="85" t="s">
        <v>16</v>
      </c>
      <c r="C33" s="124">
        <f t="shared" si="19"/>
        <v>43722</v>
      </c>
      <c r="D33" s="83"/>
      <c r="E33" s="83"/>
      <c r="F33" s="8"/>
      <c r="G33" s="83"/>
      <c r="H33" s="22"/>
      <c r="I33" s="83"/>
      <c r="J33" s="83"/>
      <c r="K33" s="83"/>
      <c r="L33" s="8"/>
      <c r="M33" s="83"/>
      <c r="P33" s="54"/>
      <c r="Q33" s="54" t="str">
        <f t="shared" si="31"/>
        <v>0</v>
      </c>
      <c r="R33" s="54" t="str">
        <f t="shared" si="32"/>
        <v>0</v>
      </c>
      <c r="S33" s="1">
        <f t="shared" si="3"/>
        <v>0</v>
      </c>
      <c r="T33" s="55">
        <f t="shared" si="5"/>
        <v>0</v>
      </c>
      <c r="U33" s="54">
        <f t="shared" si="15"/>
        <v>0</v>
      </c>
      <c r="V33" s="54">
        <f t="shared" si="25"/>
        <v>0</v>
      </c>
      <c r="W33" s="3">
        <f t="shared" si="26"/>
        <v>0</v>
      </c>
      <c r="X33" s="54">
        <f t="shared" si="27"/>
        <v>0</v>
      </c>
      <c r="Y33" s="54">
        <f t="shared" si="27"/>
        <v>0</v>
      </c>
      <c r="Z33" s="2">
        <f t="shared" si="28"/>
        <v>0</v>
      </c>
      <c r="AA33" s="1">
        <f t="shared" si="29"/>
        <v>0</v>
      </c>
    </row>
    <row r="34" spans="1:27" ht="22.5" customHeight="1" thickBot="1" x14ac:dyDescent="0.3">
      <c r="A34" s="293"/>
      <c r="B34" s="86" t="s">
        <v>17</v>
      </c>
      <c r="C34" s="123">
        <f t="shared" si="19"/>
        <v>43723</v>
      </c>
      <c r="D34" s="84"/>
      <c r="E34" s="84"/>
      <c r="F34" s="28"/>
      <c r="G34" s="84"/>
      <c r="H34" s="32"/>
      <c r="I34" s="84"/>
      <c r="J34" s="84"/>
      <c r="K34" s="84"/>
      <c r="L34" s="28"/>
      <c r="M34" s="84"/>
      <c r="Q34" s="54" t="str">
        <f t="shared" si="31"/>
        <v>0</v>
      </c>
      <c r="R34" s="54" t="str">
        <f t="shared" si="32"/>
        <v>0</v>
      </c>
      <c r="S34" s="1">
        <f t="shared" si="3"/>
        <v>0</v>
      </c>
      <c r="T34" s="55">
        <f t="shared" si="5"/>
        <v>0</v>
      </c>
      <c r="U34" s="54">
        <f t="shared" si="15"/>
        <v>0</v>
      </c>
      <c r="V34" s="54">
        <f t="shared" si="25"/>
        <v>0</v>
      </c>
      <c r="W34" s="3">
        <f t="shared" si="26"/>
        <v>0</v>
      </c>
      <c r="X34" s="54">
        <f t="shared" si="27"/>
        <v>0</v>
      </c>
      <c r="Y34" s="54">
        <f t="shared" si="27"/>
        <v>0</v>
      </c>
      <c r="Z34" s="2">
        <f t="shared" si="28"/>
        <v>0</v>
      </c>
      <c r="AA34" s="1">
        <f t="shared" si="29"/>
        <v>0</v>
      </c>
    </row>
    <row r="35" spans="1:27" ht="22.5" customHeight="1" x14ac:dyDescent="0.25">
      <c r="A35" s="292">
        <v>34</v>
      </c>
      <c r="B35" s="23" t="s">
        <v>11</v>
      </c>
      <c r="C35" s="128">
        <f t="shared" si="19"/>
        <v>43724</v>
      </c>
      <c r="D35" s="81"/>
      <c r="E35" s="81"/>
      <c r="F35" s="8"/>
      <c r="G35" s="88"/>
      <c r="H35" s="31"/>
      <c r="I35" s="73">
        <f t="shared" ref="I35:I39" si="33">IF(G35&gt;T35,(G35-T35),0)</f>
        <v>0</v>
      </c>
      <c r="J35" s="73">
        <f t="shared" ref="J35:J39" si="34">IF(G35&lt;T35,(G35-T35),0)</f>
        <v>0</v>
      </c>
      <c r="K35" s="75">
        <f>+K32+I35+J35</f>
        <v>-0.5</v>
      </c>
      <c r="L35" s="23"/>
      <c r="M35" s="26">
        <f t="shared" ref="M35:M39" si="35">-U35</f>
        <v>0</v>
      </c>
      <c r="N35" s="1" t="s">
        <v>74</v>
      </c>
      <c r="Q35" s="54" t="str">
        <f t="shared" si="31"/>
        <v>0</v>
      </c>
      <c r="R35" s="54" t="str">
        <f t="shared" si="32"/>
        <v>0</v>
      </c>
      <c r="S35" s="1">
        <f t="shared" si="3"/>
        <v>0</v>
      </c>
      <c r="T35" s="55">
        <f t="shared" si="5"/>
        <v>0</v>
      </c>
      <c r="U35" s="54">
        <f t="shared" si="15"/>
        <v>0</v>
      </c>
      <c r="V35" s="54">
        <f t="shared" si="25"/>
        <v>0</v>
      </c>
      <c r="W35" s="3">
        <f t="shared" si="26"/>
        <v>0</v>
      </c>
      <c r="X35" s="54">
        <f t="shared" si="27"/>
        <v>0</v>
      </c>
      <c r="Y35" s="54">
        <f t="shared" si="27"/>
        <v>0</v>
      </c>
      <c r="Z35" s="2">
        <f t="shared" si="28"/>
        <v>0</v>
      </c>
      <c r="AA35" s="1">
        <f t="shared" si="29"/>
        <v>0</v>
      </c>
    </row>
    <row r="36" spans="1:27" ht="22.5" customHeight="1" x14ac:dyDescent="0.25">
      <c r="A36" s="303"/>
      <c r="B36" s="8" t="s">
        <v>12</v>
      </c>
      <c r="C36" s="127">
        <f t="shared" si="19"/>
        <v>43725</v>
      </c>
      <c r="D36" s="81"/>
      <c r="E36" s="81"/>
      <c r="F36" s="8"/>
      <c r="G36" s="88"/>
      <c r="H36" s="22"/>
      <c r="I36" s="73">
        <f t="shared" si="33"/>
        <v>0</v>
      </c>
      <c r="J36" s="113">
        <f t="shared" si="34"/>
        <v>0</v>
      </c>
      <c r="K36" s="73">
        <f>K35+I36+J36</f>
        <v>-0.5</v>
      </c>
      <c r="L36" s="8"/>
      <c r="M36" s="26">
        <f t="shared" si="35"/>
        <v>0</v>
      </c>
      <c r="N36" s="1" t="s">
        <v>74</v>
      </c>
      <c r="Q36" s="54" t="str">
        <f t="shared" si="31"/>
        <v>0</v>
      </c>
      <c r="R36" s="54" t="str">
        <f t="shared" si="32"/>
        <v>0</v>
      </c>
      <c r="S36" s="1">
        <f t="shared" si="3"/>
        <v>0</v>
      </c>
      <c r="T36" s="55">
        <f t="shared" si="5"/>
        <v>0</v>
      </c>
      <c r="U36" s="54">
        <f t="shared" si="15"/>
        <v>0</v>
      </c>
      <c r="V36" s="54">
        <f t="shared" si="25"/>
        <v>0</v>
      </c>
      <c r="W36" s="3">
        <f t="shared" si="26"/>
        <v>0</v>
      </c>
      <c r="X36" s="54">
        <f t="shared" si="27"/>
        <v>0</v>
      </c>
      <c r="Y36" s="54">
        <f t="shared" si="27"/>
        <v>0</v>
      </c>
      <c r="Z36" s="2">
        <f t="shared" si="28"/>
        <v>0</v>
      </c>
      <c r="AA36" s="1">
        <f t="shared" si="29"/>
        <v>0</v>
      </c>
    </row>
    <row r="37" spans="1:27" ht="22.5" customHeight="1" x14ac:dyDescent="0.25">
      <c r="A37" s="303"/>
      <c r="B37" s="8" t="s">
        <v>13</v>
      </c>
      <c r="C37" s="127">
        <f t="shared" si="19"/>
        <v>43726</v>
      </c>
      <c r="D37" s="81"/>
      <c r="E37" s="81"/>
      <c r="F37" s="8"/>
      <c r="G37" s="88"/>
      <c r="H37" s="22"/>
      <c r="I37" s="73">
        <f t="shared" si="33"/>
        <v>0</v>
      </c>
      <c r="J37" s="113">
        <f t="shared" si="34"/>
        <v>0</v>
      </c>
      <c r="K37" s="73">
        <f t="shared" ref="K37:K39" si="36">K36+I37+J37</f>
        <v>-0.5</v>
      </c>
      <c r="L37" s="8"/>
      <c r="M37" s="26">
        <f t="shared" si="35"/>
        <v>0</v>
      </c>
      <c r="Q37" s="54" t="str">
        <f t="shared" si="31"/>
        <v>0</v>
      </c>
      <c r="R37" s="54" t="str">
        <f t="shared" si="32"/>
        <v>0</v>
      </c>
      <c r="S37" s="1">
        <f t="shared" si="3"/>
        <v>0</v>
      </c>
      <c r="T37" s="55">
        <f t="shared" si="5"/>
        <v>0</v>
      </c>
      <c r="U37" s="54">
        <f t="shared" si="15"/>
        <v>0</v>
      </c>
      <c r="V37" s="54">
        <f t="shared" si="25"/>
        <v>0</v>
      </c>
      <c r="W37" s="3">
        <f t="shared" si="26"/>
        <v>0</v>
      </c>
      <c r="X37" s="54">
        <f t="shared" si="27"/>
        <v>0</v>
      </c>
      <c r="Y37" s="54">
        <f t="shared" si="27"/>
        <v>0</v>
      </c>
      <c r="Z37" s="2">
        <f t="shared" si="28"/>
        <v>0</v>
      </c>
      <c r="AA37" s="1">
        <f t="shared" si="29"/>
        <v>0</v>
      </c>
    </row>
    <row r="38" spans="1:27" ht="22.5" customHeight="1" x14ac:dyDescent="0.25">
      <c r="A38" s="303"/>
      <c r="B38" s="8" t="s">
        <v>14</v>
      </c>
      <c r="C38" s="127">
        <f t="shared" si="19"/>
        <v>43727</v>
      </c>
      <c r="D38" s="81"/>
      <c r="E38" s="81"/>
      <c r="F38" s="8"/>
      <c r="G38" s="88"/>
      <c r="H38" s="22"/>
      <c r="I38" s="73">
        <f t="shared" si="33"/>
        <v>0</v>
      </c>
      <c r="J38" s="73">
        <f t="shared" si="34"/>
        <v>0</v>
      </c>
      <c r="K38" s="73">
        <f t="shared" si="36"/>
        <v>-0.5</v>
      </c>
      <c r="L38" s="8"/>
      <c r="M38" s="26">
        <f t="shared" si="35"/>
        <v>0</v>
      </c>
      <c r="Q38" s="54" t="str">
        <f t="shared" si="31"/>
        <v>0</v>
      </c>
      <c r="R38" s="54" t="str">
        <f t="shared" si="32"/>
        <v>0</v>
      </c>
      <c r="S38" s="1">
        <f t="shared" si="3"/>
        <v>0</v>
      </c>
      <c r="T38" s="55">
        <f t="shared" si="5"/>
        <v>0</v>
      </c>
      <c r="U38" s="54">
        <f t="shared" si="15"/>
        <v>0</v>
      </c>
      <c r="V38" s="54">
        <f t="shared" si="25"/>
        <v>0</v>
      </c>
      <c r="W38" s="3">
        <f t="shared" si="26"/>
        <v>0</v>
      </c>
      <c r="X38" s="54">
        <f t="shared" si="27"/>
        <v>0</v>
      </c>
      <c r="Y38" s="54">
        <f t="shared" si="27"/>
        <v>0</v>
      </c>
      <c r="Z38" s="2">
        <f t="shared" si="28"/>
        <v>0</v>
      </c>
      <c r="AA38" s="1">
        <f t="shared" si="29"/>
        <v>0</v>
      </c>
    </row>
    <row r="39" spans="1:27" ht="22.5" customHeight="1" x14ac:dyDescent="0.25">
      <c r="A39" s="303"/>
      <c r="B39" s="8" t="s">
        <v>15</v>
      </c>
      <c r="C39" s="127">
        <f t="shared" si="19"/>
        <v>43728</v>
      </c>
      <c r="D39" s="81"/>
      <c r="E39" s="81"/>
      <c r="F39" s="8"/>
      <c r="G39" s="88"/>
      <c r="H39" s="22"/>
      <c r="I39" s="73">
        <f t="shared" si="33"/>
        <v>0</v>
      </c>
      <c r="J39" s="73">
        <f t="shared" si="34"/>
        <v>0</v>
      </c>
      <c r="K39" s="73">
        <f t="shared" si="36"/>
        <v>-0.5</v>
      </c>
      <c r="L39" s="8"/>
      <c r="M39" s="26">
        <f t="shared" si="35"/>
        <v>0</v>
      </c>
      <c r="Q39" s="54" t="str">
        <f t="shared" si="31"/>
        <v>0</v>
      </c>
      <c r="R39" s="54" t="str">
        <f t="shared" si="32"/>
        <v>0</v>
      </c>
      <c r="S39" s="1">
        <f t="shared" si="3"/>
        <v>0</v>
      </c>
      <c r="T39" s="55">
        <f t="shared" si="5"/>
        <v>0</v>
      </c>
      <c r="U39" s="54">
        <f t="shared" si="15"/>
        <v>0</v>
      </c>
      <c r="V39" s="54">
        <f t="shared" si="25"/>
        <v>0</v>
      </c>
      <c r="W39" s="3">
        <f t="shared" si="26"/>
        <v>0</v>
      </c>
      <c r="X39" s="54">
        <f t="shared" si="27"/>
        <v>0</v>
      </c>
      <c r="Y39" s="54">
        <f t="shared" si="27"/>
        <v>0</v>
      </c>
      <c r="Z39" s="2">
        <f t="shared" si="28"/>
        <v>0</v>
      </c>
      <c r="AA39" s="1">
        <f t="shared" si="29"/>
        <v>0</v>
      </c>
    </row>
    <row r="40" spans="1:27" ht="22.5" customHeight="1" x14ac:dyDescent="0.25">
      <c r="A40" s="303"/>
      <c r="B40" s="85" t="s">
        <v>16</v>
      </c>
      <c r="C40" s="124">
        <f t="shared" si="19"/>
        <v>43729</v>
      </c>
      <c r="D40" s="83"/>
      <c r="E40" s="83"/>
      <c r="F40" s="8"/>
      <c r="G40" s="83"/>
      <c r="H40" s="22"/>
      <c r="I40" s="83"/>
      <c r="J40" s="83"/>
      <c r="K40" s="83"/>
      <c r="L40" s="8"/>
      <c r="M40" s="83"/>
      <c r="Q40" s="54" t="str">
        <f t="shared" si="31"/>
        <v>0</v>
      </c>
      <c r="R40" s="54" t="str">
        <f t="shared" si="32"/>
        <v>0</v>
      </c>
      <c r="S40" s="1">
        <f t="shared" si="3"/>
        <v>0</v>
      </c>
      <c r="T40" s="55">
        <f t="shared" si="5"/>
        <v>0</v>
      </c>
      <c r="U40" s="54">
        <f t="shared" si="15"/>
        <v>0</v>
      </c>
      <c r="V40" s="54">
        <f t="shared" si="25"/>
        <v>0</v>
      </c>
      <c r="W40" s="3">
        <f t="shared" si="26"/>
        <v>0</v>
      </c>
      <c r="X40" s="54">
        <f t="shared" si="27"/>
        <v>0</v>
      </c>
      <c r="Y40" s="54">
        <f t="shared" si="27"/>
        <v>0</v>
      </c>
      <c r="Z40" s="2">
        <f t="shared" si="28"/>
        <v>0</v>
      </c>
      <c r="AA40" s="1">
        <f t="shared" si="29"/>
        <v>0</v>
      </c>
    </row>
    <row r="41" spans="1:27" ht="22.5" customHeight="1" thickBot="1" x14ac:dyDescent="0.3">
      <c r="A41" s="293"/>
      <c r="B41" s="86" t="s">
        <v>17</v>
      </c>
      <c r="C41" s="123">
        <f t="shared" si="19"/>
        <v>43730</v>
      </c>
      <c r="D41" s="84"/>
      <c r="E41" s="84"/>
      <c r="F41" s="28"/>
      <c r="G41" s="84"/>
      <c r="H41" s="32"/>
      <c r="I41" s="84"/>
      <c r="J41" s="84"/>
      <c r="K41" s="84"/>
      <c r="L41" s="28"/>
      <c r="M41" s="84"/>
      <c r="Q41" s="54" t="str">
        <f t="shared" si="31"/>
        <v>0</v>
      </c>
      <c r="R41" s="54" t="str">
        <f t="shared" si="32"/>
        <v>0</v>
      </c>
      <c r="S41" s="1">
        <f t="shared" si="3"/>
        <v>0</v>
      </c>
      <c r="T41" s="55">
        <f t="shared" si="5"/>
        <v>0</v>
      </c>
      <c r="U41" s="54">
        <f t="shared" si="15"/>
        <v>0</v>
      </c>
      <c r="V41" s="54">
        <f t="shared" si="25"/>
        <v>0</v>
      </c>
      <c r="W41" s="3">
        <f t="shared" si="26"/>
        <v>0</v>
      </c>
      <c r="X41" s="54">
        <f t="shared" si="27"/>
        <v>0</v>
      </c>
      <c r="Y41" s="54">
        <f t="shared" si="27"/>
        <v>0</v>
      </c>
      <c r="Z41" s="2">
        <f t="shared" si="28"/>
        <v>0</v>
      </c>
      <c r="AA41" s="1">
        <f t="shared" si="29"/>
        <v>0</v>
      </c>
    </row>
    <row r="42" spans="1:27" ht="22.5" customHeight="1" x14ac:dyDescent="0.25">
      <c r="A42" s="303">
        <v>35</v>
      </c>
      <c r="B42" s="23" t="s">
        <v>11</v>
      </c>
      <c r="C42" s="128">
        <f t="shared" si="19"/>
        <v>43731</v>
      </c>
      <c r="D42" s="81"/>
      <c r="E42" s="81"/>
      <c r="F42" s="8"/>
      <c r="G42" s="88"/>
      <c r="H42" s="22"/>
      <c r="I42" s="73">
        <f t="shared" ref="I42:I46" si="37">IF(G42&gt;T42,(G42-T42),0)</f>
        <v>0</v>
      </c>
      <c r="J42" s="73">
        <f t="shared" ref="J42:J46" si="38">IF(G42&lt;T42,(G42-T42),0)</f>
        <v>0</v>
      </c>
      <c r="K42" s="75">
        <f>+K39+I42+J42</f>
        <v>-0.5</v>
      </c>
      <c r="L42" s="8"/>
      <c r="M42" s="26">
        <f t="shared" ref="M42:M46" si="39">-U42</f>
        <v>0</v>
      </c>
      <c r="Q42" s="54" t="str">
        <f t="shared" si="31"/>
        <v>0</v>
      </c>
      <c r="R42" s="54" t="str">
        <f t="shared" si="32"/>
        <v>0</v>
      </c>
      <c r="S42" s="1">
        <f t="shared" si="3"/>
        <v>0</v>
      </c>
      <c r="T42" s="55">
        <f t="shared" si="5"/>
        <v>0</v>
      </c>
      <c r="U42" s="54">
        <f t="shared" si="15"/>
        <v>0</v>
      </c>
      <c r="V42" s="54">
        <f t="shared" si="25"/>
        <v>0</v>
      </c>
      <c r="W42" s="3">
        <f t="shared" si="26"/>
        <v>0</v>
      </c>
      <c r="X42" s="54">
        <f t="shared" si="27"/>
        <v>0</v>
      </c>
      <c r="Y42" s="54">
        <f t="shared" si="27"/>
        <v>0</v>
      </c>
      <c r="Z42" s="2">
        <f t="shared" si="28"/>
        <v>0</v>
      </c>
      <c r="AA42" s="1">
        <f t="shared" si="29"/>
        <v>0</v>
      </c>
    </row>
    <row r="43" spans="1:27" ht="22.5" customHeight="1" x14ac:dyDescent="0.25">
      <c r="A43" s="303"/>
      <c r="B43" s="8" t="s">
        <v>12</v>
      </c>
      <c r="C43" s="127">
        <f t="shared" si="19"/>
        <v>43732</v>
      </c>
      <c r="D43" s="81"/>
      <c r="E43" s="81"/>
      <c r="F43" s="8"/>
      <c r="G43" s="88"/>
      <c r="H43" s="22"/>
      <c r="I43" s="73">
        <f t="shared" si="37"/>
        <v>0</v>
      </c>
      <c r="J43" s="73">
        <f t="shared" si="38"/>
        <v>0</v>
      </c>
      <c r="K43" s="73">
        <f>K42+I43+J43</f>
        <v>-0.5</v>
      </c>
      <c r="L43" s="8"/>
      <c r="M43" s="26">
        <f t="shared" si="39"/>
        <v>0</v>
      </c>
      <c r="Q43" s="54" t="str">
        <f t="shared" si="31"/>
        <v>0</v>
      </c>
      <c r="R43" s="54" t="str">
        <f t="shared" si="32"/>
        <v>0</v>
      </c>
      <c r="S43" s="1">
        <f t="shared" si="3"/>
        <v>0</v>
      </c>
      <c r="T43" s="55">
        <f t="shared" si="5"/>
        <v>0</v>
      </c>
      <c r="U43" s="54">
        <f t="shared" si="15"/>
        <v>0</v>
      </c>
      <c r="V43" s="54">
        <f t="shared" si="25"/>
        <v>0</v>
      </c>
      <c r="W43" s="3">
        <f t="shared" si="26"/>
        <v>0</v>
      </c>
      <c r="X43" s="54">
        <f t="shared" si="27"/>
        <v>0</v>
      </c>
      <c r="Y43" s="54">
        <f t="shared" si="27"/>
        <v>0</v>
      </c>
      <c r="Z43" s="2">
        <f t="shared" si="28"/>
        <v>0</v>
      </c>
      <c r="AA43" s="1">
        <f t="shared" si="29"/>
        <v>0</v>
      </c>
    </row>
    <row r="44" spans="1:27" ht="22.5" customHeight="1" x14ac:dyDescent="0.25">
      <c r="A44" s="303"/>
      <c r="B44" s="8" t="s">
        <v>13</v>
      </c>
      <c r="C44" s="127">
        <f t="shared" si="19"/>
        <v>43733</v>
      </c>
      <c r="D44" s="81"/>
      <c r="E44" s="81"/>
      <c r="F44" s="8"/>
      <c r="G44" s="88"/>
      <c r="H44" s="22"/>
      <c r="I44" s="73">
        <f t="shared" si="37"/>
        <v>0</v>
      </c>
      <c r="J44" s="73">
        <f t="shared" si="38"/>
        <v>0</v>
      </c>
      <c r="K44" s="73">
        <f t="shared" ref="K44:K46" si="40">K43+I44+J44</f>
        <v>-0.5</v>
      </c>
      <c r="L44" s="8"/>
      <c r="M44" s="26">
        <f t="shared" si="39"/>
        <v>0</v>
      </c>
      <c r="Q44" s="54" t="str">
        <f t="shared" si="31"/>
        <v>0</v>
      </c>
      <c r="R44" s="54" t="str">
        <f t="shared" si="32"/>
        <v>0</v>
      </c>
      <c r="S44" s="1">
        <f t="shared" si="3"/>
        <v>0</v>
      </c>
      <c r="T44" s="55">
        <f t="shared" si="5"/>
        <v>0</v>
      </c>
      <c r="U44" s="54">
        <f t="shared" si="15"/>
        <v>0</v>
      </c>
      <c r="V44" s="54">
        <f t="shared" si="25"/>
        <v>0</v>
      </c>
      <c r="W44" s="3">
        <f t="shared" si="26"/>
        <v>0</v>
      </c>
      <c r="X44" s="54">
        <f t="shared" si="27"/>
        <v>0</v>
      </c>
      <c r="Y44" s="54">
        <f t="shared" si="27"/>
        <v>0</v>
      </c>
      <c r="Z44" s="2">
        <f t="shared" si="28"/>
        <v>0</v>
      </c>
      <c r="AA44" s="1">
        <f t="shared" si="29"/>
        <v>0</v>
      </c>
    </row>
    <row r="45" spans="1:27" ht="22.5" customHeight="1" x14ac:dyDescent="0.25">
      <c r="A45" s="303"/>
      <c r="B45" s="8" t="s">
        <v>14</v>
      </c>
      <c r="C45" s="127">
        <f t="shared" si="19"/>
        <v>43734</v>
      </c>
      <c r="D45" s="81"/>
      <c r="E45" s="81"/>
      <c r="F45" s="8"/>
      <c r="G45" s="88"/>
      <c r="H45" s="22"/>
      <c r="I45" s="73">
        <f t="shared" si="37"/>
        <v>0</v>
      </c>
      <c r="J45" s="73">
        <f t="shared" si="38"/>
        <v>0</v>
      </c>
      <c r="K45" s="73">
        <f t="shared" si="40"/>
        <v>-0.5</v>
      </c>
      <c r="L45" s="8"/>
      <c r="M45" s="26">
        <f t="shared" si="39"/>
        <v>0</v>
      </c>
      <c r="Q45" s="54" t="str">
        <f t="shared" si="31"/>
        <v>0</v>
      </c>
      <c r="R45" s="54" t="str">
        <f t="shared" si="32"/>
        <v>0</v>
      </c>
      <c r="S45" s="1">
        <f t="shared" si="3"/>
        <v>0</v>
      </c>
      <c r="T45" s="55">
        <f t="shared" si="5"/>
        <v>0</v>
      </c>
      <c r="U45" s="54">
        <f t="shared" si="15"/>
        <v>0</v>
      </c>
      <c r="V45" s="54">
        <f t="shared" si="25"/>
        <v>0</v>
      </c>
      <c r="W45" s="3">
        <f t="shared" si="26"/>
        <v>0</v>
      </c>
      <c r="X45" s="54">
        <f t="shared" ref="X45:Y50" si="41">IF(H45="TM",0.5,0)</f>
        <v>0</v>
      </c>
      <c r="Y45" s="54">
        <f t="shared" si="41"/>
        <v>0</v>
      </c>
      <c r="Z45" s="2">
        <f t="shared" si="28"/>
        <v>0</v>
      </c>
      <c r="AA45" s="1">
        <f t="shared" si="29"/>
        <v>0</v>
      </c>
    </row>
    <row r="46" spans="1:27" ht="22.5" customHeight="1" x14ac:dyDescent="0.25">
      <c r="A46" s="303"/>
      <c r="B46" s="8" t="s">
        <v>15</v>
      </c>
      <c r="C46" s="127">
        <f t="shared" si="19"/>
        <v>43735</v>
      </c>
      <c r="D46" s="81"/>
      <c r="E46" s="81"/>
      <c r="F46" s="8"/>
      <c r="G46" s="88"/>
      <c r="H46" s="22"/>
      <c r="I46" s="73">
        <f t="shared" si="37"/>
        <v>0</v>
      </c>
      <c r="J46" s="73">
        <f t="shared" si="38"/>
        <v>0</v>
      </c>
      <c r="K46" s="73">
        <f t="shared" si="40"/>
        <v>-0.5</v>
      </c>
      <c r="L46" s="8"/>
      <c r="M46" s="26">
        <f t="shared" si="39"/>
        <v>0</v>
      </c>
      <c r="Q46" s="54" t="str">
        <f t="shared" si="31"/>
        <v>0</v>
      </c>
      <c r="R46" s="54" t="str">
        <f t="shared" si="32"/>
        <v>0</v>
      </c>
      <c r="S46" s="1">
        <f t="shared" si="3"/>
        <v>0</v>
      </c>
      <c r="T46" s="55">
        <f t="shared" si="5"/>
        <v>0</v>
      </c>
      <c r="U46" s="54">
        <f t="shared" si="15"/>
        <v>0</v>
      </c>
      <c r="V46" s="54">
        <f t="shared" si="25"/>
        <v>0</v>
      </c>
      <c r="W46" s="3">
        <f t="shared" si="26"/>
        <v>0</v>
      </c>
      <c r="X46" s="54">
        <f t="shared" si="41"/>
        <v>0</v>
      </c>
      <c r="Y46" s="54">
        <f t="shared" si="41"/>
        <v>0</v>
      </c>
      <c r="Z46" s="2">
        <f t="shared" si="28"/>
        <v>0</v>
      </c>
      <c r="AA46" s="1">
        <f t="shared" si="29"/>
        <v>0</v>
      </c>
    </row>
    <row r="47" spans="1:27" ht="22.5" customHeight="1" x14ac:dyDescent="0.25">
      <c r="A47" s="303"/>
      <c r="B47" s="85" t="s">
        <v>16</v>
      </c>
      <c r="C47" s="124">
        <f t="shared" si="19"/>
        <v>43736</v>
      </c>
      <c r="D47" s="83"/>
      <c r="E47" s="83"/>
      <c r="F47" s="8"/>
      <c r="G47" s="83"/>
      <c r="H47" s="22"/>
      <c r="I47" s="83"/>
      <c r="J47" s="83"/>
      <c r="K47" s="83"/>
      <c r="L47" s="8"/>
      <c r="M47" s="83"/>
      <c r="Q47" s="54" t="str">
        <f t="shared" si="31"/>
        <v>0</v>
      </c>
      <c r="R47" s="54" t="str">
        <f t="shared" si="32"/>
        <v>0</v>
      </c>
      <c r="S47" s="1">
        <f t="shared" si="3"/>
        <v>0</v>
      </c>
      <c r="T47" s="55">
        <f t="shared" si="5"/>
        <v>0</v>
      </c>
      <c r="U47" s="54">
        <f t="shared" si="15"/>
        <v>0</v>
      </c>
      <c r="V47" s="54">
        <f t="shared" si="25"/>
        <v>0</v>
      </c>
      <c r="W47" s="3">
        <f t="shared" si="26"/>
        <v>0</v>
      </c>
      <c r="X47" s="54">
        <f t="shared" si="41"/>
        <v>0</v>
      </c>
      <c r="Y47" s="54">
        <f t="shared" si="41"/>
        <v>0</v>
      </c>
      <c r="Z47" s="2">
        <f t="shared" si="28"/>
        <v>0</v>
      </c>
      <c r="AA47" s="1">
        <f t="shared" si="29"/>
        <v>0</v>
      </c>
    </row>
    <row r="48" spans="1:27" ht="22.5" customHeight="1" thickBot="1" x14ac:dyDescent="0.3">
      <c r="A48" s="303"/>
      <c r="B48" s="86" t="s">
        <v>17</v>
      </c>
      <c r="C48" s="123">
        <f t="shared" si="19"/>
        <v>43737</v>
      </c>
      <c r="D48" s="84"/>
      <c r="E48" s="84"/>
      <c r="F48" s="28"/>
      <c r="G48" s="84"/>
      <c r="H48" s="32"/>
      <c r="I48" s="84"/>
      <c r="J48" s="84"/>
      <c r="K48" s="84"/>
      <c r="L48" s="28"/>
      <c r="M48" s="84"/>
      <c r="Q48" s="54" t="str">
        <f t="shared" si="31"/>
        <v>0</v>
      </c>
      <c r="R48" s="54" t="str">
        <f t="shared" si="32"/>
        <v>0</v>
      </c>
      <c r="S48" s="1">
        <f t="shared" si="3"/>
        <v>0</v>
      </c>
      <c r="T48" s="55">
        <f t="shared" si="5"/>
        <v>0</v>
      </c>
      <c r="U48" s="54">
        <f t="shared" si="15"/>
        <v>0</v>
      </c>
      <c r="V48" s="54">
        <f t="shared" si="25"/>
        <v>0</v>
      </c>
      <c r="W48" s="3">
        <f t="shared" si="26"/>
        <v>0</v>
      </c>
      <c r="X48" s="54">
        <f t="shared" si="41"/>
        <v>0</v>
      </c>
      <c r="Y48" s="54">
        <f t="shared" si="41"/>
        <v>0</v>
      </c>
      <c r="Z48" s="2">
        <f t="shared" si="28"/>
        <v>0</v>
      </c>
      <c r="AA48" s="1">
        <f t="shared" si="29"/>
        <v>0</v>
      </c>
    </row>
    <row r="49" spans="1:27" ht="22.5" customHeight="1" x14ac:dyDescent="0.25">
      <c r="A49" s="292"/>
      <c r="B49" s="23" t="s">
        <v>11</v>
      </c>
      <c r="C49" s="128">
        <f t="shared" si="19"/>
        <v>43738</v>
      </c>
      <c r="D49" s="81"/>
      <c r="E49" s="81"/>
      <c r="F49" s="8"/>
      <c r="G49" s="88"/>
      <c r="H49" s="22"/>
      <c r="I49" s="73">
        <f t="shared" ref="I49:I50" si="42">IF(G49&gt;T49,(G49-T49),0)</f>
        <v>0</v>
      </c>
      <c r="J49" s="73">
        <f t="shared" ref="J49:J50" si="43">IF(G49&lt;T49,(G49-T49),0)</f>
        <v>0</v>
      </c>
      <c r="K49" s="75">
        <f>+K46+I49+J49</f>
        <v>-0.5</v>
      </c>
      <c r="L49" s="8"/>
      <c r="M49" s="26">
        <f t="shared" ref="M49:M50" si="44">-U49</f>
        <v>0</v>
      </c>
      <c r="Q49" s="54" t="str">
        <f t="shared" si="31"/>
        <v>0</v>
      </c>
      <c r="R49" s="54" t="str">
        <f t="shared" si="32"/>
        <v>0</v>
      </c>
      <c r="S49" s="1">
        <f t="shared" si="3"/>
        <v>0</v>
      </c>
      <c r="T49" s="55">
        <f t="shared" si="5"/>
        <v>0</v>
      </c>
      <c r="U49" s="54">
        <f t="shared" si="15"/>
        <v>0</v>
      </c>
      <c r="V49" s="54">
        <f t="shared" si="25"/>
        <v>0</v>
      </c>
      <c r="W49" s="3">
        <f t="shared" si="26"/>
        <v>0</v>
      </c>
      <c r="X49" s="54">
        <f t="shared" si="41"/>
        <v>0</v>
      </c>
      <c r="Y49" s="54">
        <f t="shared" si="41"/>
        <v>0</v>
      </c>
      <c r="Z49" s="2">
        <f t="shared" si="28"/>
        <v>0</v>
      </c>
      <c r="AA49" s="1">
        <f t="shared" si="29"/>
        <v>0</v>
      </c>
    </row>
    <row r="50" spans="1:27" ht="22.5" customHeight="1" thickBot="1" x14ac:dyDescent="0.3">
      <c r="A50" s="293"/>
      <c r="B50" s="28" t="s">
        <v>12</v>
      </c>
      <c r="C50" s="126">
        <f t="shared" si="19"/>
        <v>43739</v>
      </c>
      <c r="D50" s="90"/>
      <c r="E50" s="90"/>
      <c r="F50" s="28"/>
      <c r="G50" s="91"/>
      <c r="H50" s="32"/>
      <c r="I50" s="76">
        <f t="shared" si="42"/>
        <v>0</v>
      </c>
      <c r="J50" s="76">
        <f t="shared" si="43"/>
        <v>0</v>
      </c>
      <c r="K50" s="76">
        <f>K49+I50+J50</f>
        <v>-0.5</v>
      </c>
      <c r="L50" s="28"/>
      <c r="M50" s="33">
        <f t="shared" si="44"/>
        <v>0</v>
      </c>
      <c r="Q50" s="54" t="str">
        <f t="shared" si="31"/>
        <v>0</v>
      </c>
      <c r="R50" s="54" t="str">
        <f t="shared" si="32"/>
        <v>0</v>
      </c>
      <c r="S50" s="1">
        <f t="shared" si="3"/>
        <v>0</v>
      </c>
      <c r="T50" s="55">
        <f t="shared" si="5"/>
        <v>0</v>
      </c>
      <c r="U50" s="54">
        <f t="shared" si="15"/>
        <v>0</v>
      </c>
      <c r="V50" s="54">
        <f t="shared" si="25"/>
        <v>0</v>
      </c>
      <c r="W50" s="3">
        <f t="shared" si="26"/>
        <v>0</v>
      </c>
      <c r="X50" s="54">
        <f t="shared" si="41"/>
        <v>0</v>
      </c>
      <c r="Y50" s="54">
        <f t="shared" si="41"/>
        <v>0</v>
      </c>
      <c r="Z50" s="2">
        <f t="shared" si="28"/>
        <v>0</v>
      </c>
      <c r="AA50" s="1">
        <f t="shared" si="29"/>
        <v>0</v>
      </c>
    </row>
    <row r="51" spans="1:27" ht="22.5" customHeight="1" thickBot="1" x14ac:dyDescent="0.3">
      <c r="A51" s="25"/>
      <c r="B51" s="25"/>
      <c r="C51" s="25"/>
      <c r="D51" s="22"/>
      <c r="E51" s="22"/>
      <c r="F51" s="30"/>
      <c r="G51" s="27"/>
      <c r="H51" s="22"/>
      <c r="I51" s="27"/>
      <c r="J51" s="27"/>
      <c r="K51" s="27"/>
      <c r="L51" s="27"/>
      <c r="M51" s="27"/>
      <c r="N51" s="27"/>
    </row>
    <row r="52" spans="1:27" ht="36" customHeight="1" thickBot="1" x14ac:dyDescent="0.3">
      <c r="A52" s="294" t="s">
        <v>51</v>
      </c>
      <c r="B52" s="295"/>
      <c r="C52" s="295"/>
      <c r="D52" s="295"/>
      <c r="E52" s="295"/>
      <c r="F52" s="295"/>
      <c r="G52" s="295"/>
      <c r="H52" s="295"/>
      <c r="I52" s="295"/>
      <c r="J52" s="296"/>
      <c r="K52" s="77">
        <f>K50</f>
        <v>-0.5</v>
      </c>
      <c r="L52" s="34"/>
      <c r="M52" s="77">
        <f>SUM(M13:M50)</f>
        <v>26</v>
      </c>
    </row>
    <row r="53" spans="1:27" ht="22.5" customHeight="1" x14ac:dyDescent="0.25"/>
    <row r="54" spans="1:27" x14ac:dyDescent="0.25">
      <c r="A54" s="35" t="s">
        <v>6</v>
      </c>
      <c r="B54" s="36"/>
      <c r="C54" s="37"/>
      <c r="E54" s="38" t="s">
        <v>7</v>
      </c>
      <c r="F54" s="39"/>
      <c r="G54" s="39"/>
      <c r="H54" s="39"/>
      <c r="I54" s="40"/>
      <c r="J54" s="8"/>
      <c r="K54" s="78" t="s">
        <v>5</v>
      </c>
      <c r="L54" s="115"/>
      <c r="M54" s="117">
        <v>43371</v>
      </c>
    </row>
    <row r="55" spans="1:27" ht="27" customHeight="1" x14ac:dyDescent="0.25">
      <c r="A55" s="43"/>
      <c r="B55" s="22"/>
      <c r="C55" s="44"/>
      <c r="D55" s="1"/>
      <c r="E55" s="45"/>
      <c r="F55" s="5"/>
      <c r="G55" s="5"/>
      <c r="H55" s="5"/>
      <c r="I55" s="6"/>
      <c r="K55" s="79"/>
      <c r="L55" s="46"/>
      <c r="M55" s="47"/>
    </row>
    <row r="56" spans="1:27" x14ac:dyDescent="0.25">
      <c r="A56" s="43"/>
      <c r="B56" s="22"/>
      <c r="C56" s="44"/>
      <c r="E56" s="43"/>
      <c r="F56" s="8"/>
      <c r="G56" s="8"/>
      <c r="H56" s="8"/>
      <c r="I56" s="9"/>
    </row>
    <row r="57" spans="1:27" x14ac:dyDescent="0.25">
      <c r="A57" s="43"/>
      <c r="B57" s="22"/>
      <c r="C57" s="44"/>
      <c r="D57" s="1"/>
      <c r="E57" s="43"/>
      <c r="F57" s="8"/>
      <c r="G57" s="8"/>
      <c r="H57" s="8"/>
      <c r="I57" s="9"/>
    </row>
    <row r="58" spans="1:27" x14ac:dyDescent="0.25">
      <c r="A58" s="43"/>
      <c r="B58" s="22"/>
      <c r="C58" s="44"/>
      <c r="D58" s="1"/>
      <c r="E58" s="43"/>
      <c r="F58" s="8"/>
      <c r="G58" s="8"/>
      <c r="H58" s="8"/>
      <c r="I58" s="9"/>
    </row>
    <row r="59" spans="1:27" x14ac:dyDescent="0.25">
      <c r="A59" s="48"/>
      <c r="B59" s="49"/>
      <c r="C59" s="50"/>
      <c r="D59" s="1"/>
      <c r="E59" s="48"/>
      <c r="F59" s="16"/>
      <c r="G59" s="16"/>
      <c r="H59" s="16"/>
      <c r="I59" s="17"/>
    </row>
    <row r="60" spans="1:27" x14ac:dyDescent="0.25">
      <c r="A60" s="1"/>
      <c r="C60" s="1"/>
      <c r="D60" s="1"/>
      <c r="E60" s="1"/>
    </row>
    <row r="61" spans="1:27" x14ac:dyDescent="0.25">
      <c r="A61" s="1"/>
      <c r="C61" s="1"/>
      <c r="D61" s="1"/>
      <c r="E61" s="1"/>
    </row>
    <row r="62" spans="1:27" x14ac:dyDescent="0.25">
      <c r="A62" s="1"/>
      <c r="C62" s="1"/>
      <c r="D62" s="1"/>
      <c r="E62" s="1"/>
    </row>
  </sheetData>
  <mergeCells count="14">
    <mergeCell ref="E5:F5"/>
    <mergeCell ref="A1:B2"/>
    <mergeCell ref="C1:H2"/>
    <mergeCell ref="J1:L2"/>
    <mergeCell ref="M1:M2"/>
    <mergeCell ref="E4:G4"/>
    <mergeCell ref="A49:A50"/>
    <mergeCell ref="A52:J52"/>
    <mergeCell ref="E7:H8"/>
    <mergeCell ref="A14:A20"/>
    <mergeCell ref="A21:A27"/>
    <mergeCell ref="A28:A34"/>
    <mergeCell ref="A35:A41"/>
    <mergeCell ref="A42:A48"/>
  </mergeCells>
  <conditionalFormatting sqref="K52">
    <cfRule type="expression" dxfId="195" priority="49">
      <formula>+$K$52&lt;0</formula>
    </cfRule>
  </conditionalFormatting>
  <conditionalFormatting sqref="M52">
    <cfRule type="expression" dxfId="194" priority="48">
      <formula>+$M$52&lt;0</formula>
    </cfRule>
  </conditionalFormatting>
  <conditionalFormatting sqref="K13">
    <cfRule type="expression" dxfId="193" priority="47">
      <formula>+$K$13&lt;0</formula>
    </cfRule>
  </conditionalFormatting>
  <conditionalFormatting sqref="M13">
    <cfRule type="expression" dxfId="192" priority="46">
      <formula>+$M$13&lt;0</formula>
    </cfRule>
  </conditionalFormatting>
  <conditionalFormatting sqref="C14">
    <cfRule type="expression" dxfId="191" priority="45">
      <formula>OR($D$14="JF",$E$14="JF")</formula>
    </cfRule>
  </conditionalFormatting>
  <conditionalFormatting sqref="C15">
    <cfRule type="expression" dxfId="190" priority="44">
      <formula>OR($D$15="JF",$E$15="JF")</formula>
    </cfRule>
  </conditionalFormatting>
  <conditionalFormatting sqref="C16">
    <cfRule type="expression" dxfId="189" priority="43">
      <formula>OR($D$16="JF",$E$16="JF")</formula>
    </cfRule>
  </conditionalFormatting>
  <conditionalFormatting sqref="C17">
    <cfRule type="expression" dxfId="188" priority="42">
      <formula>OR($D$17="JF",$E$17="JF")</formula>
    </cfRule>
  </conditionalFormatting>
  <conditionalFormatting sqref="C18">
    <cfRule type="expression" dxfId="187" priority="41">
      <formula>OR($D$18="JF",$E$18="JF")</formula>
    </cfRule>
  </conditionalFormatting>
  <conditionalFormatting sqref="C19">
    <cfRule type="expression" dxfId="186" priority="40">
      <formula>OR($D$19="JF",$E$19="JF")</formula>
    </cfRule>
  </conditionalFormatting>
  <conditionalFormatting sqref="C20">
    <cfRule type="expression" dxfId="185" priority="39">
      <formula>OR($D$20="JF",$E$20="JF")</formula>
    </cfRule>
  </conditionalFormatting>
  <conditionalFormatting sqref="C21">
    <cfRule type="expression" dxfId="184" priority="38">
      <formula>OR($D$21="JF",$E$21="JF")</formula>
    </cfRule>
  </conditionalFormatting>
  <conditionalFormatting sqref="C22">
    <cfRule type="expression" dxfId="183" priority="37">
      <formula>OR($D$22="JF",$E$22="JF")</formula>
    </cfRule>
  </conditionalFormatting>
  <conditionalFormatting sqref="C23">
    <cfRule type="expression" dxfId="182" priority="36">
      <formula>OR($D$23="JF",$E$23="JF")</formula>
    </cfRule>
  </conditionalFormatting>
  <conditionalFormatting sqref="C24">
    <cfRule type="expression" dxfId="181" priority="35">
      <formula>OR($D$24="JF",$E$24="JF")</formula>
    </cfRule>
  </conditionalFormatting>
  <conditionalFormatting sqref="C25">
    <cfRule type="expression" dxfId="180" priority="34">
      <formula>OR($D$25="JF",$E$25="JF")</formula>
    </cfRule>
  </conditionalFormatting>
  <conditionalFormatting sqref="C26">
    <cfRule type="expression" dxfId="179" priority="33">
      <formula>OR($D$26="JF",$E$26="JF")</formula>
    </cfRule>
  </conditionalFormatting>
  <conditionalFormatting sqref="C27">
    <cfRule type="expression" dxfId="178" priority="32">
      <formula>OR($D$27="JF",$E$27="JF")</formula>
    </cfRule>
  </conditionalFormatting>
  <conditionalFormatting sqref="C28">
    <cfRule type="expression" dxfId="177" priority="31">
      <formula>OR($D$28="JF",$E$28="JF")</formula>
    </cfRule>
  </conditionalFormatting>
  <conditionalFormatting sqref="C29">
    <cfRule type="expression" dxfId="176" priority="30">
      <formula>OR($D$29="JF",$E$29="JF")</formula>
    </cfRule>
  </conditionalFormatting>
  <conditionalFormatting sqref="C30">
    <cfRule type="expression" dxfId="175" priority="29">
      <formula>OR($D$30="JF",$E$30="JF")</formula>
    </cfRule>
  </conditionalFormatting>
  <conditionalFormatting sqref="C31">
    <cfRule type="expression" dxfId="174" priority="28">
      <formula>OR($D$31="JF",$E$31="JF")</formula>
    </cfRule>
  </conditionalFormatting>
  <conditionalFormatting sqref="C32">
    <cfRule type="expression" dxfId="173" priority="27">
      <formula>OR($D$32="JF",$E$32="JF")</formula>
    </cfRule>
  </conditionalFormatting>
  <conditionalFormatting sqref="C33">
    <cfRule type="expression" dxfId="172" priority="26">
      <formula>OR($D$33="JF",$E$33="JF")</formula>
    </cfRule>
  </conditionalFormatting>
  <conditionalFormatting sqref="C34">
    <cfRule type="expression" dxfId="171" priority="25">
      <formula>OR($D$34="JF",$E$34="JF")</formula>
    </cfRule>
  </conditionalFormatting>
  <conditionalFormatting sqref="C35">
    <cfRule type="expression" dxfId="170" priority="24">
      <formula>OR($D$35="JF",$E$35="JF")</formula>
    </cfRule>
  </conditionalFormatting>
  <conditionalFormatting sqref="C36">
    <cfRule type="expression" dxfId="169" priority="23">
      <formula>OR($D$36="JF",$E$36="JF")</formula>
    </cfRule>
  </conditionalFormatting>
  <conditionalFormatting sqref="C37">
    <cfRule type="expression" dxfId="168" priority="22">
      <formula>OR($D$37="JF",$E$37="JF")</formula>
    </cfRule>
  </conditionalFormatting>
  <conditionalFormatting sqref="C38">
    <cfRule type="expression" dxfId="167" priority="21">
      <formula>OR($D$38="JF",$E$38="JF")</formula>
    </cfRule>
  </conditionalFormatting>
  <conditionalFormatting sqref="C39">
    <cfRule type="expression" dxfId="166" priority="20">
      <formula>OR($D$39="JF",$E$39="JF")</formula>
    </cfRule>
  </conditionalFormatting>
  <conditionalFormatting sqref="C40">
    <cfRule type="expression" dxfId="165" priority="19">
      <formula>OR($D$40="JF",$E$40="JF")</formula>
    </cfRule>
  </conditionalFormatting>
  <conditionalFormatting sqref="C41">
    <cfRule type="expression" dxfId="164" priority="18">
      <formula>OR($D$41="JF",$E$41="JF")</formula>
    </cfRule>
  </conditionalFormatting>
  <conditionalFormatting sqref="C42">
    <cfRule type="expression" dxfId="163" priority="17">
      <formula>OR($D$42="JF",$E$42="JF")</formula>
    </cfRule>
  </conditionalFormatting>
  <conditionalFormatting sqref="C43">
    <cfRule type="expression" dxfId="162" priority="16">
      <formula>OR($D$43="JF",$E$43="JF")</formula>
    </cfRule>
  </conditionalFormatting>
  <conditionalFormatting sqref="C44">
    <cfRule type="expression" dxfId="161" priority="15">
      <formula>OR($D$44="JF",$E$44="JF")</formula>
    </cfRule>
  </conditionalFormatting>
  <conditionalFormatting sqref="C45">
    <cfRule type="expression" dxfId="160" priority="14">
      <formula>OR($D$45="JF",$E$45="JF")</formula>
    </cfRule>
  </conditionalFormatting>
  <conditionalFormatting sqref="C46">
    <cfRule type="expression" dxfId="159" priority="13">
      <formula>OR($D$46="JF",$E$46="JF")</formula>
    </cfRule>
  </conditionalFormatting>
  <conditionalFormatting sqref="C47">
    <cfRule type="expression" dxfId="158" priority="12">
      <formula>OR($D$47="JF",$E$47="JF")</formula>
    </cfRule>
  </conditionalFormatting>
  <conditionalFormatting sqref="C48">
    <cfRule type="expression" dxfId="157" priority="11">
      <formula>OR($D$48="JF",$E$48="JF")</formula>
    </cfRule>
  </conditionalFormatting>
  <conditionalFormatting sqref="C49">
    <cfRule type="expression" dxfId="156" priority="10">
      <formula>OR($D$49="JF",$E$49="JF")</formula>
    </cfRule>
  </conditionalFormatting>
  <conditionalFormatting sqref="C50">
    <cfRule type="expression" dxfId="155" priority="9">
      <formula>OR($D$50="JF",$E$50="JF")</formula>
    </cfRule>
  </conditionalFormatting>
  <conditionalFormatting sqref="C14">
    <cfRule type="expression" dxfId="154" priority="7">
      <formula>$AE14="FERIE"</formula>
    </cfRule>
  </conditionalFormatting>
  <conditionalFormatting sqref="C15">
    <cfRule type="expression" dxfId="153" priority="6">
      <formula>$AE15="FERIE"</formula>
    </cfRule>
  </conditionalFormatting>
  <conditionalFormatting sqref="C16">
    <cfRule type="expression" dxfId="152" priority="5">
      <formula>$AE16="FERIE"</formula>
    </cfRule>
  </conditionalFormatting>
  <conditionalFormatting sqref="C18">
    <cfRule type="expression" dxfId="151" priority="4">
      <formula>$AE18="FERIE"</formula>
    </cfRule>
  </conditionalFormatting>
  <conditionalFormatting sqref="C19">
    <cfRule type="expression" dxfId="150" priority="3">
      <formula>$AE19="FERIE"</formula>
    </cfRule>
  </conditionalFormatting>
  <conditionalFormatting sqref="C20">
    <cfRule type="expression" dxfId="149" priority="2">
      <formula>$AE20="FERIE"</formula>
    </cfRule>
  </conditionalFormatting>
  <conditionalFormatting sqref="C17">
    <cfRule type="expression" dxfId="148" priority="8">
      <formula>$AE6="FERIE"</formula>
    </cfRule>
  </conditionalFormatting>
  <conditionalFormatting sqref="C21">
    <cfRule type="expression" dxfId="147" priority="1">
      <formula>$AE21="FERIE"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9" scale="61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62"/>
  <sheetViews>
    <sheetView topLeftCell="A40" workbookViewId="0">
      <selection activeCell="G44" sqref="D14:G44"/>
    </sheetView>
  </sheetViews>
  <sheetFormatPr baseColWidth="10" defaultRowHeight="15" x14ac:dyDescent="0.25"/>
  <cols>
    <col min="1" max="1" width="7.5703125" style="3" customWidth="1"/>
    <col min="2" max="2" width="14.28515625" style="1" customWidth="1"/>
    <col min="3" max="3" width="12.85546875" style="54" customWidth="1"/>
    <col min="4" max="5" width="11.28515625" style="54" customWidth="1"/>
    <col min="6" max="6" width="3.140625" style="1" customWidth="1"/>
    <col min="7" max="7" width="13.28515625" style="1" customWidth="1"/>
    <col min="8" max="8" width="4.7109375" style="1" customWidth="1"/>
    <col min="9" max="10" width="13.42578125" style="1" customWidth="1"/>
    <col min="11" max="11" width="13.5703125" style="1" customWidth="1"/>
    <col min="12" max="12" width="4" style="1" customWidth="1"/>
    <col min="13" max="13" width="12.7109375" style="1" customWidth="1"/>
    <col min="14" max="14" width="11.42578125" style="1"/>
    <col min="15" max="15" width="11.42578125" style="57"/>
    <col min="16" max="16" width="11.42578125" style="1"/>
    <col min="17" max="28" width="11.42578125" style="1" customWidth="1"/>
    <col min="29" max="247" width="11.42578125" style="1"/>
    <col min="248" max="248" width="7.5703125" style="1" customWidth="1"/>
    <col min="249" max="249" width="14.28515625" style="1" customWidth="1"/>
    <col min="250" max="250" width="13.85546875" style="1" bestFit="1" customWidth="1"/>
    <col min="251" max="252" width="15.7109375" style="1" customWidth="1"/>
    <col min="253" max="253" width="11.42578125" style="1"/>
    <col min="254" max="254" width="8.28515625" style="1" customWidth="1"/>
    <col min="255" max="255" width="20.28515625" style="1" customWidth="1"/>
    <col min="256" max="503" width="11.42578125" style="1"/>
    <col min="504" max="504" width="7.5703125" style="1" customWidth="1"/>
    <col min="505" max="505" width="14.28515625" style="1" customWidth="1"/>
    <col min="506" max="506" width="13.85546875" style="1" bestFit="1" customWidth="1"/>
    <col min="507" max="508" width="15.7109375" style="1" customWidth="1"/>
    <col min="509" max="509" width="11.42578125" style="1"/>
    <col min="510" max="510" width="8.28515625" style="1" customWidth="1"/>
    <col min="511" max="511" width="20.28515625" style="1" customWidth="1"/>
    <col min="512" max="759" width="11.42578125" style="1"/>
    <col min="760" max="760" width="7.5703125" style="1" customWidth="1"/>
    <col min="761" max="761" width="14.28515625" style="1" customWidth="1"/>
    <col min="762" max="762" width="13.85546875" style="1" bestFit="1" customWidth="1"/>
    <col min="763" max="764" width="15.7109375" style="1" customWidth="1"/>
    <col min="765" max="765" width="11.42578125" style="1"/>
    <col min="766" max="766" width="8.28515625" style="1" customWidth="1"/>
    <col min="767" max="767" width="20.28515625" style="1" customWidth="1"/>
    <col min="768" max="1015" width="11.42578125" style="1"/>
    <col min="1016" max="1016" width="7.5703125" style="1" customWidth="1"/>
    <col min="1017" max="1017" width="14.28515625" style="1" customWidth="1"/>
    <col min="1018" max="1018" width="13.85546875" style="1" bestFit="1" customWidth="1"/>
    <col min="1019" max="1020" width="15.7109375" style="1" customWidth="1"/>
    <col min="1021" max="1021" width="11.42578125" style="1"/>
    <col min="1022" max="1022" width="8.28515625" style="1" customWidth="1"/>
    <col min="1023" max="1023" width="20.28515625" style="1" customWidth="1"/>
    <col min="1024" max="1271" width="11.42578125" style="1"/>
    <col min="1272" max="1272" width="7.5703125" style="1" customWidth="1"/>
    <col min="1273" max="1273" width="14.28515625" style="1" customWidth="1"/>
    <col min="1274" max="1274" width="13.85546875" style="1" bestFit="1" customWidth="1"/>
    <col min="1275" max="1276" width="15.7109375" style="1" customWidth="1"/>
    <col min="1277" max="1277" width="11.42578125" style="1"/>
    <col min="1278" max="1278" width="8.28515625" style="1" customWidth="1"/>
    <col min="1279" max="1279" width="20.28515625" style="1" customWidth="1"/>
    <col min="1280" max="1527" width="11.42578125" style="1"/>
    <col min="1528" max="1528" width="7.5703125" style="1" customWidth="1"/>
    <col min="1529" max="1529" width="14.28515625" style="1" customWidth="1"/>
    <col min="1530" max="1530" width="13.85546875" style="1" bestFit="1" customWidth="1"/>
    <col min="1531" max="1532" width="15.7109375" style="1" customWidth="1"/>
    <col min="1533" max="1533" width="11.42578125" style="1"/>
    <col min="1534" max="1534" width="8.28515625" style="1" customWidth="1"/>
    <col min="1535" max="1535" width="20.28515625" style="1" customWidth="1"/>
    <col min="1536" max="1783" width="11.42578125" style="1"/>
    <col min="1784" max="1784" width="7.5703125" style="1" customWidth="1"/>
    <col min="1785" max="1785" width="14.28515625" style="1" customWidth="1"/>
    <col min="1786" max="1786" width="13.85546875" style="1" bestFit="1" customWidth="1"/>
    <col min="1787" max="1788" width="15.7109375" style="1" customWidth="1"/>
    <col min="1789" max="1789" width="11.42578125" style="1"/>
    <col min="1790" max="1790" width="8.28515625" style="1" customWidth="1"/>
    <col min="1791" max="1791" width="20.28515625" style="1" customWidth="1"/>
    <col min="1792" max="2039" width="11.42578125" style="1"/>
    <col min="2040" max="2040" width="7.5703125" style="1" customWidth="1"/>
    <col min="2041" max="2041" width="14.28515625" style="1" customWidth="1"/>
    <col min="2042" max="2042" width="13.85546875" style="1" bestFit="1" customWidth="1"/>
    <col min="2043" max="2044" width="15.7109375" style="1" customWidth="1"/>
    <col min="2045" max="2045" width="11.42578125" style="1"/>
    <col min="2046" max="2046" width="8.28515625" style="1" customWidth="1"/>
    <col min="2047" max="2047" width="20.28515625" style="1" customWidth="1"/>
    <col min="2048" max="2295" width="11.42578125" style="1"/>
    <col min="2296" max="2296" width="7.5703125" style="1" customWidth="1"/>
    <col min="2297" max="2297" width="14.28515625" style="1" customWidth="1"/>
    <col min="2298" max="2298" width="13.85546875" style="1" bestFit="1" customWidth="1"/>
    <col min="2299" max="2300" width="15.7109375" style="1" customWidth="1"/>
    <col min="2301" max="2301" width="11.42578125" style="1"/>
    <col min="2302" max="2302" width="8.28515625" style="1" customWidth="1"/>
    <col min="2303" max="2303" width="20.28515625" style="1" customWidth="1"/>
    <col min="2304" max="2551" width="11.42578125" style="1"/>
    <col min="2552" max="2552" width="7.5703125" style="1" customWidth="1"/>
    <col min="2553" max="2553" width="14.28515625" style="1" customWidth="1"/>
    <col min="2554" max="2554" width="13.85546875" style="1" bestFit="1" customWidth="1"/>
    <col min="2555" max="2556" width="15.7109375" style="1" customWidth="1"/>
    <col min="2557" max="2557" width="11.42578125" style="1"/>
    <col min="2558" max="2558" width="8.28515625" style="1" customWidth="1"/>
    <col min="2559" max="2559" width="20.28515625" style="1" customWidth="1"/>
    <col min="2560" max="2807" width="11.42578125" style="1"/>
    <col min="2808" max="2808" width="7.5703125" style="1" customWidth="1"/>
    <col min="2809" max="2809" width="14.28515625" style="1" customWidth="1"/>
    <col min="2810" max="2810" width="13.85546875" style="1" bestFit="1" customWidth="1"/>
    <col min="2811" max="2812" width="15.7109375" style="1" customWidth="1"/>
    <col min="2813" max="2813" width="11.42578125" style="1"/>
    <col min="2814" max="2814" width="8.28515625" style="1" customWidth="1"/>
    <col min="2815" max="2815" width="20.28515625" style="1" customWidth="1"/>
    <col min="2816" max="3063" width="11.42578125" style="1"/>
    <col min="3064" max="3064" width="7.5703125" style="1" customWidth="1"/>
    <col min="3065" max="3065" width="14.28515625" style="1" customWidth="1"/>
    <col min="3066" max="3066" width="13.85546875" style="1" bestFit="1" customWidth="1"/>
    <col min="3067" max="3068" width="15.7109375" style="1" customWidth="1"/>
    <col min="3069" max="3069" width="11.42578125" style="1"/>
    <col min="3070" max="3070" width="8.28515625" style="1" customWidth="1"/>
    <col min="3071" max="3071" width="20.28515625" style="1" customWidth="1"/>
    <col min="3072" max="3319" width="11.42578125" style="1"/>
    <col min="3320" max="3320" width="7.5703125" style="1" customWidth="1"/>
    <col min="3321" max="3321" width="14.28515625" style="1" customWidth="1"/>
    <col min="3322" max="3322" width="13.85546875" style="1" bestFit="1" customWidth="1"/>
    <col min="3323" max="3324" width="15.7109375" style="1" customWidth="1"/>
    <col min="3325" max="3325" width="11.42578125" style="1"/>
    <col min="3326" max="3326" width="8.28515625" style="1" customWidth="1"/>
    <col min="3327" max="3327" width="20.28515625" style="1" customWidth="1"/>
    <col min="3328" max="3575" width="11.42578125" style="1"/>
    <col min="3576" max="3576" width="7.5703125" style="1" customWidth="1"/>
    <col min="3577" max="3577" width="14.28515625" style="1" customWidth="1"/>
    <col min="3578" max="3578" width="13.85546875" style="1" bestFit="1" customWidth="1"/>
    <col min="3579" max="3580" width="15.7109375" style="1" customWidth="1"/>
    <col min="3581" max="3581" width="11.42578125" style="1"/>
    <col min="3582" max="3582" width="8.28515625" style="1" customWidth="1"/>
    <col min="3583" max="3583" width="20.28515625" style="1" customWidth="1"/>
    <col min="3584" max="3831" width="11.42578125" style="1"/>
    <col min="3832" max="3832" width="7.5703125" style="1" customWidth="1"/>
    <col min="3833" max="3833" width="14.28515625" style="1" customWidth="1"/>
    <col min="3834" max="3834" width="13.85546875" style="1" bestFit="1" customWidth="1"/>
    <col min="3835" max="3836" width="15.7109375" style="1" customWidth="1"/>
    <col min="3837" max="3837" width="11.42578125" style="1"/>
    <col min="3838" max="3838" width="8.28515625" style="1" customWidth="1"/>
    <col min="3839" max="3839" width="20.28515625" style="1" customWidth="1"/>
    <col min="3840" max="4087" width="11.42578125" style="1"/>
    <col min="4088" max="4088" width="7.5703125" style="1" customWidth="1"/>
    <col min="4089" max="4089" width="14.28515625" style="1" customWidth="1"/>
    <col min="4090" max="4090" width="13.85546875" style="1" bestFit="1" customWidth="1"/>
    <col min="4091" max="4092" width="15.7109375" style="1" customWidth="1"/>
    <col min="4093" max="4093" width="11.42578125" style="1"/>
    <col min="4094" max="4094" width="8.28515625" style="1" customWidth="1"/>
    <col min="4095" max="4095" width="20.28515625" style="1" customWidth="1"/>
    <col min="4096" max="4343" width="11.42578125" style="1"/>
    <col min="4344" max="4344" width="7.5703125" style="1" customWidth="1"/>
    <col min="4345" max="4345" width="14.28515625" style="1" customWidth="1"/>
    <col min="4346" max="4346" width="13.85546875" style="1" bestFit="1" customWidth="1"/>
    <col min="4347" max="4348" width="15.7109375" style="1" customWidth="1"/>
    <col min="4349" max="4349" width="11.42578125" style="1"/>
    <col min="4350" max="4350" width="8.28515625" style="1" customWidth="1"/>
    <col min="4351" max="4351" width="20.28515625" style="1" customWidth="1"/>
    <col min="4352" max="4599" width="11.42578125" style="1"/>
    <col min="4600" max="4600" width="7.5703125" style="1" customWidth="1"/>
    <col min="4601" max="4601" width="14.28515625" style="1" customWidth="1"/>
    <col min="4602" max="4602" width="13.85546875" style="1" bestFit="1" customWidth="1"/>
    <col min="4603" max="4604" width="15.7109375" style="1" customWidth="1"/>
    <col min="4605" max="4605" width="11.42578125" style="1"/>
    <col min="4606" max="4606" width="8.28515625" style="1" customWidth="1"/>
    <col min="4607" max="4607" width="20.28515625" style="1" customWidth="1"/>
    <col min="4608" max="4855" width="11.42578125" style="1"/>
    <col min="4856" max="4856" width="7.5703125" style="1" customWidth="1"/>
    <col min="4857" max="4857" width="14.28515625" style="1" customWidth="1"/>
    <col min="4858" max="4858" width="13.85546875" style="1" bestFit="1" customWidth="1"/>
    <col min="4859" max="4860" width="15.7109375" style="1" customWidth="1"/>
    <col min="4861" max="4861" width="11.42578125" style="1"/>
    <col min="4862" max="4862" width="8.28515625" style="1" customWidth="1"/>
    <col min="4863" max="4863" width="20.28515625" style="1" customWidth="1"/>
    <col min="4864" max="5111" width="11.42578125" style="1"/>
    <col min="5112" max="5112" width="7.5703125" style="1" customWidth="1"/>
    <col min="5113" max="5113" width="14.28515625" style="1" customWidth="1"/>
    <col min="5114" max="5114" width="13.85546875" style="1" bestFit="1" customWidth="1"/>
    <col min="5115" max="5116" width="15.7109375" style="1" customWidth="1"/>
    <col min="5117" max="5117" width="11.42578125" style="1"/>
    <col min="5118" max="5118" width="8.28515625" style="1" customWidth="1"/>
    <col min="5119" max="5119" width="20.28515625" style="1" customWidth="1"/>
    <col min="5120" max="5367" width="11.42578125" style="1"/>
    <col min="5368" max="5368" width="7.5703125" style="1" customWidth="1"/>
    <col min="5369" max="5369" width="14.28515625" style="1" customWidth="1"/>
    <col min="5370" max="5370" width="13.85546875" style="1" bestFit="1" customWidth="1"/>
    <col min="5371" max="5372" width="15.7109375" style="1" customWidth="1"/>
    <col min="5373" max="5373" width="11.42578125" style="1"/>
    <col min="5374" max="5374" width="8.28515625" style="1" customWidth="1"/>
    <col min="5375" max="5375" width="20.28515625" style="1" customWidth="1"/>
    <col min="5376" max="5623" width="11.42578125" style="1"/>
    <col min="5624" max="5624" width="7.5703125" style="1" customWidth="1"/>
    <col min="5625" max="5625" width="14.28515625" style="1" customWidth="1"/>
    <col min="5626" max="5626" width="13.85546875" style="1" bestFit="1" customWidth="1"/>
    <col min="5627" max="5628" width="15.7109375" style="1" customWidth="1"/>
    <col min="5629" max="5629" width="11.42578125" style="1"/>
    <col min="5630" max="5630" width="8.28515625" style="1" customWidth="1"/>
    <col min="5631" max="5631" width="20.28515625" style="1" customWidth="1"/>
    <col min="5632" max="5879" width="11.42578125" style="1"/>
    <col min="5880" max="5880" width="7.5703125" style="1" customWidth="1"/>
    <col min="5881" max="5881" width="14.28515625" style="1" customWidth="1"/>
    <col min="5882" max="5882" width="13.85546875" style="1" bestFit="1" customWidth="1"/>
    <col min="5883" max="5884" width="15.7109375" style="1" customWidth="1"/>
    <col min="5885" max="5885" width="11.42578125" style="1"/>
    <col min="5886" max="5886" width="8.28515625" style="1" customWidth="1"/>
    <col min="5887" max="5887" width="20.28515625" style="1" customWidth="1"/>
    <col min="5888" max="6135" width="11.42578125" style="1"/>
    <col min="6136" max="6136" width="7.5703125" style="1" customWidth="1"/>
    <col min="6137" max="6137" width="14.28515625" style="1" customWidth="1"/>
    <col min="6138" max="6138" width="13.85546875" style="1" bestFit="1" customWidth="1"/>
    <col min="6139" max="6140" width="15.7109375" style="1" customWidth="1"/>
    <col min="6141" max="6141" width="11.42578125" style="1"/>
    <col min="6142" max="6142" width="8.28515625" style="1" customWidth="1"/>
    <col min="6143" max="6143" width="20.28515625" style="1" customWidth="1"/>
    <col min="6144" max="6391" width="11.42578125" style="1"/>
    <col min="6392" max="6392" width="7.5703125" style="1" customWidth="1"/>
    <col min="6393" max="6393" width="14.28515625" style="1" customWidth="1"/>
    <col min="6394" max="6394" width="13.85546875" style="1" bestFit="1" customWidth="1"/>
    <col min="6395" max="6396" width="15.7109375" style="1" customWidth="1"/>
    <col min="6397" max="6397" width="11.42578125" style="1"/>
    <col min="6398" max="6398" width="8.28515625" style="1" customWidth="1"/>
    <col min="6399" max="6399" width="20.28515625" style="1" customWidth="1"/>
    <col min="6400" max="6647" width="11.42578125" style="1"/>
    <col min="6648" max="6648" width="7.5703125" style="1" customWidth="1"/>
    <col min="6649" max="6649" width="14.28515625" style="1" customWidth="1"/>
    <col min="6650" max="6650" width="13.85546875" style="1" bestFit="1" customWidth="1"/>
    <col min="6651" max="6652" width="15.7109375" style="1" customWidth="1"/>
    <col min="6653" max="6653" width="11.42578125" style="1"/>
    <col min="6654" max="6654" width="8.28515625" style="1" customWidth="1"/>
    <col min="6655" max="6655" width="20.28515625" style="1" customWidth="1"/>
    <col min="6656" max="6903" width="11.42578125" style="1"/>
    <col min="6904" max="6904" width="7.5703125" style="1" customWidth="1"/>
    <col min="6905" max="6905" width="14.28515625" style="1" customWidth="1"/>
    <col min="6906" max="6906" width="13.85546875" style="1" bestFit="1" customWidth="1"/>
    <col min="6907" max="6908" width="15.7109375" style="1" customWidth="1"/>
    <col min="6909" max="6909" width="11.42578125" style="1"/>
    <col min="6910" max="6910" width="8.28515625" style="1" customWidth="1"/>
    <col min="6911" max="6911" width="20.28515625" style="1" customWidth="1"/>
    <col min="6912" max="7159" width="11.42578125" style="1"/>
    <col min="7160" max="7160" width="7.5703125" style="1" customWidth="1"/>
    <col min="7161" max="7161" width="14.28515625" style="1" customWidth="1"/>
    <col min="7162" max="7162" width="13.85546875" style="1" bestFit="1" customWidth="1"/>
    <col min="7163" max="7164" width="15.7109375" style="1" customWidth="1"/>
    <col min="7165" max="7165" width="11.42578125" style="1"/>
    <col min="7166" max="7166" width="8.28515625" style="1" customWidth="1"/>
    <col min="7167" max="7167" width="20.28515625" style="1" customWidth="1"/>
    <col min="7168" max="7415" width="11.42578125" style="1"/>
    <col min="7416" max="7416" width="7.5703125" style="1" customWidth="1"/>
    <col min="7417" max="7417" width="14.28515625" style="1" customWidth="1"/>
    <col min="7418" max="7418" width="13.85546875" style="1" bestFit="1" customWidth="1"/>
    <col min="7419" max="7420" width="15.7109375" style="1" customWidth="1"/>
    <col min="7421" max="7421" width="11.42578125" style="1"/>
    <col min="7422" max="7422" width="8.28515625" style="1" customWidth="1"/>
    <col min="7423" max="7423" width="20.28515625" style="1" customWidth="1"/>
    <col min="7424" max="7671" width="11.42578125" style="1"/>
    <col min="7672" max="7672" width="7.5703125" style="1" customWidth="1"/>
    <col min="7673" max="7673" width="14.28515625" style="1" customWidth="1"/>
    <col min="7674" max="7674" width="13.85546875" style="1" bestFit="1" customWidth="1"/>
    <col min="7675" max="7676" width="15.7109375" style="1" customWidth="1"/>
    <col min="7677" max="7677" width="11.42578125" style="1"/>
    <col min="7678" max="7678" width="8.28515625" style="1" customWidth="1"/>
    <col min="7679" max="7679" width="20.28515625" style="1" customWidth="1"/>
    <col min="7680" max="7927" width="11.42578125" style="1"/>
    <col min="7928" max="7928" width="7.5703125" style="1" customWidth="1"/>
    <col min="7929" max="7929" width="14.28515625" style="1" customWidth="1"/>
    <col min="7930" max="7930" width="13.85546875" style="1" bestFit="1" customWidth="1"/>
    <col min="7931" max="7932" width="15.7109375" style="1" customWidth="1"/>
    <col min="7933" max="7933" width="11.42578125" style="1"/>
    <col min="7934" max="7934" width="8.28515625" style="1" customWidth="1"/>
    <col min="7935" max="7935" width="20.28515625" style="1" customWidth="1"/>
    <col min="7936" max="8183" width="11.42578125" style="1"/>
    <col min="8184" max="8184" width="7.5703125" style="1" customWidth="1"/>
    <col min="8185" max="8185" width="14.28515625" style="1" customWidth="1"/>
    <col min="8186" max="8186" width="13.85546875" style="1" bestFit="1" customWidth="1"/>
    <col min="8187" max="8188" width="15.7109375" style="1" customWidth="1"/>
    <col min="8189" max="8189" width="11.42578125" style="1"/>
    <col min="8190" max="8190" width="8.28515625" style="1" customWidth="1"/>
    <col min="8191" max="8191" width="20.28515625" style="1" customWidth="1"/>
    <col min="8192" max="8439" width="11.42578125" style="1"/>
    <col min="8440" max="8440" width="7.5703125" style="1" customWidth="1"/>
    <col min="8441" max="8441" width="14.28515625" style="1" customWidth="1"/>
    <col min="8442" max="8442" width="13.85546875" style="1" bestFit="1" customWidth="1"/>
    <col min="8443" max="8444" width="15.7109375" style="1" customWidth="1"/>
    <col min="8445" max="8445" width="11.42578125" style="1"/>
    <col min="8446" max="8446" width="8.28515625" style="1" customWidth="1"/>
    <col min="8447" max="8447" width="20.28515625" style="1" customWidth="1"/>
    <col min="8448" max="8695" width="11.42578125" style="1"/>
    <col min="8696" max="8696" width="7.5703125" style="1" customWidth="1"/>
    <col min="8697" max="8697" width="14.28515625" style="1" customWidth="1"/>
    <col min="8698" max="8698" width="13.85546875" style="1" bestFit="1" customWidth="1"/>
    <col min="8699" max="8700" width="15.7109375" style="1" customWidth="1"/>
    <col min="8701" max="8701" width="11.42578125" style="1"/>
    <col min="8702" max="8702" width="8.28515625" style="1" customWidth="1"/>
    <col min="8703" max="8703" width="20.28515625" style="1" customWidth="1"/>
    <col min="8704" max="8951" width="11.42578125" style="1"/>
    <col min="8952" max="8952" width="7.5703125" style="1" customWidth="1"/>
    <col min="8953" max="8953" width="14.28515625" style="1" customWidth="1"/>
    <col min="8954" max="8954" width="13.85546875" style="1" bestFit="1" customWidth="1"/>
    <col min="8955" max="8956" width="15.7109375" style="1" customWidth="1"/>
    <col min="8957" max="8957" width="11.42578125" style="1"/>
    <col min="8958" max="8958" width="8.28515625" style="1" customWidth="1"/>
    <col min="8959" max="8959" width="20.28515625" style="1" customWidth="1"/>
    <col min="8960" max="9207" width="11.42578125" style="1"/>
    <col min="9208" max="9208" width="7.5703125" style="1" customWidth="1"/>
    <col min="9209" max="9209" width="14.28515625" style="1" customWidth="1"/>
    <col min="9210" max="9210" width="13.85546875" style="1" bestFit="1" customWidth="1"/>
    <col min="9211" max="9212" width="15.7109375" style="1" customWidth="1"/>
    <col min="9213" max="9213" width="11.42578125" style="1"/>
    <col min="9214" max="9214" width="8.28515625" style="1" customWidth="1"/>
    <col min="9215" max="9215" width="20.28515625" style="1" customWidth="1"/>
    <col min="9216" max="9463" width="11.42578125" style="1"/>
    <col min="9464" max="9464" width="7.5703125" style="1" customWidth="1"/>
    <col min="9465" max="9465" width="14.28515625" style="1" customWidth="1"/>
    <col min="9466" max="9466" width="13.85546875" style="1" bestFit="1" customWidth="1"/>
    <col min="9467" max="9468" width="15.7109375" style="1" customWidth="1"/>
    <col min="9469" max="9469" width="11.42578125" style="1"/>
    <col min="9470" max="9470" width="8.28515625" style="1" customWidth="1"/>
    <col min="9471" max="9471" width="20.28515625" style="1" customWidth="1"/>
    <col min="9472" max="9719" width="11.42578125" style="1"/>
    <col min="9720" max="9720" width="7.5703125" style="1" customWidth="1"/>
    <col min="9721" max="9721" width="14.28515625" style="1" customWidth="1"/>
    <col min="9722" max="9722" width="13.85546875" style="1" bestFit="1" customWidth="1"/>
    <col min="9723" max="9724" width="15.7109375" style="1" customWidth="1"/>
    <col min="9725" max="9725" width="11.42578125" style="1"/>
    <col min="9726" max="9726" width="8.28515625" style="1" customWidth="1"/>
    <col min="9727" max="9727" width="20.28515625" style="1" customWidth="1"/>
    <col min="9728" max="9975" width="11.42578125" style="1"/>
    <col min="9976" max="9976" width="7.5703125" style="1" customWidth="1"/>
    <col min="9977" max="9977" width="14.28515625" style="1" customWidth="1"/>
    <col min="9978" max="9978" width="13.85546875" style="1" bestFit="1" customWidth="1"/>
    <col min="9979" max="9980" width="15.7109375" style="1" customWidth="1"/>
    <col min="9981" max="9981" width="11.42578125" style="1"/>
    <col min="9982" max="9982" width="8.28515625" style="1" customWidth="1"/>
    <col min="9983" max="9983" width="20.28515625" style="1" customWidth="1"/>
    <col min="9984" max="10231" width="11.42578125" style="1"/>
    <col min="10232" max="10232" width="7.5703125" style="1" customWidth="1"/>
    <col min="10233" max="10233" width="14.28515625" style="1" customWidth="1"/>
    <col min="10234" max="10234" width="13.85546875" style="1" bestFit="1" customWidth="1"/>
    <col min="10235" max="10236" width="15.7109375" style="1" customWidth="1"/>
    <col min="10237" max="10237" width="11.42578125" style="1"/>
    <col min="10238" max="10238" width="8.28515625" style="1" customWidth="1"/>
    <col min="10239" max="10239" width="20.28515625" style="1" customWidth="1"/>
    <col min="10240" max="10487" width="11.42578125" style="1"/>
    <col min="10488" max="10488" width="7.5703125" style="1" customWidth="1"/>
    <col min="10489" max="10489" width="14.28515625" style="1" customWidth="1"/>
    <col min="10490" max="10490" width="13.85546875" style="1" bestFit="1" customWidth="1"/>
    <col min="10491" max="10492" width="15.7109375" style="1" customWidth="1"/>
    <col min="10493" max="10493" width="11.42578125" style="1"/>
    <col min="10494" max="10494" width="8.28515625" style="1" customWidth="1"/>
    <col min="10495" max="10495" width="20.28515625" style="1" customWidth="1"/>
    <col min="10496" max="10743" width="11.42578125" style="1"/>
    <col min="10744" max="10744" width="7.5703125" style="1" customWidth="1"/>
    <col min="10745" max="10745" width="14.28515625" style="1" customWidth="1"/>
    <col min="10746" max="10746" width="13.85546875" style="1" bestFit="1" customWidth="1"/>
    <col min="10747" max="10748" width="15.7109375" style="1" customWidth="1"/>
    <col min="10749" max="10749" width="11.42578125" style="1"/>
    <col min="10750" max="10750" width="8.28515625" style="1" customWidth="1"/>
    <col min="10751" max="10751" width="20.28515625" style="1" customWidth="1"/>
    <col min="10752" max="10999" width="11.42578125" style="1"/>
    <col min="11000" max="11000" width="7.5703125" style="1" customWidth="1"/>
    <col min="11001" max="11001" width="14.28515625" style="1" customWidth="1"/>
    <col min="11002" max="11002" width="13.85546875" style="1" bestFit="1" customWidth="1"/>
    <col min="11003" max="11004" width="15.7109375" style="1" customWidth="1"/>
    <col min="11005" max="11005" width="11.42578125" style="1"/>
    <col min="11006" max="11006" width="8.28515625" style="1" customWidth="1"/>
    <col min="11007" max="11007" width="20.28515625" style="1" customWidth="1"/>
    <col min="11008" max="11255" width="11.42578125" style="1"/>
    <col min="11256" max="11256" width="7.5703125" style="1" customWidth="1"/>
    <col min="11257" max="11257" width="14.28515625" style="1" customWidth="1"/>
    <col min="11258" max="11258" width="13.85546875" style="1" bestFit="1" customWidth="1"/>
    <col min="11259" max="11260" width="15.7109375" style="1" customWidth="1"/>
    <col min="11261" max="11261" width="11.42578125" style="1"/>
    <col min="11262" max="11262" width="8.28515625" style="1" customWidth="1"/>
    <col min="11263" max="11263" width="20.28515625" style="1" customWidth="1"/>
    <col min="11264" max="11511" width="11.42578125" style="1"/>
    <col min="11512" max="11512" width="7.5703125" style="1" customWidth="1"/>
    <col min="11513" max="11513" width="14.28515625" style="1" customWidth="1"/>
    <col min="11514" max="11514" width="13.85546875" style="1" bestFit="1" customWidth="1"/>
    <col min="11515" max="11516" width="15.7109375" style="1" customWidth="1"/>
    <col min="11517" max="11517" width="11.42578125" style="1"/>
    <col min="11518" max="11518" width="8.28515625" style="1" customWidth="1"/>
    <col min="11519" max="11519" width="20.28515625" style="1" customWidth="1"/>
    <col min="11520" max="11767" width="11.42578125" style="1"/>
    <col min="11768" max="11768" width="7.5703125" style="1" customWidth="1"/>
    <col min="11769" max="11769" width="14.28515625" style="1" customWidth="1"/>
    <col min="11770" max="11770" width="13.85546875" style="1" bestFit="1" customWidth="1"/>
    <col min="11771" max="11772" width="15.7109375" style="1" customWidth="1"/>
    <col min="11773" max="11773" width="11.42578125" style="1"/>
    <col min="11774" max="11774" width="8.28515625" style="1" customWidth="1"/>
    <col min="11775" max="11775" width="20.28515625" style="1" customWidth="1"/>
    <col min="11776" max="12023" width="11.42578125" style="1"/>
    <col min="12024" max="12024" width="7.5703125" style="1" customWidth="1"/>
    <col min="12025" max="12025" width="14.28515625" style="1" customWidth="1"/>
    <col min="12026" max="12026" width="13.85546875" style="1" bestFit="1" customWidth="1"/>
    <col min="12027" max="12028" width="15.7109375" style="1" customWidth="1"/>
    <col min="12029" max="12029" width="11.42578125" style="1"/>
    <col min="12030" max="12030" width="8.28515625" style="1" customWidth="1"/>
    <col min="12031" max="12031" width="20.28515625" style="1" customWidth="1"/>
    <col min="12032" max="12279" width="11.42578125" style="1"/>
    <col min="12280" max="12280" width="7.5703125" style="1" customWidth="1"/>
    <col min="12281" max="12281" width="14.28515625" style="1" customWidth="1"/>
    <col min="12282" max="12282" width="13.85546875" style="1" bestFit="1" customWidth="1"/>
    <col min="12283" max="12284" width="15.7109375" style="1" customWidth="1"/>
    <col min="12285" max="12285" width="11.42578125" style="1"/>
    <col min="12286" max="12286" width="8.28515625" style="1" customWidth="1"/>
    <col min="12287" max="12287" width="20.28515625" style="1" customWidth="1"/>
    <col min="12288" max="12535" width="11.42578125" style="1"/>
    <col min="12536" max="12536" width="7.5703125" style="1" customWidth="1"/>
    <col min="12537" max="12537" width="14.28515625" style="1" customWidth="1"/>
    <col min="12538" max="12538" width="13.85546875" style="1" bestFit="1" customWidth="1"/>
    <col min="12539" max="12540" width="15.7109375" style="1" customWidth="1"/>
    <col min="12541" max="12541" width="11.42578125" style="1"/>
    <col min="12542" max="12542" width="8.28515625" style="1" customWidth="1"/>
    <col min="12543" max="12543" width="20.28515625" style="1" customWidth="1"/>
    <col min="12544" max="12791" width="11.42578125" style="1"/>
    <col min="12792" max="12792" width="7.5703125" style="1" customWidth="1"/>
    <col min="12793" max="12793" width="14.28515625" style="1" customWidth="1"/>
    <col min="12794" max="12794" width="13.85546875" style="1" bestFit="1" customWidth="1"/>
    <col min="12795" max="12796" width="15.7109375" style="1" customWidth="1"/>
    <col min="12797" max="12797" width="11.42578125" style="1"/>
    <col min="12798" max="12798" width="8.28515625" style="1" customWidth="1"/>
    <col min="12799" max="12799" width="20.28515625" style="1" customWidth="1"/>
    <col min="12800" max="13047" width="11.42578125" style="1"/>
    <col min="13048" max="13048" width="7.5703125" style="1" customWidth="1"/>
    <col min="13049" max="13049" width="14.28515625" style="1" customWidth="1"/>
    <col min="13050" max="13050" width="13.85546875" style="1" bestFit="1" customWidth="1"/>
    <col min="13051" max="13052" width="15.7109375" style="1" customWidth="1"/>
    <col min="13053" max="13053" width="11.42578125" style="1"/>
    <col min="13054" max="13054" width="8.28515625" style="1" customWidth="1"/>
    <col min="13055" max="13055" width="20.28515625" style="1" customWidth="1"/>
    <col min="13056" max="13303" width="11.42578125" style="1"/>
    <col min="13304" max="13304" width="7.5703125" style="1" customWidth="1"/>
    <col min="13305" max="13305" width="14.28515625" style="1" customWidth="1"/>
    <col min="13306" max="13306" width="13.85546875" style="1" bestFit="1" customWidth="1"/>
    <col min="13307" max="13308" width="15.7109375" style="1" customWidth="1"/>
    <col min="13309" max="13309" width="11.42578125" style="1"/>
    <col min="13310" max="13310" width="8.28515625" style="1" customWidth="1"/>
    <col min="13311" max="13311" width="20.28515625" style="1" customWidth="1"/>
    <col min="13312" max="13559" width="11.42578125" style="1"/>
    <col min="13560" max="13560" width="7.5703125" style="1" customWidth="1"/>
    <col min="13561" max="13561" width="14.28515625" style="1" customWidth="1"/>
    <col min="13562" max="13562" width="13.85546875" style="1" bestFit="1" customWidth="1"/>
    <col min="13563" max="13564" width="15.7109375" style="1" customWidth="1"/>
    <col min="13565" max="13565" width="11.42578125" style="1"/>
    <col min="13566" max="13566" width="8.28515625" style="1" customWidth="1"/>
    <col min="13567" max="13567" width="20.28515625" style="1" customWidth="1"/>
    <col min="13568" max="13815" width="11.42578125" style="1"/>
    <col min="13816" max="13816" width="7.5703125" style="1" customWidth="1"/>
    <col min="13817" max="13817" width="14.28515625" style="1" customWidth="1"/>
    <col min="13818" max="13818" width="13.85546875" style="1" bestFit="1" customWidth="1"/>
    <col min="13819" max="13820" width="15.7109375" style="1" customWidth="1"/>
    <col min="13821" max="13821" width="11.42578125" style="1"/>
    <col min="13822" max="13822" width="8.28515625" style="1" customWidth="1"/>
    <col min="13823" max="13823" width="20.28515625" style="1" customWidth="1"/>
    <col min="13824" max="14071" width="11.42578125" style="1"/>
    <col min="14072" max="14072" width="7.5703125" style="1" customWidth="1"/>
    <col min="14073" max="14073" width="14.28515625" style="1" customWidth="1"/>
    <col min="14074" max="14074" width="13.85546875" style="1" bestFit="1" customWidth="1"/>
    <col min="14075" max="14076" width="15.7109375" style="1" customWidth="1"/>
    <col min="14077" max="14077" width="11.42578125" style="1"/>
    <col min="14078" max="14078" width="8.28515625" style="1" customWidth="1"/>
    <col min="14079" max="14079" width="20.28515625" style="1" customWidth="1"/>
    <col min="14080" max="14327" width="11.42578125" style="1"/>
    <col min="14328" max="14328" width="7.5703125" style="1" customWidth="1"/>
    <col min="14329" max="14329" width="14.28515625" style="1" customWidth="1"/>
    <col min="14330" max="14330" width="13.85546875" style="1" bestFit="1" customWidth="1"/>
    <col min="14331" max="14332" width="15.7109375" style="1" customWidth="1"/>
    <col min="14333" max="14333" width="11.42578125" style="1"/>
    <col min="14334" max="14334" width="8.28515625" style="1" customWidth="1"/>
    <col min="14335" max="14335" width="20.28515625" style="1" customWidth="1"/>
    <col min="14336" max="14583" width="11.42578125" style="1"/>
    <col min="14584" max="14584" width="7.5703125" style="1" customWidth="1"/>
    <col min="14585" max="14585" width="14.28515625" style="1" customWidth="1"/>
    <col min="14586" max="14586" width="13.85546875" style="1" bestFit="1" customWidth="1"/>
    <col min="14587" max="14588" width="15.7109375" style="1" customWidth="1"/>
    <col min="14589" max="14589" width="11.42578125" style="1"/>
    <col min="14590" max="14590" width="8.28515625" style="1" customWidth="1"/>
    <col min="14591" max="14591" width="20.28515625" style="1" customWidth="1"/>
    <col min="14592" max="14839" width="11.42578125" style="1"/>
    <col min="14840" max="14840" width="7.5703125" style="1" customWidth="1"/>
    <col min="14841" max="14841" width="14.28515625" style="1" customWidth="1"/>
    <col min="14842" max="14842" width="13.85546875" style="1" bestFit="1" customWidth="1"/>
    <col min="14843" max="14844" width="15.7109375" style="1" customWidth="1"/>
    <col min="14845" max="14845" width="11.42578125" style="1"/>
    <col min="14846" max="14846" width="8.28515625" style="1" customWidth="1"/>
    <col min="14847" max="14847" width="20.28515625" style="1" customWidth="1"/>
    <col min="14848" max="15095" width="11.42578125" style="1"/>
    <col min="15096" max="15096" width="7.5703125" style="1" customWidth="1"/>
    <col min="15097" max="15097" width="14.28515625" style="1" customWidth="1"/>
    <col min="15098" max="15098" width="13.85546875" style="1" bestFit="1" customWidth="1"/>
    <col min="15099" max="15100" width="15.7109375" style="1" customWidth="1"/>
    <col min="15101" max="15101" width="11.42578125" style="1"/>
    <col min="15102" max="15102" width="8.28515625" style="1" customWidth="1"/>
    <col min="15103" max="15103" width="20.28515625" style="1" customWidth="1"/>
    <col min="15104" max="15351" width="11.42578125" style="1"/>
    <col min="15352" max="15352" width="7.5703125" style="1" customWidth="1"/>
    <col min="15353" max="15353" width="14.28515625" style="1" customWidth="1"/>
    <col min="15354" max="15354" width="13.85546875" style="1" bestFit="1" customWidth="1"/>
    <col min="15355" max="15356" width="15.7109375" style="1" customWidth="1"/>
    <col min="15357" max="15357" width="11.42578125" style="1"/>
    <col min="15358" max="15358" width="8.28515625" style="1" customWidth="1"/>
    <col min="15359" max="15359" width="20.28515625" style="1" customWidth="1"/>
    <col min="15360" max="15607" width="11.42578125" style="1"/>
    <col min="15608" max="15608" width="7.5703125" style="1" customWidth="1"/>
    <col min="15609" max="15609" width="14.28515625" style="1" customWidth="1"/>
    <col min="15610" max="15610" width="13.85546875" style="1" bestFit="1" customWidth="1"/>
    <col min="15611" max="15612" width="15.7109375" style="1" customWidth="1"/>
    <col min="15613" max="15613" width="11.42578125" style="1"/>
    <col min="15614" max="15614" width="8.28515625" style="1" customWidth="1"/>
    <col min="15615" max="15615" width="20.28515625" style="1" customWidth="1"/>
    <col min="15616" max="15863" width="11.42578125" style="1"/>
    <col min="15864" max="15864" width="7.5703125" style="1" customWidth="1"/>
    <col min="15865" max="15865" width="14.28515625" style="1" customWidth="1"/>
    <col min="15866" max="15866" width="13.85546875" style="1" bestFit="1" customWidth="1"/>
    <col min="15867" max="15868" width="15.7109375" style="1" customWidth="1"/>
    <col min="15869" max="15869" width="11.42578125" style="1"/>
    <col min="15870" max="15870" width="8.28515625" style="1" customWidth="1"/>
    <col min="15871" max="15871" width="20.28515625" style="1" customWidth="1"/>
    <col min="15872" max="16119" width="11.42578125" style="1"/>
    <col min="16120" max="16120" width="7.5703125" style="1" customWidth="1"/>
    <col min="16121" max="16121" width="14.28515625" style="1" customWidth="1"/>
    <col min="16122" max="16122" width="13.85546875" style="1" bestFit="1" customWidth="1"/>
    <col min="16123" max="16124" width="15.7109375" style="1" customWidth="1"/>
    <col min="16125" max="16125" width="11.42578125" style="1"/>
    <col min="16126" max="16126" width="8.28515625" style="1" customWidth="1"/>
    <col min="16127" max="16127" width="20.28515625" style="1" customWidth="1"/>
    <col min="16128" max="16384" width="11.42578125" style="1"/>
  </cols>
  <sheetData>
    <row r="1" spans="1:30" ht="18" customHeight="1" x14ac:dyDescent="0.25">
      <c r="A1" s="283" t="s">
        <v>28</v>
      </c>
      <c r="B1" s="284"/>
      <c r="C1" s="306" t="str">
        <f>+JANV.!C1</f>
        <v>Nom - Prénom</v>
      </c>
      <c r="D1" s="306"/>
      <c r="E1" s="306"/>
      <c r="F1" s="306"/>
      <c r="G1" s="306"/>
      <c r="H1" s="307"/>
      <c r="J1" s="310" t="s">
        <v>60</v>
      </c>
      <c r="K1" s="311"/>
      <c r="L1" s="312"/>
      <c r="M1" s="316">
        <v>2018</v>
      </c>
    </row>
    <row r="2" spans="1:30" ht="18" customHeight="1" x14ac:dyDescent="0.25">
      <c r="A2" s="285"/>
      <c r="B2" s="286"/>
      <c r="C2" s="308"/>
      <c r="D2" s="308"/>
      <c r="E2" s="308"/>
      <c r="F2" s="308"/>
      <c r="G2" s="308"/>
      <c r="H2" s="309"/>
      <c r="J2" s="313"/>
      <c r="K2" s="314"/>
      <c r="L2" s="315"/>
      <c r="M2" s="317"/>
    </row>
    <row r="3" spans="1:30" ht="18" customHeight="1" x14ac:dyDescent="0.25">
      <c r="A3" s="1"/>
      <c r="C3" s="1"/>
      <c r="D3" s="1"/>
      <c r="E3" s="1"/>
      <c r="J3" s="2"/>
      <c r="K3" s="2"/>
      <c r="L3" s="2"/>
    </row>
    <row r="4" spans="1:30" ht="18" customHeight="1" x14ac:dyDescent="0.25">
      <c r="A4" s="1"/>
      <c r="B4" s="60" t="s">
        <v>40</v>
      </c>
      <c r="C4" s="94" t="s">
        <v>41</v>
      </c>
      <c r="D4" s="2"/>
      <c r="E4" s="318" t="s">
        <v>46</v>
      </c>
      <c r="F4" s="319"/>
      <c r="G4" s="320"/>
      <c r="H4" s="61"/>
      <c r="I4" s="53"/>
      <c r="J4" s="4" t="s">
        <v>19</v>
      </c>
      <c r="K4" s="5" t="s">
        <v>21</v>
      </c>
      <c r="L4" s="5"/>
      <c r="M4" s="6"/>
    </row>
    <row r="5" spans="1:30" s="2" customFormat="1" ht="18" customHeight="1" x14ac:dyDescent="0.25">
      <c r="B5" s="62">
        <v>15</v>
      </c>
      <c r="C5" s="63">
        <f t="shared" ref="C5" si="0">B5/60*100</f>
        <v>25</v>
      </c>
      <c r="D5" s="54"/>
      <c r="E5" s="304">
        <v>10</v>
      </c>
      <c r="F5" s="305"/>
      <c r="G5" s="64">
        <f>E5/60*100</f>
        <v>16.666666666666664</v>
      </c>
      <c r="H5" s="65"/>
      <c r="J5" s="7" t="s">
        <v>20</v>
      </c>
      <c r="K5" s="8" t="s">
        <v>22</v>
      </c>
      <c r="L5" s="8"/>
      <c r="M5" s="9"/>
      <c r="P5" s="1"/>
      <c r="Q5" s="1"/>
    </row>
    <row r="6" spans="1:30" s="2" customFormat="1" ht="18" customHeight="1" x14ac:dyDescent="0.25">
      <c r="B6" s="62">
        <v>30</v>
      </c>
      <c r="C6" s="63">
        <v>50</v>
      </c>
      <c r="D6" s="54"/>
      <c r="E6" s="22"/>
      <c r="F6" s="22"/>
      <c r="G6" s="65"/>
      <c r="H6" s="65"/>
      <c r="J6" s="7" t="s">
        <v>23</v>
      </c>
      <c r="K6" s="8" t="s">
        <v>24</v>
      </c>
      <c r="L6" s="11"/>
      <c r="M6" s="66"/>
      <c r="P6" s="1"/>
      <c r="Q6" s="1"/>
    </row>
    <row r="7" spans="1:30" s="2" customFormat="1" ht="18" customHeight="1" x14ac:dyDescent="0.25">
      <c r="B7" s="67">
        <v>45</v>
      </c>
      <c r="C7" s="68">
        <f>B7/60*100</f>
        <v>75</v>
      </c>
      <c r="D7" s="54"/>
      <c r="E7" s="297" t="s">
        <v>44</v>
      </c>
      <c r="F7" s="298"/>
      <c r="G7" s="298"/>
      <c r="H7" s="299"/>
      <c r="J7" s="7" t="s">
        <v>0</v>
      </c>
      <c r="K7" s="8" t="s">
        <v>27</v>
      </c>
      <c r="L7" s="11"/>
      <c r="M7" s="66"/>
      <c r="S7" s="1">
        <v>5</v>
      </c>
      <c r="T7" s="55">
        <v>7</v>
      </c>
      <c r="U7" s="1" t="s">
        <v>10</v>
      </c>
    </row>
    <row r="8" spans="1:30" ht="18" customHeight="1" x14ac:dyDescent="0.25">
      <c r="A8" s="8"/>
      <c r="B8" s="69"/>
      <c r="C8" s="70"/>
      <c r="D8" s="22"/>
      <c r="E8" s="300"/>
      <c r="F8" s="301"/>
      <c r="G8" s="301"/>
      <c r="H8" s="302"/>
      <c r="I8" s="10"/>
      <c r="J8" s="7" t="s">
        <v>1</v>
      </c>
      <c r="K8" s="8" t="s">
        <v>25</v>
      </c>
      <c r="L8" s="8"/>
      <c r="M8" s="9"/>
      <c r="S8" s="1">
        <v>2</v>
      </c>
      <c r="T8" s="55">
        <v>3.5</v>
      </c>
      <c r="U8" s="1" t="s">
        <v>31</v>
      </c>
    </row>
    <row r="9" spans="1:30" ht="18" customHeight="1" x14ac:dyDescent="0.25">
      <c r="A9" s="71"/>
      <c r="C9" s="72"/>
      <c r="D9" s="22"/>
      <c r="E9" s="8"/>
      <c r="F9" s="8"/>
      <c r="G9" s="72"/>
      <c r="H9" s="72"/>
      <c r="I9" s="10"/>
      <c r="J9" s="7" t="s">
        <v>30</v>
      </c>
      <c r="K9" s="8" t="s">
        <v>42</v>
      </c>
      <c r="L9" s="8"/>
      <c r="M9" s="9"/>
      <c r="S9" s="1">
        <v>3</v>
      </c>
      <c r="T9" s="55">
        <v>3.5</v>
      </c>
      <c r="U9" s="1" t="s">
        <v>32</v>
      </c>
    </row>
    <row r="10" spans="1:30" ht="18" customHeight="1" x14ac:dyDescent="0.25">
      <c r="A10" s="71"/>
      <c r="B10" s="12" t="s">
        <v>18</v>
      </c>
      <c r="C10" s="13"/>
      <c r="D10" s="14"/>
      <c r="E10" s="73">
        <v>7</v>
      </c>
      <c r="J10" s="15" t="s">
        <v>2</v>
      </c>
      <c r="K10" s="16" t="s">
        <v>26</v>
      </c>
      <c r="L10" s="16"/>
      <c r="M10" s="17"/>
      <c r="S10" s="1">
        <v>0</v>
      </c>
      <c r="T10" s="55">
        <v>0</v>
      </c>
      <c r="U10" s="1" t="s">
        <v>47</v>
      </c>
    </row>
    <row r="11" spans="1:30" ht="18" customHeight="1" x14ac:dyDescent="0.25">
      <c r="A11" s="1"/>
      <c r="C11" s="1"/>
      <c r="D11" s="1"/>
      <c r="E11" s="1"/>
      <c r="T11" s="55"/>
    </row>
    <row r="12" spans="1:30" ht="45" customHeight="1" x14ac:dyDescent="0.25">
      <c r="C12" s="18"/>
      <c r="D12" s="19" t="s">
        <v>3</v>
      </c>
      <c r="E12" s="19" t="s">
        <v>4</v>
      </c>
      <c r="G12" s="20" t="s">
        <v>45</v>
      </c>
      <c r="H12" s="21"/>
      <c r="I12" s="20" t="s">
        <v>48</v>
      </c>
      <c r="J12" s="20" t="s">
        <v>49</v>
      </c>
      <c r="K12" s="20" t="s">
        <v>50</v>
      </c>
      <c r="M12" s="20" t="s">
        <v>9</v>
      </c>
      <c r="P12" s="74"/>
    </row>
    <row r="13" spans="1:30" ht="32.25" customHeight="1" thickBot="1" x14ac:dyDescent="0.3">
      <c r="B13" s="1" t="s">
        <v>8</v>
      </c>
      <c r="C13" s="18"/>
      <c r="D13" s="22"/>
      <c r="E13" s="22"/>
      <c r="G13" s="22"/>
      <c r="H13" s="21"/>
      <c r="I13" s="8"/>
      <c r="J13" s="8"/>
      <c r="K13" s="104">
        <f>+SEPT.!K52</f>
        <v>-0.5</v>
      </c>
      <c r="M13" s="104">
        <f>+SEPT.!M52</f>
        <v>26</v>
      </c>
      <c r="Q13" s="54"/>
      <c r="R13" s="54"/>
      <c r="U13" s="54" t="s">
        <v>29</v>
      </c>
      <c r="V13" s="51" t="s">
        <v>33</v>
      </c>
      <c r="W13" s="51" t="s">
        <v>34</v>
      </c>
      <c r="X13" s="52" t="s">
        <v>37</v>
      </c>
      <c r="Y13" s="51" t="s">
        <v>35</v>
      </c>
      <c r="Z13" s="51" t="s">
        <v>36</v>
      </c>
      <c r="AA13" s="2" t="s">
        <v>38</v>
      </c>
      <c r="AB13" s="51" t="s">
        <v>39</v>
      </c>
      <c r="AC13" s="51"/>
      <c r="AD13" s="51"/>
    </row>
    <row r="14" spans="1:30" ht="22.5" customHeight="1" x14ac:dyDescent="0.25">
      <c r="A14" s="292">
        <v>31</v>
      </c>
      <c r="B14" s="23" t="s">
        <v>11</v>
      </c>
      <c r="C14" s="120" t="str">
        <f t="array" ref="C14:C20">IF(MONTH(DATE(y,10,1))&lt;&gt;MONTH(DATE(y,10,1)-(WEEKDAY(DATE(y,10,1),3)-1)+{1;2;3;4;5;6;7}+{0,1,2,3,4,5}-2),"",DATE(y,10,1)-(WEEKDAY(DATE(y,10,1),3)-1)+{1;2;3;4;5;6;7}+{0,1,2,3,4,5}-2)</f>
        <v/>
      </c>
      <c r="D14" s="81"/>
      <c r="E14" s="81"/>
      <c r="F14" s="8"/>
      <c r="G14" s="88"/>
      <c r="H14" s="24"/>
      <c r="I14" s="73">
        <f>IF(G14&gt;T14,(G14-T14),0)</f>
        <v>0</v>
      </c>
      <c r="J14" s="73">
        <f>IF(G14&lt;T14,(G14-T14),0)</f>
        <v>0</v>
      </c>
      <c r="K14" s="102">
        <f>K13+I14+J14</f>
        <v>-0.5</v>
      </c>
      <c r="L14" s="23"/>
      <c r="M14" s="29">
        <f>-U14</f>
        <v>0</v>
      </c>
      <c r="P14" s="54"/>
      <c r="Q14" s="54" t="str">
        <f t="shared" ref="Q14:Q28" si="1">IF(D14="T",2,IF(D14="CP",0,IF(D14="TF",2,IF(D14="TM",0,IF(D14="JF",0,IF(D14="RTT",0,IF(D14="JNT",0,"0")))))))</f>
        <v>0</v>
      </c>
      <c r="R14" s="54" t="str">
        <f t="shared" ref="R14:R28" si="2">IF(E14="T",3,IF(E14="CP",0,IF(E14="TF",3,IF(E14="TM",0,IF(E14="JF",0,IF(E14="RTT",0,IF(E14="JNT",0,"0")))))))</f>
        <v>0</v>
      </c>
      <c r="S14" s="1">
        <f t="shared" ref="S14:S50" si="3">Q14+R14</f>
        <v>0</v>
      </c>
      <c r="T14" s="55">
        <f>IF(S14=5,$T$7,IF(S14=2,$T$8,IF(S14=3,$T$9,IF(S14=0,$T$10))))</f>
        <v>0</v>
      </c>
      <c r="U14" s="54">
        <f>IF(AND(D14="CP",E14="CP"),1,IF(AND(D14="CP",E14&lt;&gt;"CP"),0.5,IF(AND(D14&lt;&gt;"CP",E14="CP"),0.5,0)))</f>
        <v>0</v>
      </c>
      <c r="V14" s="54">
        <f t="shared" ref="V14:W28" si="4">IF(D14="RTT",0.5,0)</f>
        <v>0</v>
      </c>
      <c r="W14" s="54">
        <f>IF(E14="RTT",0.5,0)</f>
        <v>0</v>
      </c>
      <c r="X14" s="3">
        <f>SUM(V14:W14)</f>
        <v>0</v>
      </c>
      <c r="Y14" s="54">
        <f>IF(D14="TM",0.5,0)</f>
        <v>0</v>
      </c>
      <c r="Z14" s="54">
        <f>IF(E14="TM",0.5,0)</f>
        <v>0</v>
      </c>
      <c r="AA14" s="2">
        <f>SUM(Y14:Z14)</f>
        <v>0</v>
      </c>
      <c r="AB14" s="1">
        <f>AA14/1547*17</f>
        <v>0</v>
      </c>
    </row>
    <row r="15" spans="1:30" ht="22.5" customHeight="1" x14ac:dyDescent="0.25">
      <c r="A15" s="303"/>
      <c r="B15" s="8" t="s">
        <v>12</v>
      </c>
      <c r="C15" s="121">
        <v>43739</v>
      </c>
      <c r="D15" s="81"/>
      <c r="E15" s="81"/>
      <c r="F15" s="8"/>
      <c r="G15" s="88"/>
      <c r="H15" s="22"/>
      <c r="I15" s="73">
        <f>IF(G15&gt;T15,(G15-T15),0)</f>
        <v>0</v>
      </c>
      <c r="J15" s="73">
        <f>IF(G15&lt;T15,(G15-T15),0)</f>
        <v>0</v>
      </c>
      <c r="K15" s="73">
        <f>K14+I15+J15</f>
        <v>-0.5</v>
      </c>
      <c r="L15" s="8"/>
      <c r="M15" s="26">
        <f>-U15</f>
        <v>0</v>
      </c>
      <c r="P15" s="54"/>
      <c r="Q15" s="54" t="str">
        <f t="shared" si="1"/>
        <v>0</v>
      </c>
      <c r="R15" s="54" t="str">
        <f t="shared" si="2"/>
        <v>0</v>
      </c>
      <c r="S15" s="1">
        <f t="shared" si="3"/>
        <v>0</v>
      </c>
      <c r="T15" s="55">
        <f t="shared" ref="T15:T50" si="5">IF(S15=5,$T$7,IF(S15=2,$T$8,IF(S15=3,$T$9,IF(S15=0,$T$10))))</f>
        <v>0</v>
      </c>
      <c r="U15" s="54">
        <f>IF(AND(D15="CP",E15="CP"),1,IF(AND(D15="CP",E15&lt;&gt;"CP"),0.5,IF(AND(D15&lt;&gt;"CP",E15="CP"),0.5,0)))</f>
        <v>0</v>
      </c>
      <c r="V15" s="54">
        <f t="shared" si="4"/>
        <v>0</v>
      </c>
      <c r="W15" s="54">
        <f t="shared" si="4"/>
        <v>0</v>
      </c>
      <c r="X15" s="3">
        <f t="shared" ref="X15:X23" si="6">SUM(V15:W15)</f>
        <v>0</v>
      </c>
      <c r="Y15" s="54">
        <f t="shared" ref="Y15:Z28" si="7">IF(D15="TM",0.5,0)</f>
        <v>0</v>
      </c>
      <c r="Z15" s="54">
        <f t="shared" si="7"/>
        <v>0</v>
      </c>
      <c r="AA15" s="2">
        <f t="shared" ref="AA15:AA28" si="8">SUM(Y15:Z15)</f>
        <v>0</v>
      </c>
      <c r="AB15" s="1">
        <f t="shared" ref="AB15:AB28" si="9">AA15/1547*17</f>
        <v>0</v>
      </c>
    </row>
    <row r="16" spans="1:30" ht="22.5" customHeight="1" x14ac:dyDescent="0.25">
      <c r="A16" s="303"/>
      <c r="B16" s="8" t="s">
        <v>13</v>
      </c>
      <c r="C16" s="121">
        <v>43740</v>
      </c>
      <c r="D16" s="81"/>
      <c r="E16" s="81"/>
      <c r="F16" s="8"/>
      <c r="G16" s="88"/>
      <c r="H16" s="22"/>
      <c r="I16" s="73">
        <f t="shared" ref="I16:I18" si="10">IF(G16&gt;T16,(G16-T16),0)</f>
        <v>0</v>
      </c>
      <c r="J16" s="73">
        <f t="shared" ref="J16:J18" si="11">IF(G16&lt;T16,(G16-T16),0)</f>
        <v>0</v>
      </c>
      <c r="K16" s="73">
        <f t="shared" ref="K16:K18" si="12">K15+I16+J16</f>
        <v>-0.5</v>
      </c>
      <c r="L16" s="8"/>
      <c r="M16" s="26">
        <f t="shared" ref="M16:M18" si="13">-U16</f>
        <v>0</v>
      </c>
      <c r="P16" s="54"/>
      <c r="Q16" s="54" t="str">
        <f t="shared" si="1"/>
        <v>0</v>
      </c>
      <c r="R16" s="54" t="str">
        <f t="shared" si="2"/>
        <v>0</v>
      </c>
      <c r="S16" s="1">
        <f t="shared" si="3"/>
        <v>0</v>
      </c>
      <c r="T16" s="55">
        <f t="shared" si="5"/>
        <v>0</v>
      </c>
      <c r="U16" s="54">
        <f>IF(AND(D16="CP",E16="CP"),1,IF(AND(D16="CP",E16&lt;&gt;"CP"),0.5,IF(AND(D16&lt;&gt;"CP",E16="CP"),0.5,0)))</f>
        <v>0</v>
      </c>
      <c r="V16" s="54">
        <f>IF(D16="RTT",0.5,0)</f>
        <v>0</v>
      </c>
      <c r="W16" s="54">
        <f t="shared" si="4"/>
        <v>0</v>
      </c>
      <c r="X16" s="3">
        <f t="shared" si="6"/>
        <v>0</v>
      </c>
      <c r="Y16" s="54">
        <f t="shared" si="7"/>
        <v>0</v>
      </c>
      <c r="Z16" s="54">
        <f t="shared" si="7"/>
        <v>0</v>
      </c>
      <c r="AA16" s="2">
        <f t="shared" si="8"/>
        <v>0</v>
      </c>
      <c r="AB16" s="1">
        <f t="shared" si="9"/>
        <v>0</v>
      </c>
    </row>
    <row r="17" spans="1:28" ht="22.5" customHeight="1" x14ac:dyDescent="0.25">
      <c r="A17" s="303"/>
      <c r="B17" s="8" t="s">
        <v>14</v>
      </c>
      <c r="C17" s="121">
        <v>43741</v>
      </c>
      <c r="D17" s="81"/>
      <c r="E17" s="81"/>
      <c r="F17" s="8"/>
      <c r="G17" s="88"/>
      <c r="H17" s="22"/>
      <c r="I17" s="73">
        <f t="shared" si="10"/>
        <v>0</v>
      </c>
      <c r="J17" s="73">
        <f t="shared" si="11"/>
        <v>0</v>
      </c>
      <c r="K17" s="73">
        <f t="shared" si="12"/>
        <v>-0.5</v>
      </c>
      <c r="L17" s="8"/>
      <c r="M17" s="26">
        <f t="shared" si="13"/>
        <v>0</v>
      </c>
      <c r="P17" s="54"/>
      <c r="Q17" s="54" t="str">
        <f t="shared" si="1"/>
        <v>0</v>
      </c>
      <c r="R17" s="54" t="str">
        <f t="shared" si="2"/>
        <v>0</v>
      </c>
      <c r="S17" s="1">
        <f t="shared" si="3"/>
        <v>0</v>
      </c>
      <c r="T17" s="55">
        <f t="shared" si="5"/>
        <v>0</v>
      </c>
      <c r="U17" s="54">
        <f>IF(AND(D17="CP",E17="CP"),1,IF(AND(D17="CP",E17&lt;&gt;"CP"),0.5,IF(AND(D17&lt;&gt;"CP",E17="CP"),0.5,0)))</f>
        <v>0</v>
      </c>
      <c r="V17" s="54">
        <f t="shared" ref="V17:V28" si="14">IF(D17="RTT",0.5,0)</f>
        <v>0</v>
      </c>
      <c r="W17" s="54">
        <f t="shared" si="4"/>
        <v>0</v>
      </c>
      <c r="X17" s="3">
        <f t="shared" si="6"/>
        <v>0</v>
      </c>
      <c r="Y17" s="54">
        <f t="shared" si="7"/>
        <v>0</v>
      </c>
      <c r="Z17" s="54">
        <f t="shared" si="7"/>
        <v>0</v>
      </c>
      <c r="AA17" s="2">
        <f t="shared" si="8"/>
        <v>0</v>
      </c>
      <c r="AB17" s="1">
        <f t="shared" si="9"/>
        <v>0</v>
      </c>
    </row>
    <row r="18" spans="1:28" ht="22.5" customHeight="1" x14ac:dyDescent="0.25">
      <c r="A18" s="303"/>
      <c r="B18" s="8" t="s">
        <v>15</v>
      </c>
      <c r="C18" s="121">
        <v>43742</v>
      </c>
      <c r="D18" s="81"/>
      <c r="E18" s="81"/>
      <c r="F18" s="8"/>
      <c r="G18" s="88"/>
      <c r="H18" s="22"/>
      <c r="I18" s="73">
        <f t="shared" si="10"/>
        <v>0</v>
      </c>
      <c r="J18" s="73">
        <f t="shared" si="11"/>
        <v>0</v>
      </c>
      <c r="K18" s="73">
        <f t="shared" si="12"/>
        <v>-0.5</v>
      </c>
      <c r="L18" s="8"/>
      <c r="M18" s="26">
        <f t="shared" si="13"/>
        <v>0</v>
      </c>
      <c r="P18" s="54"/>
      <c r="Q18" s="54" t="str">
        <f t="shared" si="1"/>
        <v>0</v>
      </c>
      <c r="R18" s="54" t="str">
        <f t="shared" si="2"/>
        <v>0</v>
      </c>
      <c r="S18" s="1">
        <f t="shared" si="3"/>
        <v>0</v>
      </c>
      <c r="T18" s="55">
        <f t="shared" si="5"/>
        <v>0</v>
      </c>
      <c r="U18" s="54">
        <f>IF(AND(D18="CP",E18="CP"),1,IF(AND(D18="CP",E18&lt;&gt;"CP"),0.5,IF(AND(D18&lt;&gt;"CP",E18="CP"),0.5,0)))</f>
        <v>0</v>
      </c>
      <c r="V18" s="54">
        <f t="shared" si="14"/>
        <v>0</v>
      </c>
      <c r="W18" s="54">
        <f t="shared" si="4"/>
        <v>0</v>
      </c>
      <c r="X18" s="3">
        <f t="shared" si="6"/>
        <v>0</v>
      </c>
      <c r="Y18" s="54">
        <f t="shared" si="7"/>
        <v>0</v>
      </c>
      <c r="Z18" s="54">
        <f t="shared" si="7"/>
        <v>0</v>
      </c>
      <c r="AA18" s="2">
        <f t="shared" si="8"/>
        <v>0</v>
      </c>
      <c r="AB18" s="1">
        <f t="shared" si="9"/>
        <v>0</v>
      </c>
    </row>
    <row r="19" spans="1:28" ht="22.5" customHeight="1" x14ac:dyDescent="0.25">
      <c r="A19" s="303"/>
      <c r="B19" s="85" t="s">
        <v>16</v>
      </c>
      <c r="C19" s="124">
        <v>43743</v>
      </c>
      <c r="D19" s="83"/>
      <c r="E19" s="83"/>
      <c r="F19" s="8"/>
      <c r="G19" s="83"/>
      <c r="H19" s="22"/>
      <c r="I19" s="83"/>
      <c r="J19" s="83"/>
      <c r="K19" s="83"/>
      <c r="L19" s="8"/>
      <c r="M19" s="83"/>
      <c r="P19" s="54"/>
      <c r="Q19" s="54" t="str">
        <f t="shared" si="1"/>
        <v>0</v>
      </c>
      <c r="R19" s="54" t="str">
        <f t="shared" si="2"/>
        <v>0</v>
      </c>
      <c r="S19" s="1">
        <f t="shared" si="3"/>
        <v>0</v>
      </c>
      <c r="T19" s="55">
        <f t="shared" si="5"/>
        <v>0</v>
      </c>
      <c r="U19" s="54">
        <f t="shared" ref="U19:U50" si="15">IF(AND(D19="CP",E19="CP"),1,IF(AND(D19="CP",E19&lt;&gt;"CP"),0.5,IF(AND(D19&lt;&gt;"CP",E19="CP"),0.5,0)))</f>
        <v>0</v>
      </c>
      <c r="V19" s="54">
        <f t="shared" si="14"/>
        <v>0</v>
      </c>
      <c r="W19" s="54">
        <f t="shared" si="4"/>
        <v>0</v>
      </c>
      <c r="X19" s="3">
        <f t="shared" si="6"/>
        <v>0</v>
      </c>
      <c r="Y19" s="54">
        <f t="shared" si="7"/>
        <v>0</v>
      </c>
      <c r="Z19" s="54">
        <f t="shared" si="7"/>
        <v>0</v>
      </c>
      <c r="AA19" s="2">
        <f t="shared" si="8"/>
        <v>0</v>
      </c>
      <c r="AB19" s="1">
        <f t="shared" si="9"/>
        <v>0</v>
      </c>
    </row>
    <row r="20" spans="1:28" ht="22.5" customHeight="1" thickBot="1" x14ac:dyDescent="0.3">
      <c r="A20" s="293"/>
      <c r="B20" s="86" t="s">
        <v>17</v>
      </c>
      <c r="C20" s="125">
        <v>43744</v>
      </c>
      <c r="D20" s="84"/>
      <c r="E20" s="84"/>
      <c r="F20" s="28"/>
      <c r="G20" s="84"/>
      <c r="H20" s="32"/>
      <c r="I20" s="84"/>
      <c r="J20" s="84"/>
      <c r="K20" s="84"/>
      <c r="L20" s="28"/>
      <c r="M20" s="84"/>
      <c r="P20" s="54"/>
      <c r="Q20" s="54" t="str">
        <f t="shared" si="1"/>
        <v>0</v>
      </c>
      <c r="R20" s="54" t="str">
        <f t="shared" si="2"/>
        <v>0</v>
      </c>
      <c r="S20" s="1">
        <f t="shared" si="3"/>
        <v>0</v>
      </c>
      <c r="T20" s="55">
        <f t="shared" si="5"/>
        <v>0</v>
      </c>
      <c r="U20" s="54">
        <f t="shared" si="15"/>
        <v>0</v>
      </c>
      <c r="V20" s="54">
        <f t="shared" si="14"/>
        <v>0</v>
      </c>
      <c r="W20" s="54">
        <f t="shared" si="4"/>
        <v>0</v>
      </c>
      <c r="X20" s="3">
        <f t="shared" si="6"/>
        <v>0</v>
      </c>
      <c r="Y20" s="54">
        <f t="shared" si="7"/>
        <v>0</v>
      </c>
      <c r="Z20" s="54">
        <f t="shared" si="7"/>
        <v>0</v>
      </c>
      <c r="AA20" s="2">
        <f t="shared" si="8"/>
        <v>0</v>
      </c>
      <c r="AB20" s="1">
        <f t="shared" si="9"/>
        <v>0</v>
      </c>
    </row>
    <row r="21" spans="1:28" ht="22.5" customHeight="1" x14ac:dyDescent="0.25">
      <c r="A21" s="292">
        <v>32</v>
      </c>
      <c r="B21" s="23" t="s">
        <v>11</v>
      </c>
      <c r="C21" s="120">
        <f>IF(OR(C20="",C20=DATE($M$1,10,31)),"",C20+1)</f>
        <v>43745</v>
      </c>
      <c r="D21" s="81"/>
      <c r="E21" s="81"/>
      <c r="F21" s="8"/>
      <c r="G21" s="88"/>
      <c r="H21" s="31"/>
      <c r="I21" s="73">
        <f t="shared" ref="I21:I25" si="16">IF(G21&gt;T21,(G21-T21),0)</f>
        <v>0</v>
      </c>
      <c r="J21" s="73">
        <f t="shared" ref="J21:J25" si="17">IF(G21&lt;T21,(G21-T21),0)</f>
        <v>0</v>
      </c>
      <c r="K21" s="75">
        <f>+K18+I21+J21</f>
        <v>-0.5</v>
      </c>
      <c r="L21" s="23"/>
      <c r="M21" s="26">
        <f t="shared" ref="M21:M25" si="18">-U21</f>
        <v>0</v>
      </c>
      <c r="P21" s="54"/>
      <c r="Q21" s="54" t="str">
        <f t="shared" si="1"/>
        <v>0</v>
      </c>
      <c r="R21" s="54" t="str">
        <f t="shared" si="2"/>
        <v>0</v>
      </c>
      <c r="S21" s="1">
        <f t="shared" si="3"/>
        <v>0</v>
      </c>
      <c r="T21" s="55">
        <f t="shared" si="5"/>
        <v>0</v>
      </c>
      <c r="U21" s="54">
        <f t="shared" si="15"/>
        <v>0</v>
      </c>
      <c r="V21" s="54">
        <f t="shared" si="14"/>
        <v>0</v>
      </c>
      <c r="W21" s="54">
        <f t="shared" si="4"/>
        <v>0</v>
      </c>
      <c r="X21" s="3">
        <f t="shared" si="6"/>
        <v>0</v>
      </c>
      <c r="Y21" s="54">
        <f t="shared" si="7"/>
        <v>0</v>
      </c>
      <c r="Z21" s="54">
        <f t="shared" si="7"/>
        <v>0</v>
      </c>
      <c r="AA21" s="2">
        <f t="shared" si="8"/>
        <v>0</v>
      </c>
      <c r="AB21" s="1">
        <f t="shared" si="9"/>
        <v>0</v>
      </c>
    </row>
    <row r="22" spans="1:28" ht="22.5" customHeight="1" x14ac:dyDescent="0.25">
      <c r="A22" s="303"/>
      <c r="B22" s="8" t="s">
        <v>12</v>
      </c>
      <c r="C22" s="127">
        <f t="shared" ref="C22:C50" si="19">IF(OR(C21="",C21=DATE($M$1,10,31)),"",C21+1)</f>
        <v>43746</v>
      </c>
      <c r="D22" s="81"/>
      <c r="E22" s="81"/>
      <c r="F22" s="8"/>
      <c r="G22" s="88"/>
      <c r="H22" s="22"/>
      <c r="I22" s="73">
        <f t="shared" si="16"/>
        <v>0</v>
      </c>
      <c r="J22" s="73">
        <f t="shared" si="17"/>
        <v>0</v>
      </c>
      <c r="K22" s="73">
        <f>K21+I22+J22</f>
        <v>-0.5</v>
      </c>
      <c r="L22" s="8"/>
      <c r="M22" s="26">
        <f t="shared" si="18"/>
        <v>0</v>
      </c>
      <c r="P22" s="54"/>
      <c r="Q22" s="54" t="str">
        <f t="shared" si="1"/>
        <v>0</v>
      </c>
      <c r="R22" s="54" t="str">
        <f t="shared" si="2"/>
        <v>0</v>
      </c>
      <c r="S22" s="1">
        <f t="shared" si="3"/>
        <v>0</v>
      </c>
      <c r="T22" s="55">
        <f t="shared" si="5"/>
        <v>0</v>
      </c>
      <c r="U22" s="54">
        <f t="shared" si="15"/>
        <v>0</v>
      </c>
      <c r="V22" s="54">
        <f t="shared" si="14"/>
        <v>0</v>
      </c>
      <c r="W22" s="54">
        <f t="shared" si="4"/>
        <v>0</v>
      </c>
      <c r="X22" s="3">
        <f t="shared" si="6"/>
        <v>0</v>
      </c>
      <c r="Y22" s="54">
        <f t="shared" si="7"/>
        <v>0</v>
      </c>
      <c r="Z22" s="54">
        <f t="shared" si="7"/>
        <v>0</v>
      </c>
      <c r="AA22" s="2">
        <f t="shared" si="8"/>
        <v>0</v>
      </c>
      <c r="AB22" s="1">
        <f t="shared" si="9"/>
        <v>0</v>
      </c>
    </row>
    <row r="23" spans="1:28" ht="22.5" customHeight="1" x14ac:dyDescent="0.25">
      <c r="A23" s="303"/>
      <c r="B23" s="8" t="s">
        <v>13</v>
      </c>
      <c r="C23" s="127">
        <f t="shared" si="19"/>
        <v>43747</v>
      </c>
      <c r="D23" s="81"/>
      <c r="E23" s="81"/>
      <c r="F23" s="8"/>
      <c r="G23" s="88"/>
      <c r="H23" s="22"/>
      <c r="I23" s="73">
        <f t="shared" si="16"/>
        <v>0</v>
      </c>
      <c r="J23" s="73">
        <f t="shared" si="17"/>
        <v>0</v>
      </c>
      <c r="K23" s="73">
        <f t="shared" ref="K23:K25" si="20">K22+I23+J23</f>
        <v>-0.5</v>
      </c>
      <c r="L23" s="8"/>
      <c r="M23" s="26">
        <f t="shared" si="18"/>
        <v>0</v>
      </c>
      <c r="P23" s="54"/>
      <c r="Q23" s="54" t="str">
        <f t="shared" si="1"/>
        <v>0</v>
      </c>
      <c r="R23" s="54" t="str">
        <f t="shared" si="2"/>
        <v>0</v>
      </c>
      <c r="S23" s="1">
        <f t="shared" si="3"/>
        <v>0</v>
      </c>
      <c r="T23" s="55">
        <f t="shared" si="5"/>
        <v>0</v>
      </c>
      <c r="U23" s="54">
        <f t="shared" si="15"/>
        <v>0</v>
      </c>
      <c r="V23" s="54">
        <f t="shared" si="14"/>
        <v>0</v>
      </c>
      <c r="W23" s="54">
        <f t="shared" si="4"/>
        <v>0</v>
      </c>
      <c r="X23" s="3">
        <f t="shared" si="6"/>
        <v>0</v>
      </c>
      <c r="Y23" s="54">
        <f t="shared" si="7"/>
        <v>0</v>
      </c>
      <c r="Z23" s="54">
        <f t="shared" si="7"/>
        <v>0</v>
      </c>
      <c r="AA23" s="2">
        <f t="shared" si="8"/>
        <v>0</v>
      </c>
      <c r="AB23" s="1">
        <f t="shared" si="9"/>
        <v>0</v>
      </c>
    </row>
    <row r="24" spans="1:28" ht="22.5" customHeight="1" x14ac:dyDescent="0.25">
      <c r="A24" s="303"/>
      <c r="B24" s="8" t="s">
        <v>14</v>
      </c>
      <c r="C24" s="127">
        <f t="shared" si="19"/>
        <v>43748</v>
      </c>
      <c r="D24" s="81"/>
      <c r="E24" s="81"/>
      <c r="F24" s="8"/>
      <c r="G24" s="88"/>
      <c r="H24" s="22"/>
      <c r="I24" s="73">
        <f t="shared" si="16"/>
        <v>0</v>
      </c>
      <c r="J24" s="73">
        <f t="shared" si="17"/>
        <v>0</v>
      </c>
      <c r="K24" s="73">
        <f t="shared" si="20"/>
        <v>-0.5</v>
      </c>
      <c r="L24" s="8"/>
      <c r="M24" s="26">
        <f t="shared" si="18"/>
        <v>0</v>
      </c>
      <c r="P24" s="54"/>
      <c r="Q24" s="54" t="str">
        <f t="shared" si="1"/>
        <v>0</v>
      </c>
      <c r="R24" s="54" t="str">
        <f t="shared" si="2"/>
        <v>0</v>
      </c>
      <c r="S24" s="1">
        <f t="shared" si="3"/>
        <v>0</v>
      </c>
      <c r="T24" s="55">
        <f t="shared" si="5"/>
        <v>0</v>
      </c>
      <c r="U24" s="54">
        <f t="shared" si="15"/>
        <v>0</v>
      </c>
      <c r="V24" s="54">
        <f t="shared" si="14"/>
        <v>0</v>
      </c>
      <c r="W24" s="54">
        <f t="shared" si="4"/>
        <v>0</v>
      </c>
      <c r="X24" s="3">
        <f t="shared" ref="X24:X28" si="21">SUM(U24:W24)</f>
        <v>0</v>
      </c>
      <c r="Y24" s="54">
        <f t="shared" si="7"/>
        <v>0</v>
      </c>
      <c r="Z24" s="54">
        <f t="shared" si="7"/>
        <v>0</v>
      </c>
      <c r="AA24" s="2">
        <f t="shared" si="8"/>
        <v>0</v>
      </c>
      <c r="AB24" s="1">
        <f t="shared" si="9"/>
        <v>0</v>
      </c>
    </row>
    <row r="25" spans="1:28" ht="22.5" customHeight="1" x14ac:dyDescent="0.25">
      <c r="A25" s="303"/>
      <c r="B25" s="8" t="s">
        <v>15</v>
      </c>
      <c r="C25" s="127">
        <f t="shared" si="19"/>
        <v>43749</v>
      </c>
      <c r="D25" s="81"/>
      <c r="E25" s="81"/>
      <c r="F25" s="8"/>
      <c r="G25" s="88"/>
      <c r="H25" s="22"/>
      <c r="I25" s="73">
        <f t="shared" si="16"/>
        <v>0</v>
      </c>
      <c r="J25" s="73">
        <f t="shared" si="17"/>
        <v>0</v>
      </c>
      <c r="K25" s="73">
        <f t="shared" si="20"/>
        <v>-0.5</v>
      </c>
      <c r="L25" s="8"/>
      <c r="M25" s="26">
        <f t="shared" si="18"/>
        <v>0</v>
      </c>
      <c r="P25" s="54"/>
      <c r="Q25" s="54" t="str">
        <f t="shared" si="1"/>
        <v>0</v>
      </c>
      <c r="R25" s="54" t="str">
        <f t="shared" si="2"/>
        <v>0</v>
      </c>
      <c r="S25" s="1">
        <f t="shared" si="3"/>
        <v>0</v>
      </c>
      <c r="T25" s="55">
        <f t="shared" si="5"/>
        <v>0</v>
      </c>
      <c r="U25" s="54">
        <f t="shared" si="15"/>
        <v>0</v>
      </c>
      <c r="V25" s="54">
        <f t="shared" si="14"/>
        <v>0</v>
      </c>
      <c r="W25" s="54">
        <f t="shared" si="4"/>
        <v>0</v>
      </c>
      <c r="X25" s="3">
        <f t="shared" si="21"/>
        <v>0</v>
      </c>
      <c r="Y25" s="54">
        <f t="shared" si="7"/>
        <v>0</v>
      </c>
      <c r="Z25" s="54">
        <f t="shared" si="7"/>
        <v>0</v>
      </c>
      <c r="AA25" s="2">
        <f t="shared" si="8"/>
        <v>0</v>
      </c>
      <c r="AB25" s="1">
        <f t="shared" si="9"/>
        <v>0</v>
      </c>
    </row>
    <row r="26" spans="1:28" ht="22.5" customHeight="1" x14ac:dyDescent="0.25">
      <c r="A26" s="303"/>
      <c r="B26" s="85" t="s">
        <v>16</v>
      </c>
      <c r="C26" s="124">
        <f t="shared" si="19"/>
        <v>43750</v>
      </c>
      <c r="D26" s="83"/>
      <c r="E26" s="83"/>
      <c r="F26" s="8"/>
      <c r="G26" s="83"/>
      <c r="H26" s="22"/>
      <c r="I26" s="83"/>
      <c r="J26" s="83"/>
      <c r="K26" s="83"/>
      <c r="L26" s="8"/>
      <c r="M26" s="83"/>
      <c r="P26" s="54"/>
      <c r="Q26" s="54" t="str">
        <f t="shared" si="1"/>
        <v>0</v>
      </c>
      <c r="R26" s="54" t="str">
        <f t="shared" si="2"/>
        <v>0</v>
      </c>
      <c r="S26" s="1">
        <f t="shared" si="3"/>
        <v>0</v>
      </c>
      <c r="T26" s="55">
        <f t="shared" si="5"/>
        <v>0</v>
      </c>
      <c r="U26" s="54">
        <f t="shared" si="15"/>
        <v>0</v>
      </c>
      <c r="V26" s="54">
        <f t="shared" si="14"/>
        <v>0</v>
      </c>
      <c r="W26" s="54">
        <f t="shared" si="4"/>
        <v>0</v>
      </c>
      <c r="X26" s="3">
        <f t="shared" si="21"/>
        <v>0</v>
      </c>
      <c r="Y26" s="54">
        <f t="shared" si="7"/>
        <v>0</v>
      </c>
      <c r="Z26" s="54">
        <f t="shared" si="7"/>
        <v>0</v>
      </c>
      <c r="AA26" s="2">
        <f t="shared" si="8"/>
        <v>0</v>
      </c>
      <c r="AB26" s="1">
        <f t="shared" si="9"/>
        <v>0</v>
      </c>
    </row>
    <row r="27" spans="1:28" ht="22.5" customHeight="1" thickBot="1" x14ac:dyDescent="0.3">
      <c r="A27" s="293"/>
      <c r="B27" s="86" t="s">
        <v>17</v>
      </c>
      <c r="C27" s="123">
        <f t="shared" si="19"/>
        <v>43751</v>
      </c>
      <c r="D27" s="84"/>
      <c r="E27" s="84"/>
      <c r="F27" s="28"/>
      <c r="G27" s="84"/>
      <c r="H27" s="32"/>
      <c r="I27" s="84"/>
      <c r="J27" s="84"/>
      <c r="K27" s="84"/>
      <c r="L27" s="28"/>
      <c r="M27" s="84"/>
      <c r="P27" s="54"/>
      <c r="Q27" s="54" t="str">
        <f t="shared" si="1"/>
        <v>0</v>
      </c>
      <c r="R27" s="54" t="str">
        <f t="shared" si="2"/>
        <v>0</v>
      </c>
      <c r="S27" s="1">
        <f t="shared" si="3"/>
        <v>0</v>
      </c>
      <c r="T27" s="55">
        <f t="shared" si="5"/>
        <v>0</v>
      </c>
      <c r="U27" s="54">
        <f t="shared" si="15"/>
        <v>0</v>
      </c>
      <c r="V27" s="54">
        <f t="shared" si="14"/>
        <v>0</v>
      </c>
      <c r="W27" s="54">
        <f t="shared" si="4"/>
        <v>0</v>
      </c>
      <c r="X27" s="3">
        <f t="shared" si="21"/>
        <v>0</v>
      </c>
      <c r="Y27" s="54">
        <f t="shared" si="7"/>
        <v>0</v>
      </c>
      <c r="Z27" s="54">
        <f t="shared" si="7"/>
        <v>0</v>
      </c>
      <c r="AA27" s="2">
        <f t="shared" si="8"/>
        <v>0</v>
      </c>
      <c r="AB27" s="1">
        <f t="shared" si="9"/>
        <v>0</v>
      </c>
    </row>
    <row r="28" spans="1:28" ht="22.5" customHeight="1" x14ac:dyDescent="0.25">
      <c r="A28" s="292">
        <v>33</v>
      </c>
      <c r="B28" s="23" t="s">
        <v>11</v>
      </c>
      <c r="C28" s="128">
        <f t="shared" si="19"/>
        <v>43752</v>
      </c>
      <c r="D28" s="81"/>
      <c r="E28" s="81"/>
      <c r="F28" s="8"/>
      <c r="G28" s="88"/>
      <c r="H28" s="31"/>
      <c r="I28" s="73">
        <f t="shared" ref="I28:I32" si="22">IF(G28&gt;T28,(G28-T28),0)</f>
        <v>0</v>
      </c>
      <c r="J28" s="73">
        <f t="shared" ref="J28:J32" si="23">IF(G28&lt;T28,(G28-T28),0)</f>
        <v>0</v>
      </c>
      <c r="K28" s="75">
        <f>+K25+I28+J28</f>
        <v>-0.5</v>
      </c>
      <c r="L28" s="23"/>
      <c r="M28" s="26">
        <f t="shared" ref="M28:M32" si="24">-U28</f>
        <v>0</v>
      </c>
      <c r="P28" s="54"/>
      <c r="Q28" s="54" t="str">
        <f t="shared" si="1"/>
        <v>0</v>
      </c>
      <c r="R28" s="54" t="str">
        <f t="shared" si="2"/>
        <v>0</v>
      </c>
      <c r="S28" s="1">
        <f t="shared" si="3"/>
        <v>0</v>
      </c>
      <c r="T28" s="55">
        <f t="shared" si="5"/>
        <v>0</v>
      </c>
      <c r="U28" s="54">
        <f t="shared" si="15"/>
        <v>0</v>
      </c>
      <c r="V28" s="54">
        <f t="shared" si="14"/>
        <v>0</v>
      </c>
      <c r="W28" s="54">
        <f t="shared" si="4"/>
        <v>0</v>
      </c>
      <c r="X28" s="3">
        <f t="shared" si="21"/>
        <v>0</v>
      </c>
      <c r="Y28" s="54">
        <f t="shared" si="7"/>
        <v>0</v>
      </c>
      <c r="Z28" s="54">
        <f t="shared" si="7"/>
        <v>0</v>
      </c>
      <c r="AA28" s="2">
        <f t="shared" si="8"/>
        <v>0</v>
      </c>
      <c r="AB28" s="1">
        <f t="shared" si="9"/>
        <v>0</v>
      </c>
    </row>
    <row r="29" spans="1:28" ht="22.5" customHeight="1" x14ac:dyDescent="0.25">
      <c r="A29" s="303"/>
      <c r="B29" s="8" t="s">
        <v>12</v>
      </c>
      <c r="C29" s="127">
        <f t="shared" si="19"/>
        <v>43753</v>
      </c>
      <c r="D29" s="81"/>
      <c r="E29" s="81"/>
      <c r="F29" s="8"/>
      <c r="G29" s="88"/>
      <c r="H29" s="22"/>
      <c r="I29" s="73">
        <f t="shared" si="22"/>
        <v>0</v>
      </c>
      <c r="J29" s="73">
        <f t="shared" si="23"/>
        <v>0</v>
      </c>
      <c r="K29" s="73">
        <f>K28+I29+J29</f>
        <v>-0.5</v>
      </c>
      <c r="L29" s="8"/>
      <c r="M29" s="26">
        <f t="shared" si="24"/>
        <v>0</v>
      </c>
      <c r="P29" s="54"/>
      <c r="Q29" s="54" t="str">
        <f>IF(D29="T",2,IF(D29="CP",0,IF(D29="TF",2,IF(D29="TM",0,IF(D29="JF",0,IF(D29="RTT",0,IF(D29="JNT",0,"0")))))))</f>
        <v>0</v>
      </c>
      <c r="R29" s="54" t="str">
        <f>IF(E29="T",3,IF(E29="CP",0,IF(E29="TF",3,IF(E29="TM",0,IF(E29="JF",0,IF(E29="RTT",0,IF(E29="JNT",0,"0")))))))</f>
        <v>0</v>
      </c>
      <c r="S29" s="1">
        <f t="shared" si="3"/>
        <v>0</v>
      </c>
      <c r="T29" s="55">
        <f t="shared" si="5"/>
        <v>0</v>
      </c>
      <c r="U29" s="54">
        <f t="shared" si="15"/>
        <v>0</v>
      </c>
      <c r="V29" s="54">
        <f t="shared" ref="V29:V50" si="25">IF(I29="RTT",0.5,0)</f>
        <v>0</v>
      </c>
      <c r="W29" s="3">
        <f t="shared" ref="W29:W50" si="26">SUM(T29:V29)</f>
        <v>0</v>
      </c>
      <c r="X29" s="54">
        <f t="shared" ref="X29:Y44" si="27">IF(H29="TM",0.5,0)</f>
        <v>0</v>
      </c>
      <c r="Y29" s="54">
        <f t="shared" si="27"/>
        <v>0</v>
      </c>
      <c r="Z29" s="2">
        <f t="shared" ref="Z29:Z50" si="28">SUM(X29:Y29)</f>
        <v>0</v>
      </c>
      <c r="AA29" s="1">
        <f t="shared" ref="AA29:AA50" si="29">Z29/1547*17</f>
        <v>0</v>
      </c>
    </row>
    <row r="30" spans="1:28" ht="22.5" customHeight="1" x14ac:dyDescent="0.25">
      <c r="A30" s="303"/>
      <c r="B30" s="8" t="s">
        <v>13</v>
      </c>
      <c r="C30" s="127">
        <f t="shared" si="19"/>
        <v>43754</v>
      </c>
      <c r="D30" s="81"/>
      <c r="E30" s="81"/>
      <c r="F30" s="8"/>
      <c r="G30" s="88"/>
      <c r="H30" s="22"/>
      <c r="I30" s="73">
        <f t="shared" si="22"/>
        <v>0</v>
      </c>
      <c r="J30" s="73">
        <f t="shared" si="23"/>
        <v>0</v>
      </c>
      <c r="K30" s="73">
        <f t="shared" ref="K30:K32" si="30">K29+I30+J30</f>
        <v>-0.5</v>
      </c>
      <c r="L30" s="8"/>
      <c r="M30" s="26">
        <f t="shared" si="24"/>
        <v>0</v>
      </c>
      <c r="P30" s="54"/>
      <c r="Q30" s="54" t="str">
        <f t="shared" ref="Q30:Q50" si="31">IF(D30="T",2,IF(D30="CP",0,IF(D30="TF",2,IF(D30="TM",0,IF(D30="JF",0,IF(D30="RTT",0,IF(D30="JNT",0,"0")))))))</f>
        <v>0</v>
      </c>
      <c r="R30" s="54" t="str">
        <f t="shared" ref="R30:R50" si="32">IF(E30="T",3,IF(E30="CP",0,IF(E30="TF",3,IF(E30="TM",0,IF(E30="JF",0,IF(E30="RTT",0,IF(E30="JNT",0,"0")))))))</f>
        <v>0</v>
      </c>
      <c r="S30" s="1">
        <f t="shared" si="3"/>
        <v>0</v>
      </c>
      <c r="T30" s="55">
        <f t="shared" si="5"/>
        <v>0</v>
      </c>
      <c r="U30" s="54">
        <f t="shared" si="15"/>
        <v>0</v>
      </c>
      <c r="V30" s="54">
        <f t="shared" si="25"/>
        <v>0</v>
      </c>
      <c r="W30" s="3">
        <f t="shared" si="26"/>
        <v>0</v>
      </c>
      <c r="X30" s="54">
        <f t="shared" si="27"/>
        <v>0</v>
      </c>
      <c r="Y30" s="54">
        <f t="shared" si="27"/>
        <v>0</v>
      </c>
      <c r="Z30" s="2">
        <f t="shared" si="28"/>
        <v>0</v>
      </c>
      <c r="AA30" s="1">
        <f t="shared" si="29"/>
        <v>0</v>
      </c>
    </row>
    <row r="31" spans="1:28" ht="22.5" customHeight="1" x14ac:dyDescent="0.25">
      <c r="A31" s="303"/>
      <c r="B31" s="8" t="s">
        <v>14</v>
      </c>
      <c r="C31" s="127">
        <f t="shared" si="19"/>
        <v>43755</v>
      </c>
      <c r="D31" s="81"/>
      <c r="E31" s="81"/>
      <c r="F31" s="8"/>
      <c r="G31" s="88"/>
      <c r="H31" s="22"/>
      <c r="I31" s="73">
        <f t="shared" si="22"/>
        <v>0</v>
      </c>
      <c r="J31" s="73">
        <f t="shared" si="23"/>
        <v>0</v>
      </c>
      <c r="K31" s="73">
        <f t="shared" si="30"/>
        <v>-0.5</v>
      </c>
      <c r="L31" s="8"/>
      <c r="M31" s="26">
        <f t="shared" si="24"/>
        <v>0</v>
      </c>
      <c r="P31" s="54"/>
      <c r="Q31" s="54" t="str">
        <f t="shared" si="31"/>
        <v>0</v>
      </c>
      <c r="R31" s="54" t="str">
        <f t="shared" si="32"/>
        <v>0</v>
      </c>
      <c r="S31" s="1">
        <f t="shared" si="3"/>
        <v>0</v>
      </c>
      <c r="T31" s="55">
        <f t="shared" si="5"/>
        <v>0</v>
      </c>
      <c r="U31" s="54">
        <f t="shared" si="15"/>
        <v>0</v>
      </c>
      <c r="V31" s="54">
        <f t="shared" si="25"/>
        <v>0</v>
      </c>
      <c r="W31" s="3">
        <f t="shared" si="26"/>
        <v>0</v>
      </c>
      <c r="X31" s="54">
        <f t="shared" si="27"/>
        <v>0</v>
      </c>
      <c r="Y31" s="54">
        <f t="shared" si="27"/>
        <v>0</v>
      </c>
      <c r="Z31" s="2">
        <f t="shared" si="28"/>
        <v>0</v>
      </c>
      <c r="AA31" s="1">
        <f t="shared" si="29"/>
        <v>0</v>
      </c>
    </row>
    <row r="32" spans="1:28" ht="22.5" customHeight="1" x14ac:dyDescent="0.25">
      <c r="A32" s="303"/>
      <c r="B32" s="8" t="s">
        <v>15</v>
      </c>
      <c r="C32" s="127">
        <f t="shared" si="19"/>
        <v>43756</v>
      </c>
      <c r="D32" s="81"/>
      <c r="E32" s="81"/>
      <c r="F32" s="8"/>
      <c r="G32" s="88"/>
      <c r="H32" s="22"/>
      <c r="I32" s="73">
        <f t="shared" si="22"/>
        <v>0</v>
      </c>
      <c r="J32" s="73">
        <f t="shared" si="23"/>
        <v>0</v>
      </c>
      <c r="K32" s="73">
        <f t="shared" si="30"/>
        <v>-0.5</v>
      </c>
      <c r="L32" s="8"/>
      <c r="M32" s="26">
        <f t="shared" si="24"/>
        <v>0</v>
      </c>
      <c r="P32" s="54"/>
      <c r="Q32" s="54" t="str">
        <f t="shared" si="31"/>
        <v>0</v>
      </c>
      <c r="R32" s="54" t="str">
        <f t="shared" si="32"/>
        <v>0</v>
      </c>
      <c r="S32" s="1">
        <f t="shared" si="3"/>
        <v>0</v>
      </c>
      <c r="T32" s="55">
        <f t="shared" si="5"/>
        <v>0</v>
      </c>
      <c r="U32" s="54">
        <f t="shared" si="15"/>
        <v>0</v>
      </c>
      <c r="V32" s="54">
        <f t="shared" si="25"/>
        <v>0</v>
      </c>
      <c r="W32" s="3">
        <f t="shared" si="26"/>
        <v>0</v>
      </c>
      <c r="X32" s="54">
        <f t="shared" si="27"/>
        <v>0</v>
      </c>
      <c r="Y32" s="54">
        <f t="shared" si="27"/>
        <v>0</v>
      </c>
      <c r="Z32" s="2">
        <f t="shared" si="28"/>
        <v>0</v>
      </c>
      <c r="AA32" s="1">
        <f t="shared" si="29"/>
        <v>0</v>
      </c>
    </row>
    <row r="33" spans="1:27" ht="22.5" customHeight="1" x14ac:dyDescent="0.25">
      <c r="A33" s="303"/>
      <c r="B33" s="85" t="s">
        <v>16</v>
      </c>
      <c r="C33" s="124">
        <f t="shared" si="19"/>
        <v>43757</v>
      </c>
      <c r="D33" s="83"/>
      <c r="E33" s="83"/>
      <c r="F33" s="8"/>
      <c r="G33" s="83"/>
      <c r="H33" s="22"/>
      <c r="I33" s="83"/>
      <c r="J33" s="83"/>
      <c r="K33" s="83"/>
      <c r="L33" s="8"/>
      <c r="M33" s="83"/>
      <c r="P33" s="54"/>
      <c r="Q33" s="54" t="str">
        <f t="shared" si="31"/>
        <v>0</v>
      </c>
      <c r="R33" s="54" t="str">
        <f t="shared" si="32"/>
        <v>0</v>
      </c>
      <c r="S33" s="1">
        <f t="shared" si="3"/>
        <v>0</v>
      </c>
      <c r="T33" s="55">
        <f t="shared" si="5"/>
        <v>0</v>
      </c>
      <c r="U33" s="54">
        <f t="shared" si="15"/>
        <v>0</v>
      </c>
      <c r="V33" s="54">
        <f t="shared" si="25"/>
        <v>0</v>
      </c>
      <c r="W33" s="3">
        <f t="shared" si="26"/>
        <v>0</v>
      </c>
      <c r="X33" s="54">
        <f t="shared" si="27"/>
        <v>0</v>
      </c>
      <c r="Y33" s="54">
        <f t="shared" si="27"/>
        <v>0</v>
      </c>
      <c r="Z33" s="2">
        <f t="shared" si="28"/>
        <v>0</v>
      </c>
      <c r="AA33" s="1">
        <f t="shared" si="29"/>
        <v>0</v>
      </c>
    </row>
    <row r="34" spans="1:27" ht="22.5" customHeight="1" thickBot="1" x14ac:dyDescent="0.3">
      <c r="A34" s="293"/>
      <c r="B34" s="86" t="s">
        <v>17</v>
      </c>
      <c r="C34" s="123">
        <f t="shared" si="19"/>
        <v>43758</v>
      </c>
      <c r="D34" s="84"/>
      <c r="E34" s="84"/>
      <c r="F34" s="28"/>
      <c r="G34" s="84"/>
      <c r="H34" s="32"/>
      <c r="I34" s="84"/>
      <c r="J34" s="84"/>
      <c r="K34" s="84"/>
      <c r="L34" s="28"/>
      <c r="M34" s="84"/>
      <c r="Q34" s="54" t="str">
        <f t="shared" si="31"/>
        <v>0</v>
      </c>
      <c r="R34" s="54" t="str">
        <f t="shared" si="32"/>
        <v>0</v>
      </c>
      <c r="S34" s="1">
        <f t="shared" si="3"/>
        <v>0</v>
      </c>
      <c r="T34" s="55">
        <f t="shared" si="5"/>
        <v>0</v>
      </c>
      <c r="U34" s="54">
        <f t="shared" si="15"/>
        <v>0</v>
      </c>
      <c r="V34" s="54">
        <f t="shared" si="25"/>
        <v>0</v>
      </c>
      <c r="W34" s="3">
        <f t="shared" si="26"/>
        <v>0</v>
      </c>
      <c r="X34" s="54">
        <f t="shared" si="27"/>
        <v>0</v>
      </c>
      <c r="Y34" s="54">
        <f t="shared" si="27"/>
        <v>0</v>
      </c>
      <c r="Z34" s="2">
        <f t="shared" si="28"/>
        <v>0</v>
      </c>
      <c r="AA34" s="1">
        <f t="shared" si="29"/>
        <v>0</v>
      </c>
    </row>
    <row r="35" spans="1:27" ht="22.5" customHeight="1" x14ac:dyDescent="0.25">
      <c r="A35" s="292">
        <v>34</v>
      </c>
      <c r="B35" s="23" t="s">
        <v>11</v>
      </c>
      <c r="C35" s="128">
        <f t="shared" si="19"/>
        <v>43759</v>
      </c>
      <c r="D35" s="81"/>
      <c r="E35" s="81"/>
      <c r="F35" s="8"/>
      <c r="G35" s="88"/>
      <c r="H35" s="31"/>
      <c r="I35" s="73">
        <f t="shared" ref="I35:I39" si="33">IF(G35&gt;T35,(G35-T35),0)</f>
        <v>0</v>
      </c>
      <c r="J35" s="73">
        <f t="shared" ref="J35:J39" si="34">IF(G35&lt;T35,(G35-T35),0)</f>
        <v>0</v>
      </c>
      <c r="K35" s="75">
        <f>+K32+I35+J35</f>
        <v>-0.5</v>
      </c>
      <c r="L35" s="23"/>
      <c r="M35" s="26">
        <f t="shared" ref="M35:M39" si="35">-U35</f>
        <v>0</v>
      </c>
      <c r="Q35" s="54" t="str">
        <f t="shared" si="31"/>
        <v>0</v>
      </c>
      <c r="R35" s="54" t="str">
        <f t="shared" si="32"/>
        <v>0</v>
      </c>
      <c r="S35" s="1">
        <f t="shared" si="3"/>
        <v>0</v>
      </c>
      <c r="T35" s="55">
        <f t="shared" si="5"/>
        <v>0</v>
      </c>
      <c r="U35" s="54">
        <f t="shared" si="15"/>
        <v>0</v>
      </c>
      <c r="V35" s="54">
        <f t="shared" si="25"/>
        <v>0</v>
      </c>
      <c r="W35" s="3">
        <f t="shared" si="26"/>
        <v>0</v>
      </c>
      <c r="X35" s="54">
        <f t="shared" si="27"/>
        <v>0</v>
      </c>
      <c r="Y35" s="54">
        <f t="shared" si="27"/>
        <v>0</v>
      </c>
      <c r="Z35" s="2">
        <f t="shared" si="28"/>
        <v>0</v>
      </c>
      <c r="AA35" s="1">
        <f t="shared" si="29"/>
        <v>0</v>
      </c>
    </row>
    <row r="36" spans="1:27" ht="22.5" customHeight="1" x14ac:dyDescent="0.25">
      <c r="A36" s="303"/>
      <c r="B36" s="8" t="s">
        <v>12</v>
      </c>
      <c r="C36" s="127">
        <f t="shared" si="19"/>
        <v>43760</v>
      </c>
      <c r="D36" s="81"/>
      <c r="E36" s="81"/>
      <c r="F36" s="8"/>
      <c r="G36" s="88"/>
      <c r="H36" s="22"/>
      <c r="I36" s="73">
        <f t="shared" si="33"/>
        <v>0</v>
      </c>
      <c r="J36" s="73">
        <f t="shared" si="34"/>
        <v>0</v>
      </c>
      <c r="K36" s="73">
        <f>K35+I36+J36</f>
        <v>-0.5</v>
      </c>
      <c r="L36" s="8"/>
      <c r="M36" s="26">
        <f t="shared" si="35"/>
        <v>0</v>
      </c>
      <c r="Q36" s="54" t="str">
        <f t="shared" si="31"/>
        <v>0</v>
      </c>
      <c r="R36" s="54" t="str">
        <f t="shared" si="32"/>
        <v>0</v>
      </c>
      <c r="S36" s="1">
        <f t="shared" si="3"/>
        <v>0</v>
      </c>
      <c r="T36" s="55">
        <f t="shared" si="5"/>
        <v>0</v>
      </c>
      <c r="U36" s="54">
        <f t="shared" si="15"/>
        <v>0</v>
      </c>
      <c r="V36" s="54">
        <f t="shared" si="25"/>
        <v>0</v>
      </c>
      <c r="W36" s="3">
        <f t="shared" si="26"/>
        <v>0</v>
      </c>
      <c r="X36" s="54">
        <f t="shared" si="27"/>
        <v>0</v>
      </c>
      <c r="Y36" s="54">
        <f t="shared" si="27"/>
        <v>0</v>
      </c>
      <c r="Z36" s="2">
        <f t="shared" si="28"/>
        <v>0</v>
      </c>
      <c r="AA36" s="1">
        <f t="shared" si="29"/>
        <v>0</v>
      </c>
    </row>
    <row r="37" spans="1:27" ht="22.5" customHeight="1" x14ac:dyDescent="0.25">
      <c r="A37" s="303"/>
      <c r="B37" s="8" t="s">
        <v>13</v>
      </c>
      <c r="C37" s="127">
        <f t="shared" si="19"/>
        <v>43761</v>
      </c>
      <c r="D37" s="81"/>
      <c r="E37" s="81"/>
      <c r="F37" s="8"/>
      <c r="G37" s="88"/>
      <c r="H37" s="22"/>
      <c r="I37" s="73">
        <f t="shared" si="33"/>
        <v>0</v>
      </c>
      <c r="J37" s="73">
        <f t="shared" si="34"/>
        <v>0</v>
      </c>
      <c r="K37" s="73">
        <f t="shared" ref="K37:K39" si="36">K36+I37+J37</f>
        <v>-0.5</v>
      </c>
      <c r="L37" s="8"/>
      <c r="M37" s="26">
        <f t="shared" si="35"/>
        <v>0</v>
      </c>
      <c r="Q37" s="54" t="str">
        <f t="shared" si="31"/>
        <v>0</v>
      </c>
      <c r="R37" s="54" t="str">
        <f t="shared" si="32"/>
        <v>0</v>
      </c>
      <c r="S37" s="1">
        <f t="shared" si="3"/>
        <v>0</v>
      </c>
      <c r="T37" s="55">
        <f t="shared" si="5"/>
        <v>0</v>
      </c>
      <c r="U37" s="54">
        <f t="shared" si="15"/>
        <v>0</v>
      </c>
      <c r="V37" s="54">
        <f t="shared" si="25"/>
        <v>0</v>
      </c>
      <c r="W37" s="3">
        <f t="shared" si="26"/>
        <v>0</v>
      </c>
      <c r="X37" s="54">
        <f t="shared" si="27"/>
        <v>0</v>
      </c>
      <c r="Y37" s="54">
        <f t="shared" si="27"/>
        <v>0</v>
      </c>
      <c r="Z37" s="2">
        <f t="shared" si="28"/>
        <v>0</v>
      </c>
      <c r="AA37" s="1">
        <f t="shared" si="29"/>
        <v>0</v>
      </c>
    </row>
    <row r="38" spans="1:27" ht="22.5" customHeight="1" x14ac:dyDescent="0.25">
      <c r="A38" s="303"/>
      <c r="B38" s="8" t="s">
        <v>14</v>
      </c>
      <c r="C38" s="127">
        <f t="shared" si="19"/>
        <v>43762</v>
      </c>
      <c r="D38" s="81"/>
      <c r="E38" s="81"/>
      <c r="F38" s="8"/>
      <c r="G38" s="88"/>
      <c r="H38" s="22"/>
      <c r="I38" s="73">
        <f t="shared" si="33"/>
        <v>0</v>
      </c>
      <c r="J38" s="73">
        <f t="shared" si="34"/>
        <v>0</v>
      </c>
      <c r="K38" s="73">
        <f t="shared" si="36"/>
        <v>-0.5</v>
      </c>
      <c r="L38" s="8"/>
      <c r="M38" s="26">
        <f t="shared" si="35"/>
        <v>0</v>
      </c>
      <c r="Q38" s="54" t="str">
        <f t="shared" si="31"/>
        <v>0</v>
      </c>
      <c r="R38" s="54" t="str">
        <f t="shared" si="32"/>
        <v>0</v>
      </c>
      <c r="S38" s="1">
        <f t="shared" si="3"/>
        <v>0</v>
      </c>
      <c r="T38" s="55">
        <f t="shared" si="5"/>
        <v>0</v>
      </c>
      <c r="U38" s="54">
        <f t="shared" si="15"/>
        <v>0</v>
      </c>
      <c r="V38" s="54">
        <f t="shared" si="25"/>
        <v>0</v>
      </c>
      <c r="W38" s="3">
        <f t="shared" si="26"/>
        <v>0</v>
      </c>
      <c r="X38" s="54">
        <f t="shared" si="27"/>
        <v>0</v>
      </c>
      <c r="Y38" s="54">
        <f t="shared" si="27"/>
        <v>0</v>
      </c>
      <c r="Z38" s="2">
        <f t="shared" si="28"/>
        <v>0</v>
      </c>
      <c r="AA38" s="1">
        <f t="shared" si="29"/>
        <v>0</v>
      </c>
    </row>
    <row r="39" spans="1:27" ht="22.5" customHeight="1" x14ac:dyDescent="0.25">
      <c r="A39" s="303"/>
      <c r="B39" s="8" t="s">
        <v>15</v>
      </c>
      <c r="C39" s="127">
        <f t="shared" si="19"/>
        <v>43763</v>
      </c>
      <c r="D39" s="81"/>
      <c r="E39" s="81"/>
      <c r="F39" s="8"/>
      <c r="G39" s="88"/>
      <c r="H39" s="22"/>
      <c r="I39" s="73">
        <f t="shared" si="33"/>
        <v>0</v>
      </c>
      <c r="J39" s="73">
        <f t="shared" si="34"/>
        <v>0</v>
      </c>
      <c r="K39" s="73">
        <f t="shared" si="36"/>
        <v>-0.5</v>
      </c>
      <c r="L39" s="8"/>
      <c r="M39" s="26">
        <f t="shared" si="35"/>
        <v>0</v>
      </c>
      <c r="Q39" s="54" t="str">
        <f t="shared" si="31"/>
        <v>0</v>
      </c>
      <c r="R39" s="54" t="str">
        <f t="shared" si="32"/>
        <v>0</v>
      </c>
      <c r="S39" s="1">
        <f t="shared" si="3"/>
        <v>0</v>
      </c>
      <c r="T39" s="55">
        <f t="shared" si="5"/>
        <v>0</v>
      </c>
      <c r="U39" s="54">
        <f t="shared" si="15"/>
        <v>0</v>
      </c>
      <c r="V39" s="54">
        <f t="shared" si="25"/>
        <v>0</v>
      </c>
      <c r="W39" s="3">
        <f t="shared" si="26"/>
        <v>0</v>
      </c>
      <c r="X39" s="54">
        <f t="shared" si="27"/>
        <v>0</v>
      </c>
      <c r="Y39" s="54">
        <f t="shared" si="27"/>
        <v>0</v>
      </c>
      <c r="Z39" s="2">
        <f t="shared" si="28"/>
        <v>0</v>
      </c>
      <c r="AA39" s="1">
        <f t="shared" si="29"/>
        <v>0</v>
      </c>
    </row>
    <row r="40" spans="1:27" ht="22.5" customHeight="1" x14ac:dyDescent="0.25">
      <c r="A40" s="303"/>
      <c r="B40" s="85" t="s">
        <v>16</v>
      </c>
      <c r="C40" s="124">
        <f t="shared" si="19"/>
        <v>43764</v>
      </c>
      <c r="D40" s="83"/>
      <c r="E40" s="83"/>
      <c r="F40" s="8"/>
      <c r="G40" s="83"/>
      <c r="H40" s="22"/>
      <c r="I40" s="83"/>
      <c r="J40" s="83"/>
      <c r="K40" s="83"/>
      <c r="L40" s="8"/>
      <c r="M40" s="83"/>
      <c r="Q40" s="54" t="str">
        <f t="shared" si="31"/>
        <v>0</v>
      </c>
      <c r="R40" s="54" t="str">
        <f t="shared" si="32"/>
        <v>0</v>
      </c>
      <c r="S40" s="1">
        <f t="shared" si="3"/>
        <v>0</v>
      </c>
      <c r="T40" s="55">
        <f t="shared" si="5"/>
        <v>0</v>
      </c>
      <c r="U40" s="54">
        <f t="shared" si="15"/>
        <v>0</v>
      </c>
      <c r="V40" s="54">
        <f t="shared" si="25"/>
        <v>0</v>
      </c>
      <c r="W40" s="3">
        <f t="shared" si="26"/>
        <v>0</v>
      </c>
      <c r="X40" s="54">
        <f t="shared" si="27"/>
        <v>0</v>
      </c>
      <c r="Y40" s="54">
        <f t="shared" si="27"/>
        <v>0</v>
      </c>
      <c r="Z40" s="2">
        <f t="shared" si="28"/>
        <v>0</v>
      </c>
      <c r="AA40" s="1">
        <f t="shared" si="29"/>
        <v>0</v>
      </c>
    </row>
    <row r="41" spans="1:27" ht="22.5" customHeight="1" thickBot="1" x14ac:dyDescent="0.3">
      <c r="A41" s="293"/>
      <c r="B41" s="86" t="s">
        <v>17</v>
      </c>
      <c r="C41" s="123">
        <f t="shared" si="19"/>
        <v>43765</v>
      </c>
      <c r="D41" s="84"/>
      <c r="E41" s="84"/>
      <c r="F41" s="28"/>
      <c r="G41" s="84"/>
      <c r="H41" s="32"/>
      <c r="I41" s="84"/>
      <c r="J41" s="84"/>
      <c r="K41" s="84"/>
      <c r="L41" s="28"/>
      <c r="M41" s="84"/>
      <c r="Q41" s="54" t="str">
        <f t="shared" si="31"/>
        <v>0</v>
      </c>
      <c r="R41" s="54" t="str">
        <f t="shared" si="32"/>
        <v>0</v>
      </c>
      <c r="S41" s="1">
        <f t="shared" si="3"/>
        <v>0</v>
      </c>
      <c r="T41" s="55">
        <f t="shared" si="5"/>
        <v>0</v>
      </c>
      <c r="U41" s="54">
        <f t="shared" si="15"/>
        <v>0</v>
      </c>
      <c r="V41" s="54">
        <f t="shared" si="25"/>
        <v>0</v>
      </c>
      <c r="W41" s="3">
        <f t="shared" si="26"/>
        <v>0</v>
      </c>
      <c r="X41" s="54">
        <f t="shared" si="27"/>
        <v>0</v>
      </c>
      <c r="Y41" s="54">
        <f t="shared" si="27"/>
        <v>0</v>
      </c>
      <c r="Z41" s="2">
        <f t="shared" si="28"/>
        <v>0</v>
      </c>
      <c r="AA41" s="1">
        <f t="shared" si="29"/>
        <v>0</v>
      </c>
    </row>
    <row r="42" spans="1:27" ht="22.5" customHeight="1" x14ac:dyDescent="0.25">
      <c r="A42" s="303">
        <v>35</v>
      </c>
      <c r="B42" s="23" t="s">
        <v>11</v>
      </c>
      <c r="C42" s="128">
        <f t="shared" si="19"/>
        <v>43766</v>
      </c>
      <c r="D42" s="81"/>
      <c r="E42" s="81"/>
      <c r="F42" s="8"/>
      <c r="G42" s="88"/>
      <c r="H42" s="22"/>
      <c r="I42" s="73">
        <f t="shared" ref="I42:I46" si="37">IF(G42&gt;T42,(G42-T42),0)</f>
        <v>0</v>
      </c>
      <c r="J42" s="73">
        <f t="shared" ref="J42:J46" si="38">IF(G42&lt;T42,(G42-T42),0)</f>
        <v>0</v>
      </c>
      <c r="K42" s="75">
        <f>+K39+I42+J42</f>
        <v>-0.5</v>
      </c>
      <c r="L42" s="8"/>
      <c r="M42" s="26">
        <f t="shared" ref="M42:M46" si="39">-U42</f>
        <v>0</v>
      </c>
      <c r="Q42" s="54" t="str">
        <f t="shared" si="31"/>
        <v>0</v>
      </c>
      <c r="R42" s="54" t="str">
        <f t="shared" si="32"/>
        <v>0</v>
      </c>
      <c r="S42" s="1">
        <f t="shared" si="3"/>
        <v>0</v>
      </c>
      <c r="T42" s="55">
        <f t="shared" si="5"/>
        <v>0</v>
      </c>
      <c r="U42" s="54">
        <f t="shared" si="15"/>
        <v>0</v>
      </c>
      <c r="V42" s="54">
        <f t="shared" si="25"/>
        <v>0</v>
      </c>
      <c r="W42" s="3">
        <f t="shared" si="26"/>
        <v>0</v>
      </c>
      <c r="X42" s="54">
        <f t="shared" si="27"/>
        <v>0</v>
      </c>
      <c r="Y42" s="54">
        <f t="shared" si="27"/>
        <v>0</v>
      </c>
      <c r="Z42" s="2">
        <f t="shared" si="28"/>
        <v>0</v>
      </c>
      <c r="AA42" s="1">
        <f t="shared" si="29"/>
        <v>0</v>
      </c>
    </row>
    <row r="43" spans="1:27" ht="22.5" customHeight="1" x14ac:dyDescent="0.25">
      <c r="A43" s="303"/>
      <c r="B43" s="8" t="s">
        <v>12</v>
      </c>
      <c r="C43" s="127">
        <f t="shared" si="19"/>
        <v>43767</v>
      </c>
      <c r="D43" s="81"/>
      <c r="E43" s="81"/>
      <c r="F43" s="8"/>
      <c r="G43" s="88"/>
      <c r="H43" s="22"/>
      <c r="I43" s="73">
        <f t="shared" si="37"/>
        <v>0</v>
      </c>
      <c r="J43" s="73">
        <f t="shared" si="38"/>
        <v>0</v>
      </c>
      <c r="K43" s="73">
        <f>K42+I43+J43</f>
        <v>-0.5</v>
      </c>
      <c r="L43" s="8"/>
      <c r="M43" s="26">
        <f t="shared" si="39"/>
        <v>0</v>
      </c>
      <c r="Q43" s="54" t="str">
        <f t="shared" si="31"/>
        <v>0</v>
      </c>
      <c r="R43" s="54" t="str">
        <f t="shared" si="32"/>
        <v>0</v>
      </c>
      <c r="S43" s="1">
        <f t="shared" si="3"/>
        <v>0</v>
      </c>
      <c r="T43" s="55">
        <f t="shared" si="5"/>
        <v>0</v>
      </c>
      <c r="U43" s="54">
        <f t="shared" si="15"/>
        <v>0</v>
      </c>
      <c r="V43" s="54">
        <f t="shared" si="25"/>
        <v>0</v>
      </c>
      <c r="W43" s="3">
        <f t="shared" si="26"/>
        <v>0</v>
      </c>
      <c r="X43" s="54">
        <f t="shared" si="27"/>
        <v>0</v>
      </c>
      <c r="Y43" s="54">
        <f t="shared" si="27"/>
        <v>0</v>
      </c>
      <c r="Z43" s="2">
        <f t="shared" si="28"/>
        <v>0</v>
      </c>
      <c r="AA43" s="1">
        <f t="shared" si="29"/>
        <v>0</v>
      </c>
    </row>
    <row r="44" spans="1:27" ht="22.5" customHeight="1" x14ac:dyDescent="0.25">
      <c r="A44" s="303"/>
      <c r="B44" s="8" t="s">
        <v>13</v>
      </c>
      <c r="C44" s="127">
        <f t="shared" si="19"/>
        <v>43768</v>
      </c>
      <c r="D44" s="81"/>
      <c r="E44" s="81"/>
      <c r="F44" s="8"/>
      <c r="G44" s="88"/>
      <c r="H44" s="22"/>
      <c r="I44" s="73">
        <f t="shared" si="37"/>
        <v>0</v>
      </c>
      <c r="J44" s="73">
        <f t="shared" si="38"/>
        <v>0</v>
      </c>
      <c r="K44" s="73">
        <f t="shared" ref="K44:K46" si="40">K43+I44+J44</f>
        <v>-0.5</v>
      </c>
      <c r="L44" s="8"/>
      <c r="M44" s="26">
        <f t="shared" si="39"/>
        <v>0</v>
      </c>
      <c r="Q44" s="54" t="str">
        <f t="shared" si="31"/>
        <v>0</v>
      </c>
      <c r="R44" s="54" t="str">
        <f t="shared" si="32"/>
        <v>0</v>
      </c>
      <c r="S44" s="1">
        <f t="shared" si="3"/>
        <v>0</v>
      </c>
      <c r="T44" s="55">
        <f t="shared" si="5"/>
        <v>0</v>
      </c>
      <c r="U44" s="54">
        <f t="shared" si="15"/>
        <v>0</v>
      </c>
      <c r="V44" s="54">
        <f t="shared" si="25"/>
        <v>0</v>
      </c>
      <c r="W44" s="3">
        <f t="shared" si="26"/>
        <v>0</v>
      </c>
      <c r="X44" s="54">
        <f t="shared" si="27"/>
        <v>0</v>
      </c>
      <c r="Y44" s="54">
        <f t="shared" si="27"/>
        <v>0</v>
      </c>
      <c r="Z44" s="2">
        <f t="shared" si="28"/>
        <v>0</v>
      </c>
      <c r="AA44" s="1">
        <f t="shared" si="29"/>
        <v>0</v>
      </c>
    </row>
    <row r="45" spans="1:27" ht="22.5" customHeight="1" x14ac:dyDescent="0.25">
      <c r="A45" s="303"/>
      <c r="B45" s="8" t="s">
        <v>14</v>
      </c>
      <c r="C45" s="127">
        <f t="shared" si="19"/>
        <v>43769</v>
      </c>
      <c r="D45" s="81"/>
      <c r="E45" s="81"/>
      <c r="F45" s="8"/>
      <c r="G45" s="88"/>
      <c r="H45" s="22"/>
      <c r="I45" s="73">
        <f t="shared" si="37"/>
        <v>0</v>
      </c>
      <c r="J45" s="73">
        <f t="shared" si="38"/>
        <v>0</v>
      </c>
      <c r="K45" s="73">
        <f t="shared" si="40"/>
        <v>-0.5</v>
      </c>
      <c r="L45" s="8"/>
      <c r="M45" s="26">
        <f t="shared" si="39"/>
        <v>0</v>
      </c>
      <c r="Q45" s="54" t="str">
        <f t="shared" si="31"/>
        <v>0</v>
      </c>
      <c r="R45" s="54" t="str">
        <f t="shared" si="32"/>
        <v>0</v>
      </c>
      <c r="S45" s="1">
        <f t="shared" si="3"/>
        <v>0</v>
      </c>
      <c r="T45" s="55">
        <f t="shared" si="5"/>
        <v>0</v>
      </c>
      <c r="U45" s="54">
        <f t="shared" si="15"/>
        <v>0</v>
      </c>
      <c r="V45" s="54">
        <f t="shared" si="25"/>
        <v>0</v>
      </c>
      <c r="W45" s="3">
        <f t="shared" si="26"/>
        <v>0</v>
      </c>
      <c r="X45" s="54">
        <f t="shared" ref="X45:Y50" si="41">IF(H45="TM",0.5,0)</f>
        <v>0</v>
      </c>
      <c r="Y45" s="54">
        <f t="shared" si="41"/>
        <v>0</v>
      </c>
      <c r="Z45" s="2">
        <f t="shared" si="28"/>
        <v>0</v>
      </c>
      <c r="AA45" s="1">
        <f t="shared" si="29"/>
        <v>0</v>
      </c>
    </row>
    <row r="46" spans="1:27" ht="22.5" customHeight="1" x14ac:dyDescent="0.25">
      <c r="A46" s="303"/>
      <c r="B46" s="8" t="s">
        <v>15</v>
      </c>
      <c r="C46" s="127">
        <f t="shared" si="19"/>
        <v>43770</v>
      </c>
      <c r="D46" s="81"/>
      <c r="E46" s="81"/>
      <c r="F46" s="8"/>
      <c r="G46" s="88"/>
      <c r="H46" s="22"/>
      <c r="I46" s="73">
        <f t="shared" si="37"/>
        <v>0</v>
      </c>
      <c r="J46" s="73">
        <f t="shared" si="38"/>
        <v>0</v>
      </c>
      <c r="K46" s="73">
        <f t="shared" si="40"/>
        <v>-0.5</v>
      </c>
      <c r="L46" s="8"/>
      <c r="M46" s="26">
        <f t="shared" si="39"/>
        <v>0</v>
      </c>
      <c r="Q46" s="54" t="str">
        <f t="shared" si="31"/>
        <v>0</v>
      </c>
      <c r="R46" s="54" t="str">
        <f t="shared" si="32"/>
        <v>0</v>
      </c>
      <c r="S46" s="1">
        <f t="shared" si="3"/>
        <v>0</v>
      </c>
      <c r="T46" s="55">
        <f t="shared" si="5"/>
        <v>0</v>
      </c>
      <c r="U46" s="54">
        <f t="shared" si="15"/>
        <v>0</v>
      </c>
      <c r="V46" s="54">
        <f t="shared" si="25"/>
        <v>0</v>
      </c>
      <c r="W46" s="3">
        <f t="shared" si="26"/>
        <v>0</v>
      </c>
      <c r="X46" s="54">
        <f t="shared" si="41"/>
        <v>0</v>
      </c>
      <c r="Y46" s="54">
        <f t="shared" si="41"/>
        <v>0</v>
      </c>
      <c r="Z46" s="2">
        <f t="shared" si="28"/>
        <v>0</v>
      </c>
      <c r="AA46" s="1">
        <f t="shared" si="29"/>
        <v>0</v>
      </c>
    </row>
    <row r="47" spans="1:27" ht="22.5" customHeight="1" x14ac:dyDescent="0.25">
      <c r="A47" s="303"/>
      <c r="B47" s="85" t="s">
        <v>16</v>
      </c>
      <c r="C47" s="124">
        <f t="shared" si="19"/>
        <v>43771</v>
      </c>
      <c r="D47" s="83"/>
      <c r="E47" s="83"/>
      <c r="F47" s="8"/>
      <c r="G47" s="83"/>
      <c r="H47" s="22"/>
      <c r="I47" s="83"/>
      <c r="J47" s="83"/>
      <c r="K47" s="83"/>
      <c r="L47" s="8"/>
      <c r="M47" s="83"/>
      <c r="Q47" s="54" t="str">
        <f t="shared" si="31"/>
        <v>0</v>
      </c>
      <c r="R47" s="54" t="str">
        <f t="shared" si="32"/>
        <v>0</v>
      </c>
      <c r="S47" s="1">
        <f t="shared" si="3"/>
        <v>0</v>
      </c>
      <c r="T47" s="55">
        <f t="shared" si="5"/>
        <v>0</v>
      </c>
      <c r="U47" s="54">
        <f t="shared" si="15"/>
        <v>0</v>
      </c>
      <c r="V47" s="54">
        <f t="shared" si="25"/>
        <v>0</v>
      </c>
      <c r="W47" s="3">
        <f t="shared" si="26"/>
        <v>0</v>
      </c>
      <c r="X47" s="54">
        <f t="shared" si="41"/>
        <v>0</v>
      </c>
      <c r="Y47" s="54">
        <f t="shared" si="41"/>
        <v>0</v>
      </c>
      <c r="Z47" s="2">
        <f t="shared" si="28"/>
        <v>0</v>
      </c>
      <c r="AA47" s="1">
        <f t="shared" si="29"/>
        <v>0</v>
      </c>
    </row>
    <row r="48" spans="1:27" ht="22.5" customHeight="1" thickBot="1" x14ac:dyDescent="0.3">
      <c r="A48" s="303"/>
      <c r="B48" s="86" t="s">
        <v>17</v>
      </c>
      <c r="C48" s="123">
        <f t="shared" si="19"/>
        <v>43772</v>
      </c>
      <c r="D48" s="84"/>
      <c r="E48" s="84"/>
      <c r="F48" s="28"/>
      <c r="G48" s="84"/>
      <c r="H48" s="32"/>
      <c r="I48" s="84"/>
      <c r="J48" s="84"/>
      <c r="K48" s="84"/>
      <c r="L48" s="28"/>
      <c r="M48" s="84"/>
      <c r="Q48" s="54" t="str">
        <f t="shared" si="31"/>
        <v>0</v>
      </c>
      <c r="R48" s="54" t="str">
        <f t="shared" si="32"/>
        <v>0</v>
      </c>
      <c r="S48" s="1">
        <f t="shared" si="3"/>
        <v>0</v>
      </c>
      <c r="T48" s="55">
        <f t="shared" si="5"/>
        <v>0</v>
      </c>
      <c r="U48" s="54">
        <f t="shared" si="15"/>
        <v>0</v>
      </c>
      <c r="V48" s="54">
        <f t="shared" si="25"/>
        <v>0</v>
      </c>
      <c r="W48" s="3">
        <f t="shared" si="26"/>
        <v>0</v>
      </c>
      <c r="X48" s="54">
        <f t="shared" si="41"/>
        <v>0</v>
      </c>
      <c r="Y48" s="54">
        <f t="shared" si="41"/>
        <v>0</v>
      </c>
      <c r="Z48" s="2">
        <f t="shared" si="28"/>
        <v>0</v>
      </c>
      <c r="AA48" s="1">
        <f t="shared" si="29"/>
        <v>0</v>
      </c>
    </row>
    <row r="49" spans="1:27" ht="22.5" customHeight="1" x14ac:dyDescent="0.25">
      <c r="A49" s="292"/>
      <c r="B49" s="23" t="s">
        <v>11</v>
      </c>
      <c r="C49" s="128">
        <f t="shared" si="19"/>
        <v>43773</v>
      </c>
      <c r="D49" s="81"/>
      <c r="E49" s="81"/>
      <c r="F49" s="8"/>
      <c r="G49" s="88"/>
      <c r="H49" s="22"/>
      <c r="I49" s="73">
        <f t="shared" ref="I49:I50" si="42">IF(G49&gt;T49,(G49-T49),0)</f>
        <v>0</v>
      </c>
      <c r="J49" s="73">
        <f t="shared" ref="J49:J50" si="43">IF(G49&lt;T49,(G49-T49),0)</f>
        <v>0</v>
      </c>
      <c r="K49" s="75">
        <f>+K46+I49+J49</f>
        <v>-0.5</v>
      </c>
      <c r="L49" s="8"/>
      <c r="M49" s="26">
        <f t="shared" ref="M49:M50" si="44">-U49</f>
        <v>0</v>
      </c>
      <c r="Q49" s="54" t="str">
        <f t="shared" si="31"/>
        <v>0</v>
      </c>
      <c r="R49" s="54" t="str">
        <f t="shared" si="32"/>
        <v>0</v>
      </c>
      <c r="S49" s="1">
        <f t="shared" si="3"/>
        <v>0</v>
      </c>
      <c r="T49" s="55">
        <f t="shared" si="5"/>
        <v>0</v>
      </c>
      <c r="U49" s="54">
        <f t="shared" si="15"/>
        <v>0</v>
      </c>
      <c r="V49" s="54">
        <f t="shared" si="25"/>
        <v>0</v>
      </c>
      <c r="W49" s="3">
        <f t="shared" si="26"/>
        <v>0</v>
      </c>
      <c r="X49" s="54">
        <f t="shared" si="41"/>
        <v>0</v>
      </c>
      <c r="Y49" s="54">
        <f t="shared" si="41"/>
        <v>0</v>
      </c>
      <c r="Z49" s="2">
        <f t="shared" si="28"/>
        <v>0</v>
      </c>
      <c r="AA49" s="1">
        <f t="shared" si="29"/>
        <v>0</v>
      </c>
    </row>
    <row r="50" spans="1:27" ht="22.5" customHeight="1" thickBot="1" x14ac:dyDescent="0.3">
      <c r="A50" s="293"/>
      <c r="B50" s="28" t="s">
        <v>12</v>
      </c>
      <c r="C50" s="126">
        <f t="shared" si="19"/>
        <v>43774</v>
      </c>
      <c r="D50" s="90"/>
      <c r="E50" s="90"/>
      <c r="F50" s="28"/>
      <c r="G50" s="91"/>
      <c r="H50" s="32"/>
      <c r="I50" s="76">
        <f t="shared" si="42"/>
        <v>0</v>
      </c>
      <c r="J50" s="76">
        <f t="shared" si="43"/>
        <v>0</v>
      </c>
      <c r="K50" s="76">
        <f>K49+I50+J50</f>
        <v>-0.5</v>
      </c>
      <c r="L50" s="28"/>
      <c r="M50" s="33">
        <f t="shared" si="44"/>
        <v>0</v>
      </c>
      <c r="Q50" s="54" t="str">
        <f t="shared" si="31"/>
        <v>0</v>
      </c>
      <c r="R50" s="54" t="str">
        <f t="shared" si="32"/>
        <v>0</v>
      </c>
      <c r="S50" s="1">
        <f t="shared" si="3"/>
        <v>0</v>
      </c>
      <c r="T50" s="55">
        <f t="shared" si="5"/>
        <v>0</v>
      </c>
      <c r="U50" s="54">
        <f t="shared" si="15"/>
        <v>0</v>
      </c>
      <c r="V50" s="54">
        <f t="shared" si="25"/>
        <v>0</v>
      </c>
      <c r="W50" s="3">
        <f t="shared" si="26"/>
        <v>0</v>
      </c>
      <c r="X50" s="54">
        <f t="shared" si="41"/>
        <v>0</v>
      </c>
      <c r="Y50" s="54">
        <f t="shared" si="41"/>
        <v>0</v>
      </c>
      <c r="Z50" s="2">
        <f t="shared" si="28"/>
        <v>0</v>
      </c>
      <c r="AA50" s="1">
        <f t="shared" si="29"/>
        <v>0</v>
      </c>
    </row>
    <row r="51" spans="1:27" ht="22.5" customHeight="1" thickBot="1" x14ac:dyDescent="0.3">
      <c r="A51" s="25"/>
      <c r="B51" s="25"/>
      <c r="C51" s="25"/>
      <c r="D51" s="22"/>
      <c r="E51" s="22"/>
      <c r="F51" s="30"/>
      <c r="G51" s="27"/>
      <c r="H51" s="22"/>
      <c r="I51" s="27"/>
      <c r="J51" s="27"/>
      <c r="K51" s="27"/>
      <c r="L51" s="27"/>
      <c r="M51" s="27"/>
      <c r="N51" s="27"/>
    </row>
    <row r="52" spans="1:27" ht="36" customHeight="1" thickBot="1" x14ac:dyDescent="0.3">
      <c r="A52" s="294" t="s">
        <v>51</v>
      </c>
      <c r="B52" s="295"/>
      <c r="C52" s="295"/>
      <c r="D52" s="295"/>
      <c r="E52" s="295"/>
      <c r="F52" s="295"/>
      <c r="G52" s="295"/>
      <c r="H52" s="295"/>
      <c r="I52" s="295"/>
      <c r="J52" s="296"/>
      <c r="K52" s="77">
        <f>K50</f>
        <v>-0.5</v>
      </c>
      <c r="L52" s="34"/>
      <c r="M52" s="77">
        <f>SUM(M13:M50)</f>
        <v>26</v>
      </c>
    </row>
    <row r="53" spans="1:27" ht="22.5" customHeight="1" x14ac:dyDescent="0.25"/>
    <row r="54" spans="1:27" x14ac:dyDescent="0.25">
      <c r="A54" s="35" t="s">
        <v>6</v>
      </c>
      <c r="B54" s="36"/>
      <c r="C54" s="37"/>
      <c r="E54" s="38" t="s">
        <v>7</v>
      </c>
      <c r="F54" s="39"/>
      <c r="G54" s="39"/>
      <c r="H54" s="39"/>
      <c r="I54" s="40"/>
      <c r="J54" s="8"/>
      <c r="K54" s="78" t="s">
        <v>5</v>
      </c>
      <c r="L54" s="41"/>
      <c r="M54" s="117">
        <f>C44</f>
        <v>43768</v>
      </c>
    </row>
    <row r="55" spans="1:27" ht="27" customHeight="1" x14ac:dyDescent="0.25">
      <c r="A55" s="43"/>
      <c r="B55" s="22"/>
      <c r="C55" s="44"/>
      <c r="D55" s="1"/>
      <c r="E55" s="45"/>
      <c r="F55" s="5"/>
      <c r="G55" s="5"/>
      <c r="H55" s="5"/>
      <c r="I55" s="6"/>
      <c r="K55" s="79"/>
      <c r="L55" s="46"/>
      <c r="M55" s="47"/>
    </row>
    <row r="56" spans="1:27" x14ac:dyDescent="0.25">
      <c r="A56" s="43"/>
      <c r="B56" s="22"/>
      <c r="C56" s="44"/>
      <c r="E56" s="43"/>
      <c r="F56" s="8"/>
      <c r="G56" s="8"/>
      <c r="H56" s="8"/>
      <c r="I56" s="9"/>
    </row>
    <row r="57" spans="1:27" x14ac:dyDescent="0.25">
      <c r="A57" s="43"/>
      <c r="B57" s="22"/>
      <c r="C57" s="44"/>
      <c r="D57" s="1"/>
      <c r="E57" s="43"/>
      <c r="F57" s="8"/>
      <c r="G57" s="8"/>
      <c r="H57" s="8"/>
      <c r="I57" s="9"/>
    </row>
    <row r="58" spans="1:27" x14ac:dyDescent="0.25">
      <c r="A58" s="43"/>
      <c r="B58" s="22"/>
      <c r="C58" s="44"/>
      <c r="D58" s="1"/>
      <c r="E58" s="43"/>
      <c r="F58" s="8"/>
      <c r="G58" s="8"/>
      <c r="H58" s="8"/>
      <c r="I58" s="9"/>
    </row>
    <row r="59" spans="1:27" x14ac:dyDescent="0.25">
      <c r="A59" s="48"/>
      <c r="B59" s="49"/>
      <c r="C59" s="50"/>
      <c r="D59" s="1"/>
      <c r="E59" s="48"/>
      <c r="F59" s="16"/>
      <c r="G59" s="16"/>
      <c r="H59" s="16"/>
      <c r="I59" s="17"/>
    </row>
    <row r="60" spans="1:27" x14ac:dyDescent="0.25">
      <c r="A60" s="1"/>
      <c r="C60" s="1"/>
      <c r="D60" s="1"/>
      <c r="E60" s="1"/>
    </row>
    <row r="61" spans="1:27" x14ac:dyDescent="0.25">
      <c r="A61" s="1"/>
      <c r="C61" s="1"/>
      <c r="D61" s="1"/>
      <c r="E61" s="1"/>
    </row>
    <row r="62" spans="1:27" x14ac:dyDescent="0.25">
      <c r="A62" s="1"/>
      <c r="C62" s="1"/>
      <c r="D62" s="1"/>
      <c r="E62" s="1"/>
    </row>
  </sheetData>
  <mergeCells count="14">
    <mergeCell ref="E5:F5"/>
    <mergeCell ref="A1:B2"/>
    <mergeCell ref="C1:H2"/>
    <mergeCell ref="J1:L2"/>
    <mergeCell ref="M1:M2"/>
    <mergeCell ref="E4:G4"/>
    <mergeCell ref="A49:A50"/>
    <mergeCell ref="A52:J52"/>
    <mergeCell ref="E7:H8"/>
    <mergeCell ref="A14:A20"/>
    <mergeCell ref="A21:A27"/>
    <mergeCell ref="A28:A34"/>
    <mergeCell ref="A35:A41"/>
    <mergeCell ref="A42:A48"/>
  </mergeCells>
  <conditionalFormatting sqref="K52">
    <cfRule type="expression" dxfId="146" priority="49">
      <formula>+$K$52&lt;0</formula>
    </cfRule>
  </conditionalFormatting>
  <conditionalFormatting sqref="M52">
    <cfRule type="expression" dxfId="145" priority="48">
      <formula>+$M$52&lt;0</formula>
    </cfRule>
  </conditionalFormatting>
  <conditionalFormatting sqref="K13">
    <cfRule type="expression" dxfId="144" priority="47">
      <formula>+$K$13&lt;0</formula>
    </cfRule>
  </conditionalFormatting>
  <conditionalFormatting sqref="M13">
    <cfRule type="expression" dxfId="143" priority="46">
      <formula>+$M$13&lt;0</formula>
    </cfRule>
  </conditionalFormatting>
  <conditionalFormatting sqref="C14">
    <cfRule type="expression" dxfId="142" priority="45">
      <formula>OR($D$14="JF",$E$14="JF")</formula>
    </cfRule>
  </conditionalFormatting>
  <conditionalFormatting sqref="C15">
    <cfRule type="expression" dxfId="141" priority="44">
      <formula>OR($D$15="JF",$E$15="JF")</formula>
    </cfRule>
  </conditionalFormatting>
  <conditionalFormatting sqref="C16">
    <cfRule type="expression" dxfId="140" priority="43">
      <formula>OR($D$16="JF",$E$16="JF")</formula>
    </cfRule>
  </conditionalFormatting>
  <conditionalFormatting sqref="C17">
    <cfRule type="expression" dxfId="139" priority="42">
      <formula>OR($D$17="JF",$E$17="JF")</formula>
    </cfRule>
  </conditionalFormatting>
  <conditionalFormatting sqref="C18">
    <cfRule type="expression" dxfId="138" priority="41">
      <formula>OR($D$18="JF",$E$18="JF")</formula>
    </cfRule>
  </conditionalFormatting>
  <conditionalFormatting sqref="C19">
    <cfRule type="expression" dxfId="137" priority="40">
      <formula>OR($D$19="JF",$E$19="JF")</formula>
    </cfRule>
  </conditionalFormatting>
  <conditionalFormatting sqref="C20">
    <cfRule type="expression" dxfId="136" priority="39">
      <formula>OR($D$20="JF",$E$20="JF")</formula>
    </cfRule>
  </conditionalFormatting>
  <conditionalFormatting sqref="C21">
    <cfRule type="expression" dxfId="135" priority="38">
      <formula>OR($D$21="JF",$E$21="JF")</formula>
    </cfRule>
  </conditionalFormatting>
  <conditionalFormatting sqref="C22">
    <cfRule type="expression" dxfId="134" priority="37">
      <formula>OR($D$22="JF",$E$22="JF")</formula>
    </cfRule>
  </conditionalFormatting>
  <conditionalFormatting sqref="C23">
    <cfRule type="expression" dxfId="133" priority="36">
      <formula>OR($D$23="JF",$E$23="JF")</formula>
    </cfRule>
  </conditionalFormatting>
  <conditionalFormatting sqref="C24">
    <cfRule type="expression" dxfId="132" priority="35">
      <formula>OR($D$24="JF",$E$24="JF")</formula>
    </cfRule>
  </conditionalFormatting>
  <conditionalFormatting sqref="C25">
    <cfRule type="expression" dxfId="131" priority="34">
      <formula>OR($D$25="JF",$E$25="JF")</formula>
    </cfRule>
  </conditionalFormatting>
  <conditionalFormatting sqref="C26">
    <cfRule type="expression" dxfId="130" priority="33">
      <formula>OR($D$26="JF",$E$26="JF")</formula>
    </cfRule>
  </conditionalFormatting>
  <conditionalFormatting sqref="C27">
    <cfRule type="expression" dxfId="129" priority="32">
      <formula>OR($D$27="JF",$E$27="JF")</formula>
    </cfRule>
  </conditionalFormatting>
  <conditionalFormatting sqref="C28">
    <cfRule type="expression" dxfId="128" priority="31">
      <formula>OR($D$28="JF",$E$28="JF")</formula>
    </cfRule>
  </conditionalFormatting>
  <conditionalFormatting sqref="C29">
    <cfRule type="expression" dxfId="127" priority="30">
      <formula>OR($D$29="JF",$E$29="JF")</formula>
    </cfRule>
  </conditionalFormatting>
  <conditionalFormatting sqref="C30">
    <cfRule type="expression" dxfId="126" priority="29">
      <formula>OR($D$30="JF",$E$30="JF")</formula>
    </cfRule>
  </conditionalFormatting>
  <conditionalFormatting sqref="C31">
    <cfRule type="expression" dxfId="125" priority="28">
      <formula>OR($D$31="JF",$E$31="JF")</formula>
    </cfRule>
  </conditionalFormatting>
  <conditionalFormatting sqref="C32">
    <cfRule type="expression" dxfId="124" priority="27">
      <formula>OR($D$32="JF",$E$32="JF")</formula>
    </cfRule>
  </conditionalFormatting>
  <conditionalFormatting sqref="C33">
    <cfRule type="expression" dxfId="123" priority="26">
      <formula>OR($D$33="JF",$E$33="JF")</formula>
    </cfRule>
  </conditionalFormatting>
  <conditionalFormatting sqref="C34">
    <cfRule type="expression" dxfId="122" priority="25">
      <formula>OR($D$34="JF",$E$34="JF")</formula>
    </cfRule>
  </conditionalFormatting>
  <conditionalFormatting sqref="C35">
    <cfRule type="expression" dxfId="121" priority="24">
      <formula>OR($D$35="JF",$E$35="JF")</formula>
    </cfRule>
  </conditionalFormatting>
  <conditionalFormatting sqref="C36">
    <cfRule type="expression" dxfId="120" priority="23">
      <formula>OR($D$36="JF",$E$36="JF")</formula>
    </cfRule>
  </conditionalFormatting>
  <conditionalFormatting sqref="C37">
    <cfRule type="expression" dxfId="119" priority="22">
      <formula>OR($D$37="JF",$E$37="JF")</formula>
    </cfRule>
  </conditionalFormatting>
  <conditionalFormatting sqref="C38">
    <cfRule type="expression" dxfId="118" priority="21">
      <formula>OR($D$38="JF",$E$38="JF")</formula>
    </cfRule>
  </conditionalFormatting>
  <conditionalFormatting sqref="C39">
    <cfRule type="expression" dxfId="117" priority="20">
      <formula>OR($D$39="JF",$E$39="JF")</formula>
    </cfRule>
  </conditionalFormatting>
  <conditionalFormatting sqref="C40">
    <cfRule type="expression" dxfId="116" priority="19">
      <formula>OR($D$40="JF",$E$40="JF")</formula>
    </cfRule>
  </conditionalFormatting>
  <conditionalFormatting sqref="C41">
    <cfRule type="expression" dxfId="115" priority="18">
      <formula>OR($D$41="JF",$E$41="JF")</formula>
    </cfRule>
  </conditionalFormatting>
  <conditionalFormatting sqref="C42">
    <cfRule type="expression" dxfId="114" priority="17">
      <formula>OR($D$42="JF",$E$42="JF")</formula>
    </cfRule>
  </conditionalFormatting>
  <conditionalFormatting sqref="C43">
    <cfRule type="expression" dxfId="113" priority="16">
      <formula>OR($D$43="JF",$E$43="JF")</formula>
    </cfRule>
  </conditionalFormatting>
  <conditionalFormatting sqref="C44">
    <cfRule type="expression" dxfId="112" priority="15">
      <formula>OR($D$44="JF",$E$44="JF")</formula>
    </cfRule>
  </conditionalFormatting>
  <conditionalFormatting sqref="C45">
    <cfRule type="expression" dxfId="111" priority="14">
      <formula>OR($D$45="JF",$E$45="JF")</formula>
    </cfRule>
  </conditionalFormatting>
  <conditionalFormatting sqref="C46">
    <cfRule type="expression" dxfId="110" priority="13">
      <formula>OR($D$46="JF",$E$46="JF")</formula>
    </cfRule>
  </conditionalFormatting>
  <conditionalFormatting sqref="C47">
    <cfRule type="expression" dxfId="109" priority="12">
      <formula>OR($D$47="JF",$E$47="JF")</formula>
    </cfRule>
  </conditionalFormatting>
  <conditionalFormatting sqref="C48">
    <cfRule type="expression" dxfId="108" priority="11">
      <formula>OR($D$48="JF",$E$48="JF")</formula>
    </cfRule>
  </conditionalFormatting>
  <conditionalFormatting sqref="C49">
    <cfRule type="expression" dxfId="107" priority="10">
      <formula>OR($D$49="JF",$E$49="JF")</formula>
    </cfRule>
  </conditionalFormatting>
  <conditionalFormatting sqref="C50">
    <cfRule type="expression" dxfId="106" priority="9">
      <formula>OR($D$50="JF",$E$50="JF")</formula>
    </cfRule>
  </conditionalFormatting>
  <conditionalFormatting sqref="C14">
    <cfRule type="expression" dxfId="105" priority="7">
      <formula>$AE14="FERIE"</formula>
    </cfRule>
  </conditionalFormatting>
  <conditionalFormatting sqref="C15">
    <cfRule type="expression" dxfId="104" priority="6">
      <formula>$AE15="FERIE"</formula>
    </cfRule>
  </conditionalFormatting>
  <conditionalFormatting sqref="C16">
    <cfRule type="expression" dxfId="103" priority="5">
      <formula>$AE16="FERIE"</formula>
    </cfRule>
  </conditionalFormatting>
  <conditionalFormatting sqref="C18">
    <cfRule type="expression" dxfId="102" priority="4">
      <formula>$AE18="FERIE"</formula>
    </cfRule>
  </conditionalFormatting>
  <conditionalFormatting sqref="C19">
    <cfRule type="expression" dxfId="101" priority="3">
      <formula>$AE19="FERIE"</formula>
    </cfRule>
  </conditionalFormatting>
  <conditionalFormatting sqref="C20">
    <cfRule type="expression" dxfId="100" priority="2">
      <formula>$AE20="FERIE"</formula>
    </cfRule>
  </conditionalFormatting>
  <conditionalFormatting sqref="C17">
    <cfRule type="expression" dxfId="99" priority="8">
      <formula>$AE6="FERIE"</formula>
    </cfRule>
  </conditionalFormatting>
  <conditionalFormatting sqref="C21">
    <cfRule type="expression" dxfId="98" priority="1">
      <formula>$AE21="FERIE"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9" scale="61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62"/>
  <sheetViews>
    <sheetView topLeftCell="A33" workbookViewId="0">
      <selection activeCell="G46" sqref="D17:G46"/>
    </sheetView>
  </sheetViews>
  <sheetFormatPr baseColWidth="10" defaultRowHeight="15" x14ac:dyDescent="0.25"/>
  <cols>
    <col min="1" max="1" width="7.5703125" style="3" customWidth="1"/>
    <col min="2" max="2" width="14.28515625" style="1" customWidth="1"/>
    <col min="3" max="3" width="12.85546875" style="54" customWidth="1"/>
    <col min="4" max="5" width="11.28515625" style="54" customWidth="1"/>
    <col min="6" max="6" width="3.140625" style="1" customWidth="1"/>
    <col min="7" max="7" width="13.28515625" style="1" customWidth="1"/>
    <col min="8" max="8" width="4.7109375" style="1" customWidth="1"/>
    <col min="9" max="10" width="13.42578125" style="1" customWidth="1"/>
    <col min="11" max="11" width="13.5703125" style="1" customWidth="1"/>
    <col min="12" max="12" width="4" style="1" customWidth="1"/>
    <col min="13" max="13" width="12.7109375" style="1" customWidth="1"/>
    <col min="14" max="14" width="11.42578125" style="1"/>
    <col min="15" max="15" width="11.42578125" style="57"/>
    <col min="16" max="16" width="11.42578125" style="1"/>
    <col min="17" max="28" width="11.42578125" style="1" customWidth="1"/>
    <col min="29" max="247" width="11.42578125" style="1"/>
    <col min="248" max="248" width="7.5703125" style="1" customWidth="1"/>
    <col min="249" max="249" width="14.28515625" style="1" customWidth="1"/>
    <col min="250" max="250" width="13.85546875" style="1" bestFit="1" customWidth="1"/>
    <col min="251" max="252" width="15.7109375" style="1" customWidth="1"/>
    <col min="253" max="253" width="11.42578125" style="1"/>
    <col min="254" max="254" width="8.28515625" style="1" customWidth="1"/>
    <col min="255" max="255" width="20.28515625" style="1" customWidth="1"/>
    <col min="256" max="503" width="11.42578125" style="1"/>
    <col min="504" max="504" width="7.5703125" style="1" customWidth="1"/>
    <col min="505" max="505" width="14.28515625" style="1" customWidth="1"/>
    <col min="506" max="506" width="13.85546875" style="1" bestFit="1" customWidth="1"/>
    <col min="507" max="508" width="15.7109375" style="1" customWidth="1"/>
    <col min="509" max="509" width="11.42578125" style="1"/>
    <col min="510" max="510" width="8.28515625" style="1" customWidth="1"/>
    <col min="511" max="511" width="20.28515625" style="1" customWidth="1"/>
    <col min="512" max="759" width="11.42578125" style="1"/>
    <col min="760" max="760" width="7.5703125" style="1" customWidth="1"/>
    <col min="761" max="761" width="14.28515625" style="1" customWidth="1"/>
    <col min="762" max="762" width="13.85546875" style="1" bestFit="1" customWidth="1"/>
    <col min="763" max="764" width="15.7109375" style="1" customWidth="1"/>
    <col min="765" max="765" width="11.42578125" style="1"/>
    <col min="766" max="766" width="8.28515625" style="1" customWidth="1"/>
    <col min="767" max="767" width="20.28515625" style="1" customWidth="1"/>
    <col min="768" max="1015" width="11.42578125" style="1"/>
    <col min="1016" max="1016" width="7.5703125" style="1" customWidth="1"/>
    <col min="1017" max="1017" width="14.28515625" style="1" customWidth="1"/>
    <col min="1018" max="1018" width="13.85546875" style="1" bestFit="1" customWidth="1"/>
    <col min="1019" max="1020" width="15.7109375" style="1" customWidth="1"/>
    <col min="1021" max="1021" width="11.42578125" style="1"/>
    <col min="1022" max="1022" width="8.28515625" style="1" customWidth="1"/>
    <col min="1023" max="1023" width="20.28515625" style="1" customWidth="1"/>
    <col min="1024" max="1271" width="11.42578125" style="1"/>
    <col min="1272" max="1272" width="7.5703125" style="1" customWidth="1"/>
    <col min="1273" max="1273" width="14.28515625" style="1" customWidth="1"/>
    <col min="1274" max="1274" width="13.85546875" style="1" bestFit="1" customWidth="1"/>
    <col min="1275" max="1276" width="15.7109375" style="1" customWidth="1"/>
    <col min="1277" max="1277" width="11.42578125" style="1"/>
    <col min="1278" max="1278" width="8.28515625" style="1" customWidth="1"/>
    <col min="1279" max="1279" width="20.28515625" style="1" customWidth="1"/>
    <col min="1280" max="1527" width="11.42578125" style="1"/>
    <col min="1528" max="1528" width="7.5703125" style="1" customWidth="1"/>
    <col min="1529" max="1529" width="14.28515625" style="1" customWidth="1"/>
    <col min="1530" max="1530" width="13.85546875" style="1" bestFit="1" customWidth="1"/>
    <col min="1531" max="1532" width="15.7109375" style="1" customWidth="1"/>
    <col min="1533" max="1533" width="11.42578125" style="1"/>
    <col min="1534" max="1534" width="8.28515625" style="1" customWidth="1"/>
    <col min="1535" max="1535" width="20.28515625" style="1" customWidth="1"/>
    <col min="1536" max="1783" width="11.42578125" style="1"/>
    <col min="1784" max="1784" width="7.5703125" style="1" customWidth="1"/>
    <col min="1785" max="1785" width="14.28515625" style="1" customWidth="1"/>
    <col min="1786" max="1786" width="13.85546875" style="1" bestFit="1" customWidth="1"/>
    <col min="1787" max="1788" width="15.7109375" style="1" customWidth="1"/>
    <col min="1789" max="1789" width="11.42578125" style="1"/>
    <col min="1790" max="1790" width="8.28515625" style="1" customWidth="1"/>
    <col min="1791" max="1791" width="20.28515625" style="1" customWidth="1"/>
    <col min="1792" max="2039" width="11.42578125" style="1"/>
    <col min="2040" max="2040" width="7.5703125" style="1" customWidth="1"/>
    <col min="2041" max="2041" width="14.28515625" style="1" customWidth="1"/>
    <col min="2042" max="2042" width="13.85546875" style="1" bestFit="1" customWidth="1"/>
    <col min="2043" max="2044" width="15.7109375" style="1" customWidth="1"/>
    <col min="2045" max="2045" width="11.42578125" style="1"/>
    <col min="2046" max="2046" width="8.28515625" style="1" customWidth="1"/>
    <col min="2047" max="2047" width="20.28515625" style="1" customWidth="1"/>
    <col min="2048" max="2295" width="11.42578125" style="1"/>
    <col min="2296" max="2296" width="7.5703125" style="1" customWidth="1"/>
    <col min="2297" max="2297" width="14.28515625" style="1" customWidth="1"/>
    <col min="2298" max="2298" width="13.85546875" style="1" bestFit="1" customWidth="1"/>
    <col min="2299" max="2300" width="15.7109375" style="1" customWidth="1"/>
    <col min="2301" max="2301" width="11.42578125" style="1"/>
    <col min="2302" max="2302" width="8.28515625" style="1" customWidth="1"/>
    <col min="2303" max="2303" width="20.28515625" style="1" customWidth="1"/>
    <col min="2304" max="2551" width="11.42578125" style="1"/>
    <col min="2552" max="2552" width="7.5703125" style="1" customWidth="1"/>
    <col min="2553" max="2553" width="14.28515625" style="1" customWidth="1"/>
    <col min="2554" max="2554" width="13.85546875" style="1" bestFit="1" customWidth="1"/>
    <col min="2555" max="2556" width="15.7109375" style="1" customWidth="1"/>
    <col min="2557" max="2557" width="11.42578125" style="1"/>
    <col min="2558" max="2558" width="8.28515625" style="1" customWidth="1"/>
    <col min="2559" max="2559" width="20.28515625" style="1" customWidth="1"/>
    <col min="2560" max="2807" width="11.42578125" style="1"/>
    <col min="2808" max="2808" width="7.5703125" style="1" customWidth="1"/>
    <col min="2809" max="2809" width="14.28515625" style="1" customWidth="1"/>
    <col min="2810" max="2810" width="13.85546875" style="1" bestFit="1" customWidth="1"/>
    <col min="2811" max="2812" width="15.7109375" style="1" customWidth="1"/>
    <col min="2813" max="2813" width="11.42578125" style="1"/>
    <col min="2814" max="2814" width="8.28515625" style="1" customWidth="1"/>
    <col min="2815" max="2815" width="20.28515625" style="1" customWidth="1"/>
    <col min="2816" max="3063" width="11.42578125" style="1"/>
    <col min="3064" max="3064" width="7.5703125" style="1" customWidth="1"/>
    <col min="3065" max="3065" width="14.28515625" style="1" customWidth="1"/>
    <col min="3066" max="3066" width="13.85546875" style="1" bestFit="1" customWidth="1"/>
    <col min="3067" max="3068" width="15.7109375" style="1" customWidth="1"/>
    <col min="3069" max="3069" width="11.42578125" style="1"/>
    <col min="3070" max="3070" width="8.28515625" style="1" customWidth="1"/>
    <col min="3071" max="3071" width="20.28515625" style="1" customWidth="1"/>
    <col min="3072" max="3319" width="11.42578125" style="1"/>
    <col min="3320" max="3320" width="7.5703125" style="1" customWidth="1"/>
    <col min="3321" max="3321" width="14.28515625" style="1" customWidth="1"/>
    <col min="3322" max="3322" width="13.85546875" style="1" bestFit="1" customWidth="1"/>
    <col min="3323" max="3324" width="15.7109375" style="1" customWidth="1"/>
    <col min="3325" max="3325" width="11.42578125" style="1"/>
    <col min="3326" max="3326" width="8.28515625" style="1" customWidth="1"/>
    <col min="3327" max="3327" width="20.28515625" style="1" customWidth="1"/>
    <col min="3328" max="3575" width="11.42578125" style="1"/>
    <col min="3576" max="3576" width="7.5703125" style="1" customWidth="1"/>
    <col min="3577" max="3577" width="14.28515625" style="1" customWidth="1"/>
    <col min="3578" max="3578" width="13.85546875" style="1" bestFit="1" customWidth="1"/>
    <col min="3579" max="3580" width="15.7109375" style="1" customWidth="1"/>
    <col min="3581" max="3581" width="11.42578125" style="1"/>
    <col min="3582" max="3582" width="8.28515625" style="1" customWidth="1"/>
    <col min="3583" max="3583" width="20.28515625" style="1" customWidth="1"/>
    <col min="3584" max="3831" width="11.42578125" style="1"/>
    <col min="3832" max="3832" width="7.5703125" style="1" customWidth="1"/>
    <col min="3833" max="3833" width="14.28515625" style="1" customWidth="1"/>
    <col min="3834" max="3834" width="13.85546875" style="1" bestFit="1" customWidth="1"/>
    <col min="3835" max="3836" width="15.7109375" style="1" customWidth="1"/>
    <col min="3837" max="3837" width="11.42578125" style="1"/>
    <col min="3838" max="3838" width="8.28515625" style="1" customWidth="1"/>
    <col min="3839" max="3839" width="20.28515625" style="1" customWidth="1"/>
    <col min="3840" max="4087" width="11.42578125" style="1"/>
    <col min="4088" max="4088" width="7.5703125" style="1" customWidth="1"/>
    <col min="4089" max="4089" width="14.28515625" style="1" customWidth="1"/>
    <col min="4090" max="4090" width="13.85546875" style="1" bestFit="1" customWidth="1"/>
    <col min="4091" max="4092" width="15.7109375" style="1" customWidth="1"/>
    <col min="4093" max="4093" width="11.42578125" style="1"/>
    <col min="4094" max="4094" width="8.28515625" style="1" customWidth="1"/>
    <col min="4095" max="4095" width="20.28515625" style="1" customWidth="1"/>
    <col min="4096" max="4343" width="11.42578125" style="1"/>
    <col min="4344" max="4344" width="7.5703125" style="1" customWidth="1"/>
    <col min="4345" max="4345" width="14.28515625" style="1" customWidth="1"/>
    <col min="4346" max="4346" width="13.85546875" style="1" bestFit="1" customWidth="1"/>
    <col min="4347" max="4348" width="15.7109375" style="1" customWidth="1"/>
    <col min="4349" max="4349" width="11.42578125" style="1"/>
    <col min="4350" max="4350" width="8.28515625" style="1" customWidth="1"/>
    <col min="4351" max="4351" width="20.28515625" style="1" customWidth="1"/>
    <col min="4352" max="4599" width="11.42578125" style="1"/>
    <col min="4600" max="4600" width="7.5703125" style="1" customWidth="1"/>
    <col min="4601" max="4601" width="14.28515625" style="1" customWidth="1"/>
    <col min="4602" max="4602" width="13.85546875" style="1" bestFit="1" customWidth="1"/>
    <col min="4603" max="4604" width="15.7109375" style="1" customWidth="1"/>
    <col min="4605" max="4605" width="11.42578125" style="1"/>
    <col min="4606" max="4606" width="8.28515625" style="1" customWidth="1"/>
    <col min="4607" max="4607" width="20.28515625" style="1" customWidth="1"/>
    <col min="4608" max="4855" width="11.42578125" style="1"/>
    <col min="4856" max="4856" width="7.5703125" style="1" customWidth="1"/>
    <col min="4857" max="4857" width="14.28515625" style="1" customWidth="1"/>
    <col min="4858" max="4858" width="13.85546875" style="1" bestFit="1" customWidth="1"/>
    <col min="4859" max="4860" width="15.7109375" style="1" customWidth="1"/>
    <col min="4861" max="4861" width="11.42578125" style="1"/>
    <col min="4862" max="4862" width="8.28515625" style="1" customWidth="1"/>
    <col min="4863" max="4863" width="20.28515625" style="1" customWidth="1"/>
    <col min="4864" max="5111" width="11.42578125" style="1"/>
    <col min="5112" max="5112" width="7.5703125" style="1" customWidth="1"/>
    <col min="5113" max="5113" width="14.28515625" style="1" customWidth="1"/>
    <col min="5114" max="5114" width="13.85546875" style="1" bestFit="1" customWidth="1"/>
    <col min="5115" max="5116" width="15.7109375" style="1" customWidth="1"/>
    <col min="5117" max="5117" width="11.42578125" style="1"/>
    <col min="5118" max="5118" width="8.28515625" style="1" customWidth="1"/>
    <col min="5119" max="5119" width="20.28515625" style="1" customWidth="1"/>
    <col min="5120" max="5367" width="11.42578125" style="1"/>
    <col min="5368" max="5368" width="7.5703125" style="1" customWidth="1"/>
    <col min="5369" max="5369" width="14.28515625" style="1" customWidth="1"/>
    <col min="5370" max="5370" width="13.85546875" style="1" bestFit="1" customWidth="1"/>
    <col min="5371" max="5372" width="15.7109375" style="1" customWidth="1"/>
    <col min="5373" max="5373" width="11.42578125" style="1"/>
    <col min="5374" max="5374" width="8.28515625" style="1" customWidth="1"/>
    <col min="5375" max="5375" width="20.28515625" style="1" customWidth="1"/>
    <col min="5376" max="5623" width="11.42578125" style="1"/>
    <col min="5624" max="5624" width="7.5703125" style="1" customWidth="1"/>
    <col min="5625" max="5625" width="14.28515625" style="1" customWidth="1"/>
    <col min="5626" max="5626" width="13.85546875" style="1" bestFit="1" customWidth="1"/>
    <col min="5627" max="5628" width="15.7109375" style="1" customWidth="1"/>
    <col min="5629" max="5629" width="11.42578125" style="1"/>
    <col min="5630" max="5630" width="8.28515625" style="1" customWidth="1"/>
    <col min="5631" max="5631" width="20.28515625" style="1" customWidth="1"/>
    <col min="5632" max="5879" width="11.42578125" style="1"/>
    <col min="5880" max="5880" width="7.5703125" style="1" customWidth="1"/>
    <col min="5881" max="5881" width="14.28515625" style="1" customWidth="1"/>
    <col min="5882" max="5882" width="13.85546875" style="1" bestFit="1" customWidth="1"/>
    <col min="5883" max="5884" width="15.7109375" style="1" customWidth="1"/>
    <col min="5885" max="5885" width="11.42578125" style="1"/>
    <col min="5886" max="5886" width="8.28515625" style="1" customWidth="1"/>
    <col min="5887" max="5887" width="20.28515625" style="1" customWidth="1"/>
    <col min="5888" max="6135" width="11.42578125" style="1"/>
    <col min="6136" max="6136" width="7.5703125" style="1" customWidth="1"/>
    <col min="6137" max="6137" width="14.28515625" style="1" customWidth="1"/>
    <col min="6138" max="6138" width="13.85546875" style="1" bestFit="1" customWidth="1"/>
    <col min="6139" max="6140" width="15.7109375" style="1" customWidth="1"/>
    <col min="6141" max="6141" width="11.42578125" style="1"/>
    <col min="6142" max="6142" width="8.28515625" style="1" customWidth="1"/>
    <col min="6143" max="6143" width="20.28515625" style="1" customWidth="1"/>
    <col min="6144" max="6391" width="11.42578125" style="1"/>
    <col min="6392" max="6392" width="7.5703125" style="1" customWidth="1"/>
    <col min="6393" max="6393" width="14.28515625" style="1" customWidth="1"/>
    <col min="6394" max="6394" width="13.85546875" style="1" bestFit="1" customWidth="1"/>
    <col min="6395" max="6396" width="15.7109375" style="1" customWidth="1"/>
    <col min="6397" max="6397" width="11.42578125" style="1"/>
    <col min="6398" max="6398" width="8.28515625" style="1" customWidth="1"/>
    <col min="6399" max="6399" width="20.28515625" style="1" customWidth="1"/>
    <col min="6400" max="6647" width="11.42578125" style="1"/>
    <col min="6648" max="6648" width="7.5703125" style="1" customWidth="1"/>
    <col min="6649" max="6649" width="14.28515625" style="1" customWidth="1"/>
    <col min="6650" max="6650" width="13.85546875" style="1" bestFit="1" customWidth="1"/>
    <col min="6651" max="6652" width="15.7109375" style="1" customWidth="1"/>
    <col min="6653" max="6653" width="11.42578125" style="1"/>
    <col min="6654" max="6654" width="8.28515625" style="1" customWidth="1"/>
    <col min="6655" max="6655" width="20.28515625" style="1" customWidth="1"/>
    <col min="6656" max="6903" width="11.42578125" style="1"/>
    <col min="6904" max="6904" width="7.5703125" style="1" customWidth="1"/>
    <col min="6905" max="6905" width="14.28515625" style="1" customWidth="1"/>
    <col min="6906" max="6906" width="13.85546875" style="1" bestFit="1" customWidth="1"/>
    <col min="6907" max="6908" width="15.7109375" style="1" customWidth="1"/>
    <col min="6909" max="6909" width="11.42578125" style="1"/>
    <col min="6910" max="6910" width="8.28515625" style="1" customWidth="1"/>
    <col min="6911" max="6911" width="20.28515625" style="1" customWidth="1"/>
    <col min="6912" max="7159" width="11.42578125" style="1"/>
    <col min="7160" max="7160" width="7.5703125" style="1" customWidth="1"/>
    <col min="7161" max="7161" width="14.28515625" style="1" customWidth="1"/>
    <col min="7162" max="7162" width="13.85546875" style="1" bestFit="1" customWidth="1"/>
    <col min="7163" max="7164" width="15.7109375" style="1" customWidth="1"/>
    <col min="7165" max="7165" width="11.42578125" style="1"/>
    <col min="7166" max="7166" width="8.28515625" style="1" customWidth="1"/>
    <col min="7167" max="7167" width="20.28515625" style="1" customWidth="1"/>
    <col min="7168" max="7415" width="11.42578125" style="1"/>
    <col min="7416" max="7416" width="7.5703125" style="1" customWidth="1"/>
    <col min="7417" max="7417" width="14.28515625" style="1" customWidth="1"/>
    <col min="7418" max="7418" width="13.85546875" style="1" bestFit="1" customWidth="1"/>
    <col min="7419" max="7420" width="15.7109375" style="1" customWidth="1"/>
    <col min="7421" max="7421" width="11.42578125" style="1"/>
    <col min="7422" max="7422" width="8.28515625" style="1" customWidth="1"/>
    <col min="7423" max="7423" width="20.28515625" style="1" customWidth="1"/>
    <col min="7424" max="7671" width="11.42578125" style="1"/>
    <col min="7672" max="7672" width="7.5703125" style="1" customWidth="1"/>
    <col min="7673" max="7673" width="14.28515625" style="1" customWidth="1"/>
    <col min="7674" max="7674" width="13.85546875" style="1" bestFit="1" customWidth="1"/>
    <col min="7675" max="7676" width="15.7109375" style="1" customWidth="1"/>
    <col min="7677" max="7677" width="11.42578125" style="1"/>
    <col min="7678" max="7678" width="8.28515625" style="1" customWidth="1"/>
    <col min="7679" max="7679" width="20.28515625" style="1" customWidth="1"/>
    <col min="7680" max="7927" width="11.42578125" style="1"/>
    <col min="7928" max="7928" width="7.5703125" style="1" customWidth="1"/>
    <col min="7929" max="7929" width="14.28515625" style="1" customWidth="1"/>
    <col min="7930" max="7930" width="13.85546875" style="1" bestFit="1" customWidth="1"/>
    <col min="7931" max="7932" width="15.7109375" style="1" customWidth="1"/>
    <col min="7933" max="7933" width="11.42578125" style="1"/>
    <col min="7934" max="7934" width="8.28515625" style="1" customWidth="1"/>
    <col min="7935" max="7935" width="20.28515625" style="1" customWidth="1"/>
    <col min="7936" max="8183" width="11.42578125" style="1"/>
    <col min="8184" max="8184" width="7.5703125" style="1" customWidth="1"/>
    <col min="8185" max="8185" width="14.28515625" style="1" customWidth="1"/>
    <col min="8186" max="8186" width="13.85546875" style="1" bestFit="1" customWidth="1"/>
    <col min="8187" max="8188" width="15.7109375" style="1" customWidth="1"/>
    <col min="8189" max="8189" width="11.42578125" style="1"/>
    <col min="8190" max="8190" width="8.28515625" style="1" customWidth="1"/>
    <col min="8191" max="8191" width="20.28515625" style="1" customWidth="1"/>
    <col min="8192" max="8439" width="11.42578125" style="1"/>
    <col min="8440" max="8440" width="7.5703125" style="1" customWidth="1"/>
    <col min="8441" max="8441" width="14.28515625" style="1" customWidth="1"/>
    <col min="8442" max="8442" width="13.85546875" style="1" bestFit="1" customWidth="1"/>
    <col min="8443" max="8444" width="15.7109375" style="1" customWidth="1"/>
    <col min="8445" max="8445" width="11.42578125" style="1"/>
    <col min="8446" max="8446" width="8.28515625" style="1" customWidth="1"/>
    <col min="8447" max="8447" width="20.28515625" style="1" customWidth="1"/>
    <col min="8448" max="8695" width="11.42578125" style="1"/>
    <col min="8696" max="8696" width="7.5703125" style="1" customWidth="1"/>
    <col min="8697" max="8697" width="14.28515625" style="1" customWidth="1"/>
    <col min="8698" max="8698" width="13.85546875" style="1" bestFit="1" customWidth="1"/>
    <col min="8699" max="8700" width="15.7109375" style="1" customWidth="1"/>
    <col min="8701" max="8701" width="11.42578125" style="1"/>
    <col min="8702" max="8702" width="8.28515625" style="1" customWidth="1"/>
    <col min="8703" max="8703" width="20.28515625" style="1" customWidth="1"/>
    <col min="8704" max="8951" width="11.42578125" style="1"/>
    <col min="8952" max="8952" width="7.5703125" style="1" customWidth="1"/>
    <col min="8953" max="8953" width="14.28515625" style="1" customWidth="1"/>
    <col min="8954" max="8954" width="13.85546875" style="1" bestFit="1" customWidth="1"/>
    <col min="8955" max="8956" width="15.7109375" style="1" customWidth="1"/>
    <col min="8957" max="8957" width="11.42578125" style="1"/>
    <col min="8958" max="8958" width="8.28515625" style="1" customWidth="1"/>
    <col min="8959" max="8959" width="20.28515625" style="1" customWidth="1"/>
    <col min="8960" max="9207" width="11.42578125" style="1"/>
    <col min="9208" max="9208" width="7.5703125" style="1" customWidth="1"/>
    <col min="9209" max="9209" width="14.28515625" style="1" customWidth="1"/>
    <col min="9210" max="9210" width="13.85546875" style="1" bestFit="1" customWidth="1"/>
    <col min="9211" max="9212" width="15.7109375" style="1" customWidth="1"/>
    <col min="9213" max="9213" width="11.42578125" style="1"/>
    <col min="9214" max="9214" width="8.28515625" style="1" customWidth="1"/>
    <col min="9215" max="9215" width="20.28515625" style="1" customWidth="1"/>
    <col min="9216" max="9463" width="11.42578125" style="1"/>
    <col min="9464" max="9464" width="7.5703125" style="1" customWidth="1"/>
    <col min="9465" max="9465" width="14.28515625" style="1" customWidth="1"/>
    <col min="9466" max="9466" width="13.85546875" style="1" bestFit="1" customWidth="1"/>
    <col min="9467" max="9468" width="15.7109375" style="1" customWidth="1"/>
    <col min="9469" max="9469" width="11.42578125" style="1"/>
    <col min="9470" max="9470" width="8.28515625" style="1" customWidth="1"/>
    <col min="9471" max="9471" width="20.28515625" style="1" customWidth="1"/>
    <col min="9472" max="9719" width="11.42578125" style="1"/>
    <col min="9720" max="9720" width="7.5703125" style="1" customWidth="1"/>
    <col min="9721" max="9721" width="14.28515625" style="1" customWidth="1"/>
    <col min="9722" max="9722" width="13.85546875" style="1" bestFit="1" customWidth="1"/>
    <col min="9723" max="9724" width="15.7109375" style="1" customWidth="1"/>
    <col min="9725" max="9725" width="11.42578125" style="1"/>
    <col min="9726" max="9726" width="8.28515625" style="1" customWidth="1"/>
    <col min="9727" max="9727" width="20.28515625" style="1" customWidth="1"/>
    <col min="9728" max="9975" width="11.42578125" style="1"/>
    <col min="9976" max="9976" width="7.5703125" style="1" customWidth="1"/>
    <col min="9977" max="9977" width="14.28515625" style="1" customWidth="1"/>
    <col min="9978" max="9978" width="13.85546875" style="1" bestFit="1" customWidth="1"/>
    <col min="9979" max="9980" width="15.7109375" style="1" customWidth="1"/>
    <col min="9981" max="9981" width="11.42578125" style="1"/>
    <col min="9982" max="9982" width="8.28515625" style="1" customWidth="1"/>
    <col min="9983" max="9983" width="20.28515625" style="1" customWidth="1"/>
    <col min="9984" max="10231" width="11.42578125" style="1"/>
    <col min="10232" max="10232" width="7.5703125" style="1" customWidth="1"/>
    <col min="10233" max="10233" width="14.28515625" style="1" customWidth="1"/>
    <col min="10234" max="10234" width="13.85546875" style="1" bestFit="1" customWidth="1"/>
    <col min="10235" max="10236" width="15.7109375" style="1" customWidth="1"/>
    <col min="10237" max="10237" width="11.42578125" style="1"/>
    <col min="10238" max="10238" width="8.28515625" style="1" customWidth="1"/>
    <col min="10239" max="10239" width="20.28515625" style="1" customWidth="1"/>
    <col min="10240" max="10487" width="11.42578125" style="1"/>
    <col min="10488" max="10488" width="7.5703125" style="1" customWidth="1"/>
    <col min="10489" max="10489" width="14.28515625" style="1" customWidth="1"/>
    <col min="10490" max="10490" width="13.85546875" style="1" bestFit="1" customWidth="1"/>
    <col min="10491" max="10492" width="15.7109375" style="1" customWidth="1"/>
    <col min="10493" max="10493" width="11.42578125" style="1"/>
    <col min="10494" max="10494" width="8.28515625" style="1" customWidth="1"/>
    <col min="10495" max="10495" width="20.28515625" style="1" customWidth="1"/>
    <col min="10496" max="10743" width="11.42578125" style="1"/>
    <col min="10744" max="10744" width="7.5703125" style="1" customWidth="1"/>
    <col min="10745" max="10745" width="14.28515625" style="1" customWidth="1"/>
    <col min="10746" max="10746" width="13.85546875" style="1" bestFit="1" customWidth="1"/>
    <col min="10747" max="10748" width="15.7109375" style="1" customWidth="1"/>
    <col min="10749" max="10749" width="11.42578125" style="1"/>
    <col min="10750" max="10750" width="8.28515625" style="1" customWidth="1"/>
    <col min="10751" max="10751" width="20.28515625" style="1" customWidth="1"/>
    <col min="10752" max="10999" width="11.42578125" style="1"/>
    <col min="11000" max="11000" width="7.5703125" style="1" customWidth="1"/>
    <col min="11001" max="11001" width="14.28515625" style="1" customWidth="1"/>
    <col min="11002" max="11002" width="13.85546875" style="1" bestFit="1" customWidth="1"/>
    <col min="11003" max="11004" width="15.7109375" style="1" customWidth="1"/>
    <col min="11005" max="11005" width="11.42578125" style="1"/>
    <col min="11006" max="11006" width="8.28515625" style="1" customWidth="1"/>
    <col min="11007" max="11007" width="20.28515625" style="1" customWidth="1"/>
    <col min="11008" max="11255" width="11.42578125" style="1"/>
    <col min="11256" max="11256" width="7.5703125" style="1" customWidth="1"/>
    <col min="11257" max="11257" width="14.28515625" style="1" customWidth="1"/>
    <col min="11258" max="11258" width="13.85546875" style="1" bestFit="1" customWidth="1"/>
    <col min="11259" max="11260" width="15.7109375" style="1" customWidth="1"/>
    <col min="11261" max="11261" width="11.42578125" style="1"/>
    <col min="11262" max="11262" width="8.28515625" style="1" customWidth="1"/>
    <col min="11263" max="11263" width="20.28515625" style="1" customWidth="1"/>
    <col min="11264" max="11511" width="11.42578125" style="1"/>
    <col min="11512" max="11512" width="7.5703125" style="1" customWidth="1"/>
    <col min="11513" max="11513" width="14.28515625" style="1" customWidth="1"/>
    <col min="11514" max="11514" width="13.85546875" style="1" bestFit="1" customWidth="1"/>
    <col min="11515" max="11516" width="15.7109375" style="1" customWidth="1"/>
    <col min="11517" max="11517" width="11.42578125" style="1"/>
    <col min="11518" max="11518" width="8.28515625" style="1" customWidth="1"/>
    <col min="11519" max="11519" width="20.28515625" style="1" customWidth="1"/>
    <col min="11520" max="11767" width="11.42578125" style="1"/>
    <col min="11768" max="11768" width="7.5703125" style="1" customWidth="1"/>
    <col min="11769" max="11769" width="14.28515625" style="1" customWidth="1"/>
    <col min="11770" max="11770" width="13.85546875" style="1" bestFit="1" customWidth="1"/>
    <col min="11771" max="11772" width="15.7109375" style="1" customWidth="1"/>
    <col min="11773" max="11773" width="11.42578125" style="1"/>
    <col min="11774" max="11774" width="8.28515625" style="1" customWidth="1"/>
    <col min="11775" max="11775" width="20.28515625" style="1" customWidth="1"/>
    <col min="11776" max="12023" width="11.42578125" style="1"/>
    <col min="12024" max="12024" width="7.5703125" style="1" customWidth="1"/>
    <col min="12025" max="12025" width="14.28515625" style="1" customWidth="1"/>
    <col min="12026" max="12026" width="13.85546875" style="1" bestFit="1" customWidth="1"/>
    <col min="12027" max="12028" width="15.7109375" style="1" customWidth="1"/>
    <col min="12029" max="12029" width="11.42578125" style="1"/>
    <col min="12030" max="12030" width="8.28515625" style="1" customWidth="1"/>
    <col min="12031" max="12031" width="20.28515625" style="1" customWidth="1"/>
    <col min="12032" max="12279" width="11.42578125" style="1"/>
    <col min="12280" max="12280" width="7.5703125" style="1" customWidth="1"/>
    <col min="12281" max="12281" width="14.28515625" style="1" customWidth="1"/>
    <col min="12282" max="12282" width="13.85546875" style="1" bestFit="1" customWidth="1"/>
    <col min="12283" max="12284" width="15.7109375" style="1" customWidth="1"/>
    <col min="12285" max="12285" width="11.42578125" style="1"/>
    <col min="12286" max="12286" width="8.28515625" style="1" customWidth="1"/>
    <col min="12287" max="12287" width="20.28515625" style="1" customWidth="1"/>
    <col min="12288" max="12535" width="11.42578125" style="1"/>
    <col min="12536" max="12536" width="7.5703125" style="1" customWidth="1"/>
    <col min="12537" max="12537" width="14.28515625" style="1" customWidth="1"/>
    <col min="12538" max="12538" width="13.85546875" style="1" bestFit="1" customWidth="1"/>
    <col min="12539" max="12540" width="15.7109375" style="1" customWidth="1"/>
    <col min="12541" max="12541" width="11.42578125" style="1"/>
    <col min="12542" max="12542" width="8.28515625" style="1" customWidth="1"/>
    <col min="12543" max="12543" width="20.28515625" style="1" customWidth="1"/>
    <col min="12544" max="12791" width="11.42578125" style="1"/>
    <col min="12792" max="12792" width="7.5703125" style="1" customWidth="1"/>
    <col min="12793" max="12793" width="14.28515625" style="1" customWidth="1"/>
    <col min="12794" max="12794" width="13.85546875" style="1" bestFit="1" customWidth="1"/>
    <col min="12795" max="12796" width="15.7109375" style="1" customWidth="1"/>
    <col min="12797" max="12797" width="11.42578125" style="1"/>
    <col min="12798" max="12798" width="8.28515625" style="1" customWidth="1"/>
    <col min="12799" max="12799" width="20.28515625" style="1" customWidth="1"/>
    <col min="12800" max="13047" width="11.42578125" style="1"/>
    <col min="13048" max="13048" width="7.5703125" style="1" customWidth="1"/>
    <col min="13049" max="13049" width="14.28515625" style="1" customWidth="1"/>
    <col min="13050" max="13050" width="13.85546875" style="1" bestFit="1" customWidth="1"/>
    <col min="13051" max="13052" width="15.7109375" style="1" customWidth="1"/>
    <col min="13053" max="13053" width="11.42578125" style="1"/>
    <col min="13054" max="13054" width="8.28515625" style="1" customWidth="1"/>
    <col min="13055" max="13055" width="20.28515625" style="1" customWidth="1"/>
    <col min="13056" max="13303" width="11.42578125" style="1"/>
    <col min="13304" max="13304" width="7.5703125" style="1" customWidth="1"/>
    <col min="13305" max="13305" width="14.28515625" style="1" customWidth="1"/>
    <col min="13306" max="13306" width="13.85546875" style="1" bestFit="1" customWidth="1"/>
    <col min="13307" max="13308" width="15.7109375" style="1" customWidth="1"/>
    <col min="13309" max="13309" width="11.42578125" style="1"/>
    <col min="13310" max="13310" width="8.28515625" style="1" customWidth="1"/>
    <col min="13311" max="13311" width="20.28515625" style="1" customWidth="1"/>
    <col min="13312" max="13559" width="11.42578125" style="1"/>
    <col min="13560" max="13560" width="7.5703125" style="1" customWidth="1"/>
    <col min="13561" max="13561" width="14.28515625" style="1" customWidth="1"/>
    <col min="13562" max="13562" width="13.85546875" style="1" bestFit="1" customWidth="1"/>
    <col min="13563" max="13564" width="15.7109375" style="1" customWidth="1"/>
    <col min="13565" max="13565" width="11.42578125" style="1"/>
    <col min="13566" max="13566" width="8.28515625" style="1" customWidth="1"/>
    <col min="13567" max="13567" width="20.28515625" style="1" customWidth="1"/>
    <col min="13568" max="13815" width="11.42578125" style="1"/>
    <col min="13816" max="13816" width="7.5703125" style="1" customWidth="1"/>
    <col min="13817" max="13817" width="14.28515625" style="1" customWidth="1"/>
    <col min="13818" max="13818" width="13.85546875" style="1" bestFit="1" customWidth="1"/>
    <col min="13819" max="13820" width="15.7109375" style="1" customWidth="1"/>
    <col min="13821" max="13821" width="11.42578125" style="1"/>
    <col min="13822" max="13822" width="8.28515625" style="1" customWidth="1"/>
    <col min="13823" max="13823" width="20.28515625" style="1" customWidth="1"/>
    <col min="13824" max="14071" width="11.42578125" style="1"/>
    <col min="14072" max="14072" width="7.5703125" style="1" customWidth="1"/>
    <col min="14073" max="14073" width="14.28515625" style="1" customWidth="1"/>
    <col min="14074" max="14074" width="13.85546875" style="1" bestFit="1" customWidth="1"/>
    <col min="14075" max="14076" width="15.7109375" style="1" customWidth="1"/>
    <col min="14077" max="14077" width="11.42578125" style="1"/>
    <col min="14078" max="14078" width="8.28515625" style="1" customWidth="1"/>
    <col min="14079" max="14079" width="20.28515625" style="1" customWidth="1"/>
    <col min="14080" max="14327" width="11.42578125" style="1"/>
    <col min="14328" max="14328" width="7.5703125" style="1" customWidth="1"/>
    <col min="14329" max="14329" width="14.28515625" style="1" customWidth="1"/>
    <col min="14330" max="14330" width="13.85546875" style="1" bestFit="1" customWidth="1"/>
    <col min="14331" max="14332" width="15.7109375" style="1" customWidth="1"/>
    <col min="14333" max="14333" width="11.42578125" style="1"/>
    <col min="14334" max="14334" width="8.28515625" style="1" customWidth="1"/>
    <col min="14335" max="14335" width="20.28515625" style="1" customWidth="1"/>
    <col min="14336" max="14583" width="11.42578125" style="1"/>
    <col min="14584" max="14584" width="7.5703125" style="1" customWidth="1"/>
    <col min="14585" max="14585" width="14.28515625" style="1" customWidth="1"/>
    <col min="14586" max="14586" width="13.85546875" style="1" bestFit="1" customWidth="1"/>
    <col min="14587" max="14588" width="15.7109375" style="1" customWidth="1"/>
    <col min="14589" max="14589" width="11.42578125" style="1"/>
    <col min="14590" max="14590" width="8.28515625" style="1" customWidth="1"/>
    <col min="14591" max="14591" width="20.28515625" style="1" customWidth="1"/>
    <col min="14592" max="14839" width="11.42578125" style="1"/>
    <col min="14840" max="14840" width="7.5703125" style="1" customWidth="1"/>
    <col min="14841" max="14841" width="14.28515625" style="1" customWidth="1"/>
    <col min="14842" max="14842" width="13.85546875" style="1" bestFit="1" customWidth="1"/>
    <col min="14843" max="14844" width="15.7109375" style="1" customWidth="1"/>
    <col min="14845" max="14845" width="11.42578125" style="1"/>
    <col min="14846" max="14846" width="8.28515625" style="1" customWidth="1"/>
    <col min="14847" max="14847" width="20.28515625" style="1" customWidth="1"/>
    <col min="14848" max="15095" width="11.42578125" style="1"/>
    <col min="15096" max="15096" width="7.5703125" style="1" customWidth="1"/>
    <col min="15097" max="15097" width="14.28515625" style="1" customWidth="1"/>
    <col min="15098" max="15098" width="13.85546875" style="1" bestFit="1" customWidth="1"/>
    <col min="15099" max="15100" width="15.7109375" style="1" customWidth="1"/>
    <col min="15101" max="15101" width="11.42578125" style="1"/>
    <col min="15102" max="15102" width="8.28515625" style="1" customWidth="1"/>
    <col min="15103" max="15103" width="20.28515625" style="1" customWidth="1"/>
    <col min="15104" max="15351" width="11.42578125" style="1"/>
    <col min="15352" max="15352" width="7.5703125" style="1" customWidth="1"/>
    <col min="15353" max="15353" width="14.28515625" style="1" customWidth="1"/>
    <col min="15354" max="15354" width="13.85546875" style="1" bestFit="1" customWidth="1"/>
    <col min="15355" max="15356" width="15.7109375" style="1" customWidth="1"/>
    <col min="15357" max="15357" width="11.42578125" style="1"/>
    <col min="15358" max="15358" width="8.28515625" style="1" customWidth="1"/>
    <col min="15359" max="15359" width="20.28515625" style="1" customWidth="1"/>
    <col min="15360" max="15607" width="11.42578125" style="1"/>
    <col min="15608" max="15608" width="7.5703125" style="1" customWidth="1"/>
    <col min="15609" max="15609" width="14.28515625" style="1" customWidth="1"/>
    <col min="15610" max="15610" width="13.85546875" style="1" bestFit="1" customWidth="1"/>
    <col min="15611" max="15612" width="15.7109375" style="1" customWidth="1"/>
    <col min="15613" max="15613" width="11.42578125" style="1"/>
    <col min="15614" max="15614" width="8.28515625" style="1" customWidth="1"/>
    <col min="15615" max="15615" width="20.28515625" style="1" customWidth="1"/>
    <col min="15616" max="15863" width="11.42578125" style="1"/>
    <col min="15864" max="15864" width="7.5703125" style="1" customWidth="1"/>
    <col min="15865" max="15865" width="14.28515625" style="1" customWidth="1"/>
    <col min="15866" max="15866" width="13.85546875" style="1" bestFit="1" customWidth="1"/>
    <col min="15867" max="15868" width="15.7109375" style="1" customWidth="1"/>
    <col min="15869" max="15869" width="11.42578125" style="1"/>
    <col min="15870" max="15870" width="8.28515625" style="1" customWidth="1"/>
    <col min="15871" max="15871" width="20.28515625" style="1" customWidth="1"/>
    <col min="15872" max="16119" width="11.42578125" style="1"/>
    <col min="16120" max="16120" width="7.5703125" style="1" customWidth="1"/>
    <col min="16121" max="16121" width="14.28515625" style="1" customWidth="1"/>
    <col min="16122" max="16122" width="13.85546875" style="1" bestFit="1" customWidth="1"/>
    <col min="16123" max="16124" width="15.7109375" style="1" customWidth="1"/>
    <col min="16125" max="16125" width="11.42578125" style="1"/>
    <col min="16126" max="16126" width="8.28515625" style="1" customWidth="1"/>
    <col min="16127" max="16127" width="20.28515625" style="1" customWidth="1"/>
    <col min="16128" max="16384" width="11.42578125" style="1"/>
  </cols>
  <sheetData>
    <row r="1" spans="1:30" ht="18" customHeight="1" x14ac:dyDescent="0.25">
      <c r="A1" s="283" t="s">
        <v>28</v>
      </c>
      <c r="B1" s="284"/>
      <c r="C1" s="306" t="str">
        <f>+JANV.!C1</f>
        <v>Nom - Prénom</v>
      </c>
      <c r="D1" s="306"/>
      <c r="E1" s="306"/>
      <c r="F1" s="306"/>
      <c r="G1" s="306"/>
      <c r="H1" s="307"/>
      <c r="J1" s="310" t="s">
        <v>61</v>
      </c>
      <c r="K1" s="311"/>
      <c r="L1" s="312"/>
      <c r="M1" s="316">
        <v>2018</v>
      </c>
    </row>
    <row r="2" spans="1:30" ht="18" customHeight="1" x14ac:dyDescent="0.25">
      <c r="A2" s="285"/>
      <c r="B2" s="286"/>
      <c r="C2" s="308"/>
      <c r="D2" s="308"/>
      <c r="E2" s="308"/>
      <c r="F2" s="308"/>
      <c r="G2" s="308"/>
      <c r="H2" s="309"/>
      <c r="J2" s="313"/>
      <c r="K2" s="314"/>
      <c r="L2" s="315"/>
      <c r="M2" s="317"/>
    </row>
    <row r="3" spans="1:30" ht="18" customHeight="1" x14ac:dyDescent="0.25">
      <c r="A3" s="1"/>
      <c r="C3" s="1"/>
      <c r="D3" s="1"/>
      <c r="E3" s="1"/>
      <c r="J3" s="2"/>
      <c r="K3" s="2"/>
      <c r="L3" s="2"/>
    </row>
    <row r="4" spans="1:30" ht="18" customHeight="1" x14ac:dyDescent="0.25">
      <c r="A4" s="1"/>
      <c r="B4" s="60" t="s">
        <v>40</v>
      </c>
      <c r="C4" s="94" t="s">
        <v>41</v>
      </c>
      <c r="D4" s="2"/>
      <c r="E4" s="318" t="s">
        <v>46</v>
      </c>
      <c r="F4" s="319"/>
      <c r="G4" s="320"/>
      <c r="H4" s="61"/>
      <c r="I4" s="53"/>
      <c r="J4" s="4" t="s">
        <v>19</v>
      </c>
      <c r="K4" s="5" t="s">
        <v>21</v>
      </c>
      <c r="L4" s="5"/>
      <c r="M4" s="6"/>
    </row>
    <row r="5" spans="1:30" s="2" customFormat="1" ht="18" customHeight="1" x14ac:dyDescent="0.25">
      <c r="B5" s="62">
        <v>15</v>
      </c>
      <c r="C5" s="63">
        <f t="shared" ref="C5" si="0">B5/60*100</f>
        <v>25</v>
      </c>
      <c r="D5" s="54"/>
      <c r="E5" s="304">
        <v>10</v>
      </c>
      <c r="F5" s="305"/>
      <c r="G5" s="64">
        <f>E5/60*100</f>
        <v>16.666666666666664</v>
      </c>
      <c r="H5" s="65"/>
      <c r="J5" s="7" t="s">
        <v>20</v>
      </c>
      <c r="K5" s="8" t="s">
        <v>22</v>
      </c>
      <c r="L5" s="8"/>
      <c r="M5" s="9"/>
      <c r="P5" s="1"/>
      <c r="Q5" s="1"/>
    </row>
    <row r="6" spans="1:30" s="2" customFormat="1" ht="18" customHeight="1" x14ac:dyDescent="0.25">
      <c r="B6" s="62">
        <v>30</v>
      </c>
      <c r="C6" s="63">
        <v>50</v>
      </c>
      <c r="D6" s="54"/>
      <c r="E6" s="22"/>
      <c r="F6" s="22"/>
      <c r="G6" s="65"/>
      <c r="H6" s="65"/>
      <c r="J6" s="7" t="s">
        <v>23</v>
      </c>
      <c r="K6" s="8" t="s">
        <v>24</v>
      </c>
      <c r="L6" s="11"/>
      <c r="M6" s="66"/>
      <c r="P6" s="1"/>
      <c r="Q6" s="1"/>
    </row>
    <row r="7" spans="1:30" s="2" customFormat="1" ht="18" customHeight="1" x14ac:dyDescent="0.25">
      <c r="B7" s="67">
        <v>45</v>
      </c>
      <c r="C7" s="68">
        <f>B7/60*100</f>
        <v>75</v>
      </c>
      <c r="D7" s="54"/>
      <c r="E7" s="297" t="s">
        <v>44</v>
      </c>
      <c r="F7" s="298"/>
      <c r="G7" s="298"/>
      <c r="H7" s="299"/>
      <c r="J7" s="7" t="s">
        <v>0</v>
      </c>
      <c r="K7" s="8" t="s">
        <v>27</v>
      </c>
      <c r="L7" s="11"/>
      <c r="M7" s="66"/>
      <c r="S7" s="1">
        <v>5</v>
      </c>
      <c r="T7" s="55">
        <v>7</v>
      </c>
      <c r="U7" s="1" t="s">
        <v>10</v>
      </c>
    </row>
    <row r="8" spans="1:30" ht="18" customHeight="1" x14ac:dyDescent="0.25">
      <c r="A8" s="8"/>
      <c r="B8" s="69"/>
      <c r="C8" s="70"/>
      <c r="D8" s="22"/>
      <c r="E8" s="300"/>
      <c r="F8" s="301"/>
      <c r="G8" s="301"/>
      <c r="H8" s="302"/>
      <c r="I8" s="10"/>
      <c r="J8" s="7" t="s">
        <v>1</v>
      </c>
      <c r="K8" s="8" t="s">
        <v>25</v>
      </c>
      <c r="L8" s="8"/>
      <c r="M8" s="9"/>
      <c r="S8" s="1">
        <v>2</v>
      </c>
      <c r="T8" s="55">
        <v>3.5</v>
      </c>
      <c r="U8" s="1" t="s">
        <v>31</v>
      </c>
    </row>
    <row r="9" spans="1:30" ht="18" customHeight="1" x14ac:dyDescent="0.25">
      <c r="A9" s="71"/>
      <c r="C9" s="72"/>
      <c r="D9" s="22"/>
      <c r="E9" s="8"/>
      <c r="F9" s="8"/>
      <c r="G9" s="72"/>
      <c r="H9" s="72"/>
      <c r="I9" s="10"/>
      <c r="J9" s="7" t="s">
        <v>30</v>
      </c>
      <c r="K9" s="8" t="s">
        <v>42</v>
      </c>
      <c r="L9" s="8"/>
      <c r="M9" s="9"/>
      <c r="S9" s="1">
        <v>3</v>
      </c>
      <c r="T9" s="55">
        <v>3.5</v>
      </c>
      <c r="U9" s="1" t="s">
        <v>32</v>
      </c>
    </row>
    <row r="10" spans="1:30" ht="18" customHeight="1" x14ac:dyDescent="0.25">
      <c r="A10" s="71"/>
      <c r="B10" s="12" t="s">
        <v>18</v>
      </c>
      <c r="C10" s="13"/>
      <c r="D10" s="14"/>
      <c r="E10" s="73">
        <v>7</v>
      </c>
      <c r="J10" s="15" t="s">
        <v>2</v>
      </c>
      <c r="K10" s="16" t="s">
        <v>26</v>
      </c>
      <c r="L10" s="16"/>
      <c r="M10" s="17"/>
      <c r="S10" s="1">
        <v>0</v>
      </c>
      <c r="T10" s="55">
        <v>0</v>
      </c>
      <c r="U10" s="1" t="s">
        <v>47</v>
      </c>
    </row>
    <row r="11" spans="1:30" ht="18" customHeight="1" x14ac:dyDescent="0.25">
      <c r="A11" s="1"/>
      <c r="C11" s="1"/>
      <c r="D11" s="1"/>
      <c r="E11" s="1"/>
      <c r="T11" s="55"/>
    </row>
    <row r="12" spans="1:30" ht="45" customHeight="1" x14ac:dyDescent="0.25">
      <c r="C12" s="18"/>
      <c r="D12" s="19" t="s">
        <v>3</v>
      </c>
      <c r="E12" s="19" t="s">
        <v>4</v>
      </c>
      <c r="G12" s="20" t="s">
        <v>45</v>
      </c>
      <c r="H12" s="21"/>
      <c r="I12" s="20" t="s">
        <v>48</v>
      </c>
      <c r="J12" s="20" t="s">
        <v>49</v>
      </c>
      <c r="K12" s="20" t="s">
        <v>50</v>
      </c>
      <c r="M12" s="20" t="s">
        <v>9</v>
      </c>
      <c r="P12" s="74"/>
    </row>
    <row r="13" spans="1:30" ht="32.25" customHeight="1" thickBot="1" x14ac:dyDescent="0.3">
      <c r="B13" s="1" t="s">
        <v>8</v>
      </c>
      <c r="C13" s="18"/>
      <c r="D13" s="22"/>
      <c r="E13" s="22"/>
      <c r="G13" s="22"/>
      <c r="H13" s="21"/>
      <c r="I13" s="8"/>
      <c r="J13" s="8"/>
      <c r="K13" s="104">
        <f>+OCT.!K52</f>
        <v>-0.5</v>
      </c>
      <c r="M13" s="104">
        <f>+OCT.!M52</f>
        <v>26</v>
      </c>
      <c r="Q13" s="54"/>
      <c r="R13" s="54"/>
      <c r="U13" s="54" t="s">
        <v>29</v>
      </c>
      <c r="V13" s="51" t="s">
        <v>33</v>
      </c>
      <c r="W13" s="51" t="s">
        <v>34</v>
      </c>
      <c r="X13" s="52" t="s">
        <v>37</v>
      </c>
      <c r="Y13" s="51" t="s">
        <v>35</v>
      </c>
      <c r="Z13" s="51" t="s">
        <v>36</v>
      </c>
      <c r="AA13" s="2" t="s">
        <v>38</v>
      </c>
      <c r="AB13" s="51" t="s">
        <v>39</v>
      </c>
      <c r="AC13" s="51"/>
      <c r="AD13" s="51"/>
    </row>
    <row r="14" spans="1:30" ht="22.5" customHeight="1" x14ac:dyDescent="0.25">
      <c r="A14" s="292">
        <v>31</v>
      </c>
      <c r="B14" s="23" t="s">
        <v>11</v>
      </c>
      <c r="C14" s="120" t="str">
        <f t="array" ref="C14:C20">IF(MONTH(DATE(y,11,1))&lt;&gt;MONTH(DATE(y,11,1)-(WEEKDAY(DATE(y,11,1),3)-1)+{1;2;3;4;5;6;7}+{0,1,2,3,4,5}-2),"",DATE(y,11,1)-(WEEKDAY(DATE(y,11,1),3)-1)+{1;2;3;4;5;6;7}+{0,1,2,3,4,5}-2)</f>
        <v/>
      </c>
      <c r="D14" s="80"/>
      <c r="E14" s="80"/>
      <c r="F14" s="92"/>
      <c r="G14" s="93"/>
      <c r="H14" s="24"/>
      <c r="I14" s="75"/>
      <c r="J14" s="75"/>
      <c r="K14" s="102">
        <f>K13+I14+J14</f>
        <v>-0.5</v>
      </c>
      <c r="L14" s="23"/>
      <c r="M14" s="29">
        <f>-U14</f>
        <v>0</v>
      </c>
      <c r="P14" s="54"/>
      <c r="Q14" s="54" t="str">
        <f t="shared" ref="Q14:Q28" si="1">IF(D14="T",2,IF(D14="CP",0,IF(D14="TF",2,IF(D14="TM",0,IF(D14="JF",0,IF(D14="RTT",0,IF(D14="JNT",0,"0")))))))</f>
        <v>0</v>
      </c>
      <c r="R14" s="54" t="str">
        <f t="shared" ref="R14:R28" si="2">IF(E14="T",3,IF(E14="CP",0,IF(E14="TF",3,IF(E14="TM",0,IF(E14="JF",0,IF(E14="RTT",0,IF(E14="JNT",0,"0")))))))</f>
        <v>0</v>
      </c>
      <c r="S14" s="1">
        <f t="shared" ref="S14:S50" si="3">Q14+R14</f>
        <v>0</v>
      </c>
      <c r="T14" s="55">
        <f>IF(S14=5,$T$7,IF(S14=2,$T$8,IF(S14=3,$T$9,IF(S14=0,$T$10))))</f>
        <v>0</v>
      </c>
      <c r="U14" s="54">
        <f>IF(AND(D14="CP",E14="CP"),1,IF(AND(D14="CP",E14&lt;&gt;"CP"),0.5,IF(AND(D14&lt;&gt;"CP",E14="CP"),0.5,0)))</f>
        <v>0</v>
      </c>
      <c r="V14" s="54">
        <f t="shared" ref="V14:W28" si="4">IF(D14="RTT",0.5,0)</f>
        <v>0</v>
      </c>
      <c r="W14" s="54">
        <f>IF(E14="RTT",0.5,0)</f>
        <v>0</v>
      </c>
      <c r="X14" s="3">
        <f>SUM(V14:W14)</f>
        <v>0</v>
      </c>
      <c r="Y14" s="54">
        <f>IF(D14="TM",0.5,0)</f>
        <v>0</v>
      </c>
      <c r="Z14" s="54">
        <f>IF(E14="TM",0.5,0)</f>
        <v>0</v>
      </c>
      <c r="AA14" s="2">
        <f>SUM(Y14:Z14)</f>
        <v>0</v>
      </c>
      <c r="AB14" s="1">
        <f>AA14/1547*17</f>
        <v>0</v>
      </c>
    </row>
    <row r="15" spans="1:30" ht="22.5" customHeight="1" x14ac:dyDescent="0.25">
      <c r="A15" s="303"/>
      <c r="B15" s="8" t="s">
        <v>12</v>
      </c>
      <c r="C15" s="121" t="str">
        <v/>
      </c>
      <c r="D15" s="81"/>
      <c r="E15" s="81"/>
      <c r="F15" s="87"/>
      <c r="G15" s="88"/>
      <c r="H15" s="22"/>
      <c r="I15" s="73">
        <f>IF(G15&gt;T15,(G15-T15),0)</f>
        <v>0</v>
      </c>
      <c r="J15" s="73">
        <f>IF(G15&lt;T15,(G15-T15),0)</f>
        <v>0</v>
      </c>
      <c r="K15" s="73">
        <f>K14+I15+J15</f>
        <v>-0.5</v>
      </c>
      <c r="L15" s="8"/>
      <c r="M15" s="26">
        <f>-U15</f>
        <v>0</v>
      </c>
      <c r="P15" s="54"/>
      <c r="Q15" s="54" t="str">
        <f t="shared" si="1"/>
        <v>0</v>
      </c>
      <c r="R15" s="54" t="str">
        <f t="shared" si="2"/>
        <v>0</v>
      </c>
      <c r="S15" s="1">
        <f t="shared" si="3"/>
        <v>0</v>
      </c>
      <c r="T15" s="55">
        <f t="shared" ref="T15:T50" si="5">IF(S15=5,$T$7,IF(S15=2,$T$8,IF(S15=3,$T$9,IF(S15=0,$T$10))))</f>
        <v>0</v>
      </c>
      <c r="U15" s="54">
        <f>IF(AND(D15="CP",E15="CP"),1,IF(AND(D15="CP",E15&lt;&gt;"CP"),0.5,IF(AND(D15&lt;&gt;"CP",E15="CP"),0.5,0)))</f>
        <v>0</v>
      </c>
      <c r="V15" s="54">
        <f t="shared" si="4"/>
        <v>0</v>
      </c>
      <c r="W15" s="54">
        <f t="shared" si="4"/>
        <v>0</v>
      </c>
      <c r="X15" s="3">
        <f t="shared" ref="X15:X23" si="6">SUM(V15:W15)</f>
        <v>0</v>
      </c>
      <c r="Y15" s="54">
        <f t="shared" ref="Y15:Z28" si="7">IF(D15="TM",0.5,0)</f>
        <v>0</v>
      </c>
      <c r="Z15" s="54">
        <f t="shared" si="7"/>
        <v>0</v>
      </c>
      <c r="AA15" s="2">
        <f t="shared" ref="AA15:AA28" si="8">SUM(Y15:Z15)</f>
        <v>0</v>
      </c>
      <c r="AB15" s="1">
        <f t="shared" ref="AB15:AB28" si="9">AA15/1547*17</f>
        <v>0</v>
      </c>
    </row>
    <row r="16" spans="1:30" ht="22.5" customHeight="1" x14ac:dyDescent="0.25">
      <c r="A16" s="303"/>
      <c r="B16" s="8" t="s">
        <v>13</v>
      </c>
      <c r="C16" s="121" t="str">
        <v/>
      </c>
      <c r="D16" s="81"/>
      <c r="E16" s="81"/>
      <c r="F16" s="87"/>
      <c r="G16" s="88"/>
      <c r="H16" s="22"/>
      <c r="I16" s="73">
        <f t="shared" ref="I16:I18" si="10">IF(G16&gt;T16,(G16-T16),0)</f>
        <v>0</v>
      </c>
      <c r="J16" s="73">
        <f t="shared" ref="J16:J18" si="11">IF(G16&lt;T16,(G16-T16),0)</f>
        <v>0</v>
      </c>
      <c r="K16" s="73">
        <f t="shared" ref="K16:K18" si="12">K15+I16+J16</f>
        <v>-0.5</v>
      </c>
      <c r="L16" s="8"/>
      <c r="M16" s="26">
        <f t="shared" ref="M16:M18" si="13">-U16</f>
        <v>0</v>
      </c>
      <c r="P16" s="54"/>
      <c r="Q16" s="54" t="str">
        <f t="shared" si="1"/>
        <v>0</v>
      </c>
      <c r="R16" s="54" t="str">
        <f t="shared" si="2"/>
        <v>0</v>
      </c>
      <c r="S16" s="1">
        <f t="shared" si="3"/>
        <v>0</v>
      </c>
      <c r="T16" s="55">
        <f t="shared" si="5"/>
        <v>0</v>
      </c>
      <c r="U16" s="54">
        <f>IF(AND(D16="CP",E16="CP"),1,IF(AND(D16="CP",E16&lt;&gt;"CP"),0.5,IF(AND(D16&lt;&gt;"CP",E16="CP"),0.5,0)))</f>
        <v>0</v>
      </c>
      <c r="V16" s="54">
        <f>IF(D16="RTT",0.5,0)</f>
        <v>0</v>
      </c>
      <c r="W16" s="54">
        <f t="shared" si="4"/>
        <v>0</v>
      </c>
      <c r="X16" s="3">
        <f t="shared" si="6"/>
        <v>0</v>
      </c>
      <c r="Y16" s="54">
        <f t="shared" si="7"/>
        <v>0</v>
      </c>
      <c r="Z16" s="54">
        <f t="shared" si="7"/>
        <v>0</v>
      </c>
      <c r="AA16" s="2">
        <f t="shared" si="8"/>
        <v>0</v>
      </c>
      <c r="AB16" s="1">
        <f t="shared" si="9"/>
        <v>0</v>
      </c>
    </row>
    <row r="17" spans="1:28" ht="22.5" customHeight="1" x14ac:dyDescent="0.25">
      <c r="A17" s="303"/>
      <c r="B17" s="95" t="s">
        <v>14</v>
      </c>
      <c r="C17" s="121" t="str">
        <v/>
      </c>
      <c r="D17" s="96"/>
      <c r="E17" s="96"/>
      <c r="F17" s="95"/>
      <c r="G17" s="97"/>
      <c r="H17" s="98"/>
      <c r="I17" s="99">
        <f t="shared" si="10"/>
        <v>0</v>
      </c>
      <c r="J17" s="99">
        <f t="shared" si="11"/>
        <v>0</v>
      </c>
      <c r="K17" s="99">
        <f t="shared" si="12"/>
        <v>-0.5</v>
      </c>
      <c r="L17" s="95"/>
      <c r="M17" s="101">
        <f t="shared" si="13"/>
        <v>0</v>
      </c>
      <c r="P17" s="54"/>
      <c r="Q17" s="54" t="str">
        <f t="shared" si="1"/>
        <v>0</v>
      </c>
      <c r="R17" s="54" t="str">
        <f t="shared" si="2"/>
        <v>0</v>
      </c>
      <c r="S17" s="1">
        <f t="shared" si="3"/>
        <v>0</v>
      </c>
      <c r="T17" s="55">
        <f t="shared" si="5"/>
        <v>0</v>
      </c>
      <c r="U17" s="54">
        <f>IF(AND(D17="CP",E17="CP"),1,IF(AND(D17="CP",E17&lt;&gt;"CP"),0.5,IF(AND(D17&lt;&gt;"CP",E17="CP"),0.5,0)))</f>
        <v>0</v>
      </c>
      <c r="V17" s="54">
        <f t="shared" ref="V17:V28" si="14">IF(D17="RTT",0.5,0)</f>
        <v>0</v>
      </c>
      <c r="W17" s="54">
        <f t="shared" si="4"/>
        <v>0</v>
      </c>
      <c r="X17" s="3">
        <f t="shared" si="6"/>
        <v>0</v>
      </c>
      <c r="Y17" s="54">
        <f t="shared" si="7"/>
        <v>0</v>
      </c>
      <c r="Z17" s="54">
        <f t="shared" si="7"/>
        <v>0</v>
      </c>
      <c r="AA17" s="2">
        <f t="shared" si="8"/>
        <v>0</v>
      </c>
      <c r="AB17" s="1">
        <f t="shared" si="9"/>
        <v>0</v>
      </c>
    </row>
    <row r="18" spans="1:28" ht="22.5" customHeight="1" x14ac:dyDescent="0.25">
      <c r="A18" s="303"/>
      <c r="B18" s="8" t="s">
        <v>15</v>
      </c>
      <c r="C18" s="121">
        <v>43770</v>
      </c>
      <c r="D18" s="82"/>
      <c r="E18" s="82"/>
      <c r="F18" s="87"/>
      <c r="G18" s="89"/>
      <c r="H18" s="22"/>
      <c r="I18" s="73">
        <f t="shared" si="10"/>
        <v>0</v>
      </c>
      <c r="J18" s="73">
        <f t="shared" si="11"/>
        <v>0</v>
      </c>
      <c r="K18" s="73">
        <f t="shared" si="12"/>
        <v>-0.5</v>
      </c>
      <c r="L18" s="8"/>
      <c r="M18" s="26">
        <f t="shared" si="13"/>
        <v>0</v>
      </c>
      <c r="P18" s="54"/>
      <c r="Q18" s="54" t="str">
        <f t="shared" si="1"/>
        <v>0</v>
      </c>
      <c r="R18" s="54" t="str">
        <f t="shared" si="2"/>
        <v>0</v>
      </c>
      <c r="S18" s="1">
        <f t="shared" si="3"/>
        <v>0</v>
      </c>
      <c r="T18" s="55">
        <f t="shared" si="5"/>
        <v>0</v>
      </c>
      <c r="U18" s="54">
        <f>IF(AND(D18="CP",E18="CP"),1,IF(AND(D18="CP",E18&lt;&gt;"CP"),0.5,IF(AND(D18&lt;&gt;"CP",E18="CP"),0.5,0)))</f>
        <v>0</v>
      </c>
      <c r="V18" s="54">
        <f t="shared" si="14"/>
        <v>0</v>
      </c>
      <c r="W18" s="54">
        <f t="shared" si="4"/>
        <v>0</v>
      </c>
      <c r="X18" s="3">
        <f t="shared" si="6"/>
        <v>0</v>
      </c>
      <c r="Y18" s="54">
        <f t="shared" si="7"/>
        <v>0</v>
      </c>
      <c r="Z18" s="54">
        <f t="shared" si="7"/>
        <v>0</v>
      </c>
      <c r="AA18" s="2">
        <f t="shared" si="8"/>
        <v>0</v>
      </c>
      <c r="AB18" s="1">
        <f t="shared" si="9"/>
        <v>0</v>
      </c>
    </row>
    <row r="19" spans="1:28" ht="22.5" customHeight="1" x14ac:dyDescent="0.25">
      <c r="A19" s="303"/>
      <c r="B19" s="85" t="s">
        <v>16</v>
      </c>
      <c r="C19" s="124">
        <v>43771</v>
      </c>
      <c r="D19" s="83"/>
      <c r="E19" s="83"/>
      <c r="F19" s="8"/>
      <c r="G19" s="83"/>
      <c r="H19" s="22"/>
      <c r="I19" s="83"/>
      <c r="J19" s="83"/>
      <c r="K19" s="83"/>
      <c r="L19" s="8"/>
      <c r="M19" s="83"/>
      <c r="P19" s="54"/>
      <c r="Q19" s="54" t="str">
        <f t="shared" si="1"/>
        <v>0</v>
      </c>
      <c r="R19" s="54" t="str">
        <f t="shared" si="2"/>
        <v>0</v>
      </c>
      <c r="S19" s="1">
        <f t="shared" si="3"/>
        <v>0</v>
      </c>
      <c r="T19" s="55">
        <f t="shared" si="5"/>
        <v>0</v>
      </c>
      <c r="U19" s="54">
        <f t="shared" ref="U19:U50" si="15">IF(AND(D19="CP",E19="CP"),1,IF(AND(D19="CP",E19&lt;&gt;"CP"),0.5,IF(AND(D19&lt;&gt;"CP",E19="CP"),0.5,0)))</f>
        <v>0</v>
      </c>
      <c r="V19" s="54">
        <f t="shared" si="14"/>
        <v>0</v>
      </c>
      <c r="W19" s="54">
        <f t="shared" si="4"/>
        <v>0</v>
      </c>
      <c r="X19" s="3">
        <f t="shared" si="6"/>
        <v>0</v>
      </c>
      <c r="Y19" s="54">
        <f t="shared" si="7"/>
        <v>0</v>
      </c>
      <c r="Z19" s="54">
        <f t="shared" si="7"/>
        <v>0</v>
      </c>
      <c r="AA19" s="2">
        <f t="shared" si="8"/>
        <v>0</v>
      </c>
      <c r="AB19" s="1">
        <f t="shared" si="9"/>
        <v>0</v>
      </c>
    </row>
    <row r="20" spans="1:28" ht="22.5" customHeight="1" thickBot="1" x14ac:dyDescent="0.3">
      <c r="A20" s="293"/>
      <c r="B20" s="86" t="s">
        <v>17</v>
      </c>
      <c r="C20" s="125">
        <v>43772</v>
      </c>
      <c r="D20" s="84"/>
      <c r="E20" s="84"/>
      <c r="F20" s="28"/>
      <c r="G20" s="84"/>
      <c r="H20" s="32"/>
      <c r="I20" s="84"/>
      <c r="J20" s="84"/>
      <c r="K20" s="84"/>
      <c r="L20" s="28"/>
      <c r="M20" s="84"/>
      <c r="P20" s="54"/>
      <c r="Q20" s="54" t="str">
        <f t="shared" si="1"/>
        <v>0</v>
      </c>
      <c r="R20" s="54" t="str">
        <f t="shared" si="2"/>
        <v>0</v>
      </c>
      <c r="S20" s="1">
        <f t="shared" si="3"/>
        <v>0</v>
      </c>
      <c r="T20" s="55">
        <f t="shared" si="5"/>
        <v>0</v>
      </c>
      <c r="U20" s="54">
        <f t="shared" si="15"/>
        <v>0</v>
      </c>
      <c r="V20" s="54">
        <f t="shared" si="14"/>
        <v>0</v>
      </c>
      <c r="W20" s="54">
        <f t="shared" si="4"/>
        <v>0</v>
      </c>
      <c r="X20" s="3">
        <f t="shared" si="6"/>
        <v>0</v>
      </c>
      <c r="Y20" s="54">
        <f t="shared" si="7"/>
        <v>0</v>
      </c>
      <c r="Z20" s="54">
        <f t="shared" si="7"/>
        <v>0</v>
      </c>
      <c r="AA20" s="2">
        <f t="shared" si="8"/>
        <v>0</v>
      </c>
      <c r="AB20" s="1">
        <f t="shared" si="9"/>
        <v>0</v>
      </c>
    </row>
    <row r="21" spans="1:28" ht="22.5" customHeight="1" x14ac:dyDescent="0.25">
      <c r="A21" s="292">
        <v>32</v>
      </c>
      <c r="B21" s="23" t="s">
        <v>11</v>
      </c>
      <c r="C21" s="120">
        <f>IF(OR(C20="",C20=DATE($M$1,11,30)),"",C20+1)</f>
        <v>43773</v>
      </c>
      <c r="D21" s="81"/>
      <c r="E21" s="81"/>
      <c r="F21" s="8"/>
      <c r="G21" s="88"/>
      <c r="H21" s="31"/>
      <c r="I21" s="73">
        <f t="shared" ref="I21:I25" si="16">IF(G21&gt;T21,(G21-T21),0)</f>
        <v>0</v>
      </c>
      <c r="J21" s="73">
        <f t="shared" ref="J21:J25" si="17">IF(G21&lt;T21,(G21-T21),0)</f>
        <v>0</v>
      </c>
      <c r="K21" s="75">
        <f>+K18+I21+J21</f>
        <v>-0.5</v>
      </c>
      <c r="L21" s="23"/>
      <c r="M21" s="26">
        <f t="shared" ref="M21:M25" si="18">-U21</f>
        <v>0</v>
      </c>
      <c r="P21" s="54"/>
      <c r="Q21" s="54" t="str">
        <f t="shared" si="1"/>
        <v>0</v>
      </c>
      <c r="R21" s="54" t="str">
        <f t="shared" si="2"/>
        <v>0</v>
      </c>
      <c r="S21" s="1">
        <f t="shared" si="3"/>
        <v>0</v>
      </c>
      <c r="T21" s="55">
        <f t="shared" si="5"/>
        <v>0</v>
      </c>
      <c r="U21" s="54">
        <f t="shared" si="15"/>
        <v>0</v>
      </c>
      <c r="V21" s="54">
        <f t="shared" si="14"/>
        <v>0</v>
      </c>
      <c r="W21" s="54">
        <f t="shared" si="4"/>
        <v>0</v>
      </c>
      <c r="X21" s="3">
        <f t="shared" si="6"/>
        <v>0</v>
      </c>
      <c r="Y21" s="54">
        <f t="shared" si="7"/>
        <v>0</v>
      </c>
      <c r="Z21" s="54">
        <f t="shared" si="7"/>
        <v>0</v>
      </c>
      <c r="AA21" s="2">
        <f t="shared" si="8"/>
        <v>0</v>
      </c>
      <c r="AB21" s="1">
        <f t="shared" si="9"/>
        <v>0</v>
      </c>
    </row>
    <row r="22" spans="1:28" ht="22.5" customHeight="1" x14ac:dyDescent="0.25">
      <c r="A22" s="303"/>
      <c r="B22" s="8" t="s">
        <v>12</v>
      </c>
      <c r="C22" s="127">
        <f t="shared" ref="C22:C50" si="19">IF(OR(C21="",C21=DATE($M$1,11,30)),"",C21+1)</f>
        <v>43774</v>
      </c>
      <c r="D22" s="81"/>
      <c r="E22" s="81"/>
      <c r="F22" s="8"/>
      <c r="G22" s="88"/>
      <c r="H22" s="22"/>
      <c r="I22" s="73">
        <f t="shared" si="16"/>
        <v>0</v>
      </c>
      <c r="J22" s="73">
        <f t="shared" si="17"/>
        <v>0</v>
      </c>
      <c r="K22" s="73">
        <f>K21+I22+J22</f>
        <v>-0.5</v>
      </c>
      <c r="L22" s="8"/>
      <c r="M22" s="26">
        <f t="shared" si="18"/>
        <v>0</v>
      </c>
      <c r="P22" s="54"/>
      <c r="Q22" s="54" t="str">
        <f t="shared" si="1"/>
        <v>0</v>
      </c>
      <c r="R22" s="54" t="str">
        <f t="shared" si="2"/>
        <v>0</v>
      </c>
      <c r="S22" s="1">
        <f t="shared" si="3"/>
        <v>0</v>
      </c>
      <c r="T22" s="55">
        <f t="shared" si="5"/>
        <v>0</v>
      </c>
      <c r="U22" s="54">
        <f t="shared" si="15"/>
        <v>0</v>
      </c>
      <c r="V22" s="54">
        <f t="shared" si="14"/>
        <v>0</v>
      </c>
      <c r="W22" s="54">
        <f t="shared" si="4"/>
        <v>0</v>
      </c>
      <c r="X22" s="3">
        <f t="shared" si="6"/>
        <v>0</v>
      </c>
      <c r="Y22" s="54">
        <f t="shared" si="7"/>
        <v>0</v>
      </c>
      <c r="Z22" s="54">
        <f t="shared" si="7"/>
        <v>0</v>
      </c>
      <c r="AA22" s="2">
        <f t="shared" si="8"/>
        <v>0</v>
      </c>
      <c r="AB22" s="1">
        <f t="shared" si="9"/>
        <v>0</v>
      </c>
    </row>
    <row r="23" spans="1:28" ht="22.5" customHeight="1" x14ac:dyDescent="0.25">
      <c r="A23" s="303"/>
      <c r="B23" s="8" t="s">
        <v>13</v>
      </c>
      <c r="C23" s="127">
        <f t="shared" si="19"/>
        <v>43775</v>
      </c>
      <c r="D23" s="81"/>
      <c r="E23" s="81"/>
      <c r="F23" s="8"/>
      <c r="G23" s="88"/>
      <c r="H23" s="22"/>
      <c r="I23" s="73">
        <f t="shared" si="16"/>
        <v>0</v>
      </c>
      <c r="J23" s="73">
        <f t="shared" si="17"/>
        <v>0</v>
      </c>
      <c r="K23" s="73">
        <f t="shared" ref="K23:K25" si="20">K22+I23+J23</f>
        <v>-0.5</v>
      </c>
      <c r="L23" s="8"/>
      <c r="M23" s="26">
        <f t="shared" si="18"/>
        <v>0</v>
      </c>
      <c r="P23" s="54"/>
      <c r="Q23" s="54" t="str">
        <f t="shared" si="1"/>
        <v>0</v>
      </c>
      <c r="R23" s="54" t="str">
        <f t="shared" si="2"/>
        <v>0</v>
      </c>
      <c r="S23" s="1">
        <f t="shared" si="3"/>
        <v>0</v>
      </c>
      <c r="T23" s="55">
        <f t="shared" si="5"/>
        <v>0</v>
      </c>
      <c r="U23" s="54">
        <f t="shared" si="15"/>
        <v>0</v>
      </c>
      <c r="V23" s="54">
        <f t="shared" si="14"/>
        <v>0</v>
      </c>
      <c r="W23" s="54">
        <f t="shared" si="4"/>
        <v>0</v>
      </c>
      <c r="X23" s="3">
        <f t="shared" si="6"/>
        <v>0</v>
      </c>
      <c r="Y23" s="54">
        <f t="shared" si="7"/>
        <v>0</v>
      </c>
      <c r="Z23" s="54">
        <f t="shared" si="7"/>
        <v>0</v>
      </c>
      <c r="AA23" s="2">
        <f t="shared" si="8"/>
        <v>0</v>
      </c>
      <c r="AB23" s="1">
        <f t="shared" si="9"/>
        <v>0</v>
      </c>
    </row>
    <row r="24" spans="1:28" ht="22.5" customHeight="1" x14ac:dyDescent="0.25">
      <c r="A24" s="303"/>
      <c r="B24" s="8" t="s">
        <v>14</v>
      </c>
      <c r="C24" s="127">
        <f t="shared" si="19"/>
        <v>43776</v>
      </c>
      <c r="D24" s="81"/>
      <c r="E24" s="81"/>
      <c r="F24" s="8"/>
      <c r="G24" s="88"/>
      <c r="H24" s="22"/>
      <c r="I24" s="73">
        <f t="shared" si="16"/>
        <v>0</v>
      </c>
      <c r="J24" s="73">
        <f t="shared" si="17"/>
        <v>0</v>
      </c>
      <c r="K24" s="73">
        <f t="shared" si="20"/>
        <v>-0.5</v>
      </c>
      <c r="L24" s="8"/>
      <c r="M24" s="26">
        <f t="shared" si="18"/>
        <v>0</v>
      </c>
      <c r="P24" s="54"/>
      <c r="Q24" s="54" t="str">
        <f t="shared" si="1"/>
        <v>0</v>
      </c>
      <c r="R24" s="54" t="str">
        <f t="shared" si="2"/>
        <v>0</v>
      </c>
      <c r="S24" s="1">
        <f t="shared" si="3"/>
        <v>0</v>
      </c>
      <c r="T24" s="55">
        <f t="shared" si="5"/>
        <v>0</v>
      </c>
      <c r="U24" s="54">
        <f t="shared" si="15"/>
        <v>0</v>
      </c>
      <c r="V24" s="54">
        <f t="shared" si="14"/>
        <v>0</v>
      </c>
      <c r="W24" s="54">
        <f t="shared" si="4"/>
        <v>0</v>
      </c>
      <c r="X24" s="3">
        <f t="shared" ref="X24:X28" si="21">SUM(U24:W24)</f>
        <v>0</v>
      </c>
      <c r="Y24" s="54">
        <f t="shared" si="7"/>
        <v>0</v>
      </c>
      <c r="Z24" s="54">
        <f t="shared" si="7"/>
        <v>0</v>
      </c>
      <c r="AA24" s="2">
        <f t="shared" si="8"/>
        <v>0</v>
      </c>
      <c r="AB24" s="1">
        <f t="shared" si="9"/>
        <v>0</v>
      </c>
    </row>
    <row r="25" spans="1:28" ht="22.5" customHeight="1" x14ac:dyDescent="0.25">
      <c r="A25" s="303"/>
      <c r="B25" s="8" t="s">
        <v>15</v>
      </c>
      <c r="C25" s="127">
        <f t="shared" si="19"/>
        <v>43777</v>
      </c>
      <c r="D25" s="81"/>
      <c r="E25" s="81"/>
      <c r="F25" s="8"/>
      <c r="G25" s="88"/>
      <c r="H25" s="22"/>
      <c r="I25" s="73">
        <f t="shared" si="16"/>
        <v>0</v>
      </c>
      <c r="J25" s="73">
        <f t="shared" si="17"/>
        <v>0</v>
      </c>
      <c r="K25" s="73">
        <f t="shared" si="20"/>
        <v>-0.5</v>
      </c>
      <c r="L25" s="8"/>
      <c r="M25" s="26">
        <f t="shared" si="18"/>
        <v>0</v>
      </c>
      <c r="P25" s="54"/>
      <c r="Q25" s="54" t="str">
        <f t="shared" si="1"/>
        <v>0</v>
      </c>
      <c r="R25" s="54" t="str">
        <f t="shared" si="2"/>
        <v>0</v>
      </c>
      <c r="S25" s="1">
        <f t="shared" si="3"/>
        <v>0</v>
      </c>
      <c r="T25" s="55">
        <f t="shared" si="5"/>
        <v>0</v>
      </c>
      <c r="U25" s="54">
        <f t="shared" si="15"/>
        <v>0</v>
      </c>
      <c r="V25" s="54">
        <f t="shared" si="14"/>
        <v>0</v>
      </c>
      <c r="W25" s="54">
        <f t="shared" si="4"/>
        <v>0</v>
      </c>
      <c r="X25" s="3">
        <f t="shared" si="21"/>
        <v>0</v>
      </c>
      <c r="Y25" s="54">
        <f t="shared" si="7"/>
        <v>0</v>
      </c>
      <c r="Z25" s="54">
        <f t="shared" si="7"/>
        <v>0</v>
      </c>
      <c r="AA25" s="2">
        <f t="shared" si="8"/>
        <v>0</v>
      </c>
      <c r="AB25" s="1">
        <f t="shared" si="9"/>
        <v>0</v>
      </c>
    </row>
    <row r="26" spans="1:28" ht="22.5" customHeight="1" x14ac:dyDescent="0.25">
      <c r="A26" s="303"/>
      <c r="B26" s="85" t="s">
        <v>16</v>
      </c>
      <c r="C26" s="124">
        <f t="shared" si="19"/>
        <v>43778</v>
      </c>
      <c r="D26" s="83"/>
      <c r="E26" s="83"/>
      <c r="F26" s="8"/>
      <c r="G26" s="83"/>
      <c r="H26" s="22"/>
      <c r="I26" s="83"/>
      <c r="J26" s="83"/>
      <c r="K26" s="83"/>
      <c r="L26" s="8"/>
      <c r="M26" s="83"/>
      <c r="P26" s="54"/>
      <c r="Q26" s="54" t="str">
        <f t="shared" si="1"/>
        <v>0</v>
      </c>
      <c r="R26" s="54" t="str">
        <f t="shared" si="2"/>
        <v>0</v>
      </c>
      <c r="S26" s="1">
        <f t="shared" si="3"/>
        <v>0</v>
      </c>
      <c r="T26" s="55">
        <f t="shared" si="5"/>
        <v>0</v>
      </c>
      <c r="U26" s="54">
        <f t="shared" si="15"/>
        <v>0</v>
      </c>
      <c r="V26" s="54">
        <f t="shared" si="14"/>
        <v>0</v>
      </c>
      <c r="W26" s="54">
        <f t="shared" si="4"/>
        <v>0</v>
      </c>
      <c r="X26" s="3">
        <f t="shared" si="21"/>
        <v>0</v>
      </c>
      <c r="Y26" s="54">
        <f t="shared" si="7"/>
        <v>0</v>
      </c>
      <c r="Z26" s="54">
        <f t="shared" si="7"/>
        <v>0</v>
      </c>
      <c r="AA26" s="2">
        <f t="shared" si="8"/>
        <v>0</v>
      </c>
      <c r="AB26" s="1">
        <f t="shared" si="9"/>
        <v>0</v>
      </c>
    </row>
    <row r="27" spans="1:28" ht="22.5" customHeight="1" thickBot="1" x14ac:dyDescent="0.3">
      <c r="A27" s="293"/>
      <c r="B27" s="107" t="s">
        <v>17</v>
      </c>
      <c r="C27" s="123">
        <f t="shared" si="19"/>
        <v>43779</v>
      </c>
      <c r="D27" s="108"/>
      <c r="E27" s="108"/>
      <c r="F27" s="109"/>
      <c r="G27" s="108"/>
      <c r="H27" s="110"/>
      <c r="I27" s="108"/>
      <c r="J27" s="108"/>
      <c r="K27" s="108"/>
      <c r="L27" s="109"/>
      <c r="M27" s="108"/>
      <c r="P27" s="54"/>
      <c r="Q27" s="54" t="str">
        <f t="shared" si="1"/>
        <v>0</v>
      </c>
      <c r="R27" s="54" t="str">
        <f t="shared" si="2"/>
        <v>0</v>
      </c>
      <c r="S27" s="1">
        <f t="shared" si="3"/>
        <v>0</v>
      </c>
      <c r="T27" s="55">
        <f t="shared" si="5"/>
        <v>0</v>
      </c>
      <c r="U27" s="54">
        <f t="shared" si="15"/>
        <v>0</v>
      </c>
      <c r="V27" s="54">
        <f t="shared" si="14"/>
        <v>0</v>
      </c>
      <c r="W27" s="54">
        <f t="shared" si="4"/>
        <v>0</v>
      </c>
      <c r="X27" s="3">
        <f t="shared" si="21"/>
        <v>0</v>
      </c>
      <c r="Y27" s="54">
        <f t="shared" si="7"/>
        <v>0</v>
      </c>
      <c r="Z27" s="54">
        <f t="shared" si="7"/>
        <v>0</v>
      </c>
      <c r="AA27" s="2">
        <f t="shared" si="8"/>
        <v>0</v>
      </c>
      <c r="AB27" s="1">
        <f t="shared" si="9"/>
        <v>0</v>
      </c>
    </row>
    <row r="28" spans="1:28" ht="22.5" customHeight="1" x14ac:dyDescent="0.25">
      <c r="A28" s="292">
        <v>33</v>
      </c>
      <c r="B28" s="23" t="s">
        <v>11</v>
      </c>
      <c r="C28" s="128">
        <f t="shared" si="19"/>
        <v>43780</v>
      </c>
      <c r="D28" s="81"/>
      <c r="E28" s="81"/>
      <c r="F28" s="8"/>
      <c r="G28" s="88"/>
      <c r="H28" s="31"/>
      <c r="I28" s="73">
        <f t="shared" ref="I28:I32" si="22">IF(G28&gt;T28,(G28-T28),0)</f>
        <v>0</v>
      </c>
      <c r="J28" s="73">
        <f t="shared" ref="J28:J32" si="23">IF(G28&lt;T28,(G28-T28),0)</f>
        <v>0</v>
      </c>
      <c r="K28" s="75">
        <f>+K25+I28+J28</f>
        <v>-0.5</v>
      </c>
      <c r="L28" s="23"/>
      <c r="M28" s="26">
        <f t="shared" ref="M28:M32" si="24">-U28</f>
        <v>0</v>
      </c>
      <c r="P28" s="54"/>
      <c r="Q28" s="54" t="str">
        <f t="shared" si="1"/>
        <v>0</v>
      </c>
      <c r="R28" s="54" t="str">
        <f t="shared" si="2"/>
        <v>0</v>
      </c>
      <c r="S28" s="1">
        <f t="shared" si="3"/>
        <v>0</v>
      </c>
      <c r="T28" s="55">
        <f t="shared" si="5"/>
        <v>0</v>
      </c>
      <c r="U28" s="54">
        <f t="shared" si="15"/>
        <v>0</v>
      </c>
      <c r="V28" s="54">
        <f t="shared" si="14"/>
        <v>0</v>
      </c>
      <c r="W28" s="54">
        <f t="shared" si="4"/>
        <v>0</v>
      </c>
      <c r="X28" s="3">
        <f t="shared" si="21"/>
        <v>0</v>
      </c>
      <c r="Y28" s="54">
        <f t="shared" si="7"/>
        <v>0</v>
      </c>
      <c r="Z28" s="54">
        <f t="shared" si="7"/>
        <v>0</v>
      </c>
      <c r="AA28" s="2">
        <f t="shared" si="8"/>
        <v>0</v>
      </c>
      <c r="AB28" s="1">
        <f t="shared" si="9"/>
        <v>0</v>
      </c>
    </row>
    <row r="29" spans="1:28" ht="22.5" customHeight="1" x14ac:dyDescent="0.25">
      <c r="A29" s="303"/>
      <c r="B29" s="8" t="s">
        <v>12</v>
      </c>
      <c r="C29" s="127">
        <f t="shared" si="19"/>
        <v>43781</v>
      </c>
      <c r="D29" s="81"/>
      <c r="E29" s="81"/>
      <c r="F29" s="8"/>
      <c r="G29" s="88"/>
      <c r="H29" s="22"/>
      <c r="I29" s="73">
        <f t="shared" si="22"/>
        <v>0</v>
      </c>
      <c r="J29" s="73">
        <f t="shared" si="23"/>
        <v>0</v>
      </c>
      <c r="K29" s="73">
        <f>K28+I29+J29</f>
        <v>-0.5</v>
      </c>
      <c r="L29" s="8"/>
      <c r="M29" s="26">
        <f t="shared" si="24"/>
        <v>0</v>
      </c>
      <c r="P29" s="54"/>
      <c r="Q29" s="54" t="str">
        <f>IF(D29="T",2,IF(D29="CP",0,IF(D29="TF",2,IF(D29="TM",0,IF(D29="JF",0,IF(D29="RTT",0,IF(D29="JNT",0,"0")))))))</f>
        <v>0</v>
      </c>
      <c r="R29" s="54" t="str">
        <f>IF(E29="T",3,IF(E29="CP",0,IF(E29="TF",3,IF(E29="TM",0,IF(E29="JF",0,IF(E29="RTT",0,IF(E29="JNT",0,"0")))))))</f>
        <v>0</v>
      </c>
      <c r="S29" s="1">
        <f t="shared" si="3"/>
        <v>0</v>
      </c>
      <c r="T29" s="55">
        <f t="shared" si="5"/>
        <v>0</v>
      </c>
      <c r="U29" s="54">
        <f t="shared" si="15"/>
        <v>0</v>
      </c>
      <c r="V29" s="54">
        <f t="shared" ref="V29:V50" si="25">IF(I29="RTT",0.5,0)</f>
        <v>0</v>
      </c>
      <c r="W29" s="3">
        <f t="shared" ref="W29:W50" si="26">SUM(T29:V29)</f>
        <v>0</v>
      </c>
      <c r="X29" s="54">
        <f t="shared" ref="X29:Y44" si="27">IF(H29="TM",0.5,0)</f>
        <v>0</v>
      </c>
      <c r="Y29" s="54">
        <f t="shared" si="27"/>
        <v>0</v>
      </c>
      <c r="Z29" s="2">
        <f t="shared" ref="Z29:Z50" si="28">SUM(X29:Y29)</f>
        <v>0</v>
      </c>
      <c r="AA29" s="1">
        <f t="shared" ref="AA29:AA50" si="29">Z29/1547*17</f>
        <v>0</v>
      </c>
    </row>
    <row r="30" spans="1:28" ht="22.5" customHeight="1" x14ac:dyDescent="0.25">
      <c r="A30" s="303"/>
      <c r="B30" s="8" t="s">
        <v>13</v>
      </c>
      <c r="C30" s="127">
        <f t="shared" si="19"/>
        <v>43782</v>
      </c>
      <c r="D30" s="81"/>
      <c r="E30" s="81"/>
      <c r="F30" s="8"/>
      <c r="G30" s="88"/>
      <c r="H30" s="22"/>
      <c r="I30" s="73">
        <f t="shared" si="22"/>
        <v>0</v>
      </c>
      <c r="J30" s="73">
        <f t="shared" si="23"/>
        <v>0</v>
      </c>
      <c r="K30" s="73">
        <f t="shared" ref="K30:K32" si="30">K29+I30+J30</f>
        <v>-0.5</v>
      </c>
      <c r="L30" s="8"/>
      <c r="M30" s="26">
        <f t="shared" si="24"/>
        <v>0</v>
      </c>
      <c r="P30" s="54"/>
      <c r="Q30" s="54" t="str">
        <f t="shared" ref="Q30:Q50" si="31">IF(D30="T",2,IF(D30="CP",0,IF(D30="TF",2,IF(D30="TM",0,IF(D30="JF",0,IF(D30="RTT",0,IF(D30="JNT",0,"0")))))))</f>
        <v>0</v>
      </c>
      <c r="R30" s="54" t="str">
        <f t="shared" ref="R30:R50" si="32">IF(E30="T",3,IF(E30="CP",0,IF(E30="TF",3,IF(E30="TM",0,IF(E30="JF",0,IF(E30="RTT",0,IF(E30="JNT",0,"0")))))))</f>
        <v>0</v>
      </c>
      <c r="S30" s="1">
        <f t="shared" si="3"/>
        <v>0</v>
      </c>
      <c r="T30" s="55">
        <f t="shared" si="5"/>
        <v>0</v>
      </c>
      <c r="U30" s="54">
        <f t="shared" si="15"/>
        <v>0</v>
      </c>
      <c r="V30" s="54">
        <f t="shared" si="25"/>
        <v>0</v>
      </c>
      <c r="W30" s="3">
        <f t="shared" si="26"/>
        <v>0</v>
      </c>
      <c r="X30" s="54">
        <f t="shared" si="27"/>
        <v>0</v>
      </c>
      <c r="Y30" s="54">
        <f t="shared" si="27"/>
        <v>0</v>
      </c>
      <c r="Z30" s="2">
        <f t="shared" si="28"/>
        <v>0</v>
      </c>
      <c r="AA30" s="1">
        <f t="shared" si="29"/>
        <v>0</v>
      </c>
    </row>
    <row r="31" spans="1:28" ht="22.5" customHeight="1" x14ac:dyDescent="0.25">
      <c r="A31" s="303"/>
      <c r="B31" s="8" t="s">
        <v>14</v>
      </c>
      <c r="C31" s="127">
        <f t="shared" si="19"/>
        <v>43783</v>
      </c>
      <c r="D31" s="81"/>
      <c r="E31" s="81"/>
      <c r="F31" s="8"/>
      <c r="G31" s="88"/>
      <c r="H31" s="22"/>
      <c r="I31" s="73">
        <f t="shared" si="22"/>
        <v>0</v>
      </c>
      <c r="J31" s="73">
        <f t="shared" si="23"/>
        <v>0</v>
      </c>
      <c r="K31" s="73">
        <f t="shared" si="30"/>
        <v>-0.5</v>
      </c>
      <c r="L31" s="8"/>
      <c r="M31" s="26">
        <f t="shared" si="24"/>
        <v>0</v>
      </c>
      <c r="P31" s="54"/>
      <c r="Q31" s="54" t="str">
        <f t="shared" si="31"/>
        <v>0</v>
      </c>
      <c r="R31" s="54" t="str">
        <f t="shared" si="32"/>
        <v>0</v>
      </c>
      <c r="S31" s="1">
        <f t="shared" si="3"/>
        <v>0</v>
      </c>
      <c r="T31" s="55">
        <f t="shared" si="5"/>
        <v>0</v>
      </c>
      <c r="U31" s="54">
        <f t="shared" si="15"/>
        <v>0</v>
      </c>
      <c r="V31" s="54">
        <f t="shared" si="25"/>
        <v>0</v>
      </c>
      <c r="W31" s="3">
        <f t="shared" si="26"/>
        <v>0</v>
      </c>
      <c r="X31" s="54">
        <f t="shared" si="27"/>
        <v>0</v>
      </c>
      <c r="Y31" s="54">
        <f t="shared" si="27"/>
        <v>0</v>
      </c>
      <c r="Z31" s="2">
        <f t="shared" si="28"/>
        <v>0</v>
      </c>
      <c r="AA31" s="1">
        <f t="shared" si="29"/>
        <v>0</v>
      </c>
    </row>
    <row r="32" spans="1:28" ht="22.5" customHeight="1" x14ac:dyDescent="0.25">
      <c r="A32" s="303"/>
      <c r="B32" s="8" t="s">
        <v>15</v>
      </c>
      <c r="C32" s="127">
        <f t="shared" si="19"/>
        <v>43784</v>
      </c>
      <c r="D32" s="81"/>
      <c r="E32" s="81"/>
      <c r="F32" s="8"/>
      <c r="G32" s="88"/>
      <c r="H32" s="22"/>
      <c r="I32" s="73">
        <f t="shared" si="22"/>
        <v>0</v>
      </c>
      <c r="J32" s="73">
        <f t="shared" si="23"/>
        <v>0</v>
      </c>
      <c r="K32" s="73">
        <f t="shared" si="30"/>
        <v>-0.5</v>
      </c>
      <c r="L32" s="8"/>
      <c r="M32" s="26">
        <f t="shared" si="24"/>
        <v>0</v>
      </c>
      <c r="P32" s="54"/>
      <c r="Q32" s="54" t="str">
        <f t="shared" si="31"/>
        <v>0</v>
      </c>
      <c r="R32" s="54" t="str">
        <f t="shared" si="32"/>
        <v>0</v>
      </c>
      <c r="S32" s="1">
        <f t="shared" si="3"/>
        <v>0</v>
      </c>
      <c r="T32" s="55">
        <f t="shared" si="5"/>
        <v>0</v>
      </c>
      <c r="U32" s="54">
        <f t="shared" si="15"/>
        <v>0</v>
      </c>
      <c r="V32" s="54">
        <f t="shared" si="25"/>
        <v>0</v>
      </c>
      <c r="W32" s="3">
        <f t="shared" si="26"/>
        <v>0</v>
      </c>
      <c r="X32" s="54">
        <f t="shared" si="27"/>
        <v>0</v>
      </c>
      <c r="Y32" s="54">
        <f t="shared" si="27"/>
        <v>0</v>
      </c>
      <c r="Z32" s="2">
        <f t="shared" si="28"/>
        <v>0</v>
      </c>
      <c r="AA32" s="1">
        <f t="shared" si="29"/>
        <v>0</v>
      </c>
    </row>
    <row r="33" spans="1:27" ht="22.5" customHeight="1" x14ac:dyDescent="0.25">
      <c r="A33" s="303"/>
      <c r="B33" s="85" t="s">
        <v>16</v>
      </c>
      <c r="C33" s="124">
        <f t="shared" si="19"/>
        <v>43785</v>
      </c>
      <c r="D33" s="83"/>
      <c r="E33" s="83"/>
      <c r="F33" s="8"/>
      <c r="G33" s="83"/>
      <c r="H33" s="22"/>
      <c r="I33" s="83"/>
      <c r="J33" s="83"/>
      <c r="K33" s="83"/>
      <c r="L33" s="8"/>
      <c r="M33" s="83"/>
      <c r="P33" s="54"/>
      <c r="Q33" s="54" t="str">
        <f t="shared" si="31"/>
        <v>0</v>
      </c>
      <c r="R33" s="54" t="str">
        <f t="shared" si="32"/>
        <v>0</v>
      </c>
      <c r="S33" s="1">
        <f t="shared" si="3"/>
        <v>0</v>
      </c>
      <c r="T33" s="55">
        <f t="shared" si="5"/>
        <v>0</v>
      </c>
      <c r="U33" s="54">
        <f t="shared" si="15"/>
        <v>0</v>
      </c>
      <c r="V33" s="54">
        <f t="shared" si="25"/>
        <v>0</v>
      </c>
      <c r="W33" s="3">
        <f t="shared" si="26"/>
        <v>0</v>
      </c>
      <c r="X33" s="54">
        <f t="shared" si="27"/>
        <v>0</v>
      </c>
      <c r="Y33" s="54">
        <f t="shared" si="27"/>
        <v>0</v>
      </c>
      <c r="Z33" s="2">
        <f t="shared" si="28"/>
        <v>0</v>
      </c>
      <c r="AA33" s="1">
        <f t="shared" si="29"/>
        <v>0</v>
      </c>
    </row>
    <row r="34" spans="1:27" ht="22.5" customHeight="1" thickBot="1" x14ac:dyDescent="0.3">
      <c r="A34" s="293"/>
      <c r="B34" s="86" t="s">
        <v>17</v>
      </c>
      <c r="C34" s="123">
        <f t="shared" si="19"/>
        <v>43786</v>
      </c>
      <c r="D34" s="84"/>
      <c r="E34" s="84"/>
      <c r="F34" s="28"/>
      <c r="G34" s="84"/>
      <c r="H34" s="32"/>
      <c r="I34" s="84"/>
      <c r="J34" s="84"/>
      <c r="K34" s="84"/>
      <c r="L34" s="28"/>
      <c r="M34" s="84"/>
      <c r="Q34" s="54" t="str">
        <f t="shared" si="31"/>
        <v>0</v>
      </c>
      <c r="R34" s="54" t="str">
        <f t="shared" si="32"/>
        <v>0</v>
      </c>
      <c r="S34" s="1">
        <f t="shared" si="3"/>
        <v>0</v>
      </c>
      <c r="T34" s="55">
        <f t="shared" si="5"/>
        <v>0</v>
      </c>
      <c r="U34" s="54">
        <f t="shared" si="15"/>
        <v>0</v>
      </c>
      <c r="V34" s="54">
        <f t="shared" si="25"/>
        <v>0</v>
      </c>
      <c r="W34" s="3">
        <f t="shared" si="26"/>
        <v>0</v>
      </c>
      <c r="X34" s="54">
        <f t="shared" si="27"/>
        <v>0</v>
      </c>
      <c r="Y34" s="54">
        <f t="shared" si="27"/>
        <v>0</v>
      </c>
      <c r="Z34" s="2">
        <f t="shared" si="28"/>
        <v>0</v>
      </c>
      <c r="AA34" s="1">
        <f t="shared" si="29"/>
        <v>0</v>
      </c>
    </row>
    <row r="35" spans="1:27" ht="22.5" customHeight="1" x14ac:dyDescent="0.25">
      <c r="A35" s="292">
        <v>34</v>
      </c>
      <c r="B35" s="23" t="s">
        <v>11</v>
      </c>
      <c r="C35" s="128">
        <f t="shared" si="19"/>
        <v>43787</v>
      </c>
      <c r="D35" s="81"/>
      <c r="E35" s="81"/>
      <c r="F35" s="8"/>
      <c r="G35" s="88"/>
      <c r="H35" s="31"/>
      <c r="I35" s="73">
        <f t="shared" ref="I35:I39" si="33">IF(G35&gt;T35,(G35-T35),0)</f>
        <v>0</v>
      </c>
      <c r="J35" s="73">
        <f t="shared" ref="J35:J39" si="34">IF(G35&lt;T35,(G35-T35),0)</f>
        <v>0</v>
      </c>
      <c r="K35" s="75">
        <f>+K32+I35+J35</f>
        <v>-0.5</v>
      </c>
      <c r="L35" s="23"/>
      <c r="M35" s="26">
        <f t="shared" ref="M35:M39" si="35">-U35</f>
        <v>0</v>
      </c>
      <c r="Q35" s="54" t="str">
        <f t="shared" si="31"/>
        <v>0</v>
      </c>
      <c r="R35" s="54" t="str">
        <f t="shared" si="32"/>
        <v>0</v>
      </c>
      <c r="S35" s="1">
        <f t="shared" si="3"/>
        <v>0</v>
      </c>
      <c r="T35" s="55">
        <f t="shared" si="5"/>
        <v>0</v>
      </c>
      <c r="U35" s="54">
        <f t="shared" si="15"/>
        <v>0</v>
      </c>
      <c r="V35" s="54">
        <f t="shared" si="25"/>
        <v>0</v>
      </c>
      <c r="W35" s="3">
        <f t="shared" si="26"/>
        <v>0</v>
      </c>
      <c r="X35" s="54">
        <f t="shared" si="27"/>
        <v>0</v>
      </c>
      <c r="Y35" s="54">
        <f t="shared" si="27"/>
        <v>0</v>
      </c>
      <c r="Z35" s="2">
        <f t="shared" si="28"/>
        <v>0</v>
      </c>
      <c r="AA35" s="1">
        <f t="shared" si="29"/>
        <v>0</v>
      </c>
    </row>
    <row r="36" spans="1:27" ht="22.5" customHeight="1" x14ac:dyDescent="0.25">
      <c r="A36" s="303"/>
      <c r="B36" s="8" t="s">
        <v>12</v>
      </c>
      <c r="C36" s="127">
        <f t="shared" si="19"/>
        <v>43788</v>
      </c>
      <c r="D36" s="81"/>
      <c r="E36" s="81"/>
      <c r="F36" s="8"/>
      <c r="G36" s="88"/>
      <c r="H36" s="22"/>
      <c r="I36" s="73">
        <f t="shared" si="33"/>
        <v>0</v>
      </c>
      <c r="J36" s="73">
        <f t="shared" si="34"/>
        <v>0</v>
      </c>
      <c r="K36" s="73">
        <f>K35+I36+J36</f>
        <v>-0.5</v>
      </c>
      <c r="L36" s="8"/>
      <c r="M36" s="26">
        <f t="shared" si="35"/>
        <v>0</v>
      </c>
      <c r="Q36" s="54" t="str">
        <f t="shared" si="31"/>
        <v>0</v>
      </c>
      <c r="R36" s="54" t="str">
        <f t="shared" si="32"/>
        <v>0</v>
      </c>
      <c r="S36" s="1">
        <f t="shared" si="3"/>
        <v>0</v>
      </c>
      <c r="T36" s="55">
        <f t="shared" si="5"/>
        <v>0</v>
      </c>
      <c r="U36" s="54">
        <f t="shared" si="15"/>
        <v>0</v>
      </c>
      <c r="V36" s="54">
        <f t="shared" si="25"/>
        <v>0</v>
      </c>
      <c r="W36" s="3">
        <f t="shared" si="26"/>
        <v>0</v>
      </c>
      <c r="X36" s="54">
        <f t="shared" si="27"/>
        <v>0</v>
      </c>
      <c r="Y36" s="54">
        <f t="shared" si="27"/>
        <v>0</v>
      </c>
      <c r="Z36" s="2">
        <f t="shared" si="28"/>
        <v>0</v>
      </c>
      <c r="AA36" s="1">
        <f t="shared" si="29"/>
        <v>0</v>
      </c>
    </row>
    <row r="37" spans="1:27" ht="22.5" customHeight="1" x14ac:dyDescent="0.25">
      <c r="A37" s="303"/>
      <c r="B37" s="8" t="s">
        <v>13</v>
      </c>
      <c r="C37" s="127">
        <f t="shared" si="19"/>
        <v>43789</v>
      </c>
      <c r="D37" s="81"/>
      <c r="E37" s="81"/>
      <c r="F37" s="8"/>
      <c r="G37" s="88"/>
      <c r="H37" s="22"/>
      <c r="I37" s="73">
        <f t="shared" si="33"/>
        <v>0</v>
      </c>
      <c r="J37" s="73">
        <f t="shared" si="34"/>
        <v>0</v>
      </c>
      <c r="K37" s="73">
        <f t="shared" ref="K37:K39" si="36">K36+I37+J37</f>
        <v>-0.5</v>
      </c>
      <c r="L37" s="8"/>
      <c r="M37" s="26">
        <f t="shared" si="35"/>
        <v>0</v>
      </c>
      <c r="Q37" s="54" t="str">
        <f t="shared" si="31"/>
        <v>0</v>
      </c>
      <c r="R37" s="54" t="str">
        <f t="shared" si="32"/>
        <v>0</v>
      </c>
      <c r="S37" s="1">
        <f t="shared" si="3"/>
        <v>0</v>
      </c>
      <c r="T37" s="55">
        <f t="shared" si="5"/>
        <v>0</v>
      </c>
      <c r="U37" s="54">
        <f t="shared" si="15"/>
        <v>0</v>
      </c>
      <c r="V37" s="54">
        <f t="shared" si="25"/>
        <v>0</v>
      </c>
      <c r="W37" s="3">
        <f t="shared" si="26"/>
        <v>0</v>
      </c>
      <c r="X37" s="54">
        <f t="shared" si="27"/>
        <v>0</v>
      </c>
      <c r="Y37" s="54">
        <f t="shared" si="27"/>
        <v>0</v>
      </c>
      <c r="Z37" s="2">
        <f t="shared" si="28"/>
        <v>0</v>
      </c>
      <c r="AA37" s="1">
        <f t="shared" si="29"/>
        <v>0</v>
      </c>
    </row>
    <row r="38" spans="1:27" ht="22.5" customHeight="1" x14ac:dyDescent="0.25">
      <c r="A38" s="303"/>
      <c r="B38" s="8" t="s">
        <v>14</v>
      </c>
      <c r="C38" s="127">
        <f t="shared" si="19"/>
        <v>43790</v>
      </c>
      <c r="D38" s="81"/>
      <c r="E38" s="81"/>
      <c r="F38" s="8"/>
      <c r="G38" s="88"/>
      <c r="H38" s="22"/>
      <c r="I38" s="73">
        <f t="shared" si="33"/>
        <v>0</v>
      </c>
      <c r="J38" s="73">
        <f t="shared" si="34"/>
        <v>0</v>
      </c>
      <c r="K38" s="73">
        <f t="shared" si="36"/>
        <v>-0.5</v>
      </c>
      <c r="L38" s="8"/>
      <c r="M38" s="26">
        <f t="shared" si="35"/>
        <v>0</v>
      </c>
      <c r="Q38" s="54" t="str">
        <f t="shared" si="31"/>
        <v>0</v>
      </c>
      <c r="R38" s="54" t="str">
        <f t="shared" si="32"/>
        <v>0</v>
      </c>
      <c r="S38" s="1">
        <f t="shared" si="3"/>
        <v>0</v>
      </c>
      <c r="T38" s="55">
        <f t="shared" si="5"/>
        <v>0</v>
      </c>
      <c r="U38" s="54">
        <f t="shared" si="15"/>
        <v>0</v>
      </c>
      <c r="V38" s="54">
        <f t="shared" si="25"/>
        <v>0</v>
      </c>
      <c r="W38" s="3">
        <f t="shared" si="26"/>
        <v>0</v>
      </c>
      <c r="X38" s="54">
        <f t="shared" si="27"/>
        <v>0</v>
      </c>
      <c r="Y38" s="54">
        <f t="shared" si="27"/>
        <v>0</v>
      </c>
      <c r="Z38" s="2">
        <f t="shared" si="28"/>
        <v>0</v>
      </c>
      <c r="AA38" s="1">
        <f t="shared" si="29"/>
        <v>0</v>
      </c>
    </row>
    <row r="39" spans="1:27" ht="22.5" customHeight="1" x14ac:dyDescent="0.25">
      <c r="A39" s="303"/>
      <c r="B39" s="8" t="s">
        <v>15</v>
      </c>
      <c r="C39" s="127">
        <f t="shared" si="19"/>
        <v>43791</v>
      </c>
      <c r="D39" s="81"/>
      <c r="E39" s="81"/>
      <c r="F39" s="8"/>
      <c r="G39" s="88"/>
      <c r="H39" s="22"/>
      <c r="I39" s="73">
        <f t="shared" si="33"/>
        <v>0</v>
      </c>
      <c r="J39" s="73">
        <f t="shared" si="34"/>
        <v>0</v>
      </c>
      <c r="K39" s="73">
        <f t="shared" si="36"/>
        <v>-0.5</v>
      </c>
      <c r="L39" s="8"/>
      <c r="M39" s="26">
        <f t="shared" si="35"/>
        <v>0</v>
      </c>
      <c r="Q39" s="54" t="str">
        <f t="shared" si="31"/>
        <v>0</v>
      </c>
      <c r="R39" s="54" t="str">
        <f t="shared" si="32"/>
        <v>0</v>
      </c>
      <c r="S39" s="1">
        <f t="shared" si="3"/>
        <v>0</v>
      </c>
      <c r="T39" s="55">
        <f t="shared" si="5"/>
        <v>0</v>
      </c>
      <c r="U39" s="54">
        <f t="shared" si="15"/>
        <v>0</v>
      </c>
      <c r="V39" s="54">
        <f t="shared" si="25"/>
        <v>0</v>
      </c>
      <c r="W39" s="3">
        <f t="shared" si="26"/>
        <v>0</v>
      </c>
      <c r="X39" s="54">
        <f t="shared" si="27"/>
        <v>0</v>
      </c>
      <c r="Y39" s="54">
        <f t="shared" si="27"/>
        <v>0</v>
      </c>
      <c r="Z39" s="2">
        <f t="shared" si="28"/>
        <v>0</v>
      </c>
      <c r="AA39" s="1">
        <f t="shared" si="29"/>
        <v>0</v>
      </c>
    </row>
    <row r="40" spans="1:27" ht="22.5" customHeight="1" x14ac:dyDescent="0.25">
      <c r="A40" s="303"/>
      <c r="B40" s="85" t="s">
        <v>16</v>
      </c>
      <c r="C40" s="124">
        <f t="shared" si="19"/>
        <v>43792</v>
      </c>
      <c r="D40" s="83"/>
      <c r="E40" s="83"/>
      <c r="F40" s="8"/>
      <c r="G40" s="83"/>
      <c r="H40" s="22"/>
      <c r="I40" s="83"/>
      <c r="J40" s="83"/>
      <c r="K40" s="83"/>
      <c r="L40" s="8"/>
      <c r="M40" s="83"/>
      <c r="Q40" s="54" t="str">
        <f t="shared" si="31"/>
        <v>0</v>
      </c>
      <c r="R40" s="54" t="str">
        <f t="shared" si="32"/>
        <v>0</v>
      </c>
      <c r="S40" s="1">
        <f t="shared" si="3"/>
        <v>0</v>
      </c>
      <c r="T40" s="55">
        <f t="shared" si="5"/>
        <v>0</v>
      </c>
      <c r="U40" s="54">
        <f t="shared" si="15"/>
        <v>0</v>
      </c>
      <c r="V40" s="54">
        <f t="shared" si="25"/>
        <v>0</v>
      </c>
      <c r="W40" s="3">
        <f t="shared" si="26"/>
        <v>0</v>
      </c>
      <c r="X40" s="54">
        <f t="shared" si="27"/>
        <v>0</v>
      </c>
      <c r="Y40" s="54">
        <f t="shared" si="27"/>
        <v>0</v>
      </c>
      <c r="Z40" s="2">
        <f t="shared" si="28"/>
        <v>0</v>
      </c>
      <c r="AA40" s="1">
        <f t="shared" si="29"/>
        <v>0</v>
      </c>
    </row>
    <row r="41" spans="1:27" ht="22.5" customHeight="1" thickBot="1" x14ac:dyDescent="0.3">
      <c r="A41" s="293"/>
      <c r="B41" s="86" t="s">
        <v>17</v>
      </c>
      <c r="C41" s="123">
        <f t="shared" si="19"/>
        <v>43793</v>
      </c>
      <c r="D41" s="84"/>
      <c r="E41" s="84"/>
      <c r="F41" s="28"/>
      <c r="G41" s="84"/>
      <c r="H41" s="32"/>
      <c r="I41" s="84"/>
      <c r="J41" s="84"/>
      <c r="K41" s="84"/>
      <c r="L41" s="28"/>
      <c r="M41" s="84"/>
      <c r="Q41" s="54" t="str">
        <f t="shared" si="31"/>
        <v>0</v>
      </c>
      <c r="R41" s="54" t="str">
        <f t="shared" si="32"/>
        <v>0</v>
      </c>
      <c r="S41" s="1">
        <f t="shared" si="3"/>
        <v>0</v>
      </c>
      <c r="T41" s="55">
        <f t="shared" si="5"/>
        <v>0</v>
      </c>
      <c r="U41" s="54">
        <f t="shared" si="15"/>
        <v>0</v>
      </c>
      <c r="V41" s="54">
        <f t="shared" si="25"/>
        <v>0</v>
      </c>
      <c r="W41" s="3">
        <f t="shared" si="26"/>
        <v>0</v>
      </c>
      <c r="X41" s="54">
        <f t="shared" si="27"/>
        <v>0</v>
      </c>
      <c r="Y41" s="54">
        <f t="shared" si="27"/>
        <v>0</v>
      </c>
      <c r="Z41" s="2">
        <f t="shared" si="28"/>
        <v>0</v>
      </c>
      <c r="AA41" s="1">
        <f t="shared" si="29"/>
        <v>0</v>
      </c>
    </row>
    <row r="42" spans="1:27" ht="22.5" customHeight="1" x14ac:dyDescent="0.25">
      <c r="A42" s="303">
        <v>35</v>
      </c>
      <c r="B42" s="23" t="s">
        <v>11</v>
      </c>
      <c r="C42" s="128">
        <f t="shared" si="19"/>
        <v>43794</v>
      </c>
      <c r="D42" s="81"/>
      <c r="E42" s="81"/>
      <c r="F42" s="8"/>
      <c r="G42" s="88"/>
      <c r="H42" s="22"/>
      <c r="I42" s="73">
        <f t="shared" ref="I42:I46" si="37">IF(G42&gt;T42,(G42-T42),0)</f>
        <v>0</v>
      </c>
      <c r="J42" s="73">
        <f t="shared" ref="J42:J46" si="38">IF(G42&lt;T42,(G42-T42),0)</f>
        <v>0</v>
      </c>
      <c r="K42" s="75">
        <f>+K39+I42+J42</f>
        <v>-0.5</v>
      </c>
      <c r="L42" s="8"/>
      <c r="M42" s="26">
        <f t="shared" ref="M42:M46" si="39">-U42</f>
        <v>0</v>
      </c>
      <c r="Q42" s="54" t="str">
        <f t="shared" si="31"/>
        <v>0</v>
      </c>
      <c r="R42" s="54" t="str">
        <f t="shared" si="32"/>
        <v>0</v>
      </c>
      <c r="S42" s="1">
        <f t="shared" si="3"/>
        <v>0</v>
      </c>
      <c r="T42" s="55">
        <f t="shared" si="5"/>
        <v>0</v>
      </c>
      <c r="U42" s="54">
        <f t="shared" si="15"/>
        <v>0</v>
      </c>
      <c r="V42" s="54">
        <f t="shared" si="25"/>
        <v>0</v>
      </c>
      <c r="W42" s="3">
        <f t="shared" si="26"/>
        <v>0</v>
      </c>
      <c r="X42" s="54">
        <f t="shared" si="27"/>
        <v>0</v>
      </c>
      <c r="Y42" s="54">
        <f t="shared" si="27"/>
        <v>0</v>
      </c>
      <c r="Z42" s="2">
        <f t="shared" si="28"/>
        <v>0</v>
      </c>
      <c r="AA42" s="1">
        <f t="shared" si="29"/>
        <v>0</v>
      </c>
    </row>
    <row r="43" spans="1:27" ht="22.5" customHeight="1" x14ac:dyDescent="0.25">
      <c r="A43" s="303"/>
      <c r="B43" s="8" t="s">
        <v>12</v>
      </c>
      <c r="C43" s="127">
        <f t="shared" si="19"/>
        <v>43795</v>
      </c>
      <c r="D43" s="81"/>
      <c r="E43" s="81"/>
      <c r="F43" s="8"/>
      <c r="G43" s="88"/>
      <c r="H43" s="22"/>
      <c r="I43" s="73">
        <f t="shared" si="37"/>
        <v>0</v>
      </c>
      <c r="J43" s="73">
        <f t="shared" si="38"/>
        <v>0</v>
      </c>
      <c r="K43" s="73">
        <f>K42+I43+J43</f>
        <v>-0.5</v>
      </c>
      <c r="L43" s="8"/>
      <c r="M43" s="26">
        <f t="shared" si="39"/>
        <v>0</v>
      </c>
      <c r="Q43" s="54" t="str">
        <f t="shared" si="31"/>
        <v>0</v>
      </c>
      <c r="R43" s="54" t="str">
        <f t="shared" si="32"/>
        <v>0</v>
      </c>
      <c r="S43" s="1">
        <f t="shared" si="3"/>
        <v>0</v>
      </c>
      <c r="T43" s="55">
        <f t="shared" si="5"/>
        <v>0</v>
      </c>
      <c r="U43" s="54">
        <f t="shared" si="15"/>
        <v>0</v>
      </c>
      <c r="V43" s="54">
        <f t="shared" si="25"/>
        <v>0</v>
      </c>
      <c r="W43" s="3">
        <f t="shared" si="26"/>
        <v>0</v>
      </c>
      <c r="X43" s="54">
        <f t="shared" si="27"/>
        <v>0</v>
      </c>
      <c r="Y43" s="54">
        <f t="shared" si="27"/>
        <v>0</v>
      </c>
      <c r="Z43" s="2">
        <f t="shared" si="28"/>
        <v>0</v>
      </c>
      <c r="AA43" s="1">
        <f t="shared" si="29"/>
        <v>0</v>
      </c>
    </row>
    <row r="44" spans="1:27" ht="22.5" customHeight="1" x14ac:dyDescent="0.25">
      <c r="A44" s="303"/>
      <c r="B44" s="8" t="s">
        <v>13</v>
      </c>
      <c r="C44" s="127">
        <f t="shared" si="19"/>
        <v>43796</v>
      </c>
      <c r="D44" s="81"/>
      <c r="E44" s="81"/>
      <c r="F44" s="8"/>
      <c r="G44" s="88"/>
      <c r="H44" s="22"/>
      <c r="I44" s="73">
        <f t="shared" si="37"/>
        <v>0</v>
      </c>
      <c r="J44" s="73">
        <f t="shared" si="38"/>
        <v>0</v>
      </c>
      <c r="K44" s="73">
        <f t="shared" ref="K44:K46" si="40">K43+I44+J44</f>
        <v>-0.5</v>
      </c>
      <c r="L44" s="8"/>
      <c r="M44" s="26">
        <f t="shared" si="39"/>
        <v>0</v>
      </c>
      <c r="Q44" s="54" t="str">
        <f t="shared" si="31"/>
        <v>0</v>
      </c>
      <c r="R44" s="54" t="str">
        <f t="shared" si="32"/>
        <v>0</v>
      </c>
      <c r="S44" s="1">
        <f t="shared" si="3"/>
        <v>0</v>
      </c>
      <c r="T44" s="55">
        <f t="shared" si="5"/>
        <v>0</v>
      </c>
      <c r="U44" s="54">
        <f t="shared" si="15"/>
        <v>0</v>
      </c>
      <c r="V44" s="54">
        <f t="shared" si="25"/>
        <v>0</v>
      </c>
      <c r="W44" s="3">
        <f t="shared" si="26"/>
        <v>0</v>
      </c>
      <c r="X44" s="54">
        <f t="shared" si="27"/>
        <v>0</v>
      </c>
      <c r="Y44" s="54">
        <f t="shared" si="27"/>
        <v>0</v>
      </c>
      <c r="Z44" s="2">
        <f t="shared" si="28"/>
        <v>0</v>
      </c>
      <c r="AA44" s="1">
        <f t="shared" si="29"/>
        <v>0</v>
      </c>
    </row>
    <row r="45" spans="1:27" ht="22.5" customHeight="1" x14ac:dyDescent="0.25">
      <c r="A45" s="303"/>
      <c r="B45" s="8" t="s">
        <v>14</v>
      </c>
      <c r="C45" s="127">
        <f t="shared" si="19"/>
        <v>43797</v>
      </c>
      <c r="D45" s="81"/>
      <c r="E45" s="81"/>
      <c r="F45" s="8"/>
      <c r="G45" s="88"/>
      <c r="H45" s="22"/>
      <c r="I45" s="73">
        <f t="shared" si="37"/>
        <v>0</v>
      </c>
      <c r="J45" s="73">
        <f t="shared" si="38"/>
        <v>0</v>
      </c>
      <c r="K45" s="73">
        <f t="shared" si="40"/>
        <v>-0.5</v>
      </c>
      <c r="L45" s="8"/>
      <c r="M45" s="26">
        <f t="shared" si="39"/>
        <v>0</v>
      </c>
      <c r="Q45" s="54" t="str">
        <f t="shared" si="31"/>
        <v>0</v>
      </c>
      <c r="R45" s="54" t="str">
        <f t="shared" si="32"/>
        <v>0</v>
      </c>
      <c r="S45" s="1">
        <f t="shared" si="3"/>
        <v>0</v>
      </c>
      <c r="T45" s="55">
        <f t="shared" si="5"/>
        <v>0</v>
      </c>
      <c r="U45" s="54">
        <f t="shared" si="15"/>
        <v>0</v>
      </c>
      <c r="V45" s="54">
        <f t="shared" si="25"/>
        <v>0</v>
      </c>
      <c r="W45" s="3">
        <f t="shared" si="26"/>
        <v>0</v>
      </c>
      <c r="X45" s="54">
        <f t="shared" ref="X45:Y50" si="41">IF(H45="TM",0.5,0)</f>
        <v>0</v>
      </c>
      <c r="Y45" s="54">
        <f t="shared" si="41"/>
        <v>0</v>
      </c>
      <c r="Z45" s="2">
        <f t="shared" si="28"/>
        <v>0</v>
      </c>
      <c r="AA45" s="1">
        <f t="shared" si="29"/>
        <v>0</v>
      </c>
    </row>
    <row r="46" spans="1:27" ht="22.5" customHeight="1" x14ac:dyDescent="0.25">
      <c r="A46" s="303"/>
      <c r="B46" s="8" t="s">
        <v>15</v>
      </c>
      <c r="C46" s="127">
        <f t="shared" si="19"/>
        <v>43798</v>
      </c>
      <c r="D46" s="81"/>
      <c r="E46" s="81"/>
      <c r="F46" s="8"/>
      <c r="G46" s="88"/>
      <c r="H46" s="22"/>
      <c r="I46" s="73">
        <f t="shared" si="37"/>
        <v>0</v>
      </c>
      <c r="J46" s="73">
        <f t="shared" si="38"/>
        <v>0</v>
      </c>
      <c r="K46" s="73">
        <f t="shared" si="40"/>
        <v>-0.5</v>
      </c>
      <c r="L46" s="8"/>
      <c r="M46" s="26">
        <f t="shared" si="39"/>
        <v>0</v>
      </c>
      <c r="Q46" s="54" t="str">
        <f t="shared" si="31"/>
        <v>0</v>
      </c>
      <c r="R46" s="54" t="str">
        <f t="shared" si="32"/>
        <v>0</v>
      </c>
      <c r="S46" s="1">
        <f t="shared" si="3"/>
        <v>0</v>
      </c>
      <c r="T46" s="55">
        <f t="shared" si="5"/>
        <v>0</v>
      </c>
      <c r="U46" s="54">
        <f t="shared" si="15"/>
        <v>0</v>
      </c>
      <c r="V46" s="54">
        <f t="shared" si="25"/>
        <v>0</v>
      </c>
      <c r="W46" s="3">
        <f t="shared" si="26"/>
        <v>0</v>
      </c>
      <c r="X46" s="54">
        <f t="shared" si="41"/>
        <v>0</v>
      </c>
      <c r="Y46" s="54">
        <f t="shared" si="41"/>
        <v>0</v>
      </c>
      <c r="Z46" s="2">
        <f t="shared" si="28"/>
        <v>0</v>
      </c>
      <c r="AA46" s="1">
        <f t="shared" si="29"/>
        <v>0</v>
      </c>
    </row>
    <row r="47" spans="1:27" ht="22.5" customHeight="1" x14ac:dyDescent="0.25">
      <c r="A47" s="303"/>
      <c r="B47" s="85" t="s">
        <v>16</v>
      </c>
      <c r="C47" s="124">
        <f t="shared" si="19"/>
        <v>43799</v>
      </c>
      <c r="D47" s="83"/>
      <c r="E47" s="83"/>
      <c r="F47" s="8"/>
      <c r="G47" s="83"/>
      <c r="H47" s="22"/>
      <c r="I47" s="83"/>
      <c r="J47" s="83"/>
      <c r="K47" s="83"/>
      <c r="L47" s="8"/>
      <c r="M47" s="83"/>
      <c r="Q47" s="54" t="str">
        <f t="shared" si="31"/>
        <v>0</v>
      </c>
      <c r="R47" s="54" t="str">
        <f t="shared" si="32"/>
        <v>0</v>
      </c>
      <c r="S47" s="1">
        <f t="shared" si="3"/>
        <v>0</v>
      </c>
      <c r="T47" s="55">
        <f t="shared" si="5"/>
        <v>0</v>
      </c>
      <c r="U47" s="54">
        <f t="shared" si="15"/>
        <v>0</v>
      </c>
      <c r="V47" s="54">
        <f t="shared" si="25"/>
        <v>0</v>
      </c>
      <c r="W47" s="3">
        <f t="shared" si="26"/>
        <v>0</v>
      </c>
      <c r="X47" s="54">
        <f t="shared" si="41"/>
        <v>0</v>
      </c>
      <c r="Y47" s="54">
        <f t="shared" si="41"/>
        <v>0</v>
      </c>
      <c r="Z47" s="2">
        <f t="shared" si="28"/>
        <v>0</v>
      </c>
      <c r="AA47" s="1">
        <f t="shared" si="29"/>
        <v>0</v>
      </c>
    </row>
    <row r="48" spans="1:27" ht="22.5" customHeight="1" thickBot="1" x14ac:dyDescent="0.3">
      <c r="A48" s="303"/>
      <c r="B48" s="86" t="s">
        <v>17</v>
      </c>
      <c r="C48" s="123">
        <f t="shared" si="19"/>
        <v>43800</v>
      </c>
      <c r="D48" s="84"/>
      <c r="E48" s="84"/>
      <c r="F48" s="28"/>
      <c r="G48" s="84"/>
      <c r="H48" s="32"/>
      <c r="I48" s="84"/>
      <c r="J48" s="84"/>
      <c r="K48" s="84"/>
      <c r="L48" s="28"/>
      <c r="M48" s="84"/>
      <c r="Q48" s="54" t="str">
        <f t="shared" si="31"/>
        <v>0</v>
      </c>
      <c r="R48" s="54" t="str">
        <f t="shared" si="32"/>
        <v>0</v>
      </c>
      <c r="S48" s="1">
        <f t="shared" si="3"/>
        <v>0</v>
      </c>
      <c r="T48" s="55">
        <f t="shared" si="5"/>
        <v>0</v>
      </c>
      <c r="U48" s="54">
        <f t="shared" si="15"/>
        <v>0</v>
      </c>
      <c r="V48" s="54">
        <f t="shared" si="25"/>
        <v>0</v>
      </c>
      <c r="W48" s="3">
        <f t="shared" si="26"/>
        <v>0</v>
      </c>
      <c r="X48" s="54">
        <f t="shared" si="41"/>
        <v>0</v>
      </c>
      <c r="Y48" s="54">
        <f t="shared" si="41"/>
        <v>0</v>
      </c>
      <c r="Z48" s="2">
        <f t="shared" si="28"/>
        <v>0</v>
      </c>
      <c r="AA48" s="1">
        <f t="shared" si="29"/>
        <v>0</v>
      </c>
    </row>
    <row r="49" spans="1:27" ht="22.5" customHeight="1" x14ac:dyDescent="0.25">
      <c r="A49" s="292"/>
      <c r="B49" s="23" t="s">
        <v>11</v>
      </c>
      <c r="C49" s="128">
        <f t="shared" si="19"/>
        <v>43801</v>
      </c>
      <c r="D49" s="81"/>
      <c r="E49" s="81"/>
      <c r="F49" s="8"/>
      <c r="G49" s="88"/>
      <c r="H49" s="22"/>
      <c r="I49" s="73">
        <f t="shared" ref="I49:I50" si="42">IF(G49&gt;T49,(G49-T49),0)</f>
        <v>0</v>
      </c>
      <c r="J49" s="73">
        <f t="shared" ref="J49:J50" si="43">IF(G49&lt;T49,(G49-T49),0)</f>
        <v>0</v>
      </c>
      <c r="K49" s="75">
        <f>+K46+I49+J49</f>
        <v>-0.5</v>
      </c>
      <c r="L49" s="8"/>
      <c r="M49" s="26">
        <f t="shared" ref="M49:M50" si="44">-U49</f>
        <v>0</v>
      </c>
      <c r="Q49" s="54" t="str">
        <f t="shared" si="31"/>
        <v>0</v>
      </c>
      <c r="R49" s="54" t="str">
        <f t="shared" si="32"/>
        <v>0</v>
      </c>
      <c r="S49" s="1">
        <f t="shared" si="3"/>
        <v>0</v>
      </c>
      <c r="T49" s="55">
        <f t="shared" si="5"/>
        <v>0</v>
      </c>
      <c r="U49" s="54">
        <f t="shared" si="15"/>
        <v>0</v>
      </c>
      <c r="V49" s="54">
        <f t="shared" si="25"/>
        <v>0</v>
      </c>
      <c r="W49" s="3">
        <f t="shared" si="26"/>
        <v>0</v>
      </c>
      <c r="X49" s="54">
        <f t="shared" si="41"/>
        <v>0</v>
      </c>
      <c r="Y49" s="54">
        <f t="shared" si="41"/>
        <v>0</v>
      </c>
      <c r="Z49" s="2">
        <f t="shared" si="28"/>
        <v>0</v>
      </c>
      <c r="AA49" s="1">
        <f t="shared" si="29"/>
        <v>0</v>
      </c>
    </row>
    <row r="50" spans="1:27" ht="22.5" customHeight="1" thickBot="1" x14ac:dyDescent="0.3">
      <c r="A50" s="293"/>
      <c r="B50" s="28" t="s">
        <v>12</v>
      </c>
      <c r="C50" s="126">
        <f t="shared" si="19"/>
        <v>43802</v>
      </c>
      <c r="D50" s="90"/>
      <c r="E50" s="90"/>
      <c r="F50" s="28"/>
      <c r="G50" s="91"/>
      <c r="H50" s="32"/>
      <c r="I50" s="76">
        <f t="shared" si="42"/>
        <v>0</v>
      </c>
      <c r="J50" s="76">
        <f t="shared" si="43"/>
        <v>0</v>
      </c>
      <c r="K50" s="76">
        <f>K49+I50+J50</f>
        <v>-0.5</v>
      </c>
      <c r="L50" s="28"/>
      <c r="M50" s="33">
        <f t="shared" si="44"/>
        <v>0</v>
      </c>
      <c r="Q50" s="54" t="str">
        <f t="shared" si="31"/>
        <v>0</v>
      </c>
      <c r="R50" s="54" t="str">
        <f t="shared" si="32"/>
        <v>0</v>
      </c>
      <c r="S50" s="1">
        <f t="shared" si="3"/>
        <v>0</v>
      </c>
      <c r="T50" s="55">
        <f t="shared" si="5"/>
        <v>0</v>
      </c>
      <c r="U50" s="54">
        <f t="shared" si="15"/>
        <v>0</v>
      </c>
      <c r="V50" s="54">
        <f t="shared" si="25"/>
        <v>0</v>
      </c>
      <c r="W50" s="3">
        <f t="shared" si="26"/>
        <v>0</v>
      </c>
      <c r="X50" s="54">
        <f t="shared" si="41"/>
        <v>0</v>
      </c>
      <c r="Y50" s="54">
        <f t="shared" si="41"/>
        <v>0</v>
      </c>
      <c r="Z50" s="2">
        <f t="shared" si="28"/>
        <v>0</v>
      </c>
      <c r="AA50" s="1">
        <f t="shared" si="29"/>
        <v>0</v>
      </c>
    </row>
    <row r="51" spans="1:27" ht="22.5" customHeight="1" thickBot="1" x14ac:dyDescent="0.3">
      <c r="A51" s="25"/>
      <c r="B51" s="25"/>
      <c r="C51" s="25"/>
      <c r="D51" s="22"/>
      <c r="E51" s="22"/>
      <c r="F51" s="30"/>
      <c r="G51" s="27"/>
      <c r="H51" s="22"/>
      <c r="I51" s="27"/>
      <c r="J51" s="27"/>
      <c r="K51" s="27"/>
      <c r="L51" s="27"/>
      <c r="M51" s="27"/>
      <c r="N51" s="27"/>
    </row>
    <row r="52" spans="1:27" ht="36" customHeight="1" thickBot="1" x14ac:dyDescent="0.3">
      <c r="A52" s="294" t="s">
        <v>51</v>
      </c>
      <c r="B52" s="295"/>
      <c r="C52" s="295"/>
      <c r="D52" s="295"/>
      <c r="E52" s="295"/>
      <c r="F52" s="295"/>
      <c r="G52" s="295"/>
      <c r="H52" s="295"/>
      <c r="I52" s="295"/>
      <c r="J52" s="296"/>
      <c r="K52" s="77">
        <f>K50</f>
        <v>-0.5</v>
      </c>
      <c r="L52" s="34"/>
      <c r="M52" s="77">
        <f>SUM(M13:M50)</f>
        <v>26</v>
      </c>
    </row>
    <row r="53" spans="1:27" ht="22.5" customHeight="1" x14ac:dyDescent="0.25"/>
    <row r="54" spans="1:27" x14ac:dyDescent="0.25">
      <c r="A54" s="35" t="s">
        <v>6</v>
      </c>
      <c r="B54" s="36"/>
      <c r="C54" s="37"/>
      <c r="E54" s="38" t="s">
        <v>7</v>
      </c>
      <c r="F54" s="39"/>
      <c r="G54" s="39"/>
      <c r="H54" s="39"/>
      <c r="I54" s="40"/>
      <c r="J54" s="8"/>
      <c r="K54" s="78" t="s">
        <v>5</v>
      </c>
      <c r="L54" s="41"/>
      <c r="M54" s="117">
        <f>C46</f>
        <v>43798</v>
      </c>
    </row>
    <row r="55" spans="1:27" ht="27" customHeight="1" x14ac:dyDescent="0.25">
      <c r="A55" s="43"/>
      <c r="B55" s="22"/>
      <c r="C55" s="44"/>
      <c r="D55" s="1"/>
      <c r="E55" s="45"/>
      <c r="F55" s="5"/>
      <c r="G55" s="5"/>
      <c r="H55" s="5"/>
      <c r="I55" s="6"/>
      <c r="K55" s="79"/>
      <c r="L55" s="46"/>
      <c r="M55" s="47"/>
    </row>
    <row r="56" spans="1:27" x14ac:dyDescent="0.25">
      <c r="A56" s="43"/>
      <c r="B56" s="22"/>
      <c r="C56" s="44"/>
      <c r="E56" s="43"/>
      <c r="F56" s="8"/>
      <c r="G56" s="8"/>
      <c r="H56" s="8"/>
      <c r="I56" s="9"/>
    </row>
    <row r="57" spans="1:27" x14ac:dyDescent="0.25">
      <c r="A57" s="43"/>
      <c r="B57" s="22"/>
      <c r="C57" s="44"/>
      <c r="D57" s="1"/>
      <c r="E57" s="43"/>
      <c r="F57" s="8"/>
      <c r="G57" s="8"/>
      <c r="H57" s="8"/>
      <c r="I57" s="9"/>
    </row>
    <row r="58" spans="1:27" x14ac:dyDescent="0.25">
      <c r="A58" s="43"/>
      <c r="B58" s="22"/>
      <c r="C58" s="44"/>
      <c r="D58" s="1"/>
      <c r="E58" s="43"/>
      <c r="F58" s="8"/>
      <c r="G58" s="8"/>
      <c r="H58" s="8"/>
      <c r="I58" s="9"/>
    </row>
    <row r="59" spans="1:27" x14ac:dyDescent="0.25">
      <c r="A59" s="48"/>
      <c r="B59" s="49"/>
      <c r="C59" s="50"/>
      <c r="D59" s="1"/>
      <c r="E59" s="48"/>
      <c r="F59" s="16"/>
      <c r="G59" s="16"/>
      <c r="H59" s="16"/>
      <c r="I59" s="17"/>
    </row>
    <row r="60" spans="1:27" x14ac:dyDescent="0.25">
      <c r="A60" s="1"/>
      <c r="C60" s="1"/>
      <c r="D60" s="1"/>
      <c r="E60" s="1"/>
    </row>
    <row r="61" spans="1:27" x14ac:dyDescent="0.25">
      <c r="A61" s="1"/>
      <c r="C61" s="1"/>
      <c r="D61" s="1"/>
      <c r="E61" s="1"/>
    </row>
    <row r="62" spans="1:27" x14ac:dyDescent="0.25">
      <c r="A62" s="1"/>
      <c r="C62" s="1"/>
      <c r="D62" s="1"/>
      <c r="E62" s="1"/>
    </row>
  </sheetData>
  <mergeCells count="14">
    <mergeCell ref="E5:F5"/>
    <mergeCell ref="A1:B2"/>
    <mergeCell ref="C1:H2"/>
    <mergeCell ref="J1:L2"/>
    <mergeCell ref="M1:M2"/>
    <mergeCell ref="E4:G4"/>
    <mergeCell ref="A49:A50"/>
    <mergeCell ref="A52:J52"/>
    <mergeCell ref="E7:H8"/>
    <mergeCell ref="A14:A20"/>
    <mergeCell ref="A21:A27"/>
    <mergeCell ref="A28:A34"/>
    <mergeCell ref="A35:A41"/>
    <mergeCell ref="A42:A48"/>
  </mergeCells>
  <conditionalFormatting sqref="K52">
    <cfRule type="expression" dxfId="97" priority="49">
      <formula>+$K$52&lt;0</formula>
    </cfRule>
  </conditionalFormatting>
  <conditionalFormatting sqref="M52">
    <cfRule type="expression" dxfId="96" priority="48">
      <formula>+$M$52&lt;0</formula>
    </cfRule>
  </conditionalFormatting>
  <conditionalFormatting sqref="K13">
    <cfRule type="expression" dxfId="95" priority="47">
      <formula>+$K$13&lt;0</formula>
    </cfRule>
  </conditionalFormatting>
  <conditionalFormatting sqref="M13">
    <cfRule type="expression" dxfId="94" priority="46">
      <formula>+$M$13&lt;0</formula>
    </cfRule>
  </conditionalFormatting>
  <conditionalFormatting sqref="C14">
    <cfRule type="expression" dxfId="93" priority="45">
      <formula>OR($D$14="JF",$E$14="JF")</formula>
    </cfRule>
  </conditionalFormatting>
  <conditionalFormatting sqref="C15">
    <cfRule type="expression" dxfId="92" priority="44">
      <formula>OR($D$15="JF",$E$15="JF")</formula>
    </cfRule>
  </conditionalFormatting>
  <conditionalFormatting sqref="C16">
    <cfRule type="expression" dxfId="91" priority="43">
      <formula>OR($D$16="JF",$E$16="JF")</formula>
    </cfRule>
  </conditionalFormatting>
  <conditionalFormatting sqref="C17">
    <cfRule type="expression" dxfId="90" priority="42">
      <formula>OR($D$17="JF",$E$17="JF")</formula>
    </cfRule>
  </conditionalFormatting>
  <conditionalFormatting sqref="C18">
    <cfRule type="expression" dxfId="89" priority="41">
      <formula>OR($D$18="JF",$E$18="JF")</formula>
    </cfRule>
  </conditionalFormatting>
  <conditionalFormatting sqref="C19">
    <cfRule type="expression" dxfId="88" priority="40">
      <formula>OR($D$19="JF",$E$19="JF")</formula>
    </cfRule>
  </conditionalFormatting>
  <conditionalFormatting sqref="C20">
    <cfRule type="expression" dxfId="87" priority="39">
      <formula>OR($D$20="JF",$E$20="JF")</formula>
    </cfRule>
  </conditionalFormatting>
  <conditionalFormatting sqref="C21">
    <cfRule type="expression" dxfId="86" priority="38">
      <formula>OR($D$21="JF",$E$21="JF")</formula>
    </cfRule>
  </conditionalFormatting>
  <conditionalFormatting sqref="C22">
    <cfRule type="expression" dxfId="85" priority="37">
      <formula>OR($D$22="JF",$E$22="JF")</formula>
    </cfRule>
  </conditionalFormatting>
  <conditionalFormatting sqref="C23">
    <cfRule type="expression" dxfId="84" priority="36">
      <formula>OR($D$23="JF",$E$23="JF")</formula>
    </cfRule>
  </conditionalFormatting>
  <conditionalFormatting sqref="C24">
    <cfRule type="expression" dxfId="83" priority="35">
      <formula>OR($D$24="JF",$E$24="JF")</formula>
    </cfRule>
  </conditionalFormatting>
  <conditionalFormatting sqref="C25">
    <cfRule type="expression" dxfId="82" priority="34">
      <formula>OR($D$25="JF",$E$25="JF")</formula>
    </cfRule>
  </conditionalFormatting>
  <conditionalFormatting sqref="C26">
    <cfRule type="expression" dxfId="81" priority="33">
      <formula>OR($D$26="JF",$E$26="JF")</formula>
    </cfRule>
  </conditionalFormatting>
  <conditionalFormatting sqref="C27">
    <cfRule type="expression" dxfId="80" priority="32">
      <formula>OR($D$27="JF",$E$27="JF")</formula>
    </cfRule>
  </conditionalFormatting>
  <conditionalFormatting sqref="C28">
    <cfRule type="expression" dxfId="79" priority="31">
      <formula>OR($D$28="JF",$E$28="JF")</formula>
    </cfRule>
  </conditionalFormatting>
  <conditionalFormatting sqref="C29">
    <cfRule type="expression" dxfId="78" priority="30">
      <formula>OR($D$29="JF",$E$29="JF")</formula>
    </cfRule>
  </conditionalFormatting>
  <conditionalFormatting sqref="C30">
    <cfRule type="expression" dxfId="77" priority="29">
      <formula>OR($D$30="JF",$E$30="JF")</formula>
    </cfRule>
  </conditionalFormatting>
  <conditionalFormatting sqref="C31">
    <cfRule type="expression" dxfId="76" priority="28">
      <formula>OR($D$31="JF",$E$31="JF")</formula>
    </cfRule>
  </conditionalFormatting>
  <conditionalFormatting sqref="C32">
    <cfRule type="expression" dxfId="75" priority="27">
      <formula>OR($D$32="JF",$E$32="JF")</formula>
    </cfRule>
  </conditionalFormatting>
  <conditionalFormatting sqref="C33">
    <cfRule type="expression" dxfId="74" priority="26">
      <formula>OR($D$33="JF",$E$33="JF")</formula>
    </cfRule>
  </conditionalFormatting>
  <conditionalFormatting sqref="C34">
    <cfRule type="expression" dxfId="73" priority="25">
      <formula>OR($D$34="JF",$E$34="JF")</formula>
    </cfRule>
  </conditionalFormatting>
  <conditionalFormatting sqref="C35">
    <cfRule type="expression" dxfId="72" priority="24">
      <formula>OR($D$35="JF",$E$35="JF")</formula>
    </cfRule>
  </conditionalFormatting>
  <conditionalFormatting sqref="C36">
    <cfRule type="expression" dxfId="71" priority="23">
      <formula>OR($D$36="JF",$E$36="JF")</formula>
    </cfRule>
  </conditionalFormatting>
  <conditionalFormatting sqref="C37">
    <cfRule type="expression" dxfId="70" priority="22">
      <formula>OR($D$37="JF",$E$37="JF")</formula>
    </cfRule>
  </conditionalFormatting>
  <conditionalFormatting sqref="C38">
    <cfRule type="expression" dxfId="69" priority="21">
      <formula>OR($D$38="JF",$E$38="JF")</formula>
    </cfRule>
  </conditionalFormatting>
  <conditionalFormatting sqref="C39">
    <cfRule type="expression" dxfId="68" priority="20">
      <formula>OR($D$39="JF",$E$39="JF")</formula>
    </cfRule>
  </conditionalFormatting>
  <conditionalFormatting sqref="C40">
    <cfRule type="expression" dxfId="67" priority="19">
      <formula>OR($D$40="JF",$E$40="JF")</formula>
    </cfRule>
  </conditionalFormatting>
  <conditionalFormatting sqref="C41">
    <cfRule type="expression" dxfId="66" priority="18">
      <formula>OR($D$41="JF",$E$41="JF")</formula>
    </cfRule>
  </conditionalFormatting>
  <conditionalFormatting sqref="C42">
    <cfRule type="expression" dxfId="65" priority="17">
      <formula>OR($D$42="JF",$E$42="JF")</formula>
    </cfRule>
  </conditionalFormatting>
  <conditionalFormatting sqref="C43">
    <cfRule type="expression" dxfId="64" priority="16">
      <formula>OR($D$43="JF",$E$43="JF")</formula>
    </cfRule>
  </conditionalFormatting>
  <conditionalFormatting sqref="C44">
    <cfRule type="expression" dxfId="63" priority="15">
      <formula>OR($D$44="JF",$E$44="JF")</formula>
    </cfRule>
  </conditionalFormatting>
  <conditionalFormatting sqref="C45">
    <cfRule type="expression" dxfId="62" priority="14">
      <formula>OR($D$45="JF",$E$45="JF")</formula>
    </cfRule>
  </conditionalFormatting>
  <conditionalFormatting sqref="C46">
    <cfRule type="expression" dxfId="61" priority="13">
      <formula>OR($D$46="JF",$E$46="JF")</formula>
    </cfRule>
  </conditionalFormatting>
  <conditionalFormatting sqref="C47">
    <cfRule type="expression" dxfId="60" priority="12">
      <formula>OR($D$47="JF",$E$47="JF")</formula>
    </cfRule>
  </conditionalFormatting>
  <conditionalFormatting sqref="C48">
    <cfRule type="expression" dxfId="59" priority="11">
      <formula>OR($D$48="JF",$E$48="JF")</formula>
    </cfRule>
  </conditionalFormatting>
  <conditionalFormatting sqref="C49">
    <cfRule type="expression" dxfId="58" priority="10">
      <formula>OR($D$49="JF",$E$49="JF")</formula>
    </cfRule>
  </conditionalFormatting>
  <conditionalFormatting sqref="C50">
    <cfRule type="expression" dxfId="57" priority="9">
      <formula>OR($D$50="JF",$E$50="JF")</formula>
    </cfRule>
  </conditionalFormatting>
  <conditionalFormatting sqref="C14">
    <cfRule type="expression" dxfId="56" priority="7">
      <formula>$AE14="FERIE"</formula>
    </cfRule>
  </conditionalFormatting>
  <conditionalFormatting sqref="C15">
    <cfRule type="expression" dxfId="55" priority="6">
      <formula>$AE15="FERIE"</formula>
    </cfRule>
  </conditionalFormatting>
  <conditionalFormatting sqref="C16">
    <cfRule type="expression" dxfId="54" priority="5">
      <formula>$AE16="FERIE"</formula>
    </cfRule>
  </conditionalFormatting>
  <conditionalFormatting sqref="C18">
    <cfRule type="expression" dxfId="53" priority="4">
      <formula>$AE18="FERIE"</formula>
    </cfRule>
  </conditionalFormatting>
  <conditionalFormatting sqref="C19">
    <cfRule type="expression" dxfId="52" priority="3">
      <formula>$AE19="FERIE"</formula>
    </cfRule>
  </conditionalFormatting>
  <conditionalFormatting sqref="C20">
    <cfRule type="expression" dxfId="51" priority="2">
      <formula>$AE20="FERIE"</formula>
    </cfRule>
  </conditionalFormatting>
  <conditionalFormatting sqref="C17">
    <cfRule type="expression" dxfId="50" priority="8">
      <formula>$AE6="FERIE"</formula>
    </cfRule>
  </conditionalFormatting>
  <conditionalFormatting sqref="C21">
    <cfRule type="expression" dxfId="49" priority="1">
      <formula>$AE21="FERIE"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9" scale="61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62"/>
  <sheetViews>
    <sheetView topLeftCell="A36" workbookViewId="0">
      <selection activeCell="G49" sqref="D20:G49"/>
    </sheetView>
  </sheetViews>
  <sheetFormatPr baseColWidth="10" defaultRowHeight="15" x14ac:dyDescent="0.25"/>
  <cols>
    <col min="1" max="1" width="7.5703125" style="3" customWidth="1"/>
    <col min="2" max="2" width="14.28515625" style="1" customWidth="1"/>
    <col min="3" max="3" width="12.85546875" style="54" customWidth="1"/>
    <col min="4" max="5" width="11.28515625" style="54" customWidth="1"/>
    <col min="6" max="6" width="3.140625" style="1" customWidth="1"/>
    <col min="7" max="7" width="13.28515625" style="1" customWidth="1"/>
    <col min="8" max="8" width="4.7109375" style="1" customWidth="1"/>
    <col min="9" max="10" width="13.42578125" style="1" customWidth="1"/>
    <col min="11" max="11" width="13.5703125" style="1" customWidth="1"/>
    <col min="12" max="12" width="4" style="1" customWidth="1"/>
    <col min="13" max="13" width="12.7109375" style="1" customWidth="1"/>
    <col min="14" max="14" width="11.42578125" style="1"/>
    <col min="15" max="15" width="11.42578125" style="57"/>
    <col min="16" max="16" width="11.42578125" style="1"/>
    <col min="17" max="28" width="11.42578125" style="1" customWidth="1"/>
    <col min="29" max="247" width="11.42578125" style="1"/>
    <col min="248" max="248" width="7.5703125" style="1" customWidth="1"/>
    <col min="249" max="249" width="14.28515625" style="1" customWidth="1"/>
    <col min="250" max="250" width="13.85546875" style="1" bestFit="1" customWidth="1"/>
    <col min="251" max="252" width="15.7109375" style="1" customWidth="1"/>
    <col min="253" max="253" width="11.42578125" style="1"/>
    <col min="254" max="254" width="8.28515625" style="1" customWidth="1"/>
    <col min="255" max="255" width="20.28515625" style="1" customWidth="1"/>
    <col min="256" max="503" width="11.42578125" style="1"/>
    <col min="504" max="504" width="7.5703125" style="1" customWidth="1"/>
    <col min="505" max="505" width="14.28515625" style="1" customWidth="1"/>
    <col min="506" max="506" width="13.85546875" style="1" bestFit="1" customWidth="1"/>
    <col min="507" max="508" width="15.7109375" style="1" customWidth="1"/>
    <col min="509" max="509" width="11.42578125" style="1"/>
    <col min="510" max="510" width="8.28515625" style="1" customWidth="1"/>
    <col min="511" max="511" width="20.28515625" style="1" customWidth="1"/>
    <col min="512" max="759" width="11.42578125" style="1"/>
    <col min="760" max="760" width="7.5703125" style="1" customWidth="1"/>
    <col min="761" max="761" width="14.28515625" style="1" customWidth="1"/>
    <col min="762" max="762" width="13.85546875" style="1" bestFit="1" customWidth="1"/>
    <col min="763" max="764" width="15.7109375" style="1" customWidth="1"/>
    <col min="765" max="765" width="11.42578125" style="1"/>
    <col min="766" max="766" width="8.28515625" style="1" customWidth="1"/>
    <col min="767" max="767" width="20.28515625" style="1" customWidth="1"/>
    <col min="768" max="1015" width="11.42578125" style="1"/>
    <col min="1016" max="1016" width="7.5703125" style="1" customWidth="1"/>
    <col min="1017" max="1017" width="14.28515625" style="1" customWidth="1"/>
    <col min="1018" max="1018" width="13.85546875" style="1" bestFit="1" customWidth="1"/>
    <col min="1019" max="1020" width="15.7109375" style="1" customWidth="1"/>
    <col min="1021" max="1021" width="11.42578125" style="1"/>
    <col min="1022" max="1022" width="8.28515625" style="1" customWidth="1"/>
    <col min="1023" max="1023" width="20.28515625" style="1" customWidth="1"/>
    <col min="1024" max="1271" width="11.42578125" style="1"/>
    <col min="1272" max="1272" width="7.5703125" style="1" customWidth="1"/>
    <col min="1273" max="1273" width="14.28515625" style="1" customWidth="1"/>
    <col min="1274" max="1274" width="13.85546875" style="1" bestFit="1" customWidth="1"/>
    <col min="1275" max="1276" width="15.7109375" style="1" customWidth="1"/>
    <col min="1277" max="1277" width="11.42578125" style="1"/>
    <col min="1278" max="1278" width="8.28515625" style="1" customWidth="1"/>
    <col min="1279" max="1279" width="20.28515625" style="1" customWidth="1"/>
    <col min="1280" max="1527" width="11.42578125" style="1"/>
    <col min="1528" max="1528" width="7.5703125" style="1" customWidth="1"/>
    <col min="1529" max="1529" width="14.28515625" style="1" customWidth="1"/>
    <col min="1530" max="1530" width="13.85546875" style="1" bestFit="1" customWidth="1"/>
    <col min="1531" max="1532" width="15.7109375" style="1" customWidth="1"/>
    <col min="1533" max="1533" width="11.42578125" style="1"/>
    <col min="1534" max="1534" width="8.28515625" style="1" customWidth="1"/>
    <col min="1535" max="1535" width="20.28515625" style="1" customWidth="1"/>
    <col min="1536" max="1783" width="11.42578125" style="1"/>
    <col min="1784" max="1784" width="7.5703125" style="1" customWidth="1"/>
    <col min="1785" max="1785" width="14.28515625" style="1" customWidth="1"/>
    <col min="1786" max="1786" width="13.85546875" style="1" bestFit="1" customWidth="1"/>
    <col min="1787" max="1788" width="15.7109375" style="1" customWidth="1"/>
    <col min="1789" max="1789" width="11.42578125" style="1"/>
    <col min="1790" max="1790" width="8.28515625" style="1" customWidth="1"/>
    <col min="1791" max="1791" width="20.28515625" style="1" customWidth="1"/>
    <col min="1792" max="2039" width="11.42578125" style="1"/>
    <col min="2040" max="2040" width="7.5703125" style="1" customWidth="1"/>
    <col min="2041" max="2041" width="14.28515625" style="1" customWidth="1"/>
    <col min="2042" max="2042" width="13.85546875" style="1" bestFit="1" customWidth="1"/>
    <col min="2043" max="2044" width="15.7109375" style="1" customWidth="1"/>
    <col min="2045" max="2045" width="11.42578125" style="1"/>
    <col min="2046" max="2046" width="8.28515625" style="1" customWidth="1"/>
    <col min="2047" max="2047" width="20.28515625" style="1" customWidth="1"/>
    <col min="2048" max="2295" width="11.42578125" style="1"/>
    <col min="2296" max="2296" width="7.5703125" style="1" customWidth="1"/>
    <col min="2297" max="2297" width="14.28515625" style="1" customWidth="1"/>
    <col min="2298" max="2298" width="13.85546875" style="1" bestFit="1" customWidth="1"/>
    <col min="2299" max="2300" width="15.7109375" style="1" customWidth="1"/>
    <col min="2301" max="2301" width="11.42578125" style="1"/>
    <col min="2302" max="2302" width="8.28515625" style="1" customWidth="1"/>
    <col min="2303" max="2303" width="20.28515625" style="1" customWidth="1"/>
    <col min="2304" max="2551" width="11.42578125" style="1"/>
    <col min="2552" max="2552" width="7.5703125" style="1" customWidth="1"/>
    <col min="2553" max="2553" width="14.28515625" style="1" customWidth="1"/>
    <col min="2554" max="2554" width="13.85546875" style="1" bestFit="1" customWidth="1"/>
    <col min="2555" max="2556" width="15.7109375" style="1" customWidth="1"/>
    <col min="2557" max="2557" width="11.42578125" style="1"/>
    <col min="2558" max="2558" width="8.28515625" style="1" customWidth="1"/>
    <col min="2559" max="2559" width="20.28515625" style="1" customWidth="1"/>
    <col min="2560" max="2807" width="11.42578125" style="1"/>
    <col min="2808" max="2808" width="7.5703125" style="1" customWidth="1"/>
    <col min="2809" max="2809" width="14.28515625" style="1" customWidth="1"/>
    <col min="2810" max="2810" width="13.85546875" style="1" bestFit="1" customWidth="1"/>
    <col min="2811" max="2812" width="15.7109375" style="1" customWidth="1"/>
    <col min="2813" max="2813" width="11.42578125" style="1"/>
    <col min="2814" max="2814" width="8.28515625" style="1" customWidth="1"/>
    <col min="2815" max="2815" width="20.28515625" style="1" customWidth="1"/>
    <col min="2816" max="3063" width="11.42578125" style="1"/>
    <col min="3064" max="3064" width="7.5703125" style="1" customWidth="1"/>
    <col min="3065" max="3065" width="14.28515625" style="1" customWidth="1"/>
    <col min="3066" max="3066" width="13.85546875" style="1" bestFit="1" customWidth="1"/>
    <col min="3067" max="3068" width="15.7109375" style="1" customWidth="1"/>
    <col min="3069" max="3069" width="11.42578125" style="1"/>
    <col min="3070" max="3070" width="8.28515625" style="1" customWidth="1"/>
    <col min="3071" max="3071" width="20.28515625" style="1" customWidth="1"/>
    <col min="3072" max="3319" width="11.42578125" style="1"/>
    <col min="3320" max="3320" width="7.5703125" style="1" customWidth="1"/>
    <col min="3321" max="3321" width="14.28515625" style="1" customWidth="1"/>
    <col min="3322" max="3322" width="13.85546875" style="1" bestFit="1" customWidth="1"/>
    <col min="3323" max="3324" width="15.7109375" style="1" customWidth="1"/>
    <col min="3325" max="3325" width="11.42578125" style="1"/>
    <col min="3326" max="3326" width="8.28515625" style="1" customWidth="1"/>
    <col min="3327" max="3327" width="20.28515625" style="1" customWidth="1"/>
    <col min="3328" max="3575" width="11.42578125" style="1"/>
    <col min="3576" max="3576" width="7.5703125" style="1" customWidth="1"/>
    <col min="3577" max="3577" width="14.28515625" style="1" customWidth="1"/>
    <col min="3578" max="3578" width="13.85546875" style="1" bestFit="1" customWidth="1"/>
    <col min="3579" max="3580" width="15.7109375" style="1" customWidth="1"/>
    <col min="3581" max="3581" width="11.42578125" style="1"/>
    <col min="3582" max="3582" width="8.28515625" style="1" customWidth="1"/>
    <col min="3583" max="3583" width="20.28515625" style="1" customWidth="1"/>
    <col min="3584" max="3831" width="11.42578125" style="1"/>
    <col min="3832" max="3832" width="7.5703125" style="1" customWidth="1"/>
    <col min="3833" max="3833" width="14.28515625" style="1" customWidth="1"/>
    <col min="3834" max="3834" width="13.85546875" style="1" bestFit="1" customWidth="1"/>
    <col min="3835" max="3836" width="15.7109375" style="1" customWidth="1"/>
    <col min="3837" max="3837" width="11.42578125" style="1"/>
    <col min="3838" max="3838" width="8.28515625" style="1" customWidth="1"/>
    <col min="3839" max="3839" width="20.28515625" style="1" customWidth="1"/>
    <col min="3840" max="4087" width="11.42578125" style="1"/>
    <col min="4088" max="4088" width="7.5703125" style="1" customWidth="1"/>
    <col min="4089" max="4089" width="14.28515625" style="1" customWidth="1"/>
    <col min="4090" max="4090" width="13.85546875" style="1" bestFit="1" customWidth="1"/>
    <col min="4091" max="4092" width="15.7109375" style="1" customWidth="1"/>
    <col min="4093" max="4093" width="11.42578125" style="1"/>
    <col min="4094" max="4094" width="8.28515625" style="1" customWidth="1"/>
    <col min="4095" max="4095" width="20.28515625" style="1" customWidth="1"/>
    <col min="4096" max="4343" width="11.42578125" style="1"/>
    <col min="4344" max="4344" width="7.5703125" style="1" customWidth="1"/>
    <col min="4345" max="4345" width="14.28515625" style="1" customWidth="1"/>
    <col min="4346" max="4346" width="13.85546875" style="1" bestFit="1" customWidth="1"/>
    <col min="4347" max="4348" width="15.7109375" style="1" customWidth="1"/>
    <col min="4349" max="4349" width="11.42578125" style="1"/>
    <col min="4350" max="4350" width="8.28515625" style="1" customWidth="1"/>
    <col min="4351" max="4351" width="20.28515625" style="1" customWidth="1"/>
    <col min="4352" max="4599" width="11.42578125" style="1"/>
    <col min="4600" max="4600" width="7.5703125" style="1" customWidth="1"/>
    <col min="4601" max="4601" width="14.28515625" style="1" customWidth="1"/>
    <col min="4602" max="4602" width="13.85546875" style="1" bestFit="1" customWidth="1"/>
    <col min="4603" max="4604" width="15.7109375" style="1" customWidth="1"/>
    <col min="4605" max="4605" width="11.42578125" style="1"/>
    <col min="4606" max="4606" width="8.28515625" style="1" customWidth="1"/>
    <col min="4607" max="4607" width="20.28515625" style="1" customWidth="1"/>
    <col min="4608" max="4855" width="11.42578125" style="1"/>
    <col min="4856" max="4856" width="7.5703125" style="1" customWidth="1"/>
    <col min="4857" max="4857" width="14.28515625" style="1" customWidth="1"/>
    <col min="4858" max="4858" width="13.85546875" style="1" bestFit="1" customWidth="1"/>
    <col min="4859" max="4860" width="15.7109375" style="1" customWidth="1"/>
    <col min="4861" max="4861" width="11.42578125" style="1"/>
    <col min="4862" max="4862" width="8.28515625" style="1" customWidth="1"/>
    <col min="4863" max="4863" width="20.28515625" style="1" customWidth="1"/>
    <col min="4864" max="5111" width="11.42578125" style="1"/>
    <col min="5112" max="5112" width="7.5703125" style="1" customWidth="1"/>
    <col min="5113" max="5113" width="14.28515625" style="1" customWidth="1"/>
    <col min="5114" max="5114" width="13.85546875" style="1" bestFit="1" customWidth="1"/>
    <col min="5115" max="5116" width="15.7109375" style="1" customWidth="1"/>
    <col min="5117" max="5117" width="11.42578125" style="1"/>
    <col min="5118" max="5118" width="8.28515625" style="1" customWidth="1"/>
    <col min="5119" max="5119" width="20.28515625" style="1" customWidth="1"/>
    <col min="5120" max="5367" width="11.42578125" style="1"/>
    <col min="5368" max="5368" width="7.5703125" style="1" customWidth="1"/>
    <col min="5369" max="5369" width="14.28515625" style="1" customWidth="1"/>
    <col min="5370" max="5370" width="13.85546875" style="1" bestFit="1" customWidth="1"/>
    <col min="5371" max="5372" width="15.7109375" style="1" customWidth="1"/>
    <col min="5373" max="5373" width="11.42578125" style="1"/>
    <col min="5374" max="5374" width="8.28515625" style="1" customWidth="1"/>
    <col min="5375" max="5375" width="20.28515625" style="1" customWidth="1"/>
    <col min="5376" max="5623" width="11.42578125" style="1"/>
    <col min="5624" max="5624" width="7.5703125" style="1" customWidth="1"/>
    <col min="5625" max="5625" width="14.28515625" style="1" customWidth="1"/>
    <col min="5626" max="5626" width="13.85546875" style="1" bestFit="1" customWidth="1"/>
    <col min="5627" max="5628" width="15.7109375" style="1" customWidth="1"/>
    <col min="5629" max="5629" width="11.42578125" style="1"/>
    <col min="5630" max="5630" width="8.28515625" style="1" customWidth="1"/>
    <col min="5631" max="5631" width="20.28515625" style="1" customWidth="1"/>
    <col min="5632" max="5879" width="11.42578125" style="1"/>
    <col min="5880" max="5880" width="7.5703125" style="1" customWidth="1"/>
    <col min="5881" max="5881" width="14.28515625" style="1" customWidth="1"/>
    <col min="5882" max="5882" width="13.85546875" style="1" bestFit="1" customWidth="1"/>
    <col min="5883" max="5884" width="15.7109375" style="1" customWidth="1"/>
    <col min="5885" max="5885" width="11.42578125" style="1"/>
    <col min="5886" max="5886" width="8.28515625" style="1" customWidth="1"/>
    <col min="5887" max="5887" width="20.28515625" style="1" customWidth="1"/>
    <col min="5888" max="6135" width="11.42578125" style="1"/>
    <col min="6136" max="6136" width="7.5703125" style="1" customWidth="1"/>
    <col min="6137" max="6137" width="14.28515625" style="1" customWidth="1"/>
    <col min="6138" max="6138" width="13.85546875" style="1" bestFit="1" customWidth="1"/>
    <col min="6139" max="6140" width="15.7109375" style="1" customWidth="1"/>
    <col min="6141" max="6141" width="11.42578125" style="1"/>
    <col min="6142" max="6142" width="8.28515625" style="1" customWidth="1"/>
    <col min="6143" max="6143" width="20.28515625" style="1" customWidth="1"/>
    <col min="6144" max="6391" width="11.42578125" style="1"/>
    <col min="6392" max="6392" width="7.5703125" style="1" customWidth="1"/>
    <col min="6393" max="6393" width="14.28515625" style="1" customWidth="1"/>
    <col min="6394" max="6394" width="13.85546875" style="1" bestFit="1" customWidth="1"/>
    <col min="6395" max="6396" width="15.7109375" style="1" customWidth="1"/>
    <col min="6397" max="6397" width="11.42578125" style="1"/>
    <col min="6398" max="6398" width="8.28515625" style="1" customWidth="1"/>
    <col min="6399" max="6399" width="20.28515625" style="1" customWidth="1"/>
    <col min="6400" max="6647" width="11.42578125" style="1"/>
    <col min="6648" max="6648" width="7.5703125" style="1" customWidth="1"/>
    <col min="6649" max="6649" width="14.28515625" style="1" customWidth="1"/>
    <col min="6650" max="6650" width="13.85546875" style="1" bestFit="1" customWidth="1"/>
    <col min="6651" max="6652" width="15.7109375" style="1" customWidth="1"/>
    <col min="6653" max="6653" width="11.42578125" style="1"/>
    <col min="6654" max="6654" width="8.28515625" style="1" customWidth="1"/>
    <col min="6655" max="6655" width="20.28515625" style="1" customWidth="1"/>
    <col min="6656" max="6903" width="11.42578125" style="1"/>
    <col min="6904" max="6904" width="7.5703125" style="1" customWidth="1"/>
    <col min="6905" max="6905" width="14.28515625" style="1" customWidth="1"/>
    <col min="6906" max="6906" width="13.85546875" style="1" bestFit="1" customWidth="1"/>
    <col min="6907" max="6908" width="15.7109375" style="1" customWidth="1"/>
    <col min="6909" max="6909" width="11.42578125" style="1"/>
    <col min="6910" max="6910" width="8.28515625" style="1" customWidth="1"/>
    <col min="6911" max="6911" width="20.28515625" style="1" customWidth="1"/>
    <col min="6912" max="7159" width="11.42578125" style="1"/>
    <col min="7160" max="7160" width="7.5703125" style="1" customWidth="1"/>
    <col min="7161" max="7161" width="14.28515625" style="1" customWidth="1"/>
    <col min="7162" max="7162" width="13.85546875" style="1" bestFit="1" customWidth="1"/>
    <col min="7163" max="7164" width="15.7109375" style="1" customWidth="1"/>
    <col min="7165" max="7165" width="11.42578125" style="1"/>
    <col min="7166" max="7166" width="8.28515625" style="1" customWidth="1"/>
    <col min="7167" max="7167" width="20.28515625" style="1" customWidth="1"/>
    <col min="7168" max="7415" width="11.42578125" style="1"/>
    <col min="7416" max="7416" width="7.5703125" style="1" customWidth="1"/>
    <col min="7417" max="7417" width="14.28515625" style="1" customWidth="1"/>
    <col min="7418" max="7418" width="13.85546875" style="1" bestFit="1" customWidth="1"/>
    <col min="7419" max="7420" width="15.7109375" style="1" customWidth="1"/>
    <col min="7421" max="7421" width="11.42578125" style="1"/>
    <col min="7422" max="7422" width="8.28515625" style="1" customWidth="1"/>
    <col min="7423" max="7423" width="20.28515625" style="1" customWidth="1"/>
    <col min="7424" max="7671" width="11.42578125" style="1"/>
    <col min="7672" max="7672" width="7.5703125" style="1" customWidth="1"/>
    <col min="7673" max="7673" width="14.28515625" style="1" customWidth="1"/>
    <col min="7674" max="7674" width="13.85546875" style="1" bestFit="1" customWidth="1"/>
    <col min="7675" max="7676" width="15.7109375" style="1" customWidth="1"/>
    <col min="7677" max="7677" width="11.42578125" style="1"/>
    <col min="7678" max="7678" width="8.28515625" style="1" customWidth="1"/>
    <col min="7679" max="7679" width="20.28515625" style="1" customWidth="1"/>
    <col min="7680" max="7927" width="11.42578125" style="1"/>
    <col min="7928" max="7928" width="7.5703125" style="1" customWidth="1"/>
    <col min="7929" max="7929" width="14.28515625" style="1" customWidth="1"/>
    <col min="7930" max="7930" width="13.85546875" style="1" bestFit="1" customWidth="1"/>
    <col min="7931" max="7932" width="15.7109375" style="1" customWidth="1"/>
    <col min="7933" max="7933" width="11.42578125" style="1"/>
    <col min="7934" max="7934" width="8.28515625" style="1" customWidth="1"/>
    <col min="7935" max="7935" width="20.28515625" style="1" customWidth="1"/>
    <col min="7936" max="8183" width="11.42578125" style="1"/>
    <col min="8184" max="8184" width="7.5703125" style="1" customWidth="1"/>
    <col min="8185" max="8185" width="14.28515625" style="1" customWidth="1"/>
    <col min="8186" max="8186" width="13.85546875" style="1" bestFit="1" customWidth="1"/>
    <col min="8187" max="8188" width="15.7109375" style="1" customWidth="1"/>
    <col min="8189" max="8189" width="11.42578125" style="1"/>
    <col min="8190" max="8190" width="8.28515625" style="1" customWidth="1"/>
    <col min="8191" max="8191" width="20.28515625" style="1" customWidth="1"/>
    <col min="8192" max="8439" width="11.42578125" style="1"/>
    <col min="8440" max="8440" width="7.5703125" style="1" customWidth="1"/>
    <col min="8441" max="8441" width="14.28515625" style="1" customWidth="1"/>
    <col min="8442" max="8442" width="13.85546875" style="1" bestFit="1" customWidth="1"/>
    <col min="8443" max="8444" width="15.7109375" style="1" customWidth="1"/>
    <col min="8445" max="8445" width="11.42578125" style="1"/>
    <col min="8446" max="8446" width="8.28515625" style="1" customWidth="1"/>
    <col min="8447" max="8447" width="20.28515625" style="1" customWidth="1"/>
    <col min="8448" max="8695" width="11.42578125" style="1"/>
    <col min="8696" max="8696" width="7.5703125" style="1" customWidth="1"/>
    <col min="8697" max="8697" width="14.28515625" style="1" customWidth="1"/>
    <col min="8698" max="8698" width="13.85546875" style="1" bestFit="1" customWidth="1"/>
    <col min="8699" max="8700" width="15.7109375" style="1" customWidth="1"/>
    <col min="8701" max="8701" width="11.42578125" style="1"/>
    <col min="8702" max="8702" width="8.28515625" style="1" customWidth="1"/>
    <col min="8703" max="8703" width="20.28515625" style="1" customWidth="1"/>
    <col min="8704" max="8951" width="11.42578125" style="1"/>
    <col min="8952" max="8952" width="7.5703125" style="1" customWidth="1"/>
    <col min="8953" max="8953" width="14.28515625" style="1" customWidth="1"/>
    <col min="8954" max="8954" width="13.85546875" style="1" bestFit="1" customWidth="1"/>
    <col min="8955" max="8956" width="15.7109375" style="1" customWidth="1"/>
    <col min="8957" max="8957" width="11.42578125" style="1"/>
    <col min="8958" max="8958" width="8.28515625" style="1" customWidth="1"/>
    <col min="8959" max="8959" width="20.28515625" style="1" customWidth="1"/>
    <col min="8960" max="9207" width="11.42578125" style="1"/>
    <col min="9208" max="9208" width="7.5703125" style="1" customWidth="1"/>
    <col min="9209" max="9209" width="14.28515625" style="1" customWidth="1"/>
    <col min="9210" max="9210" width="13.85546875" style="1" bestFit="1" customWidth="1"/>
    <col min="9211" max="9212" width="15.7109375" style="1" customWidth="1"/>
    <col min="9213" max="9213" width="11.42578125" style="1"/>
    <col min="9214" max="9214" width="8.28515625" style="1" customWidth="1"/>
    <col min="9215" max="9215" width="20.28515625" style="1" customWidth="1"/>
    <col min="9216" max="9463" width="11.42578125" style="1"/>
    <col min="9464" max="9464" width="7.5703125" style="1" customWidth="1"/>
    <col min="9465" max="9465" width="14.28515625" style="1" customWidth="1"/>
    <col min="9466" max="9466" width="13.85546875" style="1" bestFit="1" customWidth="1"/>
    <col min="9467" max="9468" width="15.7109375" style="1" customWidth="1"/>
    <col min="9469" max="9469" width="11.42578125" style="1"/>
    <col min="9470" max="9470" width="8.28515625" style="1" customWidth="1"/>
    <col min="9471" max="9471" width="20.28515625" style="1" customWidth="1"/>
    <col min="9472" max="9719" width="11.42578125" style="1"/>
    <col min="9720" max="9720" width="7.5703125" style="1" customWidth="1"/>
    <col min="9721" max="9721" width="14.28515625" style="1" customWidth="1"/>
    <col min="9722" max="9722" width="13.85546875" style="1" bestFit="1" customWidth="1"/>
    <col min="9723" max="9724" width="15.7109375" style="1" customWidth="1"/>
    <col min="9725" max="9725" width="11.42578125" style="1"/>
    <col min="9726" max="9726" width="8.28515625" style="1" customWidth="1"/>
    <col min="9727" max="9727" width="20.28515625" style="1" customWidth="1"/>
    <col min="9728" max="9975" width="11.42578125" style="1"/>
    <col min="9976" max="9976" width="7.5703125" style="1" customWidth="1"/>
    <col min="9977" max="9977" width="14.28515625" style="1" customWidth="1"/>
    <col min="9978" max="9978" width="13.85546875" style="1" bestFit="1" customWidth="1"/>
    <col min="9979" max="9980" width="15.7109375" style="1" customWidth="1"/>
    <col min="9981" max="9981" width="11.42578125" style="1"/>
    <col min="9982" max="9982" width="8.28515625" style="1" customWidth="1"/>
    <col min="9983" max="9983" width="20.28515625" style="1" customWidth="1"/>
    <col min="9984" max="10231" width="11.42578125" style="1"/>
    <col min="10232" max="10232" width="7.5703125" style="1" customWidth="1"/>
    <col min="10233" max="10233" width="14.28515625" style="1" customWidth="1"/>
    <col min="10234" max="10234" width="13.85546875" style="1" bestFit="1" customWidth="1"/>
    <col min="10235" max="10236" width="15.7109375" style="1" customWidth="1"/>
    <col min="10237" max="10237" width="11.42578125" style="1"/>
    <col min="10238" max="10238" width="8.28515625" style="1" customWidth="1"/>
    <col min="10239" max="10239" width="20.28515625" style="1" customWidth="1"/>
    <col min="10240" max="10487" width="11.42578125" style="1"/>
    <col min="10488" max="10488" width="7.5703125" style="1" customWidth="1"/>
    <col min="10489" max="10489" width="14.28515625" style="1" customWidth="1"/>
    <col min="10490" max="10490" width="13.85546875" style="1" bestFit="1" customWidth="1"/>
    <col min="10491" max="10492" width="15.7109375" style="1" customWidth="1"/>
    <col min="10493" max="10493" width="11.42578125" style="1"/>
    <col min="10494" max="10494" width="8.28515625" style="1" customWidth="1"/>
    <col min="10495" max="10495" width="20.28515625" style="1" customWidth="1"/>
    <col min="10496" max="10743" width="11.42578125" style="1"/>
    <col min="10744" max="10744" width="7.5703125" style="1" customWidth="1"/>
    <col min="10745" max="10745" width="14.28515625" style="1" customWidth="1"/>
    <col min="10746" max="10746" width="13.85546875" style="1" bestFit="1" customWidth="1"/>
    <col min="10747" max="10748" width="15.7109375" style="1" customWidth="1"/>
    <col min="10749" max="10749" width="11.42578125" style="1"/>
    <col min="10750" max="10750" width="8.28515625" style="1" customWidth="1"/>
    <col min="10751" max="10751" width="20.28515625" style="1" customWidth="1"/>
    <col min="10752" max="10999" width="11.42578125" style="1"/>
    <col min="11000" max="11000" width="7.5703125" style="1" customWidth="1"/>
    <col min="11001" max="11001" width="14.28515625" style="1" customWidth="1"/>
    <col min="11002" max="11002" width="13.85546875" style="1" bestFit="1" customWidth="1"/>
    <col min="11003" max="11004" width="15.7109375" style="1" customWidth="1"/>
    <col min="11005" max="11005" width="11.42578125" style="1"/>
    <col min="11006" max="11006" width="8.28515625" style="1" customWidth="1"/>
    <col min="11007" max="11007" width="20.28515625" style="1" customWidth="1"/>
    <col min="11008" max="11255" width="11.42578125" style="1"/>
    <col min="11256" max="11256" width="7.5703125" style="1" customWidth="1"/>
    <col min="11257" max="11257" width="14.28515625" style="1" customWidth="1"/>
    <col min="11258" max="11258" width="13.85546875" style="1" bestFit="1" customWidth="1"/>
    <col min="11259" max="11260" width="15.7109375" style="1" customWidth="1"/>
    <col min="11261" max="11261" width="11.42578125" style="1"/>
    <col min="11262" max="11262" width="8.28515625" style="1" customWidth="1"/>
    <col min="11263" max="11263" width="20.28515625" style="1" customWidth="1"/>
    <col min="11264" max="11511" width="11.42578125" style="1"/>
    <col min="11512" max="11512" width="7.5703125" style="1" customWidth="1"/>
    <col min="11513" max="11513" width="14.28515625" style="1" customWidth="1"/>
    <col min="11514" max="11514" width="13.85546875" style="1" bestFit="1" customWidth="1"/>
    <col min="11515" max="11516" width="15.7109375" style="1" customWidth="1"/>
    <col min="11517" max="11517" width="11.42578125" style="1"/>
    <col min="11518" max="11518" width="8.28515625" style="1" customWidth="1"/>
    <col min="11519" max="11519" width="20.28515625" style="1" customWidth="1"/>
    <col min="11520" max="11767" width="11.42578125" style="1"/>
    <col min="11768" max="11768" width="7.5703125" style="1" customWidth="1"/>
    <col min="11769" max="11769" width="14.28515625" style="1" customWidth="1"/>
    <col min="11770" max="11770" width="13.85546875" style="1" bestFit="1" customWidth="1"/>
    <col min="11771" max="11772" width="15.7109375" style="1" customWidth="1"/>
    <col min="11773" max="11773" width="11.42578125" style="1"/>
    <col min="11774" max="11774" width="8.28515625" style="1" customWidth="1"/>
    <col min="11775" max="11775" width="20.28515625" style="1" customWidth="1"/>
    <col min="11776" max="12023" width="11.42578125" style="1"/>
    <col min="12024" max="12024" width="7.5703125" style="1" customWidth="1"/>
    <col min="12025" max="12025" width="14.28515625" style="1" customWidth="1"/>
    <col min="12026" max="12026" width="13.85546875" style="1" bestFit="1" customWidth="1"/>
    <col min="12027" max="12028" width="15.7109375" style="1" customWidth="1"/>
    <col min="12029" max="12029" width="11.42578125" style="1"/>
    <col min="12030" max="12030" width="8.28515625" style="1" customWidth="1"/>
    <col min="12031" max="12031" width="20.28515625" style="1" customWidth="1"/>
    <col min="12032" max="12279" width="11.42578125" style="1"/>
    <col min="12280" max="12280" width="7.5703125" style="1" customWidth="1"/>
    <col min="12281" max="12281" width="14.28515625" style="1" customWidth="1"/>
    <col min="12282" max="12282" width="13.85546875" style="1" bestFit="1" customWidth="1"/>
    <col min="12283" max="12284" width="15.7109375" style="1" customWidth="1"/>
    <col min="12285" max="12285" width="11.42578125" style="1"/>
    <col min="12286" max="12286" width="8.28515625" style="1" customWidth="1"/>
    <col min="12287" max="12287" width="20.28515625" style="1" customWidth="1"/>
    <col min="12288" max="12535" width="11.42578125" style="1"/>
    <col min="12536" max="12536" width="7.5703125" style="1" customWidth="1"/>
    <col min="12537" max="12537" width="14.28515625" style="1" customWidth="1"/>
    <col min="12538" max="12538" width="13.85546875" style="1" bestFit="1" customWidth="1"/>
    <col min="12539" max="12540" width="15.7109375" style="1" customWidth="1"/>
    <col min="12541" max="12541" width="11.42578125" style="1"/>
    <col min="12542" max="12542" width="8.28515625" style="1" customWidth="1"/>
    <col min="12543" max="12543" width="20.28515625" style="1" customWidth="1"/>
    <col min="12544" max="12791" width="11.42578125" style="1"/>
    <col min="12792" max="12792" width="7.5703125" style="1" customWidth="1"/>
    <col min="12793" max="12793" width="14.28515625" style="1" customWidth="1"/>
    <col min="12794" max="12794" width="13.85546875" style="1" bestFit="1" customWidth="1"/>
    <col min="12795" max="12796" width="15.7109375" style="1" customWidth="1"/>
    <col min="12797" max="12797" width="11.42578125" style="1"/>
    <col min="12798" max="12798" width="8.28515625" style="1" customWidth="1"/>
    <col min="12799" max="12799" width="20.28515625" style="1" customWidth="1"/>
    <col min="12800" max="13047" width="11.42578125" style="1"/>
    <col min="13048" max="13048" width="7.5703125" style="1" customWidth="1"/>
    <col min="13049" max="13049" width="14.28515625" style="1" customWidth="1"/>
    <col min="13050" max="13050" width="13.85546875" style="1" bestFit="1" customWidth="1"/>
    <col min="13051" max="13052" width="15.7109375" style="1" customWidth="1"/>
    <col min="13053" max="13053" width="11.42578125" style="1"/>
    <col min="13054" max="13054" width="8.28515625" style="1" customWidth="1"/>
    <col min="13055" max="13055" width="20.28515625" style="1" customWidth="1"/>
    <col min="13056" max="13303" width="11.42578125" style="1"/>
    <col min="13304" max="13304" width="7.5703125" style="1" customWidth="1"/>
    <col min="13305" max="13305" width="14.28515625" style="1" customWidth="1"/>
    <col min="13306" max="13306" width="13.85546875" style="1" bestFit="1" customWidth="1"/>
    <col min="13307" max="13308" width="15.7109375" style="1" customWidth="1"/>
    <col min="13309" max="13309" width="11.42578125" style="1"/>
    <col min="13310" max="13310" width="8.28515625" style="1" customWidth="1"/>
    <col min="13311" max="13311" width="20.28515625" style="1" customWidth="1"/>
    <col min="13312" max="13559" width="11.42578125" style="1"/>
    <col min="13560" max="13560" width="7.5703125" style="1" customWidth="1"/>
    <col min="13561" max="13561" width="14.28515625" style="1" customWidth="1"/>
    <col min="13562" max="13562" width="13.85546875" style="1" bestFit="1" customWidth="1"/>
    <col min="13563" max="13564" width="15.7109375" style="1" customWidth="1"/>
    <col min="13565" max="13565" width="11.42578125" style="1"/>
    <col min="13566" max="13566" width="8.28515625" style="1" customWidth="1"/>
    <col min="13567" max="13567" width="20.28515625" style="1" customWidth="1"/>
    <col min="13568" max="13815" width="11.42578125" style="1"/>
    <col min="13816" max="13816" width="7.5703125" style="1" customWidth="1"/>
    <col min="13817" max="13817" width="14.28515625" style="1" customWidth="1"/>
    <col min="13818" max="13818" width="13.85546875" style="1" bestFit="1" customWidth="1"/>
    <col min="13819" max="13820" width="15.7109375" style="1" customWidth="1"/>
    <col min="13821" max="13821" width="11.42578125" style="1"/>
    <col min="13822" max="13822" width="8.28515625" style="1" customWidth="1"/>
    <col min="13823" max="13823" width="20.28515625" style="1" customWidth="1"/>
    <col min="13824" max="14071" width="11.42578125" style="1"/>
    <col min="14072" max="14072" width="7.5703125" style="1" customWidth="1"/>
    <col min="14073" max="14073" width="14.28515625" style="1" customWidth="1"/>
    <col min="14074" max="14074" width="13.85546875" style="1" bestFit="1" customWidth="1"/>
    <col min="14075" max="14076" width="15.7109375" style="1" customWidth="1"/>
    <col min="14077" max="14077" width="11.42578125" style="1"/>
    <col min="14078" max="14078" width="8.28515625" style="1" customWidth="1"/>
    <col min="14079" max="14079" width="20.28515625" style="1" customWidth="1"/>
    <col min="14080" max="14327" width="11.42578125" style="1"/>
    <col min="14328" max="14328" width="7.5703125" style="1" customWidth="1"/>
    <col min="14329" max="14329" width="14.28515625" style="1" customWidth="1"/>
    <col min="14330" max="14330" width="13.85546875" style="1" bestFit="1" customWidth="1"/>
    <col min="14331" max="14332" width="15.7109375" style="1" customWidth="1"/>
    <col min="14333" max="14333" width="11.42578125" style="1"/>
    <col min="14334" max="14334" width="8.28515625" style="1" customWidth="1"/>
    <col min="14335" max="14335" width="20.28515625" style="1" customWidth="1"/>
    <col min="14336" max="14583" width="11.42578125" style="1"/>
    <col min="14584" max="14584" width="7.5703125" style="1" customWidth="1"/>
    <col min="14585" max="14585" width="14.28515625" style="1" customWidth="1"/>
    <col min="14586" max="14586" width="13.85546875" style="1" bestFit="1" customWidth="1"/>
    <col min="14587" max="14588" width="15.7109375" style="1" customWidth="1"/>
    <col min="14589" max="14589" width="11.42578125" style="1"/>
    <col min="14590" max="14590" width="8.28515625" style="1" customWidth="1"/>
    <col min="14591" max="14591" width="20.28515625" style="1" customWidth="1"/>
    <col min="14592" max="14839" width="11.42578125" style="1"/>
    <col min="14840" max="14840" width="7.5703125" style="1" customWidth="1"/>
    <col min="14841" max="14841" width="14.28515625" style="1" customWidth="1"/>
    <col min="14842" max="14842" width="13.85546875" style="1" bestFit="1" customWidth="1"/>
    <col min="14843" max="14844" width="15.7109375" style="1" customWidth="1"/>
    <col min="14845" max="14845" width="11.42578125" style="1"/>
    <col min="14846" max="14846" width="8.28515625" style="1" customWidth="1"/>
    <col min="14847" max="14847" width="20.28515625" style="1" customWidth="1"/>
    <col min="14848" max="15095" width="11.42578125" style="1"/>
    <col min="15096" max="15096" width="7.5703125" style="1" customWidth="1"/>
    <col min="15097" max="15097" width="14.28515625" style="1" customWidth="1"/>
    <col min="15098" max="15098" width="13.85546875" style="1" bestFit="1" customWidth="1"/>
    <col min="15099" max="15100" width="15.7109375" style="1" customWidth="1"/>
    <col min="15101" max="15101" width="11.42578125" style="1"/>
    <col min="15102" max="15102" width="8.28515625" style="1" customWidth="1"/>
    <col min="15103" max="15103" width="20.28515625" style="1" customWidth="1"/>
    <col min="15104" max="15351" width="11.42578125" style="1"/>
    <col min="15352" max="15352" width="7.5703125" style="1" customWidth="1"/>
    <col min="15353" max="15353" width="14.28515625" style="1" customWidth="1"/>
    <col min="15354" max="15354" width="13.85546875" style="1" bestFit="1" customWidth="1"/>
    <col min="15355" max="15356" width="15.7109375" style="1" customWidth="1"/>
    <col min="15357" max="15357" width="11.42578125" style="1"/>
    <col min="15358" max="15358" width="8.28515625" style="1" customWidth="1"/>
    <col min="15359" max="15359" width="20.28515625" style="1" customWidth="1"/>
    <col min="15360" max="15607" width="11.42578125" style="1"/>
    <col min="15608" max="15608" width="7.5703125" style="1" customWidth="1"/>
    <col min="15609" max="15609" width="14.28515625" style="1" customWidth="1"/>
    <col min="15610" max="15610" width="13.85546875" style="1" bestFit="1" customWidth="1"/>
    <col min="15611" max="15612" width="15.7109375" style="1" customWidth="1"/>
    <col min="15613" max="15613" width="11.42578125" style="1"/>
    <col min="15614" max="15614" width="8.28515625" style="1" customWidth="1"/>
    <col min="15615" max="15615" width="20.28515625" style="1" customWidth="1"/>
    <col min="15616" max="15863" width="11.42578125" style="1"/>
    <col min="15864" max="15864" width="7.5703125" style="1" customWidth="1"/>
    <col min="15865" max="15865" width="14.28515625" style="1" customWidth="1"/>
    <col min="15866" max="15866" width="13.85546875" style="1" bestFit="1" customWidth="1"/>
    <col min="15867" max="15868" width="15.7109375" style="1" customWidth="1"/>
    <col min="15869" max="15869" width="11.42578125" style="1"/>
    <col min="15870" max="15870" width="8.28515625" style="1" customWidth="1"/>
    <col min="15871" max="15871" width="20.28515625" style="1" customWidth="1"/>
    <col min="15872" max="16119" width="11.42578125" style="1"/>
    <col min="16120" max="16120" width="7.5703125" style="1" customWidth="1"/>
    <col min="16121" max="16121" width="14.28515625" style="1" customWidth="1"/>
    <col min="16122" max="16122" width="13.85546875" style="1" bestFit="1" customWidth="1"/>
    <col min="16123" max="16124" width="15.7109375" style="1" customWidth="1"/>
    <col min="16125" max="16125" width="11.42578125" style="1"/>
    <col min="16126" max="16126" width="8.28515625" style="1" customWidth="1"/>
    <col min="16127" max="16127" width="20.28515625" style="1" customWidth="1"/>
    <col min="16128" max="16384" width="11.42578125" style="1"/>
  </cols>
  <sheetData>
    <row r="1" spans="1:30" ht="18" customHeight="1" x14ac:dyDescent="0.25">
      <c r="A1" s="283" t="s">
        <v>28</v>
      </c>
      <c r="B1" s="284"/>
      <c r="C1" s="306" t="str">
        <f>+JANV.!C1</f>
        <v>Nom - Prénom</v>
      </c>
      <c r="D1" s="306"/>
      <c r="E1" s="306"/>
      <c r="F1" s="306"/>
      <c r="G1" s="306"/>
      <c r="H1" s="307"/>
      <c r="J1" s="310" t="s">
        <v>62</v>
      </c>
      <c r="K1" s="311"/>
      <c r="L1" s="312"/>
      <c r="M1" s="316">
        <v>2018</v>
      </c>
    </row>
    <row r="2" spans="1:30" ht="18" customHeight="1" x14ac:dyDescent="0.25">
      <c r="A2" s="285"/>
      <c r="B2" s="286"/>
      <c r="C2" s="308"/>
      <c r="D2" s="308"/>
      <c r="E2" s="308"/>
      <c r="F2" s="308"/>
      <c r="G2" s="308"/>
      <c r="H2" s="309"/>
      <c r="J2" s="313"/>
      <c r="K2" s="314"/>
      <c r="L2" s="315"/>
      <c r="M2" s="317"/>
    </row>
    <row r="3" spans="1:30" ht="18" customHeight="1" x14ac:dyDescent="0.25">
      <c r="A3" s="1"/>
      <c r="C3" s="1"/>
      <c r="D3" s="1"/>
      <c r="E3" s="1"/>
      <c r="J3" s="2"/>
      <c r="K3" s="2"/>
      <c r="L3" s="2"/>
    </row>
    <row r="4" spans="1:30" ht="18" customHeight="1" x14ac:dyDescent="0.25">
      <c r="A4" s="1"/>
      <c r="B4" s="60" t="s">
        <v>40</v>
      </c>
      <c r="C4" s="94" t="s">
        <v>41</v>
      </c>
      <c r="D4" s="2"/>
      <c r="E4" s="318" t="s">
        <v>46</v>
      </c>
      <c r="F4" s="319"/>
      <c r="G4" s="320"/>
      <c r="H4" s="61"/>
      <c r="I4" s="53"/>
      <c r="J4" s="4" t="s">
        <v>19</v>
      </c>
      <c r="K4" s="5" t="s">
        <v>21</v>
      </c>
      <c r="L4" s="5"/>
      <c r="M4" s="6"/>
    </row>
    <row r="5" spans="1:30" s="2" customFormat="1" ht="18" customHeight="1" x14ac:dyDescent="0.25">
      <c r="B5" s="62">
        <v>15</v>
      </c>
      <c r="C5" s="63">
        <f t="shared" ref="C5" si="0">B5/60*100</f>
        <v>25</v>
      </c>
      <c r="D5" s="54"/>
      <c r="E5" s="304">
        <v>10</v>
      </c>
      <c r="F5" s="305"/>
      <c r="G5" s="64">
        <f>E5/60*100</f>
        <v>16.666666666666664</v>
      </c>
      <c r="H5" s="65"/>
      <c r="J5" s="7" t="s">
        <v>20</v>
      </c>
      <c r="K5" s="8" t="s">
        <v>22</v>
      </c>
      <c r="L5" s="8"/>
      <c r="M5" s="9"/>
      <c r="P5" s="1"/>
      <c r="Q5" s="1"/>
    </row>
    <row r="6" spans="1:30" s="2" customFormat="1" ht="18" customHeight="1" x14ac:dyDescent="0.25">
      <c r="B6" s="62">
        <v>30</v>
      </c>
      <c r="C6" s="63">
        <v>50</v>
      </c>
      <c r="D6" s="54"/>
      <c r="E6" s="22"/>
      <c r="F6" s="22"/>
      <c r="G6" s="65"/>
      <c r="H6" s="65"/>
      <c r="J6" s="7" t="s">
        <v>23</v>
      </c>
      <c r="K6" s="8" t="s">
        <v>24</v>
      </c>
      <c r="L6" s="11"/>
      <c r="M6" s="66"/>
      <c r="P6" s="1"/>
      <c r="Q6" s="1"/>
    </row>
    <row r="7" spans="1:30" s="2" customFormat="1" ht="18" customHeight="1" x14ac:dyDescent="0.25">
      <c r="B7" s="67">
        <v>45</v>
      </c>
      <c r="C7" s="68">
        <f>B7/60*100</f>
        <v>75</v>
      </c>
      <c r="D7" s="54"/>
      <c r="E7" s="297" t="s">
        <v>44</v>
      </c>
      <c r="F7" s="298"/>
      <c r="G7" s="298"/>
      <c r="H7" s="299"/>
      <c r="J7" s="7" t="s">
        <v>0</v>
      </c>
      <c r="K7" s="8" t="s">
        <v>27</v>
      </c>
      <c r="L7" s="11"/>
      <c r="M7" s="66"/>
      <c r="S7" s="1">
        <v>5</v>
      </c>
      <c r="T7" s="55">
        <v>7</v>
      </c>
      <c r="U7" s="1" t="s">
        <v>10</v>
      </c>
    </row>
    <row r="8" spans="1:30" ht="18" customHeight="1" x14ac:dyDescent="0.25">
      <c r="A8" s="8"/>
      <c r="B8" s="69"/>
      <c r="C8" s="70"/>
      <c r="D8" s="22"/>
      <c r="E8" s="300"/>
      <c r="F8" s="301"/>
      <c r="G8" s="301"/>
      <c r="H8" s="302"/>
      <c r="I8" s="10"/>
      <c r="J8" s="7" t="s">
        <v>1</v>
      </c>
      <c r="K8" s="8" t="s">
        <v>25</v>
      </c>
      <c r="L8" s="8"/>
      <c r="M8" s="9"/>
      <c r="S8" s="1">
        <v>2</v>
      </c>
      <c r="T8" s="55">
        <v>3.5</v>
      </c>
      <c r="U8" s="1" t="s">
        <v>31</v>
      </c>
    </row>
    <row r="9" spans="1:30" ht="18" customHeight="1" x14ac:dyDescent="0.25">
      <c r="A9" s="71"/>
      <c r="C9" s="72"/>
      <c r="D9" s="22"/>
      <c r="E9" s="8"/>
      <c r="F9" s="8"/>
      <c r="G9" s="72"/>
      <c r="H9" s="72"/>
      <c r="I9" s="10"/>
      <c r="J9" s="7" t="s">
        <v>30</v>
      </c>
      <c r="K9" s="8" t="s">
        <v>42</v>
      </c>
      <c r="L9" s="8"/>
      <c r="M9" s="9"/>
      <c r="S9" s="1">
        <v>3</v>
      </c>
      <c r="T9" s="55">
        <v>3.5</v>
      </c>
      <c r="U9" s="1" t="s">
        <v>32</v>
      </c>
    </row>
    <row r="10" spans="1:30" ht="18" customHeight="1" x14ac:dyDescent="0.25">
      <c r="A10" s="71"/>
      <c r="B10" s="12" t="s">
        <v>18</v>
      </c>
      <c r="C10" s="13"/>
      <c r="D10" s="14"/>
      <c r="E10" s="73">
        <v>7</v>
      </c>
      <c r="J10" s="15" t="s">
        <v>2</v>
      </c>
      <c r="K10" s="16" t="s">
        <v>26</v>
      </c>
      <c r="L10" s="16"/>
      <c r="M10" s="17"/>
      <c r="S10" s="1">
        <v>0</v>
      </c>
      <c r="T10" s="55">
        <v>0</v>
      </c>
      <c r="U10" s="1" t="s">
        <v>47</v>
      </c>
    </row>
    <row r="11" spans="1:30" ht="18" customHeight="1" x14ac:dyDescent="0.25">
      <c r="A11" s="1"/>
      <c r="C11" s="1"/>
      <c r="D11" s="1"/>
      <c r="E11" s="1"/>
      <c r="T11" s="55"/>
    </row>
    <row r="12" spans="1:30" ht="45" customHeight="1" x14ac:dyDescent="0.25">
      <c r="C12" s="18"/>
      <c r="D12" s="19" t="s">
        <v>3</v>
      </c>
      <c r="E12" s="19" t="s">
        <v>4</v>
      </c>
      <c r="G12" s="20" t="s">
        <v>45</v>
      </c>
      <c r="H12" s="21"/>
      <c r="I12" s="20" t="s">
        <v>48</v>
      </c>
      <c r="J12" s="20" t="s">
        <v>49</v>
      </c>
      <c r="K12" s="20" t="s">
        <v>50</v>
      </c>
      <c r="M12" s="20" t="s">
        <v>9</v>
      </c>
      <c r="P12" s="74"/>
    </row>
    <row r="13" spans="1:30" ht="32.25" customHeight="1" thickBot="1" x14ac:dyDescent="0.3">
      <c r="B13" s="1" t="s">
        <v>8</v>
      </c>
      <c r="C13" s="18"/>
      <c r="D13" s="22"/>
      <c r="E13" s="22"/>
      <c r="G13" s="22"/>
      <c r="H13" s="21"/>
      <c r="I13" s="8"/>
      <c r="J13" s="8"/>
      <c r="K13" s="104">
        <f>+NOV.!K52</f>
        <v>-0.5</v>
      </c>
      <c r="M13" s="104">
        <f>+NOV.!M52</f>
        <v>26</v>
      </c>
      <c r="Q13" s="54"/>
      <c r="R13" s="54"/>
      <c r="U13" s="54" t="s">
        <v>29</v>
      </c>
      <c r="V13" s="51" t="s">
        <v>33</v>
      </c>
      <c r="W13" s="51" t="s">
        <v>34</v>
      </c>
      <c r="X13" s="52" t="s">
        <v>37</v>
      </c>
      <c r="Y13" s="51" t="s">
        <v>35</v>
      </c>
      <c r="Z13" s="51" t="s">
        <v>36</v>
      </c>
      <c r="AA13" s="2" t="s">
        <v>38</v>
      </c>
      <c r="AB13" s="51" t="s">
        <v>39</v>
      </c>
      <c r="AC13" s="51"/>
      <c r="AD13" s="51"/>
    </row>
    <row r="14" spans="1:30" ht="22.5" customHeight="1" x14ac:dyDescent="0.25">
      <c r="A14" s="292">
        <v>31</v>
      </c>
      <c r="B14" s="23" t="s">
        <v>11</v>
      </c>
      <c r="C14" s="120" t="str">
        <f t="array" ref="C14:C20">IF(MONTH(DATE(y,12,1))&lt;&gt;MONTH(DATE(y,12,1)-(WEEKDAY(DATE(y,12,1),3)-1)+{1;2;3;4;5;6;7}+{0,1,2,3,4,5}-2),"",DATE(y,12,1)-(WEEKDAY(DATE(y,12,1),3)-1)+{1;2;3;4;5;6;7}+{0,1,2,3,4,5}-2)</f>
        <v/>
      </c>
      <c r="D14" s="80"/>
      <c r="E14" s="80"/>
      <c r="F14" s="92"/>
      <c r="G14" s="93"/>
      <c r="H14" s="24"/>
      <c r="I14" s="75"/>
      <c r="J14" s="75"/>
      <c r="K14" s="102">
        <f>K13+I14+J14</f>
        <v>-0.5</v>
      </c>
      <c r="L14" s="23"/>
      <c r="M14" s="29">
        <f>-U14</f>
        <v>0</v>
      </c>
      <c r="P14" s="54"/>
      <c r="Q14" s="54" t="str">
        <f t="shared" ref="Q14:Q28" si="1">IF(D14="T",2,IF(D14="CP",0,IF(D14="TF",2,IF(D14="TM",0,IF(D14="JF",0,IF(D14="RTT",0,IF(D14="JNT",0,"0")))))))</f>
        <v>0</v>
      </c>
      <c r="R14" s="54" t="str">
        <f t="shared" ref="R14:R28" si="2">IF(E14="T",3,IF(E14="CP",0,IF(E14="TF",3,IF(E14="TM",0,IF(E14="JF",0,IF(E14="RTT",0,IF(E14="JNT",0,"0")))))))</f>
        <v>0</v>
      </c>
      <c r="S14" s="1">
        <f t="shared" ref="S14:S50" si="3">Q14+R14</f>
        <v>0</v>
      </c>
      <c r="T14" s="55">
        <f>IF(S14=5,$T$7,IF(S14=2,$T$8,IF(S14=3,$T$9,IF(S14=0,$T$10))))</f>
        <v>0</v>
      </c>
      <c r="U14" s="54">
        <f>IF(AND(D14="CP",E14="CP"),1,IF(AND(D14="CP",E14&lt;&gt;"CP"),0.5,IF(AND(D14&lt;&gt;"CP",E14="CP"),0.5,0)))</f>
        <v>0</v>
      </c>
      <c r="V14" s="54">
        <f t="shared" ref="V14:W28" si="4">IF(D14="RTT",0.5,0)</f>
        <v>0</v>
      </c>
      <c r="W14" s="54">
        <f>IF(E14="RTT",0.5,0)</f>
        <v>0</v>
      </c>
      <c r="X14" s="3">
        <f>SUM(V14:W14)</f>
        <v>0</v>
      </c>
      <c r="Y14" s="54">
        <f>IF(D14="TM",0.5,0)</f>
        <v>0</v>
      </c>
      <c r="Z14" s="54">
        <f>IF(E14="TM",0.5,0)</f>
        <v>0</v>
      </c>
      <c r="AA14" s="2">
        <f>SUM(Y14:Z14)</f>
        <v>0</v>
      </c>
      <c r="AB14" s="1">
        <f>AA14/1547*17</f>
        <v>0</v>
      </c>
    </row>
    <row r="15" spans="1:30" ht="22.5" customHeight="1" x14ac:dyDescent="0.25">
      <c r="A15" s="303"/>
      <c r="B15" s="8" t="s">
        <v>12</v>
      </c>
      <c r="C15" s="121" t="str">
        <v/>
      </c>
      <c r="D15" s="81"/>
      <c r="E15" s="81"/>
      <c r="F15" s="87"/>
      <c r="G15" s="88"/>
      <c r="H15" s="22"/>
      <c r="I15" s="73">
        <f>IF(G15&gt;T15,(G15-T15),0)</f>
        <v>0</v>
      </c>
      <c r="J15" s="73">
        <f>IF(G15&lt;T15,(G15-T15),0)</f>
        <v>0</v>
      </c>
      <c r="K15" s="73">
        <f>K14+I15+J15</f>
        <v>-0.5</v>
      </c>
      <c r="L15" s="8"/>
      <c r="M15" s="26">
        <f>-U15</f>
        <v>0</v>
      </c>
      <c r="P15" s="54"/>
      <c r="Q15" s="54" t="str">
        <f t="shared" si="1"/>
        <v>0</v>
      </c>
      <c r="R15" s="54" t="str">
        <f t="shared" si="2"/>
        <v>0</v>
      </c>
      <c r="S15" s="1">
        <f t="shared" si="3"/>
        <v>0</v>
      </c>
      <c r="T15" s="55">
        <f t="shared" ref="T15:T50" si="5">IF(S15=5,$T$7,IF(S15=2,$T$8,IF(S15=3,$T$9,IF(S15=0,$T$10))))</f>
        <v>0</v>
      </c>
      <c r="U15" s="54">
        <f>IF(AND(D15="CP",E15="CP"),1,IF(AND(D15="CP",E15&lt;&gt;"CP"),0.5,IF(AND(D15&lt;&gt;"CP",E15="CP"),0.5,0)))</f>
        <v>0</v>
      </c>
      <c r="V15" s="54">
        <f t="shared" si="4"/>
        <v>0</v>
      </c>
      <c r="W15" s="54">
        <f t="shared" si="4"/>
        <v>0</v>
      </c>
      <c r="X15" s="3">
        <f t="shared" ref="X15:X23" si="6">SUM(V15:W15)</f>
        <v>0</v>
      </c>
      <c r="Y15" s="54">
        <f t="shared" ref="Y15:Z28" si="7">IF(D15="TM",0.5,0)</f>
        <v>0</v>
      </c>
      <c r="Z15" s="54">
        <f t="shared" si="7"/>
        <v>0</v>
      </c>
      <c r="AA15" s="2">
        <f t="shared" ref="AA15:AA28" si="8">SUM(Y15:Z15)</f>
        <v>0</v>
      </c>
      <c r="AB15" s="1">
        <f t="shared" ref="AB15:AB28" si="9">AA15/1547*17</f>
        <v>0</v>
      </c>
    </row>
    <row r="16" spans="1:30" ht="22.5" customHeight="1" x14ac:dyDescent="0.25">
      <c r="A16" s="303"/>
      <c r="B16" s="8" t="s">
        <v>13</v>
      </c>
      <c r="C16" s="121" t="str">
        <v/>
      </c>
      <c r="D16" s="81"/>
      <c r="E16" s="81"/>
      <c r="F16" s="87"/>
      <c r="G16" s="88"/>
      <c r="H16" s="22"/>
      <c r="I16" s="73">
        <f t="shared" ref="I16:I18" si="10">IF(G16&gt;T16,(G16-T16),0)</f>
        <v>0</v>
      </c>
      <c r="J16" s="73">
        <f t="shared" ref="J16:J18" si="11">IF(G16&lt;T16,(G16-T16),0)</f>
        <v>0</v>
      </c>
      <c r="K16" s="73">
        <f t="shared" ref="K16:K18" si="12">K15+I16+J16</f>
        <v>-0.5</v>
      </c>
      <c r="L16" s="8"/>
      <c r="M16" s="26">
        <f t="shared" ref="M16:M18" si="13">-U16</f>
        <v>0</v>
      </c>
      <c r="P16" s="54"/>
      <c r="Q16" s="54" t="str">
        <f t="shared" si="1"/>
        <v>0</v>
      </c>
      <c r="R16" s="54" t="str">
        <f t="shared" si="2"/>
        <v>0</v>
      </c>
      <c r="S16" s="1">
        <f t="shared" si="3"/>
        <v>0</v>
      </c>
      <c r="T16" s="55">
        <f t="shared" si="5"/>
        <v>0</v>
      </c>
      <c r="U16" s="54">
        <f>IF(AND(D16="CP",E16="CP"),1,IF(AND(D16="CP",E16&lt;&gt;"CP"),0.5,IF(AND(D16&lt;&gt;"CP",E16="CP"),0.5,0)))</f>
        <v>0</v>
      </c>
      <c r="V16" s="54">
        <f>IF(D16="RTT",0.5,0)</f>
        <v>0</v>
      </c>
      <c r="W16" s="54">
        <f t="shared" si="4"/>
        <v>0</v>
      </c>
      <c r="X16" s="3">
        <f t="shared" si="6"/>
        <v>0</v>
      </c>
      <c r="Y16" s="54">
        <f t="shared" si="7"/>
        <v>0</v>
      </c>
      <c r="Z16" s="54">
        <f t="shared" si="7"/>
        <v>0</v>
      </c>
      <c r="AA16" s="2">
        <f t="shared" si="8"/>
        <v>0</v>
      </c>
      <c r="AB16" s="1">
        <f t="shared" si="9"/>
        <v>0</v>
      </c>
    </row>
    <row r="17" spans="1:28" ht="22.5" customHeight="1" x14ac:dyDescent="0.25">
      <c r="A17" s="303"/>
      <c r="B17" s="8" t="s">
        <v>14</v>
      </c>
      <c r="C17" s="121" t="str">
        <v/>
      </c>
      <c r="D17" s="81"/>
      <c r="E17" s="81"/>
      <c r="F17" s="87"/>
      <c r="G17" s="88"/>
      <c r="H17" s="22"/>
      <c r="I17" s="73">
        <f t="shared" si="10"/>
        <v>0</v>
      </c>
      <c r="J17" s="73">
        <f t="shared" si="11"/>
        <v>0</v>
      </c>
      <c r="K17" s="73">
        <f t="shared" si="12"/>
        <v>-0.5</v>
      </c>
      <c r="L17" s="8"/>
      <c r="M17" s="26">
        <f t="shared" si="13"/>
        <v>0</v>
      </c>
      <c r="P17" s="54"/>
      <c r="Q17" s="54" t="str">
        <f t="shared" si="1"/>
        <v>0</v>
      </c>
      <c r="R17" s="54" t="str">
        <f t="shared" si="2"/>
        <v>0</v>
      </c>
      <c r="S17" s="1">
        <f t="shared" si="3"/>
        <v>0</v>
      </c>
      <c r="T17" s="55">
        <f t="shared" si="5"/>
        <v>0</v>
      </c>
      <c r="U17" s="54">
        <f>IF(AND(D17="CP",E17="CP"),1,IF(AND(D17="CP",E17&lt;&gt;"CP"),0.5,IF(AND(D17&lt;&gt;"CP",E17="CP"),0.5,0)))</f>
        <v>0</v>
      </c>
      <c r="V17" s="54">
        <f t="shared" ref="V17:V28" si="14">IF(D17="RTT",0.5,0)</f>
        <v>0</v>
      </c>
      <c r="W17" s="54">
        <f t="shared" si="4"/>
        <v>0</v>
      </c>
      <c r="X17" s="3">
        <f t="shared" si="6"/>
        <v>0</v>
      </c>
      <c r="Y17" s="54">
        <f t="shared" si="7"/>
        <v>0</v>
      </c>
      <c r="Z17" s="54">
        <f t="shared" si="7"/>
        <v>0</v>
      </c>
      <c r="AA17" s="2">
        <f t="shared" si="8"/>
        <v>0</v>
      </c>
      <c r="AB17" s="1">
        <f t="shared" si="9"/>
        <v>0</v>
      </c>
    </row>
    <row r="18" spans="1:28" ht="22.5" customHeight="1" x14ac:dyDescent="0.25">
      <c r="A18" s="303"/>
      <c r="B18" s="8" t="s">
        <v>15</v>
      </c>
      <c r="C18" s="121" t="str">
        <v/>
      </c>
      <c r="D18" s="82"/>
      <c r="E18" s="82"/>
      <c r="F18" s="87"/>
      <c r="G18" s="89"/>
      <c r="H18" s="22"/>
      <c r="I18" s="73">
        <f t="shared" si="10"/>
        <v>0</v>
      </c>
      <c r="J18" s="73">
        <f t="shared" si="11"/>
        <v>0</v>
      </c>
      <c r="K18" s="73">
        <f t="shared" si="12"/>
        <v>-0.5</v>
      </c>
      <c r="L18" s="8"/>
      <c r="M18" s="26">
        <f t="shared" si="13"/>
        <v>0</v>
      </c>
      <c r="P18" s="54"/>
      <c r="Q18" s="54" t="str">
        <f t="shared" si="1"/>
        <v>0</v>
      </c>
      <c r="R18" s="54" t="str">
        <f t="shared" si="2"/>
        <v>0</v>
      </c>
      <c r="S18" s="1">
        <f t="shared" si="3"/>
        <v>0</v>
      </c>
      <c r="T18" s="55">
        <f t="shared" si="5"/>
        <v>0</v>
      </c>
      <c r="U18" s="54">
        <f>IF(AND(D18="CP",E18="CP"),1,IF(AND(D18="CP",E18&lt;&gt;"CP"),0.5,IF(AND(D18&lt;&gt;"CP",E18="CP"),0.5,0)))</f>
        <v>0</v>
      </c>
      <c r="V18" s="54">
        <f t="shared" si="14"/>
        <v>0</v>
      </c>
      <c r="W18" s="54">
        <f t="shared" si="4"/>
        <v>0</v>
      </c>
      <c r="X18" s="3">
        <f t="shared" si="6"/>
        <v>0</v>
      </c>
      <c r="Y18" s="54">
        <f t="shared" si="7"/>
        <v>0</v>
      </c>
      <c r="Z18" s="54">
        <f t="shared" si="7"/>
        <v>0</v>
      </c>
      <c r="AA18" s="2">
        <f t="shared" si="8"/>
        <v>0</v>
      </c>
      <c r="AB18" s="1">
        <f t="shared" si="9"/>
        <v>0</v>
      </c>
    </row>
    <row r="19" spans="1:28" ht="22.5" customHeight="1" x14ac:dyDescent="0.25">
      <c r="A19" s="303"/>
      <c r="B19" s="85" t="s">
        <v>16</v>
      </c>
      <c r="C19" s="124" t="str">
        <v/>
      </c>
      <c r="D19" s="83"/>
      <c r="E19" s="83"/>
      <c r="F19" s="8"/>
      <c r="G19" s="83"/>
      <c r="H19" s="22"/>
      <c r="I19" s="83"/>
      <c r="J19" s="83"/>
      <c r="K19" s="83"/>
      <c r="L19" s="8"/>
      <c r="M19" s="83"/>
      <c r="P19" s="54"/>
      <c r="Q19" s="54" t="str">
        <f t="shared" si="1"/>
        <v>0</v>
      </c>
      <c r="R19" s="54" t="str">
        <f t="shared" si="2"/>
        <v>0</v>
      </c>
      <c r="S19" s="1">
        <f t="shared" si="3"/>
        <v>0</v>
      </c>
      <c r="T19" s="55">
        <f t="shared" si="5"/>
        <v>0</v>
      </c>
      <c r="U19" s="54">
        <f t="shared" ref="U19:U50" si="15">IF(AND(D19="CP",E19="CP"),1,IF(AND(D19="CP",E19&lt;&gt;"CP"),0.5,IF(AND(D19&lt;&gt;"CP",E19="CP"),0.5,0)))</f>
        <v>0</v>
      </c>
      <c r="V19" s="54">
        <f t="shared" si="14"/>
        <v>0</v>
      </c>
      <c r="W19" s="54">
        <f t="shared" si="4"/>
        <v>0</v>
      </c>
      <c r="X19" s="3">
        <f t="shared" si="6"/>
        <v>0</v>
      </c>
      <c r="Y19" s="54">
        <f t="shared" si="7"/>
        <v>0</v>
      </c>
      <c r="Z19" s="54">
        <f t="shared" si="7"/>
        <v>0</v>
      </c>
      <c r="AA19" s="2">
        <f t="shared" si="8"/>
        <v>0</v>
      </c>
      <c r="AB19" s="1">
        <f t="shared" si="9"/>
        <v>0</v>
      </c>
    </row>
    <row r="20" spans="1:28" ht="22.5" customHeight="1" thickBot="1" x14ac:dyDescent="0.3">
      <c r="A20" s="293"/>
      <c r="B20" s="86" t="s">
        <v>17</v>
      </c>
      <c r="C20" s="125">
        <v>43800</v>
      </c>
      <c r="D20" s="84"/>
      <c r="E20" s="84"/>
      <c r="F20" s="28"/>
      <c r="G20" s="84"/>
      <c r="H20" s="32"/>
      <c r="I20" s="84"/>
      <c r="J20" s="84"/>
      <c r="K20" s="84"/>
      <c r="L20" s="28"/>
      <c r="M20" s="84"/>
      <c r="P20" s="54"/>
      <c r="Q20" s="54" t="str">
        <f t="shared" si="1"/>
        <v>0</v>
      </c>
      <c r="R20" s="54" t="str">
        <f t="shared" si="2"/>
        <v>0</v>
      </c>
      <c r="S20" s="1">
        <f t="shared" si="3"/>
        <v>0</v>
      </c>
      <c r="T20" s="55">
        <f t="shared" si="5"/>
        <v>0</v>
      </c>
      <c r="U20" s="54">
        <f t="shared" si="15"/>
        <v>0</v>
      </c>
      <c r="V20" s="54">
        <f t="shared" si="14"/>
        <v>0</v>
      </c>
      <c r="W20" s="54">
        <f t="shared" si="4"/>
        <v>0</v>
      </c>
      <c r="X20" s="3">
        <f t="shared" si="6"/>
        <v>0</v>
      </c>
      <c r="Y20" s="54">
        <f t="shared" si="7"/>
        <v>0</v>
      </c>
      <c r="Z20" s="54">
        <f t="shared" si="7"/>
        <v>0</v>
      </c>
      <c r="AA20" s="2">
        <f t="shared" si="8"/>
        <v>0</v>
      </c>
      <c r="AB20" s="1">
        <f t="shared" si="9"/>
        <v>0</v>
      </c>
    </row>
    <row r="21" spans="1:28" ht="22.5" customHeight="1" x14ac:dyDescent="0.25">
      <c r="A21" s="292">
        <v>32</v>
      </c>
      <c r="B21" s="23" t="s">
        <v>11</v>
      </c>
      <c r="C21" s="120">
        <f>IF(OR(C20="",C20=DATE($M$1,12,31)),"",C20+1)</f>
        <v>43801</v>
      </c>
      <c r="D21" s="81"/>
      <c r="E21" s="81"/>
      <c r="F21" s="8"/>
      <c r="G21" s="88"/>
      <c r="H21" s="31"/>
      <c r="I21" s="73">
        <f t="shared" ref="I21:I25" si="16">IF(G21&gt;T21,(G21-T21),0)</f>
        <v>0</v>
      </c>
      <c r="J21" s="73">
        <f t="shared" ref="J21:J25" si="17">IF(G21&lt;T21,(G21-T21),0)</f>
        <v>0</v>
      </c>
      <c r="K21" s="75">
        <f>+K18+I21+J21</f>
        <v>-0.5</v>
      </c>
      <c r="L21" s="23"/>
      <c r="M21" s="26">
        <f t="shared" ref="M21:M25" si="18">-U21</f>
        <v>0</v>
      </c>
      <c r="P21" s="54"/>
      <c r="Q21" s="54" t="str">
        <f t="shared" si="1"/>
        <v>0</v>
      </c>
      <c r="R21" s="54" t="str">
        <f t="shared" si="2"/>
        <v>0</v>
      </c>
      <c r="S21" s="1">
        <f t="shared" si="3"/>
        <v>0</v>
      </c>
      <c r="T21" s="55">
        <f t="shared" si="5"/>
        <v>0</v>
      </c>
      <c r="U21" s="54">
        <f t="shared" si="15"/>
        <v>0</v>
      </c>
      <c r="V21" s="54">
        <f t="shared" si="14"/>
        <v>0</v>
      </c>
      <c r="W21" s="54">
        <f t="shared" si="4"/>
        <v>0</v>
      </c>
      <c r="X21" s="3">
        <f t="shared" si="6"/>
        <v>0</v>
      </c>
      <c r="Y21" s="54">
        <f t="shared" si="7"/>
        <v>0</v>
      </c>
      <c r="Z21" s="54">
        <f t="shared" si="7"/>
        <v>0</v>
      </c>
      <c r="AA21" s="2">
        <f t="shared" si="8"/>
        <v>0</v>
      </c>
      <c r="AB21" s="1">
        <f t="shared" si="9"/>
        <v>0</v>
      </c>
    </row>
    <row r="22" spans="1:28" ht="22.5" customHeight="1" x14ac:dyDescent="0.25">
      <c r="A22" s="303"/>
      <c r="B22" s="8" t="s">
        <v>12</v>
      </c>
      <c r="C22" s="127">
        <f t="shared" ref="C22:C50" si="19">IF(OR(C21="",C21=DATE($M$1,12,31)),"",C21+1)</f>
        <v>43802</v>
      </c>
      <c r="D22" s="81"/>
      <c r="E22" s="81"/>
      <c r="F22" s="8"/>
      <c r="G22" s="88"/>
      <c r="H22" s="22"/>
      <c r="I22" s="73">
        <f t="shared" si="16"/>
        <v>0</v>
      </c>
      <c r="J22" s="73">
        <f t="shared" si="17"/>
        <v>0</v>
      </c>
      <c r="K22" s="73">
        <f>K21+I22+J22</f>
        <v>-0.5</v>
      </c>
      <c r="L22" s="8"/>
      <c r="M22" s="26">
        <f t="shared" si="18"/>
        <v>0</v>
      </c>
      <c r="P22" s="54"/>
      <c r="Q22" s="54" t="str">
        <f t="shared" si="1"/>
        <v>0</v>
      </c>
      <c r="R22" s="54" t="str">
        <f t="shared" si="2"/>
        <v>0</v>
      </c>
      <c r="S22" s="1">
        <f t="shared" si="3"/>
        <v>0</v>
      </c>
      <c r="T22" s="55">
        <f t="shared" si="5"/>
        <v>0</v>
      </c>
      <c r="U22" s="54">
        <f t="shared" si="15"/>
        <v>0</v>
      </c>
      <c r="V22" s="54">
        <f t="shared" si="14"/>
        <v>0</v>
      </c>
      <c r="W22" s="54">
        <f t="shared" si="4"/>
        <v>0</v>
      </c>
      <c r="X22" s="3">
        <f t="shared" si="6"/>
        <v>0</v>
      </c>
      <c r="Y22" s="54">
        <f t="shared" si="7"/>
        <v>0</v>
      </c>
      <c r="Z22" s="54">
        <f t="shared" si="7"/>
        <v>0</v>
      </c>
      <c r="AA22" s="2">
        <f t="shared" si="8"/>
        <v>0</v>
      </c>
      <c r="AB22" s="1">
        <f t="shared" si="9"/>
        <v>0</v>
      </c>
    </row>
    <row r="23" spans="1:28" ht="22.5" customHeight="1" x14ac:dyDescent="0.25">
      <c r="A23" s="303"/>
      <c r="B23" s="8" t="s">
        <v>13</v>
      </c>
      <c r="C23" s="127">
        <f t="shared" si="19"/>
        <v>43803</v>
      </c>
      <c r="D23" s="81"/>
      <c r="E23" s="81"/>
      <c r="F23" s="8"/>
      <c r="G23" s="88"/>
      <c r="H23" s="22"/>
      <c r="I23" s="73">
        <f t="shared" si="16"/>
        <v>0</v>
      </c>
      <c r="J23" s="73">
        <f t="shared" si="17"/>
        <v>0</v>
      </c>
      <c r="K23" s="73">
        <f t="shared" ref="K23:K25" si="20">K22+I23+J23</f>
        <v>-0.5</v>
      </c>
      <c r="L23" s="8"/>
      <c r="M23" s="26">
        <f t="shared" si="18"/>
        <v>0</v>
      </c>
      <c r="P23" s="54"/>
      <c r="Q23" s="54" t="str">
        <f t="shared" si="1"/>
        <v>0</v>
      </c>
      <c r="R23" s="54" t="str">
        <f t="shared" si="2"/>
        <v>0</v>
      </c>
      <c r="S23" s="1">
        <f t="shared" si="3"/>
        <v>0</v>
      </c>
      <c r="T23" s="55">
        <f t="shared" si="5"/>
        <v>0</v>
      </c>
      <c r="U23" s="54">
        <f t="shared" si="15"/>
        <v>0</v>
      </c>
      <c r="V23" s="54">
        <f t="shared" si="14"/>
        <v>0</v>
      </c>
      <c r="W23" s="54">
        <f t="shared" si="4"/>
        <v>0</v>
      </c>
      <c r="X23" s="3">
        <f t="shared" si="6"/>
        <v>0</v>
      </c>
      <c r="Y23" s="54">
        <f t="shared" si="7"/>
        <v>0</v>
      </c>
      <c r="Z23" s="54">
        <f t="shared" si="7"/>
        <v>0</v>
      </c>
      <c r="AA23" s="2">
        <f t="shared" si="8"/>
        <v>0</v>
      </c>
      <c r="AB23" s="1">
        <f t="shared" si="9"/>
        <v>0</v>
      </c>
    </row>
    <row r="24" spans="1:28" ht="22.5" customHeight="1" x14ac:dyDescent="0.25">
      <c r="A24" s="303"/>
      <c r="B24" s="8" t="s">
        <v>14</v>
      </c>
      <c r="C24" s="127">
        <f t="shared" si="19"/>
        <v>43804</v>
      </c>
      <c r="D24" s="81"/>
      <c r="E24" s="81"/>
      <c r="F24" s="8"/>
      <c r="G24" s="88"/>
      <c r="H24" s="22"/>
      <c r="I24" s="73">
        <f t="shared" si="16"/>
        <v>0</v>
      </c>
      <c r="J24" s="73">
        <f t="shared" si="17"/>
        <v>0</v>
      </c>
      <c r="K24" s="73">
        <f t="shared" si="20"/>
        <v>-0.5</v>
      </c>
      <c r="L24" s="8"/>
      <c r="M24" s="26">
        <f t="shared" si="18"/>
        <v>0</v>
      </c>
      <c r="P24" s="54"/>
      <c r="Q24" s="54" t="str">
        <f t="shared" si="1"/>
        <v>0</v>
      </c>
      <c r="R24" s="54" t="str">
        <f t="shared" si="2"/>
        <v>0</v>
      </c>
      <c r="S24" s="1">
        <f t="shared" si="3"/>
        <v>0</v>
      </c>
      <c r="T24" s="55">
        <f t="shared" si="5"/>
        <v>0</v>
      </c>
      <c r="U24" s="54">
        <f t="shared" si="15"/>
        <v>0</v>
      </c>
      <c r="V24" s="54">
        <f t="shared" si="14"/>
        <v>0</v>
      </c>
      <c r="W24" s="54">
        <f t="shared" si="4"/>
        <v>0</v>
      </c>
      <c r="X24" s="3">
        <f t="shared" ref="X24:X28" si="21">SUM(U24:W24)</f>
        <v>0</v>
      </c>
      <c r="Y24" s="54">
        <f t="shared" si="7"/>
        <v>0</v>
      </c>
      <c r="Z24" s="54">
        <f t="shared" si="7"/>
        <v>0</v>
      </c>
      <c r="AA24" s="2">
        <f t="shared" si="8"/>
        <v>0</v>
      </c>
      <c r="AB24" s="1">
        <f t="shared" si="9"/>
        <v>0</v>
      </c>
    </row>
    <row r="25" spans="1:28" ht="22.5" customHeight="1" x14ac:dyDescent="0.25">
      <c r="A25" s="303"/>
      <c r="B25" s="8" t="s">
        <v>15</v>
      </c>
      <c r="C25" s="127">
        <f t="shared" si="19"/>
        <v>43805</v>
      </c>
      <c r="D25" s="81"/>
      <c r="E25" s="81"/>
      <c r="F25" s="8"/>
      <c r="G25" s="88"/>
      <c r="H25" s="22"/>
      <c r="I25" s="73">
        <f t="shared" si="16"/>
        <v>0</v>
      </c>
      <c r="J25" s="73">
        <f t="shared" si="17"/>
        <v>0</v>
      </c>
      <c r="K25" s="73">
        <f t="shared" si="20"/>
        <v>-0.5</v>
      </c>
      <c r="L25" s="8"/>
      <c r="M25" s="26">
        <f t="shared" si="18"/>
        <v>0</v>
      </c>
      <c r="P25" s="54"/>
      <c r="Q25" s="54" t="str">
        <f t="shared" si="1"/>
        <v>0</v>
      </c>
      <c r="R25" s="54" t="str">
        <f t="shared" si="2"/>
        <v>0</v>
      </c>
      <c r="S25" s="1">
        <f t="shared" si="3"/>
        <v>0</v>
      </c>
      <c r="T25" s="55">
        <f t="shared" si="5"/>
        <v>0</v>
      </c>
      <c r="U25" s="54">
        <f t="shared" si="15"/>
        <v>0</v>
      </c>
      <c r="V25" s="54">
        <f t="shared" si="14"/>
        <v>0</v>
      </c>
      <c r="W25" s="54">
        <f t="shared" si="4"/>
        <v>0</v>
      </c>
      <c r="X25" s="3">
        <f t="shared" si="21"/>
        <v>0</v>
      </c>
      <c r="Y25" s="54">
        <f t="shared" si="7"/>
        <v>0</v>
      </c>
      <c r="Z25" s="54">
        <f t="shared" si="7"/>
        <v>0</v>
      </c>
      <c r="AA25" s="2">
        <f t="shared" si="8"/>
        <v>0</v>
      </c>
      <c r="AB25" s="1">
        <f t="shared" si="9"/>
        <v>0</v>
      </c>
    </row>
    <row r="26" spans="1:28" ht="22.5" customHeight="1" x14ac:dyDescent="0.25">
      <c r="A26" s="303"/>
      <c r="B26" s="85" t="s">
        <v>16</v>
      </c>
      <c r="C26" s="124">
        <f t="shared" si="19"/>
        <v>43806</v>
      </c>
      <c r="D26" s="83"/>
      <c r="E26" s="83"/>
      <c r="F26" s="8"/>
      <c r="G26" s="83"/>
      <c r="H26" s="22"/>
      <c r="I26" s="83"/>
      <c r="J26" s="83"/>
      <c r="K26" s="83"/>
      <c r="L26" s="8"/>
      <c r="M26" s="83"/>
      <c r="P26" s="54"/>
      <c r="Q26" s="54" t="str">
        <f t="shared" si="1"/>
        <v>0</v>
      </c>
      <c r="R26" s="54" t="str">
        <f t="shared" si="2"/>
        <v>0</v>
      </c>
      <c r="S26" s="1">
        <f t="shared" si="3"/>
        <v>0</v>
      </c>
      <c r="T26" s="55">
        <f t="shared" si="5"/>
        <v>0</v>
      </c>
      <c r="U26" s="54">
        <f t="shared" si="15"/>
        <v>0</v>
      </c>
      <c r="V26" s="54">
        <f t="shared" si="14"/>
        <v>0</v>
      </c>
      <c r="W26" s="54">
        <f t="shared" si="4"/>
        <v>0</v>
      </c>
      <c r="X26" s="3">
        <f t="shared" si="21"/>
        <v>0</v>
      </c>
      <c r="Y26" s="54">
        <f t="shared" si="7"/>
        <v>0</v>
      </c>
      <c r="Z26" s="54">
        <f t="shared" si="7"/>
        <v>0</v>
      </c>
      <c r="AA26" s="2">
        <f t="shared" si="8"/>
        <v>0</v>
      </c>
      <c r="AB26" s="1">
        <f t="shared" si="9"/>
        <v>0</v>
      </c>
    </row>
    <row r="27" spans="1:28" ht="22.5" customHeight="1" thickBot="1" x14ac:dyDescent="0.3">
      <c r="A27" s="293"/>
      <c r="B27" s="86" t="s">
        <v>17</v>
      </c>
      <c r="C27" s="123">
        <f t="shared" si="19"/>
        <v>43807</v>
      </c>
      <c r="D27" s="84"/>
      <c r="E27" s="84"/>
      <c r="F27" s="28"/>
      <c r="G27" s="84"/>
      <c r="H27" s="32"/>
      <c r="I27" s="84"/>
      <c r="J27" s="84"/>
      <c r="K27" s="84"/>
      <c r="L27" s="28"/>
      <c r="M27" s="84"/>
      <c r="P27" s="54"/>
      <c r="Q27" s="54" t="str">
        <f t="shared" si="1"/>
        <v>0</v>
      </c>
      <c r="R27" s="54" t="str">
        <f t="shared" si="2"/>
        <v>0</v>
      </c>
      <c r="S27" s="1">
        <f t="shared" si="3"/>
        <v>0</v>
      </c>
      <c r="T27" s="55">
        <f t="shared" si="5"/>
        <v>0</v>
      </c>
      <c r="U27" s="54">
        <f t="shared" si="15"/>
        <v>0</v>
      </c>
      <c r="V27" s="54">
        <f t="shared" si="14"/>
        <v>0</v>
      </c>
      <c r="W27" s="54">
        <f t="shared" si="4"/>
        <v>0</v>
      </c>
      <c r="X27" s="3">
        <f t="shared" si="21"/>
        <v>0</v>
      </c>
      <c r="Y27" s="54">
        <f t="shared" si="7"/>
        <v>0</v>
      </c>
      <c r="Z27" s="54">
        <f t="shared" si="7"/>
        <v>0</v>
      </c>
      <c r="AA27" s="2">
        <f t="shared" si="8"/>
        <v>0</v>
      </c>
      <c r="AB27" s="1">
        <f t="shared" si="9"/>
        <v>0</v>
      </c>
    </row>
    <row r="28" spans="1:28" ht="22.5" customHeight="1" x14ac:dyDescent="0.25">
      <c r="A28" s="292">
        <v>33</v>
      </c>
      <c r="B28" s="23" t="s">
        <v>11</v>
      </c>
      <c r="C28" s="128">
        <f t="shared" si="19"/>
        <v>43808</v>
      </c>
      <c r="D28" s="81"/>
      <c r="E28" s="81"/>
      <c r="F28" s="8"/>
      <c r="G28" s="88"/>
      <c r="H28" s="31"/>
      <c r="I28" s="73">
        <f t="shared" ref="I28:I32" si="22">IF(G28&gt;T28,(G28-T28),0)</f>
        <v>0</v>
      </c>
      <c r="J28" s="73">
        <f t="shared" ref="J28:J32" si="23">IF(G28&lt;T28,(G28-T28),0)</f>
        <v>0</v>
      </c>
      <c r="K28" s="75">
        <f>+K25+I28+J28</f>
        <v>-0.5</v>
      </c>
      <c r="L28" s="23"/>
      <c r="M28" s="26">
        <f t="shared" ref="M28:M32" si="24">-U28</f>
        <v>0</v>
      </c>
      <c r="P28" s="54"/>
      <c r="Q28" s="54" t="str">
        <f t="shared" si="1"/>
        <v>0</v>
      </c>
      <c r="R28" s="54" t="str">
        <f t="shared" si="2"/>
        <v>0</v>
      </c>
      <c r="S28" s="1">
        <f t="shared" si="3"/>
        <v>0</v>
      </c>
      <c r="T28" s="55">
        <f t="shared" si="5"/>
        <v>0</v>
      </c>
      <c r="U28" s="54">
        <f t="shared" si="15"/>
        <v>0</v>
      </c>
      <c r="V28" s="54">
        <f t="shared" si="14"/>
        <v>0</v>
      </c>
      <c r="W28" s="54">
        <f t="shared" si="4"/>
        <v>0</v>
      </c>
      <c r="X28" s="3">
        <f t="shared" si="21"/>
        <v>0</v>
      </c>
      <c r="Y28" s="54">
        <f t="shared" si="7"/>
        <v>0</v>
      </c>
      <c r="Z28" s="54">
        <f t="shared" si="7"/>
        <v>0</v>
      </c>
      <c r="AA28" s="2">
        <f t="shared" si="8"/>
        <v>0</v>
      </c>
      <c r="AB28" s="1">
        <f t="shared" si="9"/>
        <v>0</v>
      </c>
    </row>
    <row r="29" spans="1:28" ht="22.5" customHeight="1" x14ac:dyDescent="0.25">
      <c r="A29" s="303"/>
      <c r="B29" s="8" t="s">
        <v>12</v>
      </c>
      <c r="C29" s="127">
        <f t="shared" si="19"/>
        <v>43809</v>
      </c>
      <c r="D29" s="81"/>
      <c r="E29" s="81"/>
      <c r="F29" s="8"/>
      <c r="G29" s="88"/>
      <c r="H29" s="22"/>
      <c r="I29" s="73">
        <f t="shared" si="22"/>
        <v>0</v>
      </c>
      <c r="J29" s="73">
        <f t="shared" si="23"/>
        <v>0</v>
      </c>
      <c r="K29" s="73">
        <f>K28+I29+J29</f>
        <v>-0.5</v>
      </c>
      <c r="L29" s="8"/>
      <c r="M29" s="26">
        <f t="shared" si="24"/>
        <v>0</v>
      </c>
      <c r="P29" s="54"/>
      <c r="Q29" s="54" t="str">
        <f>IF(D29="T",2,IF(D29="CP",0,IF(D29="TF",2,IF(D29="TM",0,IF(D29="JF",0,IF(D29="RTT",0,IF(D29="JNT",0,"0")))))))</f>
        <v>0</v>
      </c>
      <c r="R29" s="54" t="str">
        <f>IF(E29="T",3,IF(E29="CP",0,IF(E29="TF",3,IF(E29="TM",0,IF(E29="JF",0,IF(E29="RTT",0,IF(E29="JNT",0,"0")))))))</f>
        <v>0</v>
      </c>
      <c r="S29" s="1">
        <f t="shared" si="3"/>
        <v>0</v>
      </c>
      <c r="T29" s="55">
        <f t="shared" si="5"/>
        <v>0</v>
      </c>
      <c r="U29" s="54">
        <f t="shared" si="15"/>
        <v>0</v>
      </c>
      <c r="V29" s="54">
        <f t="shared" ref="V29:V50" si="25">IF(I29="RTT",0.5,0)</f>
        <v>0</v>
      </c>
      <c r="W29" s="3">
        <f t="shared" ref="W29:W50" si="26">SUM(T29:V29)</f>
        <v>0</v>
      </c>
      <c r="X29" s="54">
        <f t="shared" ref="X29:Y44" si="27">IF(H29="TM",0.5,0)</f>
        <v>0</v>
      </c>
      <c r="Y29" s="54">
        <f t="shared" si="27"/>
        <v>0</v>
      </c>
      <c r="Z29" s="2">
        <f t="shared" ref="Z29:Z50" si="28">SUM(X29:Y29)</f>
        <v>0</v>
      </c>
      <c r="AA29" s="1">
        <f t="shared" ref="AA29:AA50" si="29">Z29/1547*17</f>
        <v>0</v>
      </c>
    </row>
    <row r="30" spans="1:28" ht="22.5" customHeight="1" x14ac:dyDescent="0.25">
      <c r="A30" s="303"/>
      <c r="B30" s="8" t="s">
        <v>13</v>
      </c>
      <c r="C30" s="127">
        <f t="shared" si="19"/>
        <v>43810</v>
      </c>
      <c r="D30" s="81"/>
      <c r="E30" s="81"/>
      <c r="F30" s="8"/>
      <c r="G30" s="88"/>
      <c r="H30" s="22"/>
      <c r="I30" s="73">
        <f t="shared" si="22"/>
        <v>0</v>
      </c>
      <c r="J30" s="73">
        <f t="shared" si="23"/>
        <v>0</v>
      </c>
      <c r="K30" s="73">
        <f t="shared" ref="K30:K32" si="30">K29+I30+J30</f>
        <v>-0.5</v>
      </c>
      <c r="L30" s="8"/>
      <c r="M30" s="26">
        <f t="shared" si="24"/>
        <v>0</v>
      </c>
      <c r="P30" s="54"/>
      <c r="Q30" s="54" t="str">
        <f t="shared" ref="Q30:Q50" si="31">IF(D30="T",2,IF(D30="CP",0,IF(D30="TF",2,IF(D30="TM",0,IF(D30="JF",0,IF(D30="RTT",0,IF(D30="JNT",0,"0")))))))</f>
        <v>0</v>
      </c>
      <c r="R30" s="54" t="str">
        <f t="shared" ref="R30:R50" si="32">IF(E30="T",3,IF(E30="CP",0,IF(E30="TF",3,IF(E30="TM",0,IF(E30="JF",0,IF(E30="RTT",0,IF(E30="JNT",0,"0")))))))</f>
        <v>0</v>
      </c>
      <c r="S30" s="1">
        <f t="shared" si="3"/>
        <v>0</v>
      </c>
      <c r="T30" s="55">
        <f t="shared" si="5"/>
        <v>0</v>
      </c>
      <c r="U30" s="54">
        <f t="shared" si="15"/>
        <v>0</v>
      </c>
      <c r="V30" s="54">
        <f t="shared" si="25"/>
        <v>0</v>
      </c>
      <c r="W30" s="3">
        <f t="shared" si="26"/>
        <v>0</v>
      </c>
      <c r="X30" s="54">
        <f t="shared" si="27"/>
        <v>0</v>
      </c>
      <c r="Y30" s="54">
        <f t="shared" si="27"/>
        <v>0</v>
      </c>
      <c r="Z30" s="2">
        <f t="shared" si="28"/>
        <v>0</v>
      </c>
      <c r="AA30" s="1">
        <f t="shared" si="29"/>
        <v>0</v>
      </c>
    </row>
    <row r="31" spans="1:28" ht="22.5" customHeight="1" x14ac:dyDescent="0.25">
      <c r="A31" s="303"/>
      <c r="B31" s="8" t="s">
        <v>14</v>
      </c>
      <c r="C31" s="127">
        <f t="shared" si="19"/>
        <v>43811</v>
      </c>
      <c r="D31" s="81"/>
      <c r="E31" s="81"/>
      <c r="F31" s="8"/>
      <c r="G31" s="88"/>
      <c r="H31" s="22"/>
      <c r="I31" s="73">
        <f t="shared" si="22"/>
        <v>0</v>
      </c>
      <c r="J31" s="73">
        <f t="shared" si="23"/>
        <v>0</v>
      </c>
      <c r="K31" s="73">
        <f t="shared" si="30"/>
        <v>-0.5</v>
      </c>
      <c r="L31" s="8"/>
      <c r="M31" s="26">
        <f t="shared" si="24"/>
        <v>0</v>
      </c>
      <c r="P31" s="54"/>
      <c r="Q31" s="54" t="str">
        <f t="shared" si="31"/>
        <v>0</v>
      </c>
      <c r="R31" s="54" t="str">
        <f t="shared" si="32"/>
        <v>0</v>
      </c>
      <c r="S31" s="1">
        <f t="shared" si="3"/>
        <v>0</v>
      </c>
      <c r="T31" s="55">
        <f t="shared" si="5"/>
        <v>0</v>
      </c>
      <c r="U31" s="54">
        <f t="shared" si="15"/>
        <v>0</v>
      </c>
      <c r="V31" s="54">
        <f t="shared" si="25"/>
        <v>0</v>
      </c>
      <c r="W31" s="3">
        <f t="shared" si="26"/>
        <v>0</v>
      </c>
      <c r="X31" s="54">
        <f t="shared" si="27"/>
        <v>0</v>
      </c>
      <c r="Y31" s="54">
        <f t="shared" si="27"/>
        <v>0</v>
      </c>
      <c r="Z31" s="2">
        <f t="shared" si="28"/>
        <v>0</v>
      </c>
      <c r="AA31" s="1">
        <f t="shared" si="29"/>
        <v>0</v>
      </c>
    </row>
    <row r="32" spans="1:28" ht="22.5" customHeight="1" x14ac:dyDescent="0.25">
      <c r="A32" s="303"/>
      <c r="B32" s="8" t="s">
        <v>15</v>
      </c>
      <c r="C32" s="127">
        <f t="shared" si="19"/>
        <v>43812</v>
      </c>
      <c r="D32" s="81"/>
      <c r="E32" s="81"/>
      <c r="F32" s="8"/>
      <c r="G32" s="88"/>
      <c r="H32" s="22"/>
      <c r="I32" s="73">
        <f t="shared" si="22"/>
        <v>0</v>
      </c>
      <c r="J32" s="73">
        <f t="shared" si="23"/>
        <v>0</v>
      </c>
      <c r="K32" s="73">
        <f t="shared" si="30"/>
        <v>-0.5</v>
      </c>
      <c r="L32" s="8"/>
      <c r="M32" s="26">
        <f t="shared" si="24"/>
        <v>0</v>
      </c>
      <c r="P32" s="54"/>
      <c r="Q32" s="54" t="str">
        <f t="shared" si="31"/>
        <v>0</v>
      </c>
      <c r="R32" s="54" t="str">
        <f t="shared" si="32"/>
        <v>0</v>
      </c>
      <c r="S32" s="1">
        <f t="shared" si="3"/>
        <v>0</v>
      </c>
      <c r="T32" s="55">
        <f t="shared" si="5"/>
        <v>0</v>
      </c>
      <c r="U32" s="54">
        <f t="shared" si="15"/>
        <v>0</v>
      </c>
      <c r="V32" s="54">
        <f t="shared" si="25"/>
        <v>0</v>
      </c>
      <c r="W32" s="3">
        <f t="shared" si="26"/>
        <v>0</v>
      </c>
      <c r="X32" s="54">
        <f t="shared" si="27"/>
        <v>0</v>
      </c>
      <c r="Y32" s="54">
        <f t="shared" si="27"/>
        <v>0</v>
      </c>
      <c r="Z32" s="2">
        <f t="shared" si="28"/>
        <v>0</v>
      </c>
      <c r="AA32" s="1">
        <f t="shared" si="29"/>
        <v>0</v>
      </c>
    </row>
    <row r="33" spans="1:27" ht="22.5" customHeight="1" x14ac:dyDescent="0.25">
      <c r="A33" s="303"/>
      <c r="B33" s="85" t="s">
        <v>16</v>
      </c>
      <c r="C33" s="124">
        <f t="shared" si="19"/>
        <v>43813</v>
      </c>
      <c r="D33" s="83"/>
      <c r="E33" s="83"/>
      <c r="F33" s="8"/>
      <c r="G33" s="83"/>
      <c r="H33" s="22"/>
      <c r="I33" s="83"/>
      <c r="J33" s="83"/>
      <c r="K33" s="83"/>
      <c r="L33" s="8"/>
      <c r="M33" s="83"/>
      <c r="P33" s="54"/>
      <c r="Q33" s="54" t="str">
        <f t="shared" si="31"/>
        <v>0</v>
      </c>
      <c r="R33" s="54" t="str">
        <f t="shared" si="32"/>
        <v>0</v>
      </c>
      <c r="S33" s="1">
        <f t="shared" si="3"/>
        <v>0</v>
      </c>
      <c r="T33" s="55">
        <f t="shared" si="5"/>
        <v>0</v>
      </c>
      <c r="U33" s="54">
        <f t="shared" si="15"/>
        <v>0</v>
      </c>
      <c r="V33" s="54">
        <f t="shared" si="25"/>
        <v>0</v>
      </c>
      <c r="W33" s="3">
        <f t="shared" si="26"/>
        <v>0</v>
      </c>
      <c r="X33" s="54">
        <f t="shared" si="27"/>
        <v>0</v>
      </c>
      <c r="Y33" s="54">
        <f t="shared" si="27"/>
        <v>0</v>
      </c>
      <c r="Z33" s="2">
        <f t="shared" si="28"/>
        <v>0</v>
      </c>
      <c r="AA33" s="1">
        <f t="shared" si="29"/>
        <v>0</v>
      </c>
    </row>
    <row r="34" spans="1:27" ht="22.5" customHeight="1" thickBot="1" x14ac:dyDescent="0.3">
      <c r="A34" s="293"/>
      <c r="B34" s="86" t="s">
        <v>17</v>
      </c>
      <c r="C34" s="123">
        <f t="shared" si="19"/>
        <v>43814</v>
      </c>
      <c r="D34" s="84"/>
      <c r="E34" s="84"/>
      <c r="F34" s="28"/>
      <c r="G34" s="84"/>
      <c r="H34" s="32"/>
      <c r="I34" s="84"/>
      <c r="J34" s="84"/>
      <c r="K34" s="84"/>
      <c r="L34" s="28"/>
      <c r="M34" s="84"/>
      <c r="Q34" s="54" t="str">
        <f t="shared" si="31"/>
        <v>0</v>
      </c>
      <c r="R34" s="54" t="str">
        <f t="shared" si="32"/>
        <v>0</v>
      </c>
      <c r="S34" s="1">
        <f t="shared" si="3"/>
        <v>0</v>
      </c>
      <c r="T34" s="55">
        <f t="shared" si="5"/>
        <v>0</v>
      </c>
      <c r="U34" s="54">
        <f t="shared" si="15"/>
        <v>0</v>
      </c>
      <c r="V34" s="54">
        <f t="shared" si="25"/>
        <v>0</v>
      </c>
      <c r="W34" s="3">
        <f t="shared" si="26"/>
        <v>0</v>
      </c>
      <c r="X34" s="54">
        <f t="shared" si="27"/>
        <v>0</v>
      </c>
      <c r="Y34" s="54">
        <f t="shared" si="27"/>
        <v>0</v>
      </c>
      <c r="Z34" s="2">
        <f t="shared" si="28"/>
        <v>0</v>
      </c>
      <c r="AA34" s="1">
        <f t="shared" si="29"/>
        <v>0</v>
      </c>
    </row>
    <row r="35" spans="1:27" ht="22.5" customHeight="1" x14ac:dyDescent="0.25">
      <c r="A35" s="292">
        <v>34</v>
      </c>
      <c r="B35" s="23" t="s">
        <v>11</v>
      </c>
      <c r="C35" s="128">
        <f t="shared" si="19"/>
        <v>43815</v>
      </c>
      <c r="D35" s="81"/>
      <c r="E35" s="81"/>
      <c r="F35" s="8"/>
      <c r="G35" s="88"/>
      <c r="H35" s="31"/>
      <c r="I35" s="73">
        <f t="shared" ref="I35:I39" si="33">IF(G35&gt;T35,(G35-T35),0)</f>
        <v>0</v>
      </c>
      <c r="J35" s="73">
        <f t="shared" ref="J35:J39" si="34">IF(G35&lt;T35,(G35-T35),0)</f>
        <v>0</v>
      </c>
      <c r="K35" s="75">
        <f>+K32+I35+J35</f>
        <v>-0.5</v>
      </c>
      <c r="L35" s="23"/>
      <c r="M35" s="26">
        <f t="shared" ref="M35:M39" si="35">-U35</f>
        <v>0</v>
      </c>
      <c r="Q35" s="54" t="str">
        <f t="shared" si="31"/>
        <v>0</v>
      </c>
      <c r="R35" s="54" t="str">
        <f t="shared" si="32"/>
        <v>0</v>
      </c>
      <c r="S35" s="1">
        <f t="shared" si="3"/>
        <v>0</v>
      </c>
      <c r="T35" s="55">
        <f t="shared" si="5"/>
        <v>0</v>
      </c>
      <c r="U35" s="54">
        <f t="shared" si="15"/>
        <v>0</v>
      </c>
      <c r="V35" s="54">
        <f t="shared" si="25"/>
        <v>0</v>
      </c>
      <c r="W35" s="3">
        <f t="shared" si="26"/>
        <v>0</v>
      </c>
      <c r="X35" s="54">
        <f t="shared" si="27"/>
        <v>0</v>
      </c>
      <c r="Y35" s="54">
        <f t="shared" si="27"/>
        <v>0</v>
      </c>
      <c r="Z35" s="2">
        <f t="shared" si="28"/>
        <v>0</v>
      </c>
      <c r="AA35" s="1">
        <f t="shared" si="29"/>
        <v>0</v>
      </c>
    </row>
    <row r="36" spans="1:27" ht="22.5" customHeight="1" x14ac:dyDescent="0.25">
      <c r="A36" s="303"/>
      <c r="B36" s="8" t="s">
        <v>12</v>
      </c>
      <c r="C36" s="127">
        <f t="shared" si="19"/>
        <v>43816</v>
      </c>
      <c r="D36" s="81"/>
      <c r="E36" s="81"/>
      <c r="F36" s="8"/>
      <c r="G36" s="88"/>
      <c r="H36" s="22"/>
      <c r="I36" s="73">
        <f t="shared" si="33"/>
        <v>0</v>
      </c>
      <c r="J36" s="73">
        <f t="shared" si="34"/>
        <v>0</v>
      </c>
      <c r="K36" s="73">
        <f>K35+I36+J36</f>
        <v>-0.5</v>
      </c>
      <c r="L36" s="8"/>
      <c r="M36" s="26">
        <f t="shared" si="35"/>
        <v>0</v>
      </c>
      <c r="Q36" s="54" t="str">
        <f t="shared" si="31"/>
        <v>0</v>
      </c>
      <c r="R36" s="54" t="str">
        <f t="shared" si="32"/>
        <v>0</v>
      </c>
      <c r="S36" s="1">
        <f t="shared" si="3"/>
        <v>0</v>
      </c>
      <c r="T36" s="55">
        <f t="shared" si="5"/>
        <v>0</v>
      </c>
      <c r="U36" s="54">
        <f t="shared" si="15"/>
        <v>0</v>
      </c>
      <c r="V36" s="54">
        <f t="shared" si="25"/>
        <v>0</v>
      </c>
      <c r="W36" s="3">
        <f t="shared" si="26"/>
        <v>0</v>
      </c>
      <c r="X36" s="54">
        <f t="shared" si="27"/>
        <v>0</v>
      </c>
      <c r="Y36" s="54">
        <f t="shared" si="27"/>
        <v>0</v>
      </c>
      <c r="Z36" s="2">
        <f t="shared" si="28"/>
        <v>0</v>
      </c>
      <c r="AA36" s="1">
        <f t="shared" si="29"/>
        <v>0</v>
      </c>
    </row>
    <row r="37" spans="1:27" ht="22.5" customHeight="1" x14ac:dyDescent="0.25">
      <c r="A37" s="303"/>
      <c r="B37" s="8" t="s">
        <v>13</v>
      </c>
      <c r="C37" s="127">
        <f t="shared" si="19"/>
        <v>43817</v>
      </c>
      <c r="D37" s="81"/>
      <c r="E37" s="81"/>
      <c r="F37" s="8"/>
      <c r="G37" s="88"/>
      <c r="H37" s="22"/>
      <c r="I37" s="73">
        <f t="shared" si="33"/>
        <v>0</v>
      </c>
      <c r="J37" s="73">
        <f t="shared" si="34"/>
        <v>0</v>
      </c>
      <c r="K37" s="73">
        <f t="shared" ref="K37:K39" si="36">K36+I37+J37</f>
        <v>-0.5</v>
      </c>
      <c r="L37" s="8"/>
      <c r="M37" s="26">
        <f t="shared" si="35"/>
        <v>0</v>
      </c>
      <c r="Q37" s="54" t="str">
        <f t="shared" si="31"/>
        <v>0</v>
      </c>
      <c r="R37" s="54" t="str">
        <f t="shared" si="32"/>
        <v>0</v>
      </c>
      <c r="S37" s="1">
        <f t="shared" si="3"/>
        <v>0</v>
      </c>
      <c r="T37" s="55">
        <f t="shared" si="5"/>
        <v>0</v>
      </c>
      <c r="U37" s="54">
        <f t="shared" si="15"/>
        <v>0</v>
      </c>
      <c r="V37" s="54">
        <f t="shared" si="25"/>
        <v>0</v>
      </c>
      <c r="W37" s="3">
        <f t="shared" si="26"/>
        <v>0</v>
      </c>
      <c r="X37" s="54">
        <f t="shared" si="27"/>
        <v>0</v>
      </c>
      <c r="Y37" s="54">
        <f t="shared" si="27"/>
        <v>0</v>
      </c>
      <c r="Z37" s="2">
        <f t="shared" si="28"/>
        <v>0</v>
      </c>
      <c r="AA37" s="1">
        <f t="shared" si="29"/>
        <v>0</v>
      </c>
    </row>
    <row r="38" spans="1:27" ht="22.5" customHeight="1" x14ac:dyDescent="0.25">
      <c r="A38" s="303"/>
      <c r="B38" s="8" t="s">
        <v>14</v>
      </c>
      <c r="C38" s="127">
        <f t="shared" si="19"/>
        <v>43818</v>
      </c>
      <c r="D38" s="81"/>
      <c r="E38" s="81"/>
      <c r="F38" s="8"/>
      <c r="G38" s="88"/>
      <c r="H38" s="22"/>
      <c r="I38" s="73">
        <f t="shared" si="33"/>
        <v>0</v>
      </c>
      <c r="J38" s="73">
        <f t="shared" si="34"/>
        <v>0</v>
      </c>
      <c r="K38" s="73">
        <f t="shared" si="36"/>
        <v>-0.5</v>
      </c>
      <c r="L38" s="8"/>
      <c r="M38" s="26">
        <f t="shared" si="35"/>
        <v>0</v>
      </c>
      <c r="Q38" s="54" t="str">
        <f t="shared" si="31"/>
        <v>0</v>
      </c>
      <c r="R38" s="54" t="str">
        <f t="shared" si="32"/>
        <v>0</v>
      </c>
      <c r="S38" s="1">
        <f t="shared" si="3"/>
        <v>0</v>
      </c>
      <c r="T38" s="55">
        <f t="shared" si="5"/>
        <v>0</v>
      </c>
      <c r="U38" s="54">
        <f t="shared" si="15"/>
        <v>0</v>
      </c>
      <c r="V38" s="54">
        <f t="shared" si="25"/>
        <v>0</v>
      </c>
      <c r="W38" s="3">
        <f t="shared" si="26"/>
        <v>0</v>
      </c>
      <c r="X38" s="54">
        <f t="shared" si="27"/>
        <v>0</v>
      </c>
      <c r="Y38" s="54">
        <f t="shared" si="27"/>
        <v>0</v>
      </c>
      <c r="Z38" s="2">
        <f t="shared" si="28"/>
        <v>0</v>
      </c>
      <c r="AA38" s="1">
        <f t="shared" si="29"/>
        <v>0</v>
      </c>
    </row>
    <row r="39" spans="1:27" ht="22.5" customHeight="1" x14ac:dyDescent="0.25">
      <c r="A39" s="303"/>
      <c r="B39" s="8" t="s">
        <v>15</v>
      </c>
      <c r="C39" s="127">
        <f t="shared" si="19"/>
        <v>43819</v>
      </c>
      <c r="D39" s="81"/>
      <c r="E39" s="81"/>
      <c r="F39" s="8"/>
      <c r="G39" s="88"/>
      <c r="H39" s="22"/>
      <c r="I39" s="73">
        <f t="shared" si="33"/>
        <v>0</v>
      </c>
      <c r="J39" s="73">
        <f t="shared" si="34"/>
        <v>0</v>
      </c>
      <c r="K39" s="73">
        <f t="shared" si="36"/>
        <v>-0.5</v>
      </c>
      <c r="L39" s="8"/>
      <c r="M39" s="26">
        <f t="shared" si="35"/>
        <v>0</v>
      </c>
      <c r="Q39" s="54" t="str">
        <f t="shared" si="31"/>
        <v>0</v>
      </c>
      <c r="R39" s="54" t="str">
        <f t="shared" si="32"/>
        <v>0</v>
      </c>
      <c r="S39" s="1">
        <f t="shared" si="3"/>
        <v>0</v>
      </c>
      <c r="T39" s="55">
        <f t="shared" si="5"/>
        <v>0</v>
      </c>
      <c r="U39" s="54">
        <f t="shared" si="15"/>
        <v>0</v>
      </c>
      <c r="V39" s="54">
        <f t="shared" si="25"/>
        <v>0</v>
      </c>
      <c r="W39" s="3">
        <f t="shared" si="26"/>
        <v>0</v>
      </c>
      <c r="X39" s="54">
        <f t="shared" si="27"/>
        <v>0</v>
      </c>
      <c r="Y39" s="54">
        <f t="shared" si="27"/>
        <v>0</v>
      </c>
      <c r="Z39" s="2">
        <f t="shared" si="28"/>
        <v>0</v>
      </c>
      <c r="AA39" s="1">
        <f t="shared" si="29"/>
        <v>0</v>
      </c>
    </row>
    <row r="40" spans="1:27" ht="22.5" customHeight="1" x14ac:dyDescent="0.25">
      <c r="A40" s="303"/>
      <c r="B40" s="85" t="s">
        <v>16</v>
      </c>
      <c r="C40" s="124">
        <f t="shared" si="19"/>
        <v>43820</v>
      </c>
      <c r="D40" s="83"/>
      <c r="E40" s="83"/>
      <c r="F40" s="8"/>
      <c r="G40" s="83"/>
      <c r="H40" s="22"/>
      <c r="I40" s="83"/>
      <c r="J40" s="83"/>
      <c r="K40" s="83"/>
      <c r="L40" s="8"/>
      <c r="M40" s="83"/>
      <c r="Q40" s="54" t="str">
        <f t="shared" si="31"/>
        <v>0</v>
      </c>
      <c r="R40" s="54" t="str">
        <f t="shared" si="32"/>
        <v>0</v>
      </c>
      <c r="S40" s="1">
        <f t="shared" si="3"/>
        <v>0</v>
      </c>
      <c r="T40" s="55">
        <f t="shared" si="5"/>
        <v>0</v>
      </c>
      <c r="U40" s="54">
        <f t="shared" si="15"/>
        <v>0</v>
      </c>
      <c r="V40" s="54">
        <f t="shared" si="25"/>
        <v>0</v>
      </c>
      <c r="W40" s="3">
        <f t="shared" si="26"/>
        <v>0</v>
      </c>
      <c r="X40" s="54">
        <f t="shared" si="27"/>
        <v>0</v>
      </c>
      <c r="Y40" s="54">
        <f t="shared" si="27"/>
        <v>0</v>
      </c>
      <c r="Z40" s="2">
        <f t="shared" si="28"/>
        <v>0</v>
      </c>
      <c r="AA40" s="1">
        <f t="shared" si="29"/>
        <v>0</v>
      </c>
    </row>
    <row r="41" spans="1:27" ht="22.5" customHeight="1" thickBot="1" x14ac:dyDescent="0.3">
      <c r="A41" s="293"/>
      <c r="B41" s="86" t="s">
        <v>17</v>
      </c>
      <c r="C41" s="123">
        <f t="shared" si="19"/>
        <v>43821</v>
      </c>
      <c r="D41" s="84"/>
      <c r="E41" s="84"/>
      <c r="F41" s="28"/>
      <c r="G41" s="84"/>
      <c r="H41" s="32"/>
      <c r="I41" s="84"/>
      <c r="J41" s="84"/>
      <c r="K41" s="84"/>
      <c r="L41" s="28"/>
      <c r="M41" s="84"/>
      <c r="Q41" s="54" t="str">
        <f t="shared" si="31"/>
        <v>0</v>
      </c>
      <c r="R41" s="54" t="str">
        <f t="shared" si="32"/>
        <v>0</v>
      </c>
      <c r="S41" s="1">
        <f t="shared" si="3"/>
        <v>0</v>
      </c>
      <c r="T41" s="55">
        <f t="shared" si="5"/>
        <v>0</v>
      </c>
      <c r="U41" s="54">
        <f t="shared" si="15"/>
        <v>0</v>
      </c>
      <c r="V41" s="54">
        <f t="shared" si="25"/>
        <v>0</v>
      </c>
      <c r="W41" s="3">
        <f t="shared" si="26"/>
        <v>0</v>
      </c>
      <c r="X41" s="54">
        <f t="shared" si="27"/>
        <v>0</v>
      </c>
      <c r="Y41" s="54">
        <f t="shared" si="27"/>
        <v>0</v>
      </c>
      <c r="Z41" s="2">
        <f t="shared" si="28"/>
        <v>0</v>
      </c>
      <c r="AA41" s="1">
        <f t="shared" si="29"/>
        <v>0</v>
      </c>
    </row>
    <row r="42" spans="1:27" ht="22.5" customHeight="1" x14ac:dyDescent="0.25">
      <c r="A42" s="303">
        <v>35</v>
      </c>
      <c r="B42" s="23" t="s">
        <v>11</v>
      </c>
      <c r="C42" s="128">
        <f t="shared" si="19"/>
        <v>43822</v>
      </c>
      <c r="D42" s="81"/>
      <c r="E42" s="81"/>
      <c r="F42" s="8"/>
      <c r="G42" s="88"/>
      <c r="H42" s="22"/>
      <c r="I42" s="73">
        <f t="shared" ref="I42:I46" si="37">IF(G42&gt;T42,(G42-T42),0)</f>
        <v>0</v>
      </c>
      <c r="J42" s="73">
        <f t="shared" ref="J42:J46" si="38">IF(G42&lt;T42,(G42-T42),0)</f>
        <v>0</v>
      </c>
      <c r="K42" s="75">
        <f>+K39+I42+J42</f>
        <v>-0.5</v>
      </c>
      <c r="L42" s="8"/>
      <c r="M42" s="26">
        <f t="shared" ref="M42:M46" si="39">-U42</f>
        <v>0</v>
      </c>
      <c r="Q42" s="54" t="str">
        <f t="shared" si="31"/>
        <v>0</v>
      </c>
      <c r="R42" s="54" t="str">
        <f t="shared" si="32"/>
        <v>0</v>
      </c>
      <c r="S42" s="1">
        <f t="shared" si="3"/>
        <v>0</v>
      </c>
      <c r="T42" s="55">
        <f t="shared" si="5"/>
        <v>0</v>
      </c>
      <c r="U42" s="54">
        <f t="shared" si="15"/>
        <v>0</v>
      </c>
      <c r="V42" s="54">
        <f t="shared" si="25"/>
        <v>0</v>
      </c>
      <c r="W42" s="3">
        <f t="shared" si="26"/>
        <v>0</v>
      </c>
      <c r="X42" s="54">
        <f t="shared" si="27"/>
        <v>0</v>
      </c>
      <c r="Y42" s="54">
        <f t="shared" si="27"/>
        <v>0</v>
      </c>
      <c r="Z42" s="2">
        <f t="shared" si="28"/>
        <v>0</v>
      </c>
      <c r="AA42" s="1">
        <f t="shared" si="29"/>
        <v>0</v>
      </c>
    </row>
    <row r="43" spans="1:27" ht="22.5" customHeight="1" x14ac:dyDescent="0.25">
      <c r="A43" s="303"/>
      <c r="B43" s="95" t="s">
        <v>12</v>
      </c>
      <c r="C43" s="127">
        <f t="shared" si="19"/>
        <v>43823</v>
      </c>
      <c r="D43" s="96"/>
      <c r="E43" s="96"/>
      <c r="F43" s="95"/>
      <c r="G43" s="97"/>
      <c r="H43" s="98"/>
      <c r="I43" s="99">
        <f t="shared" si="37"/>
        <v>0</v>
      </c>
      <c r="J43" s="99">
        <f t="shared" si="38"/>
        <v>0</v>
      </c>
      <c r="K43" s="99">
        <f>K42+I43+J43</f>
        <v>-0.5</v>
      </c>
      <c r="L43" s="95"/>
      <c r="M43" s="101">
        <f t="shared" si="39"/>
        <v>0</v>
      </c>
      <c r="Q43" s="54" t="str">
        <f t="shared" si="31"/>
        <v>0</v>
      </c>
      <c r="R43" s="54" t="str">
        <f t="shared" si="32"/>
        <v>0</v>
      </c>
      <c r="S43" s="1">
        <f t="shared" si="3"/>
        <v>0</v>
      </c>
      <c r="T43" s="55">
        <f t="shared" si="5"/>
        <v>0</v>
      </c>
      <c r="U43" s="54">
        <f t="shared" si="15"/>
        <v>0</v>
      </c>
      <c r="V43" s="54">
        <f t="shared" si="25"/>
        <v>0</v>
      </c>
      <c r="W43" s="3">
        <f t="shared" si="26"/>
        <v>0</v>
      </c>
      <c r="X43" s="54">
        <f t="shared" si="27"/>
        <v>0</v>
      </c>
      <c r="Y43" s="54">
        <f t="shared" si="27"/>
        <v>0</v>
      </c>
      <c r="Z43" s="2">
        <f t="shared" si="28"/>
        <v>0</v>
      </c>
      <c r="AA43" s="1">
        <f t="shared" si="29"/>
        <v>0</v>
      </c>
    </row>
    <row r="44" spans="1:27" ht="22.5" customHeight="1" x14ac:dyDescent="0.25">
      <c r="A44" s="303"/>
      <c r="B44" s="8" t="s">
        <v>13</v>
      </c>
      <c r="C44" s="127">
        <f t="shared" si="19"/>
        <v>43824</v>
      </c>
      <c r="D44" s="81"/>
      <c r="E44" s="81"/>
      <c r="F44" s="8"/>
      <c r="G44" s="88"/>
      <c r="H44" s="22"/>
      <c r="I44" s="73">
        <f t="shared" si="37"/>
        <v>0</v>
      </c>
      <c r="J44" s="73">
        <f t="shared" si="38"/>
        <v>0</v>
      </c>
      <c r="K44" s="73">
        <f t="shared" ref="K44:K46" si="40">K43+I44+J44</f>
        <v>-0.5</v>
      </c>
      <c r="L44" s="8"/>
      <c r="M44" s="26">
        <f t="shared" si="39"/>
        <v>0</v>
      </c>
      <c r="Q44" s="54" t="str">
        <f t="shared" si="31"/>
        <v>0</v>
      </c>
      <c r="R44" s="54" t="str">
        <f t="shared" si="32"/>
        <v>0</v>
      </c>
      <c r="S44" s="1">
        <f t="shared" si="3"/>
        <v>0</v>
      </c>
      <c r="T44" s="55">
        <f t="shared" si="5"/>
        <v>0</v>
      </c>
      <c r="U44" s="54">
        <f t="shared" si="15"/>
        <v>0</v>
      </c>
      <c r="V44" s="54">
        <f t="shared" si="25"/>
        <v>0</v>
      </c>
      <c r="W44" s="3">
        <f t="shared" si="26"/>
        <v>0</v>
      </c>
      <c r="X44" s="54">
        <f t="shared" si="27"/>
        <v>0</v>
      </c>
      <c r="Y44" s="54">
        <f t="shared" si="27"/>
        <v>0</v>
      </c>
      <c r="Z44" s="2">
        <f t="shared" si="28"/>
        <v>0</v>
      </c>
      <c r="AA44" s="1">
        <f t="shared" si="29"/>
        <v>0</v>
      </c>
    </row>
    <row r="45" spans="1:27" ht="22.5" customHeight="1" x14ac:dyDescent="0.25">
      <c r="A45" s="303"/>
      <c r="B45" s="8" t="s">
        <v>14</v>
      </c>
      <c r="C45" s="127">
        <f t="shared" si="19"/>
        <v>43825</v>
      </c>
      <c r="D45" s="81"/>
      <c r="E45" s="81"/>
      <c r="F45" s="8"/>
      <c r="G45" s="88"/>
      <c r="H45" s="22"/>
      <c r="I45" s="73">
        <f t="shared" si="37"/>
        <v>0</v>
      </c>
      <c r="J45" s="73">
        <f t="shared" si="38"/>
        <v>0</v>
      </c>
      <c r="K45" s="73">
        <f t="shared" si="40"/>
        <v>-0.5</v>
      </c>
      <c r="L45" s="8"/>
      <c r="M45" s="26">
        <f t="shared" si="39"/>
        <v>0</v>
      </c>
      <c r="Q45" s="54" t="str">
        <f t="shared" si="31"/>
        <v>0</v>
      </c>
      <c r="R45" s="54" t="str">
        <f t="shared" si="32"/>
        <v>0</v>
      </c>
      <c r="S45" s="1">
        <f t="shared" si="3"/>
        <v>0</v>
      </c>
      <c r="T45" s="55">
        <f t="shared" si="5"/>
        <v>0</v>
      </c>
      <c r="U45" s="54">
        <f t="shared" si="15"/>
        <v>0</v>
      </c>
      <c r="V45" s="54">
        <f t="shared" si="25"/>
        <v>0</v>
      </c>
      <c r="W45" s="3">
        <f t="shared" si="26"/>
        <v>0</v>
      </c>
      <c r="X45" s="54">
        <f t="shared" ref="X45:Y50" si="41">IF(H45="TM",0.5,0)</f>
        <v>0</v>
      </c>
      <c r="Y45" s="54">
        <f t="shared" si="41"/>
        <v>0</v>
      </c>
      <c r="Z45" s="2">
        <f t="shared" si="28"/>
        <v>0</v>
      </c>
      <c r="AA45" s="1">
        <f t="shared" si="29"/>
        <v>0</v>
      </c>
    </row>
    <row r="46" spans="1:27" ht="22.5" customHeight="1" x14ac:dyDescent="0.25">
      <c r="A46" s="303"/>
      <c r="B46" s="8" t="s">
        <v>15</v>
      </c>
      <c r="C46" s="127">
        <f t="shared" si="19"/>
        <v>43826</v>
      </c>
      <c r="D46" s="81"/>
      <c r="E46" s="81"/>
      <c r="F46" s="8"/>
      <c r="G46" s="88"/>
      <c r="H46" s="22"/>
      <c r="I46" s="73">
        <f t="shared" si="37"/>
        <v>0</v>
      </c>
      <c r="J46" s="73">
        <f t="shared" si="38"/>
        <v>0</v>
      </c>
      <c r="K46" s="73">
        <f t="shared" si="40"/>
        <v>-0.5</v>
      </c>
      <c r="L46" s="8"/>
      <c r="M46" s="26">
        <f t="shared" si="39"/>
        <v>0</v>
      </c>
      <c r="Q46" s="54" t="str">
        <f t="shared" si="31"/>
        <v>0</v>
      </c>
      <c r="R46" s="54" t="str">
        <f t="shared" si="32"/>
        <v>0</v>
      </c>
      <c r="S46" s="1">
        <f t="shared" si="3"/>
        <v>0</v>
      </c>
      <c r="T46" s="55">
        <f t="shared" si="5"/>
        <v>0</v>
      </c>
      <c r="U46" s="54">
        <f t="shared" si="15"/>
        <v>0</v>
      </c>
      <c r="V46" s="54">
        <f t="shared" si="25"/>
        <v>0</v>
      </c>
      <c r="W46" s="3">
        <f t="shared" si="26"/>
        <v>0</v>
      </c>
      <c r="X46" s="54">
        <f t="shared" si="41"/>
        <v>0</v>
      </c>
      <c r="Y46" s="54">
        <f t="shared" si="41"/>
        <v>0</v>
      </c>
      <c r="Z46" s="2">
        <f t="shared" si="28"/>
        <v>0</v>
      </c>
      <c r="AA46" s="1">
        <f t="shared" si="29"/>
        <v>0</v>
      </c>
    </row>
    <row r="47" spans="1:27" ht="22.5" customHeight="1" x14ac:dyDescent="0.25">
      <c r="A47" s="303"/>
      <c r="B47" s="85" t="s">
        <v>16</v>
      </c>
      <c r="C47" s="124">
        <f t="shared" si="19"/>
        <v>43827</v>
      </c>
      <c r="D47" s="83"/>
      <c r="E47" s="83"/>
      <c r="F47" s="8"/>
      <c r="G47" s="83"/>
      <c r="H47" s="22"/>
      <c r="I47" s="83"/>
      <c r="J47" s="83"/>
      <c r="K47" s="83"/>
      <c r="L47" s="8"/>
      <c r="M47" s="83"/>
      <c r="Q47" s="54" t="str">
        <f t="shared" si="31"/>
        <v>0</v>
      </c>
      <c r="R47" s="54" t="str">
        <f t="shared" si="32"/>
        <v>0</v>
      </c>
      <c r="S47" s="1">
        <f t="shared" si="3"/>
        <v>0</v>
      </c>
      <c r="T47" s="55">
        <f t="shared" si="5"/>
        <v>0</v>
      </c>
      <c r="U47" s="54">
        <f t="shared" si="15"/>
        <v>0</v>
      </c>
      <c r="V47" s="54">
        <f t="shared" si="25"/>
        <v>0</v>
      </c>
      <c r="W47" s="3">
        <f t="shared" si="26"/>
        <v>0</v>
      </c>
      <c r="X47" s="54">
        <f t="shared" si="41"/>
        <v>0</v>
      </c>
      <c r="Y47" s="54">
        <f t="shared" si="41"/>
        <v>0</v>
      </c>
      <c r="Z47" s="2">
        <f t="shared" si="28"/>
        <v>0</v>
      </c>
      <c r="AA47" s="1">
        <f t="shared" si="29"/>
        <v>0</v>
      </c>
    </row>
    <row r="48" spans="1:27" ht="22.5" customHeight="1" thickBot="1" x14ac:dyDescent="0.3">
      <c r="A48" s="303"/>
      <c r="B48" s="86" t="s">
        <v>17</v>
      </c>
      <c r="C48" s="123">
        <f t="shared" si="19"/>
        <v>43828</v>
      </c>
      <c r="D48" s="84"/>
      <c r="E48" s="84"/>
      <c r="F48" s="28"/>
      <c r="G48" s="84"/>
      <c r="H48" s="32"/>
      <c r="I48" s="84"/>
      <c r="J48" s="84"/>
      <c r="K48" s="84"/>
      <c r="L48" s="28"/>
      <c r="M48" s="84"/>
      <c r="Q48" s="54" t="str">
        <f t="shared" si="31"/>
        <v>0</v>
      </c>
      <c r="R48" s="54" t="str">
        <f t="shared" si="32"/>
        <v>0</v>
      </c>
      <c r="S48" s="1">
        <f t="shared" si="3"/>
        <v>0</v>
      </c>
      <c r="T48" s="55">
        <f t="shared" si="5"/>
        <v>0</v>
      </c>
      <c r="U48" s="54">
        <f t="shared" si="15"/>
        <v>0</v>
      </c>
      <c r="V48" s="54">
        <f t="shared" si="25"/>
        <v>0</v>
      </c>
      <c r="W48" s="3">
        <f t="shared" si="26"/>
        <v>0</v>
      </c>
      <c r="X48" s="54">
        <f t="shared" si="41"/>
        <v>0</v>
      </c>
      <c r="Y48" s="54">
        <f t="shared" si="41"/>
        <v>0</v>
      </c>
      <c r="Z48" s="2">
        <f t="shared" si="28"/>
        <v>0</v>
      </c>
      <c r="AA48" s="1">
        <f t="shared" si="29"/>
        <v>0</v>
      </c>
    </row>
    <row r="49" spans="1:27" ht="22.5" customHeight="1" x14ac:dyDescent="0.25">
      <c r="A49" s="292"/>
      <c r="B49" s="23" t="s">
        <v>11</v>
      </c>
      <c r="C49" s="128">
        <f t="shared" si="19"/>
        <v>43829</v>
      </c>
      <c r="D49" s="81"/>
      <c r="E49" s="81"/>
      <c r="F49" s="8"/>
      <c r="G49" s="88"/>
      <c r="H49" s="22"/>
      <c r="I49" s="73">
        <f t="shared" ref="I49:I50" si="42">IF(G49&gt;T49,(G49-T49),0)</f>
        <v>0</v>
      </c>
      <c r="J49" s="73">
        <f t="shared" ref="J49:J50" si="43">IF(G49&lt;T49,(G49-T49),0)</f>
        <v>0</v>
      </c>
      <c r="K49" s="75">
        <f>+K46+I49+J49</f>
        <v>-0.5</v>
      </c>
      <c r="L49" s="8"/>
      <c r="M49" s="26">
        <f t="shared" ref="M49:M50" si="44">-U49</f>
        <v>0</v>
      </c>
      <c r="Q49" s="54" t="str">
        <f t="shared" si="31"/>
        <v>0</v>
      </c>
      <c r="R49" s="54" t="str">
        <f t="shared" si="32"/>
        <v>0</v>
      </c>
      <c r="S49" s="1">
        <f t="shared" si="3"/>
        <v>0</v>
      </c>
      <c r="T49" s="55">
        <f t="shared" si="5"/>
        <v>0</v>
      </c>
      <c r="U49" s="54">
        <f t="shared" si="15"/>
        <v>0</v>
      </c>
      <c r="V49" s="54">
        <f t="shared" si="25"/>
        <v>0</v>
      </c>
      <c r="W49" s="3">
        <f t="shared" si="26"/>
        <v>0</v>
      </c>
      <c r="X49" s="54">
        <f t="shared" si="41"/>
        <v>0</v>
      </c>
      <c r="Y49" s="54">
        <f t="shared" si="41"/>
        <v>0</v>
      </c>
      <c r="Z49" s="2">
        <f t="shared" si="28"/>
        <v>0</v>
      </c>
      <c r="AA49" s="1">
        <f t="shared" si="29"/>
        <v>0</v>
      </c>
    </row>
    <row r="50" spans="1:27" ht="22.5" customHeight="1" thickBot="1" x14ac:dyDescent="0.3">
      <c r="A50" s="293"/>
      <c r="B50" s="28" t="s">
        <v>12</v>
      </c>
      <c r="C50" s="126">
        <f t="shared" si="19"/>
        <v>43830</v>
      </c>
      <c r="D50" s="90"/>
      <c r="E50" s="90"/>
      <c r="F50" s="28"/>
      <c r="G50" s="91"/>
      <c r="H50" s="32"/>
      <c r="I50" s="76">
        <f t="shared" si="42"/>
        <v>0</v>
      </c>
      <c r="J50" s="76">
        <f t="shared" si="43"/>
        <v>0</v>
      </c>
      <c r="K50" s="76">
        <f>K49+I50+J50</f>
        <v>-0.5</v>
      </c>
      <c r="L50" s="28"/>
      <c r="M50" s="33">
        <f t="shared" si="44"/>
        <v>0</v>
      </c>
      <c r="Q50" s="54" t="str">
        <f t="shared" si="31"/>
        <v>0</v>
      </c>
      <c r="R50" s="54" t="str">
        <f t="shared" si="32"/>
        <v>0</v>
      </c>
      <c r="S50" s="1">
        <f t="shared" si="3"/>
        <v>0</v>
      </c>
      <c r="T50" s="55">
        <f t="shared" si="5"/>
        <v>0</v>
      </c>
      <c r="U50" s="54">
        <f t="shared" si="15"/>
        <v>0</v>
      </c>
      <c r="V50" s="54">
        <f t="shared" si="25"/>
        <v>0</v>
      </c>
      <c r="W50" s="3">
        <f t="shared" si="26"/>
        <v>0</v>
      </c>
      <c r="X50" s="54">
        <f t="shared" si="41"/>
        <v>0</v>
      </c>
      <c r="Y50" s="54">
        <f t="shared" si="41"/>
        <v>0</v>
      </c>
      <c r="Z50" s="2">
        <f t="shared" si="28"/>
        <v>0</v>
      </c>
      <c r="AA50" s="1">
        <f t="shared" si="29"/>
        <v>0</v>
      </c>
    </row>
    <row r="51" spans="1:27" ht="22.5" customHeight="1" thickBot="1" x14ac:dyDescent="0.3">
      <c r="A51" s="25"/>
      <c r="B51" s="25"/>
      <c r="C51" s="25"/>
      <c r="D51" s="22"/>
      <c r="E51" s="22"/>
      <c r="F51" s="30"/>
      <c r="G51" s="27"/>
      <c r="H51" s="22"/>
      <c r="I51" s="27"/>
      <c r="J51" s="27"/>
      <c r="K51" s="27"/>
      <c r="L51" s="27"/>
      <c r="M51" s="27"/>
      <c r="N51" s="27"/>
    </row>
    <row r="52" spans="1:27" ht="36" customHeight="1" thickBot="1" x14ac:dyDescent="0.3">
      <c r="A52" s="294" t="s">
        <v>51</v>
      </c>
      <c r="B52" s="295"/>
      <c r="C52" s="295"/>
      <c r="D52" s="295"/>
      <c r="E52" s="295"/>
      <c r="F52" s="295"/>
      <c r="G52" s="295"/>
      <c r="H52" s="295"/>
      <c r="I52" s="295"/>
      <c r="J52" s="296"/>
      <c r="K52" s="77">
        <f>K50</f>
        <v>-0.5</v>
      </c>
      <c r="L52" s="34"/>
      <c r="M52" s="77">
        <f>SUM(M13:M50)</f>
        <v>26</v>
      </c>
    </row>
    <row r="53" spans="1:27" ht="22.5" customHeight="1" x14ac:dyDescent="0.25"/>
    <row r="54" spans="1:27" x14ac:dyDescent="0.25">
      <c r="A54" s="35" t="s">
        <v>6</v>
      </c>
      <c r="B54" s="36"/>
      <c r="C54" s="37"/>
      <c r="E54" s="38" t="s">
        <v>7</v>
      </c>
      <c r="F54" s="39"/>
      <c r="G54" s="39"/>
      <c r="H54" s="39"/>
      <c r="I54" s="40"/>
      <c r="J54" s="8"/>
      <c r="K54" s="78" t="s">
        <v>5</v>
      </c>
      <c r="L54" s="41"/>
      <c r="M54" s="117">
        <f>C46</f>
        <v>43826</v>
      </c>
    </row>
    <row r="55" spans="1:27" ht="27" customHeight="1" x14ac:dyDescent="0.25">
      <c r="A55" s="43"/>
      <c r="B55" s="22"/>
      <c r="C55" s="44"/>
      <c r="D55" s="1"/>
      <c r="E55" s="45"/>
      <c r="F55" s="5"/>
      <c r="G55" s="5"/>
      <c r="H55" s="5"/>
      <c r="I55" s="6"/>
      <c r="K55" s="79"/>
      <c r="L55" s="46"/>
      <c r="M55" s="47"/>
    </row>
    <row r="56" spans="1:27" x14ac:dyDescent="0.25">
      <c r="A56" s="43"/>
      <c r="B56" s="22"/>
      <c r="C56" s="44"/>
      <c r="E56" s="43"/>
      <c r="F56" s="8"/>
      <c r="G56" s="8"/>
      <c r="H56" s="8"/>
      <c r="I56" s="9"/>
    </row>
    <row r="57" spans="1:27" x14ac:dyDescent="0.25">
      <c r="A57" s="43"/>
      <c r="B57" s="22"/>
      <c r="C57" s="44"/>
      <c r="D57" s="1"/>
      <c r="E57" s="43"/>
      <c r="F57" s="8"/>
      <c r="G57" s="8"/>
      <c r="H57" s="8"/>
      <c r="I57" s="9"/>
    </row>
    <row r="58" spans="1:27" x14ac:dyDescent="0.25">
      <c r="A58" s="43"/>
      <c r="B58" s="22"/>
      <c r="C58" s="44"/>
      <c r="D58" s="1"/>
      <c r="E58" s="43"/>
      <c r="F58" s="8"/>
      <c r="G58" s="8"/>
      <c r="H58" s="8"/>
      <c r="I58" s="9"/>
    </row>
    <row r="59" spans="1:27" x14ac:dyDescent="0.25">
      <c r="A59" s="48"/>
      <c r="B59" s="49"/>
      <c r="C59" s="50"/>
      <c r="D59" s="1"/>
      <c r="E59" s="48"/>
      <c r="F59" s="16"/>
      <c r="G59" s="16"/>
      <c r="H59" s="16"/>
      <c r="I59" s="17"/>
    </row>
    <row r="60" spans="1:27" x14ac:dyDescent="0.25">
      <c r="A60" s="1"/>
      <c r="C60" s="1"/>
      <c r="D60" s="1"/>
      <c r="E60" s="1"/>
    </row>
    <row r="61" spans="1:27" x14ac:dyDescent="0.25">
      <c r="A61" s="1"/>
      <c r="C61" s="1"/>
      <c r="D61" s="1"/>
      <c r="E61" s="1"/>
    </row>
    <row r="62" spans="1:27" x14ac:dyDescent="0.25">
      <c r="A62" s="1"/>
      <c r="C62" s="1"/>
      <c r="D62" s="1"/>
      <c r="E62" s="1"/>
    </row>
  </sheetData>
  <mergeCells count="14">
    <mergeCell ref="E5:F5"/>
    <mergeCell ref="A1:B2"/>
    <mergeCell ref="C1:H2"/>
    <mergeCell ref="J1:L2"/>
    <mergeCell ref="M1:M2"/>
    <mergeCell ref="E4:G4"/>
    <mergeCell ref="A49:A50"/>
    <mergeCell ref="A52:J52"/>
    <mergeCell ref="E7:H8"/>
    <mergeCell ref="A14:A20"/>
    <mergeCell ref="A21:A27"/>
    <mergeCell ref="A28:A34"/>
    <mergeCell ref="A35:A41"/>
    <mergeCell ref="A42:A48"/>
  </mergeCells>
  <conditionalFormatting sqref="K52">
    <cfRule type="expression" dxfId="48" priority="49">
      <formula>+$K$52&lt;0</formula>
    </cfRule>
  </conditionalFormatting>
  <conditionalFormatting sqref="M52">
    <cfRule type="expression" dxfId="47" priority="48">
      <formula>+$M$52&lt;0</formula>
    </cfRule>
  </conditionalFormatting>
  <conditionalFormatting sqref="K13">
    <cfRule type="expression" dxfId="46" priority="47">
      <formula>+$K$13&lt;0</formula>
    </cfRule>
  </conditionalFormatting>
  <conditionalFormatting sqref="M13">
    <cfRule type="expression" dxfId="45" priority="46">
      <formula>+$M$13&lt;0</formula>
    </cfRule>
  </conditionalFormatting>
  <conditionalFormatting sqref="C14">
    <cfRule type="expression" dxfId="44" priority="45">
      <formula>OR($D$14="JF",$E$14="JF")</formula>
    </cfRule>
  </conditionalFormatting>
  <conditionalFormatting sqref="C15">
    <cfRule type="expression" dxfId="43" priority="44">
      <formula>OR($D$15="JF",$E$15="JF")</formula>
    </cfRule>
  </conditionalFormatting>
  <conditionalFormatting sqref="C16">
    <cfRule type="expression" dxfId="42" priority="43">
      <formula>OR($D$16="JF",$E$16="JF")</formula>
    </cfRule>
  </conditionalFormatting>
  <conditionalFormatting sqref="C17">
    <cfRule type="expression" dxfId="41" priority="42">
      <formula>OR($D$17="JF",$E$17="JF")</formula>
    </cfRule>
  </conditionalFormatting>
  <conditionalFormatting sqref="C18">
    <cfRule type="expression" dxfId="40" priority="41">
      <formula>OR($D$18="JF",$E$18="JF")</formula>
    </cfRule>
  </conditionalFormatting>
  <conditionalFormatting sqref="C19">
    <cfRule type="expression" dxfId="39" priority="40">
      <formula>OR($D$19="JF",$E$19="JF")</formula>
    </cfRule>
  </conditionalFormatting>
  <conditionalFormatting sqref="C20">
    <cfRule type="expression" dxfId="38" priority="39">
      <formula>OR($D$20="JF",$E$20="JF")</formula>
    </cfRule>
  </conditionalFormatting>
  <conditionalFormatting sqref="C21">
    <cfRule type="expression" dxfId="37" priority="38">
      <formula>OR($D$21="JF",$E$21="JF")</formula>
    </cfRule>
  </conditionalFormatting>
  <conditionalFormatting sqref="C22">
    <cfRule type="expression" dxfId="36" priority="37">
      <formula>OR($D$22="JF",$E$22="JF")</formula>
    </cfRule>
  </conditionalFormatting>
  <conditionalFormatting sqref="C23">
    <cfRule type="expression" dxfId="35" priority="36">
      <formula>OR($D$23="JF",$E$23="JF")</formula>
    </cfRule>
  </conditionalFormatting>
  <conditionalFormatting sqref="C24">
    <cfRule type="expression" dxfId="34" priority="35">
      <formula>OR($D$24="JF",$E$24="JF")</formula>
    </cfRule>
  </conditionalFormatting>
  <conditionalFormatting sqref="C25">
    <cfRule type="expression" dxfId="33" priority="34">
      <formula>OR($D$25="JF",$E$25="JF")</formula>
    </cfRule>
  </conditionalFormatting>
  <conditionalFormatting sqref="C26">
    <cfRule type="expression" dxfId="32" priority="33">
      <formula>OR($D$26="JF",$E$26="JF")</formula>
    </cfRule>
  </conditionalFormatting>
  <conditionalFormatting sqref="C27">
    <cfRule type="expression" dxfId="31" priority="32">
      <formula>OR($D$27="JF",$E$27="JF")</formula>
    </cfRule>
  </conditionalFormatting>
  <conditionalFormatting sqref="C28">
    <cfRule type="expression" dxfId="30" priority="31">
      <formula>OR($D$28="JF",$E$28="JF")</formula>
    </cfRule>
  </conditionalFormatting>
  <conditionalFormatting sqref="C29">
    <cfRule type="expression" dxfId="29" priority="30">
      <formula>OR($D$29="JF",$E$29="JF")</formula>
    </cfRule>
  </conditionalFormatting>
  <conditionalFormatting sqref="C30">
    <cfRule type="expression" dxfId="28" priority="29">
      <formula>OR($D$30="JF",$E$30="JF")</formula>
    </cfRule>
  </conditionalFormatting>
  <conditionalFormatting sqref="C31">
    <cfRule type="expression" dxfId="27" priority="28">
      <formula>OR($D$31="JF",$E$31="JF")</formula>
    </cfRule>
  </conditionalFormatting>
  <conditionalFormatting sqref="C32">
    <cfRule type="expression" dxfId="26" priority="27">
      <formula>OR($D$32="JF",$E$32="JF")</formula>
    </cfRule>
  </conditionalFormatting>
  <conditionalFormatting sqref="C33">
    <cfRule type="expression" dxfId="25" priority="26">
      <formula>OR($D$33="JF",$E$33="JF")</formula>
    </cfRule>
  </conditionalFormatting>
  <conditionalFormatting sqref="C34">
    <cfRule type="expression" dxfId="24" priority="25">
      <formula>OR($D$34="JF",$E$34="JF")</formula>
    </cfRule>
  </conditionalFormatting>
  <conditionalFormatting sqref="C35">
    <cfRule type="expression" dxfId="23" priority="24">
      <formula>OR($D$35="JF",$E$35="JF")</formula>
    </cfRule>
  </conditionalFormatting>
  <conditionalFormatting sqref="C36">
    <cfRule type="expression" dxfId="22" priority="23">
      <formula>OR($D$36="JF",$E$36="JF")</formula>
    </cfRule>
  </conditionalFormatting>
  <conditionalFormatting sqref="C37">
    <cfRule type="expression" dxfId="21" priority="22">
      <formula>OR($D$37="JF",$E$37="JF")</formula>
    </cfRule>
  </conditionalFormatting>
  <conditionalFormatting sqref="C38">
    <cfRule type="expression" dxfId="20" priority="21">
      <formula>OR($D$38="JF",$E$38="JF")</formula>
    </cfRule>
  </conditionalFormatting>
  <conditionalFormatting sqref="C39">
    <cfRule type="expression" dxfId="19" priority="20">
      <formula>OR($D$39="JF",$E$39="JF")</formula>
    </cfRule>
  </conditionalFormatting>
  <conditionalFormatting sqref="C40">
    <cfRule type="expression" dxfId="18" priority="19">
      <formula>OR($D$40="JF",$E$40="JF")</formula>
    </cfRule>
  </conditionalFormatting>
  <conditionalFormatting sqref="C41">
    <cfRule type="expression" dxfId="17" priority="18">
      <formula>OR($D$41="JF",$E$41="JF")</formula>
    </cfRule>
  </conditionalFormatting>
  <conditionalFormatting sqref="C42">
    <cfRule type="expression" dxfId="16" priority="17">
      <formula>OR($D$42="JF",$E$42="JF")</formula>
    </cfRule>
  </conditionalFormatting>
  <conditionalFormatting sqref="C43">
    <cfRule type="expression" dxfId="15" priority="16">
      <formula>OR($D$43="JF",$E$43="JF")</formula>
    </cfRule>
  </conditionalFormatting>
  <conditionalFormatting sqref="C44">
    <cfRule type="expression" dxfId="14" priority="15">
      <formula>OR($D$44="JF",$E$44="JF")</formula>
    </cfRule>
  </conditionalFormatting>
  <conditionalFormatting sqref="C45">
    <cfRule type="expression" dxfId="13" priority="14">
      <formula>OR($D$45="JF",$E$45="JF")</formula>
    </cfRule>
  </conditionalFormatting>
  <conditionalFormatting sqref="C46">
    <cfRule type="expression" dxfId="12" priority="13">
      <formula>OR($D$46="JF",$E$46="JF")</formula>
    </cfRule>
  </conditionalFormatting>
  <conditionalFormatting sqref="C47">
    <cfRule type="expression" dxfId="11" priority="12">
      <formula>OR($D$47="JF",$E$47="JF")</formula>
    </cfRule>
  </conditionalFormatting>
  <conditionalFormatting sqref="C48">
    <cfRule type="expression" dxfId="10" priority="11">
      <formula>OR($D$48="JF",$E$48="JF")</formula>
    </cfRule>
  </conditionalFormatting>
  <conditionalFormatting sqref="C49">
    <cfRule type="expression" dxfId="9" priority="10">
      <formula>OR($D$49="JF",$E$49="JF")</formula>
    </cfRule>
  </conditionalFormatting>
  <conditionalFormatting sqref="C50">
    <cfRule type="expression" dxfId="8" priority="9">
      <formula>OR($D$50="JF",$E$50="JF")</formula>
    </cfRule>
  </conditionalFormatting>
  <conditionalFormatting sqref="C14">
    <cfRule type="expression" dxfId="7" priority="7">
      <formula>$AE14="FERIE"</formula>
    </cfRule>
  </conditionalFormatting>
  <conditionalFormatting sqref="C15">
    <cfRule type="expression" dxfId="6" priority="6">
      <formula>$AE15="FERIE"</formula>
    </cfRule>
  </conditionalFormatting>
  <conditionalFormatting sqref="C16">
    <cfRule type="expression" dxfId="5" priority="5">
      <formula>$AE16="FERIE"</formula>
    </cfRule>
  </conditionalFormatting>
  <conditionalFormatting sqref="C18">
    <cfRule type="expression" dxfId="4" priority="4">
      <formula>$AE18="FERIE"</formula>
    </cfRule>
  </conditionalFormatting>
  <conditionalFormatting sqref="C19">
    <cfRule type="expression" dxfId="3" priority="3">
      <formula>$AE19="FERIE"</formula>
    </cfRule>
  </conditionalFormatting>
  <conditionalFormatting sqref="C20">
    <cfRule type="expression" dxfId="2" priority="2">
      <formula>$AE20="FERIE"</formula>
    </cfRule>
  </conditionalFormatting>
  <conditionalFormatting sqref="C17">
    <cfRule type="expression" dxfId="1" priority="8">
      <formula>$AE6="FERIE"</formula>
    </cfRule>
  </conditionalFormatting>
  <conditionalFormatting sqref="C21">
    <cfRule type="expression" dxfId="0" priority="1">
      <formula>$AE21="FERIE"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9" scale="61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B122"/>
  <sheetViews>
    <sheetView workbookViewId="0">
      <selection activeCell="B105" sqref="B105"/>
    </sheetView>
  </sheetViews>
  <sheetFormatPr baseColWidth="10" defaultRowHeight="15" x14ac:dyDescent="0.25"/>
  <sheetData>
    <row r="1" spans="1:2" x14ac:dyDescent="0.25">
      <c r="A1" t="s">
        <v>340</v>
      </c>
      <c r="B1" t="s">
        <v>341</v>
      </c>
    </row>
    <row r="2" spans="1:2" hidden="1" x14ac:dyDescent="0.25">
      <c r="A2" t="s">
        <v>156</v>
      </c>
      <c r="B2" t="s">
        <v>157</v>
      </c>
    </row>
    <row r="3" spans="1:2" hidden="1" x14ac:dyDescent="0.25">
      <c r="A3" t="s">
        <v>175</v>
      </c>
      <c r="B3" t="s">
        <v>176</v>
      </c>
    </row>
    <row r="4" spans="1:2" hidden="1" x14ac:dyDescent="0.25">
      <c r="A4" t="s">
        <v>167</v>
      </c>
      <c r="B4" t="s">
        <v>168</v>
      </c>
    </row>
    <row r="5" spans="1:2" hidden="1" x14ac:dyDescent="0.25">
      <c r="A5" t="s">
        <v>156</v>
      </c>
      <c r="B5" t="s">
        <v>157</v>
      </c>
    </row>
    <row r="6" spans="1:2" hidden="1" x14ac:dyDescent="0.25">
      <c r="A6" t="s">
        <v>101</v>
      </c>
      <c r="B6" t="s">
        <v>102</v>
      </c>
    </row>
    <row r="7" spans="1:2" hidden="1" x14ac:dyDescent="0.25">
      <c r="A7" t="s">
        <v>101</v>
      </c>
      <c r="B7" t="s">
        <v>102</v>
      </c>
    </row>
    <row r="8" spans="1:2" hidden="1" x14ac:dyDescent="0.25">
      <c r="A8" t="s">
        <v>163</v>
      </c>
      <c r="B8" t="s">
        <v>164</v>
      </c>
    </row>
    <row r="9" spans="1:2" hidden="1" x14ac:dyDescent="0.25">
      <c r="A9" t="s">
        <v>134</v>
      </c>
      <c r="B9" t="s">
        <v>135</v>
      </c>
    </row>
    <row r="10" spans="1:2" hidden="1" x14ac:dyDescent="0.25">
      <c r="A10" t="s">
        <v>92</v>
      </c>
      <c r="B10" t="s">
        <v>93</v>
      </c>
    </row>
    <row r="11" spans="1:2" hidden="1" x14ac:dyDescent="0.25">
      <c r="A11" t="s">
        <v>127</v>
      </c>
      <c r="B11" t="s">
        <v>128</v>
      </c>
    </row>
    <row r="12" spans="1:2" hidden="1" x14ac:dyDescent="0.25">
      <c r="A12" t="s">
        <v>141</v>
      </c>
      <c r="B12" t="s">
        <v>142</v>
      </c>
    </row>
    <row r="13" spans="1:2" hidden="1" x14ac:dyDescent="0.25">
      <c r="A13" t="s">
        <v>129</v>
      </c>
      <c r="B13" t="s">
        <v>109</v>
      </c>
    </row>
    <row r="14" spans="1:2" hidden="1" x14ac:dyDescent="0.25">
      <c r="A14" t="s">
        <v>108</v>
      </c>
      <c r="B14" t="s">
        <v>109</v>
      </c>
    </row>
    <row r="15" spans="1:2" hidden="1" x14ac:dyDescent="0.25">
      <c r="A15" t="s">
        <v>87</v>
      </c>
      <c r="B15" t="s">
        <v>88</v>
      </c>
    </row>
    <row r="16" spans="1:2" hidden="1" x14ac:dyDescent="0.25">
      <c r="A16" t="s">
        <v>163</v>
      </c>
      <c r="B16" t="s">
        <v>164</v>
      </c>
    </row>
    <row r="17" spans="1:2" hidden="1" x14ac:dyDescent="0.25">
      <c r="A17" t="s">
        <v>85</v>
      </c>
      <c r="B17" t="s">
        <v>86</v>
      </c>
    </row>
    <row r="18" spans="1:2" hidden="1" x14ac:dyDescent="0.25">
      <c r="A18" t="s">
        <v>80</v>
      </c>
      <c r="B18" t="s">
        <v>81</v>
      </c>
    </row>
    <row r="19" spans="1:2" x14ac:dyDescent="0.25">
      <c r="A19" t="s">
        <v>150</v>
      </c>
      <c r="B19" t="s">
        <v>137</v>
      </c>
    </row>
    <row r="20" spans="1:2" hidden="1" x14ac:dyDescent="0.25">
      <c r="A20" t="s">
        <v>90</v>
      </c>
      <c r="B20" t="s">
        <v>91</v>
      </c>
    </row>
    <row r="21" spans="1:2" hidden="1" x14ac:dyDescent="0.25">
      <c r="A21" t="s">
        <v>139</v>
      </c>
      <c r="B21" t="s">
        <v>140</v>
      </c>
    </row>
    <row r="22" spans="1:2" hidden="1" x14ac:dyDescent="0.25">
      <c r="A22" t="s">
        <v>101</v>
      </c>
      <c r="B22" t="s">
        <v>102</v>
      </c>
    </row>
    <row r="23" spans="1:2" hidden="1" x14ac:dyDescent="0.25">
      <c r="A23" t="s">
        <v>96</v>
      </c>
      <c r="B23" t="s">
        <v>95</v>
      </c>
    </row>
    <row r="24" spans="1:2" hidden="1" x14ac:dyDescent="0.25">
      <c r="A24" t="s">
        <v>123</v>
      </c>
      <c r="B24" t="s">
        <v>124</v>
      </c>
    </row>
    <row r="25" spans="1:2" hidden="1" x14ac:dyDescent="0.25">
      <c r="A25" t="s">
        <v>94</v>
      </c>
      <c r="B25" t="s">
        <v>95</v>
      </c>
    </row>
    <row r="26" spans="1:2" hidden="1" x14ac:dyDescent="0.25">
      <c r="A26" t="s">
        <v>96</v>
      </c>
      <c r="B26" t="s">
        <v>95</v>
      </c>
    </row>
    <row r="27" spans="1:2" hidden="1" x14ac:dyDescent="0.25">
      <c r="A27" t="s">
        <v>92</v>
      </c>
      <c r="B27" t="s">
        <v>93</v>
      </c>
    </row>
    <row r="28" spans="1:2" hidden="1" x14ac:dyDescent="0.25">
      <c r="A28" t="s">
        <v>141</v>
      </c>
      <c r="B28" t="s">
        <v>142</v>
      </c>
    </row>
    <row r="29" spans="1:2" hidden="1" x14ac:dyDescent="0.25">
      <c r="A29" t="s">
        <v>108</v>
      </c>
      <c r="B29" t="s">
        <v>109</v>
      </c>
    </row>
    <row r="30" spans="1:2" hidden="1" x14ac:dyDescent="0.25">
      <c r="A30" t="s">
        <v>154</v>
      </c>
      <c r="B30" t="s">
        <v>155</v>
      </c>
    </row>
    <row r="31" spans="1:2" hidden="1" x14ac:dyDescent="0.25">
      <c r="A31" t="s">
        <v>87</v>
      </c>
      <c r="B31" t="s">
        <v>88</v>
      </c>
    </row>
    <row r="32" spans="1:2" hidden="1" x14ac:dyDescent="0.25">
      <c r="A32" t="s">
        <v>175</v>
      </c>
      <c r="B32" t="s">
        <v>176</v>
      </c>
    </row>
    <row r="33" spans="1:2" hidden="1" x14ac:dyDescent="0.25">
      <c r="A33" t="s">
        <v>85</v>
      </c>
      <c r="B33" t="s">
        <v>86</v>
      </c>
    </row>
    <row r="34" spans="1:2" hidden="1" x14ac:dyDescent="0.25">
      <c r="A34" t="s">
        <v>104</v>
      </c>
      <c r="B34" t="s">
        <v>105</v>
      </c>
    </row>
    <row r="35" spans="1:2" hidden="1" x14ac:dyDescent="0.25">
      <c r="A35" t="s">
        <v>90</v>
      </c>
      <c r="B35" t="s">
        <v>91</v>
      </c>
    </row>
    <row r="36" spans="1:2" hidden="1" x14ac:dyDescent="0.25">
      <c r="A36" t="s">
        <v>139</v>
      </c>
      <c r="B36" t="s">
        <v>140</v>
      </c>
    </row>
    <row r="37" spans="1:2" hidden="1" x14ac:dyDescent="0.25">
      <c r="A37" t="s">
        <v>106</v>
      </c>
      <c r="B37" t="s">
        <v>107</v>
      </c>
    </row>
    <row r="38" spans="1:2" hidden="1" x14ac:dyDescent="0.25">
      <c r="A38" t="s">
        <v>106</v>
      </c>
      <c r="B38" t="s">
        <v>107</v>
      </c>
    </row>
    <row r="39" spans="1:2" hidden="1" x14ac:dyDescent="0.25">
      <c r="A39" t="s">
        <v>94</v>
      </c>
      <c r="B39" t="s">
        <v>95</v>
      </c>
    </row>
    <row r="40" spans="1:2" hidden="1" x14ac:dyDescent="0.25">
      <c r="A40" t="s">
        <v>98</v>
      </c>
      <c r="B40" t="s">
        <v>99</v>
      </c>
    </row>
    <row r="41" spans="1:2" hidden="1" x14ac:dyDescent="0.25">
      <c r="A41" t="s">
        <v>101</v>
      </c>
      <c r="B41" t="s">
        <v>102</v>
      </c>
    </row>
    <row r="42" spans="1:2" hidden="1" x14ac:dyDescent="0.25">
      <c r="A42" t="s">
        <v>161</v>
      </c>
      <c r="B42" t="s">
        <v>162</v>
      </c>
    </row>
    <row r="43" spans="1:2" hidden="1" x14ac:dyDescent="0.25">
      <c r="A43" t="s">
        <v>87</v>
      </c>
      <c r="B43" t="s">
        <v>88</v>
      </c>
    </row>
    <row r="44" spans="1:2" hidden="1" x14ac:dyDescent="0.25">
      <c r="A44" t="s">
        <v>90</v>
      </c>
      <c r="B44" t="s">
        <v>91</v>
      </c>
    </row>
    <row r="45" spans="1:2" hidden="1" x14ac:dyDescent="0.25">
      <c r="A45" t="s">
        <v>123</v>
      </c>
      <c r="B45" t="s">
        <v>124</v>
      </c>
    </row>
    <row r="46" spans="1:2" hidden="1" x14ac:dyDescent="0.25">
      <c r="A46" t="s">
        <v>94</v>
      </c>
      <c r="B46" t="s">
        <v>95</v>
      </c>
    </row>
    <row r="47" spans="1:2" hidden="1" x14ac:dyDescent="0.25">
      <c r="A47" t="s">
        <v>143</v>
      </c>
      <c r="B47" t="s">
        <v>144</v>
      </c>
    </row>
    <row r="48" spans="1:2" hidden="1" x14ac:dyDescent="0.25">
      <c r="A48" t="s">
        <v>85</v>
      </c>
      <c r="B48" t="s">
        <v>86</v>
      </c>
    </row>
    <row r="49" spans="1:2" hidden="1" x14ac:dyDescent="0.25">
      <c r="A49" t="s">
        <v>121</v>
      </c>
      <c r="B49" t="s">
        <v>122</v>
      </c>
    </row>
    <row r="50" spans="1:2" hidden="1" x14ac:dyDescent="0.25">
      <c r="A50" t="s">
        <v>127</v>
      </c>
      <c r="B50" t="s">
        <v>128</v>
      </c>
    </row>
    <row r="51" spans="1:2" hidden="1" x14ac:dyDescent="0.25">
      <c r="A51" t="s">
        <v>130</v>
      </c>
      <c r="B51" t="s">
        <v>131</v>
      </c>
    </row>
    <row r="52" spans="1:2" hidden="1" x14ac:dyDescent="0.25">
      <c r="A52" t="s">
        <v>87</v>
      </c>
      <c r="B52" t="s">
        <v>88</v>
      </c>
    </row>
    <row r="53" spans="1:2" hidden="1" x14ac:dyDescent="0.25">
      <c r="A53" t="s">
        <v>132</v>
      </c>
      <c r="B53" t="s">
        <v>133</v>
      </c>
    </row>
    <row r="54" spans="1:2" hidden="1" x14ac:dyDescent="0.25">
      <c r="A54" t="s">
        <v>146</v>
      </c>
      <c r="B54" t="s">
        <v>147</v>
      </c>
    </row>
    <row r="55" spans="1:2" hidden="1" x14ac:dyDescent="0.25">
      <c r="A55" t="s">
        <v>158</v>
      </c>
      <c r="B55" t="s">
        <v>159</v>
      </c>
    </row>
    <row r="56" spans="1:2" hidden="1" x14ac:dyDescent="0.25">
      <c r="A56" t="s">
        <v>85</v>
      </c>
      <c r="B56" t="s">
        <v>86</v>
      </c>
    </row>
    <row r="57" spans="1:2" hidden="1" x14ac:dyDescent="0.25">
      <c r="A57" t="s">
        <v>80</v>
      </c>
      <c r="B57" t="s">
        <v>81</v>
      </c>
    </row>
    <row r="58" spans="1:2" hidden="1" x14ac:dyDescent="0.25">
      <c r="A58" t="s">
        <v>90</v>
      </c>
      <c r="B58" t="s">
        <v>91</v>
      </c>
    </row>
    <row r="59" spans="1:2" hidden="1" x14ac:dyDescent="0.25">
      <c r="A59" t="s">
        <v>139</v>
      </c>
      <c r="B59" t="s">
        <v>140</v>
      </c>
    </row>
    <row r="60" spans="1:2" hidden="1" x14ac:dyDescent="0.25">
      <c r="A60" t="s">
        <v>98</v>
      </c>
      <c r="B60" t="s">
        <v>99</v>
      </c>
    </row>
    <row r="61" spans="1:2" hidden="1" x14ac:dyDescent="0.25">
      <c r="A61" t="s">
        <v>125</v>
      </c>
      <c r="B61" t="s">
        <v>126</v>
      </c>
    </row>
    <row r="62" spans="1:2" hidden="1" x14ac:dyDescent="0.25">
      <c r="A62" t="s">
        <v>101</v>
      </c>
      <c r="B62" t="s">
        <v>102</v>
      </c>
    </row>
    <row r="63" spans="1:2" hidden="1" x14ac:dyDescent="0.25">
      <c r="A63" t="s">
        <v>119</v>
      </c>
      <c r="B63" t="s">
        <v>120</v>
      </c>
    </row>
    <row r="64" spans="1:2" hidden="1" x14ac:dyDescent="0.25">
      <c r="A64" t="s">
        <v>148</v>
      </c>
      <c r="B64" t="s">
        <v>149</v>
      </c>
    </row>
    <row r="65" spans="1:2" hidden="1" x14ac:dyDescent="0.25">
      <c r="A65" t="s">
        <v>132</v>
      </c>
      <c r="B65" t="s">
        <v>133</v>
      </c>
    </row>
    <row r="66" spans="1:2" hidden="1" x14ac:dyDescent="0.25">
      <c r="A66" t="s">
        <v>146</v>
      </c>
      <c r="B66" t="s">
        <v>147</v>
      </c>
    </row>
    <row r="67" spans="1:2" hidden="1" x14ac:dyDescent="0.25">
      <c r="A67" t="s">
        <v>80</v>
      </c>
      <c r="B67" t="s">
        <v>81</v>
      </c>
    </row>
    <row r="68" spans="1:2" hidden="1" x14ac:dyDescent="0.25">
      <c r="A68" t="s">
        <v>123</v>
      </c>
      <c r="B68" t="s">
        <v>124</v>
      </c>
    </row>
    <row r="69" spans="1:2" hidden="1" x14ac:dyDescent="0.25">
      <c r="A69" t="s">
        <v>119</v>
      </c>
      <c r="B69" t="s">
        <v>120</v>
      </c>
    </row>
    <row r="70" spans="1:2" hidden="1" x14ac:dyDescent="0.25">
      <c r="A70" t="s">
        <v>119</v>
      </c>
      <c r="B70" t="s">
        <v>120</v>
      </c>
    </row>
    <row r="71" spans="1:2" hidden="1" x14ac:dyDescent="0.25">
      <c r="A71" t="s">
        <v>178</v>
      </c>
      <c r="B71" t="s">
        <v>179</v>
      </c>
    </row>
    <row r="72" spans="1:2" hidden="1" x14ac:dyDescent="0.25">
      <c r="A72" t="s">
        <v>121</v>
      </c>
      <c r="B72" t="s">
        <v>122</v>
      </c>
    </row>
    <row r="73" spans="1:2" x14ac:dyDescent="0.25">
      <c r="A73" t="s">
        <v>177</v>
      </c>
      <c r="B73" t="s">
        <v>137</v>
      </c>
    </row>
    <row r="74" spans="1:2" hidden="1" x14ac:dyDescent="0.25">
      <c r="A74" t="s">
        <v>161</v>
      </c>
      <c r="B74" t="s">
        <v>162</v>
      </c>
    </row>
    <row r="75" spans="1:2" hidden="1" x14ac:dyDescent="0.25">
      <c r="A75" t="s">
        <v>87</v>
      </c>
      <c r="B75" t="s">
        <v>88</v>
      </c>
    </row>
    <row r="76" spans="1:2" hidden="1" x14ac:dyDescent="0.25">
      <c r="A76" t="s">
        <v>85</v>
      </c>
      <c r="B76" t="s">
        <v>86</v>
      </c>
    </row>
    <row r="77" spans="1:2" hidden="1" x14ac:dyDescent="0.25">
      <c r="A77" t="s">
        <v>80</v>
      </c>
      <c r="B77" t="s">
        <v>81</v>
      </c>
    </row>
    <row r="78" spans="1:2" hidden="1" x14ac:dyDescent="0.25">
      <c r="A78" t="s">
        <v>90</v>
      </c>
      <c r="B78" t="s">
        <v>91</v>
      </c>
    </row>
    <row r="79" spans="1:2" hidden="1" x14ac:dyDescent="0.25">
      <c r="A79" t="s">
        <v>119</v>
      </c>
      <c r="B79" t="s">
        <v>120</v>
      </c>
    </row>
    <row r="80" spans="1:2" hidden="1" x14ac:dyDescent="0.25">
      <c r="A80" t="s">
        <v>148</v>
      </c>
      <c r="B80" t="s">
        <v>149</v>
      </c>
    </row>
    <row r="81" spans="1:2" hidden="1" x14ac:dyDescent="0.25">
      <c r="A81" t="s">
        <v>101</v>
      </c>
      <c r="B81" t="s">
        <v>102</v>
      </c>
    </row>
    <row r="82" spans="1:2" hidden="1" x14ac:dyDescent="0.25">
      <c r="A82" t="s">
        <v>134</v>
      </c>
      <c r="B82" t="s">
        <v>135</v>
      </c>
    </row>
    <row r="83" spans="1:2" hidden="1" x14ac:dyDescent="0.25">
      <c r="A83" t="s">
        <v>92</v>
      </c>
      <c r="B83" t="s">
        <v>93</v>
      </c>
    </row>
    <row r="84" spans="1:2" x14ac:dyDescent="0.25">
      <c r="A84" t="s">
        <v>151</v>
      </c>
      <c r="B84" t="s">
        <v>137</v>
      </c>
    </row>
    <row r="85" spans="1:2" hidden="1" x14ac:dyDescent="0.25">
      <c r="A85" t="s">
        <v>141</v>
      </c>
      <c r="B85" t="s">
        <v>142</v>
      </c>
    </row>
    <row r="86" spans="1:2" hidden="1" x14ac:dyDescent="0.25">
      <c r="A86" t="s">
        <v>127</v>
      </c>
      <c r="B86" t="s">
        <v>128</v>
      </c>
    </row>
    <row r="87" spans="1:2" hidden="1" x14ac:dyDescent="0.25">
      <c r="A87" t="s">
        <v>92</v>
      </c>
      <c r="B87" t="s">
        <v>93</v>
      </c>
    </row>
    <row r="88" spans="1:2" hidden="1" x14ac:dyDescent="0.25">
      <c r="A88" t="s">
        <v>80</v>
      </c>
      <c r="B88" t="s">
        <v>81</v>
      </c>
    </row>
    <row r="89" spans="1:2" hidden="1" x14ac:dyDescent="0.25">
      <c r="A89" t="s">
        <v>90</v>
      </c>
      <c r="B89" t="s">
        <v>91</v>
      </c>
    </row>
    <row r="90" spans="1:2" hidden="1" x14ac:dyDescent="0.25">
      <c r="A90" t="s">
        <v>106</v>
      </c>
      <c r="B90" t="s">
        <v>107</v>
      </c>
    </row>
    <row r="91" spans="1:2" hidden="1" x14ac:dyDescent="0.25">
      <c r="A91" t="s">
        <v>125</v>
      </c>
      <c r="B91" t="s">
        <v>126</v>
      </c>
    </row>
    <row r="92" spans="1:2" hidden="1" x14ac:dyDescent="0.25">
      <c r="A92" t="s">
        <v>101</v>
      </c>
      <c r="B92" t="s">
        <v>102</v>
      </c>
    </row>
    <row r="93" spans="1:2" hidden="1" x14ac:dyDescent="0.25">
      <c r="A93" t="s">
        <v>90</v>
      </c>
      <c r="B93" t="s">
        <v>91</v>
      </c>
    </row>
    <row r="94" spans="1:2" x14ac:dyDescent="0.25">
      <c r="A94" t="s">
        <v>138</v>
      </c>
      <c r="B94" t="s">
        <v>137</v>
      </c>
    </row>
    <row r="95" spans="1:2" x14ac:dyDescent="0.25">
      <c r="A95" t="s">
        <v>138</v>
      </c>
      <c r="B95" t="s">
        <v>137</v>
      </c>
    </row>
    <row r="96" spans="1:2" x14ac:dyDescent="0.25">
      <c r="A96" t="s">
        <v>145</v>
      </c>
      <c r="B96" t="s">
        <v>137</v>
      </c>
    </row>
    <row r="97" spans="1:2" x14ac:dyDescent="0.25">
      <c r="A97" t="s">
        <v>136</v>
      </c>
      <c r="B97" t="s">
        <v>137</v>
      </c>
    </row>
    <row r="98" spans="1:2" hidden="1" x14ac:dyDescent="0.25">
      <c r="A98" t="s">
        <v>87</v>
      </c>
      <c r="B98" t="s">
        <v>88</v>
      </c>
    </row>
    <row r="99" spans="1:2" hidden="1" x14ac:dyDescent="0.25">
      <c r="A99" t="s">
        <v>132</v>
      </c>
      <c r="B99" t="s">
        <v>133</v>
      </c>
    </row>
    <row r="100" spans="1:2" hidden="1" x14ac:dyDescent="0.25">
      <c r="A100" t="s">
        <v>85</v>
      </c>
      <c r="B100" t="s">
        <v>86</v>
      </c>
    </row>
    <row r="101" spans="1:2" hidden="1" x14ac:dyDescent="0.25">
      <c r="A101" t="s">
        <v>80</v>
      </c>
      <c r="B101" t="s">
        <v>81</v>
      </c>
    </row>
    <row r="102" spans="1:2" hidden="1" x14ac:dyDescent="0.25">
      <c r="A102" t="s">
        <v>90</v>
      </c>
      <c r="B102" t="s">
        <v>91</v>
      </c>
    </row>
    <row r="103" spans="1:2" hidden="1" x14ac:dyDescent="0.25">
      <c r="A103" t="s">
        <v>139</v>
      </c>
      <c r="B103" t="s">
        <v>140</v>
      </c>
    </row>
    <row r="104" spans="1:2" hidden="1" x14ac:dyDescent="0.25">
      <c r="A104" t="s">
        <v>106</v>
      </c>
      <c r="B104" t="s">
        <v>107</v>
      </c>
    </row>
    <row r="105" spans="1:2" x14ac:dyDescent="0.25">
      <c r="A105" t="s">
        <v>145</v>
      </c>
    </row>
    <row r="106" spans="1:2" hidden="1" x14ac:dyDescent="0.25">
      <c r="A106" t="s">
        <v>92</v>
      </c>
      <c r="B106" t="s">
        <v>93</v>
      </c>
    </row>
    <row r="107" spans="1:2" hidden="1" x14ac:dyDescent="0.25">
      <c r="A107" t="s">
        <v>101</v>
      </c>
      <c r="B107" t="s">
        <v>102</v>
      </c>
    </row>
    <row r="108" spans="1:2" hidden="1" x14ac:dyDescent="0.25">
      <c r="A108" t="s">
        <v>165</v>
      </c>
      <c r="B108" t="s">
        <v>166</v>
      </c>
    </row>
    <row r="109" spans="1:2" hidden="1" x14ac:dyDescent="0.25">
      <c r="A109" t="s">
        <v>101</v>
      </c>
      <c r="B109" t="s">
        <v>102</v>
      </c>
    </row>
    <row r="110" spans="1:2" hidden="1" x14ac:dyDescent="0.25">
      <c r="A110" t="s">
        <v>101</v>
      </c>
      <c r="B110" t="s">
        <v>102</v>
      </c>
    </row>
    <row r="111" spans="1:2" hidden="1" x14ac:dyDescent="0.25">
      <c r="A111" t="s">
        <v>169</v>
      </c>
      <c r="B111" t="s">
        <v>170</v>
      </c>
    </row>
    <row r="112" spans="1:2" hidden="1" x14ac:dyDescent="0.25">
      <c r="A112" t="s">
        <v>112</v>
      </c>
      <c r="B112" t="s">
        <v>113</v>
      </c>
    </row>
    <row r="113" spans="1:2" hidden="1" x14ac:dyDescent="0.25">
      <c r="A113" t="s">
        <v>171</v>
      </c>
      <c r="B113" t="s">
        <v>172</v>
      </c>
    </row>
    <row r="114" spans="1:2" hidden="1" x14ac:dyDescent="0.25">
      <c r="A114" t="s">
        <v>114</v>
      </c>
      <c r="B114" t="s">
        <v>115</v>
      </c>
    </row>
    <row r="115" spans="1:2" hidden="1" x14ac:dyDescent="0.25">
      <c r="A115" t="s">
        <v>116</v>
      </c>
      <c r="B115" t="s">
        <v>117</v>
      </c>
    </row>
    <row r="116" spans="1:2" hidden="1" x14ac:dyDescent="0.25">
      <c r="A116" t="s">
        <v>110</v>
      </c>
      <c r="B116" t="s">
        <v>111</v>
      </c>
    </row>
    <row r="117" spans="1:2" hidden="1" x14ac:dyDescent="0.25">
      <c r="A117" t="s">
        <v>101</v>
      </c>
      <c r="B117" t="s">
        <v>102</v>
      </c>
    </row>
    <row r="118" spans="1:2" x14ac:dyDescent="0.25">
      <c r="A118" t="s">
        <v>180</v>
      </c>
      <c r="B118" t="s">
        <v>137</v>
      </c>
    </row>
    <row r="119" spans="1:2" hidden="1" x14ac:dyDescent="0.25">
      <c r="A119" t="s">
        <v>173</v>
      </c>
      <c r="B119" t="s">
        <v>174</v>
      </c>
    </row>
    <row r="120" spans="1:2" x14ac:dyDescent="0.25">
      <c r="A120" t="s">
        <v>160</v>
      </c>
      <c r="B120" t="s">
        <v>137</v>
      </c>
    </row>
    <row r="121" spans="1:2" hidden="1" x14ac:dyDescent="0.25">
      <c r="A121" t="s">
        <v>101</v>
      </c>
      <c r="B121" t="s">
        <v>102</v>
      </c>
    </row>
    <row r="122" spans="1:2" hidden="1" x14ac:dyDescent="0.25">
      <c r="A122" t="s">
        <v>82</v>
      </c>
      <c r="B122" t="s">
        <v>83</v>
      </c>
    </row>
  </sheetData>
  <autoFilter ref="A1:B122">
    <filterColumn colId="1">
      <filters blank="1"/>
    </filterColumn>
  </autoFilter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4"/>
  <sheetViews>
    <sheetView workbookViewId="0">
      <selection activeCell="G4" sqref="G4"/>
    </sheetView>
  </sheetViews>
  <sheetFormatPr baseColWidth="10" defaultRowHeight="15" x14ac:dyDescent="0.25"/>
  <cols>
    <col min="2" max="2" width="3.7109375" customWidth="1"/>
    <col min="3" max="3" width="12.7109375" bestFit="1" customWidth="1"/>
    <col min="4" max="4" width="14" bestFit="1" customWidth="1"/>
    <col min="5" max="5" width="32.5703125" bestFit="1" customWidth="1"/>
    <col min="7" max="7" width="42.140625" customWidth="1"/>
    <col min="10" max="10" width="4.42578125" customWidth="1"/>
    <col min="11" max="11" width="4" customWidth="1"/>
    <col min="12" max="12" width="23.140625" bestFit="1" customWidth="1"/>
    <col min="13" max="13" width="17.28515625" bestFit="1" customWidth="1"/>
  </cols>
  <sheetData>
    <row r="1" spans="1:10" ht="15" customHeight="1" x14ac:dyDescent="0.25">
      <c r="A1" t="s">
        <v>189</v>
      </c>
      <c r="C1" t="s">
        <v>188</v>
      </c>
      <c r="D1" t="s">
        <v>340</v>
      </c>
      <c r="E1" t="s">
        <v>341</v>
      </c>
      <c r="G1" s="343"/>
      <c r="J1" s="342"/>
    </row>
    <row r="2" spans="1:10" ht="15" customHeight="1" x14ac:dyDescent="0.25">
      <c r="A2" t="s">
        <v>366</v>
      </c>
      <c r="C2" t="s">
        <v>212</v>
      </c>
      <c r="D2" t="s">
        <v>90</v>
      </c>
      <c r="E2" t="s">
        <v>91</v>
      </c>
      <c r="G2" s="370" t="s">
        <v>587</v>
      </c>
    </row>
    <row r="3" spans="1:10" ht="15" customHeight="1" x14ac:dyDescent="0.25">
      <c r="A3" t="s">
        <v>215</v>
      </c>
      <c r="C3" t="s">
        <v>212</v>
      </c>
      <c r="D3" t="s">
        <v>139</v>
      </c>
      <c r="E3" t="s">
        <v>140</v>
      </c>
      <c r="G3" t="s">
        <v>588</v>
      </c>
    </row>
    <row r="4" spans="1:10" ht="15" customHeight="1" x14ac:dyDescent="0.25">
      <c r="A4" t="s">
        <v>207</v>
      </c>
      <c r="C4" t="s">
        <v>357</v>
      </c>
      <c r="D4" t="s">
        <v>119</v>
      </c>
      <c r="E4" t="s">
        <v>120</v>
      </c>
    </row>
    <row r="5" spans="1:10" ht="15" customHeight="1" x14ac:dyDescent="0.25">
      <c r="A5" t="s">
        <v>367</v>
      </c>
      <c r="C5" t="s">
        <v>345</v>
      </c>
      <c r="D5" t="s">
        <v>119</v>
      </c>
      <c r="E5" t="s">
        <v>120</v>
      </c>
    </row>
    <row r="6" spans="1:10" ht="15" customHeight="1" x14ac:dyDescent="0.25">
      <c r="A6" t="s">
        <v>216</v>
      </c>
      <c r="C6" t="s">
        <v>345</v>
      </c>
      <c r="D6" t="s">
        <v>178</v>
      </c>
      <c r="E6" t="s">
        <v>179</v>
      </c>
    </row>
    <row r="7" spans="1:10" ht="15" customHeight="1" x14ac:dyDescent="0.25">
      <c r="A7" t="s">
        <v>368</v>
      </c>
      <c r="C7" t="s">
        <v>345</v>
      </c>
      <c r="D7" t="s">
        <v>148</v>
      </c>
      <c r="E7" t="s">
        <v>149</v>
      </c>
    </row>
    <row r="8" spans="1:10" ht="15" customHeight="1" x14ac:dyDescent="0.25">
      <c r="A8" t="s">
        <v>217</v>
      </c>
      <c r="C8" t="s">
        <v>342</v>
      </c>
      <c r="D8" t="s">
        <v>169</v>
      </c>
      <c r="E8" t="s">
        <v>170</v>
      </c>
    </row>
    <row r="9" spans="1:10" ht="15" customHeight="1" x14ac:dyDescent="0.25">
      <c r="A9" t="s">
        <v>218</v>
      </c>
      <c r="C9" t="s">
        <v>211</v>
      </c>
      <c r="D9" t="s">
        <v>104</v>
      </c>
      <c r="E9" t="s">
        <v>105</v>
      </c>
    </row>
    <row r="10" spans="1:10" ht="15" customHeight="1" x14ac:dyDescent="0.25">
      <c r="A10" t="s">
        <v>219</v>
      </c>
      <c r="C10" t="s">
        <v>344</v>
      </c>
      <c r="D10" t="s">
        <v>156</v>
      </c>
      <c r="E10" t="s">
        <v>157</v>
      </c>
    </row>
    <row r="11" spans="1:10" x14ac:dyDescent="0.25">
      <c r="A11" t="s">
        <v>369</v>
      </c>
      <c r="C11" t="s">
        <v>342</v>
      </c>
      <c r="D11" t="s">
        <v>175</v>
      </c>
      <c r="E11" t="s">
        <v>176</v>
      </c>
    </row>
    <row r="12" spans="1:10" x14ac:dyDescent="0.25">
      <c r="A12" t="s">
        <v>221</v>
      </c>
      <c r="C12" t="s">
        <v>342</v>
      </c>
      <c r="D12" t="s">
        <v>112</v>
      </c>
      <c r="E12" t="s">
        <v>113</v>
      </c>
    </row>
    <row r="13" spans="1:10" x14ac:dyDescent="0.25">
      <c r="A13" t="s">
        <v>370</v>
      </c>
      <c r="C13" t="s">
        <v>214</v>
      </c>
      <c r="D13" t="s">
        <v>165</v>
      </c>
      <c r="E13" t="s">
        <v>166</v>
      </c>
    </row>
    <row r="14" spans="1:10" x14ac:dyDescent="0.25">
      <c r="A14" t="s">
        <v>220</v>
      </c>
      <c r="C14" t="s">
        <v>342</v>
      </c>
      <c r="D14" t="s">
        <v>171</v>
      </c>
      <c r="E14" t="s">
        <v>172</v>
      </c>
    </row>
    <row r="15" spans="1:10" x14ac:dyDescent="0.25">
      <c r="A15" t="s">
        <v>371</v>
      </c>
      <c r="C15" t="s">
        <v>212</v>
      </c>
      <c r="D15" t="s">
        <v>106</v>
      </c>
      <c r="E15" t="s">
        <v>107</v>
      </c>
    </row>
    <row r="16" spans="1:10" x14ac:dyDescent="0.25">
      <c r="A16" t="s">
        <v>372</v>
      </c>
      <c r="C16" t="s">
        <v>209</v>
      </c>
      <c r="D16" t="s">
        <v>87</v>
      </c>
      <c r="E16" t="s">
        <v>88</v>
      </c>
    </row>
    <row r="17" spans="1:5" x14ac:dyDescent="0.25">
      <c r="A17" t="s">
        <v>373</v>
      </c>
      <c r="C17" t="s">
        <v>353</v>
      </c>
      <c r="D17" t="s">
        <v>143</v>
      </c>
      <c r="E17" t="s">
        <v>144</v>
      </c>
    </row>
    <row r="18" spans="1:5" x14ac:dyDescent="0.25">
      <c r="A18" t="s">
        <v>374</v>
      </c>
      <c r="C18" t="s">
        <v>346</v>
      </c>
      <c r="D18" t="s">
        <v>134</v>
      </c>
      <c r="E18" t="s">
        <v>135</v>
      </c>
    </row>
    <row r="19" spans="1:5" x14ac:dyDescent="0.25">
      <c r="C19" t="s">
        <v>345</v>
      </c>
      <c r="D19" t="s">
        <v>121</v>
      </c>
      <c r="E19" t="s">
        <v>122</v>
      </c>
    </row>
    <row r="20" spans="1:5" x14ac:dyDescent="0.25">
      <c r="C20" t="s">
        <v>365</v>
      </c>
      <c r="D20" t="s">
        <v>82</v>
      </c>
      <c r="E20" t="s">
        <v>83</v>
      </c>
    </row>
    <row r="21" spans="1:5" x14ac:dyDescent="0.25">
      <c r="C21" t="s">
        <v>342</v>
      </c>
      <c r="D21" t="s">
        <v>114</v>
      </c>
      <c r="E21" t="s">
        <v>115</v>
      </c>
    </row>
    <row r="22" spans="1:5" x14ac:dyDescent="0.25">
      <c r="C22" t="s">
        <v>343</v>
      </c>
      <c r="D22" t="s">
        <v>167</v>
      </c>
      <c r="E22" t="s">
        <v>168</v>
      </c>
    </row>
    <row r="23" spans="1:5" x14ac:dyDescent="0.25">
      <c r="C23" t="s">
        <v>363</v>
      </c>
      <c r="D23" t="s">
        <v>180</v>
      </c>
      <c r="E23" t="s">
        <v>384</v>
      </c>
    </row>
    <row r="24" spans="1:5" x14ac:dyDescent="0.25">
      <c r="C24" t="s">
        <v>350</v>
      </c>
      <c r="D24" t="s">
        <v>80</v>
      </c>
      <c r="E24" t="s">
        <v>81</v>
      </c>
    </row>
    <row r="25" spans="1:5" x14ac:dyDescent="0.25">
      <c r="C25" t="s">
        <v>350</v>
      </c>
      <c r="D25" t="s">
        <v>150</v>
      </c>
      <c r="E25" t="s">
        <v>81</v>
      </c>
    </row>
    <row r="26" spans="1:5" x14ac:dyDescent="0.25">
      <c r="C26" t="s">
        <v>347</v>
      </c>
      <c r="D26" t="s">
        <v>151</v>
      </c>
      <c r="E26" t="s">
        <v>380</v>
      </c>
    </row>
    <row r="27" spans="1:5" x14ac:dyDescent="0.25">
      <c r="C27" t="s">
        <v>214</v>
      </c>
      <c r="D27" t="s">
        <v>125</v>
      </c>
      <c r="E27" t="s">
        <v>126</v>
      </c>
    </row>
    <row r="28" spans="1:5" x14ac:dyDescent="0.25">
      <c r="C28" t="s">
        <v>348</v>
      </c>
      <c r="D28" t="s">
        <v>141</v>
      </c>
      <c r="E28" t="s">
        <v>142</v>
      </c>
    </row>
    <row r="29" spans="1:5" x14ac:dyDescent="0.25">
      <c r="C29" t="s">
        <v>363</v>
      </c>
      <c r="D29" t="s">
        <v>173</v>
      </c>
      <c r="E29" t="s">
        <v>174</v>
      </c>
    </row>
    <row r="30" spans="1:5" x14ac:dyDescent="0.25">
      <c r="C30" t="s">
        <v>346</v>
      </c>
      <c r="D30" t="s">
        <v>127</v>
      </c>
      <c r="E30" t="s">
        <v>128</v>
      </c>
    </row>
    <row r="31" spans="1:5" x14ac:dyDescent="0.25">
      <c r="C31" t="s">
        <v>347</v>
      </c>
      <c r="D31" t="s">
        <v>127</v>
      </c>
      <c r="E31" t="s">
        <v>128</v>
      </c>
    </row>
    <row r="32" spans="1:5" x14ac:dyDescent="0.25">
      <c r="C32" t="s">
        <v>349</v>
      </c>
      <c r="D32" t="s">
        <v>127</v>
      </c>
      <c r="E32" t="s">
        <v>128</v>
      </c>
    </row>
    <row r="33" spans="3:5" x14ac:dyDescent="0.25">
      <c r="C33" t="s">
        <v>342</v>
      </c>
      <c r="D33" t="s">
        <v>116</v>
      </c>
      <c r="E33" t="s">
        <v>117</v>
      </c>
    </row>
    <row r="34" spans="3:5" x14ac:dyDescent="0.25">
      <c r="C34" t="s">
        <v>346</v>
      </c>
      <c r="D34" t="s">
        <v>92</v>
      </c>
      <c r="E34" t="s">
        <v>93</v>
      </c>
    </row>
    <row r="35" spans="3:5" x14ac:dyDescent="0.25">
      <c r="C35" t="s">
        <v>349</v>
      </c>
      <c r="D35" t="s">
        <v>92</v>
      </c>
      <c r="E35" t="s">
        <v>93</v>
      </c>
    </row>
    <row r="36" spans="3:5" x14ac:dyDescent="0.25">
      <c r="C36" t="s">
        <v>362</v>
      </c>
      <c r="D36" t="s">
        <v>92</v>
      </c>
      <c r="E36" t="s">
        <v>93</v>
      </c>
    </row>
    <row r="37" spans="3:5" x14ac:dyDescent="0.25">
      <c r="C37" t="s">
        <v>360</v>
      </c>
      <c r="D37" t="s">
        <v>136</v>
      </c>
      <c r="E37" t="s">
        <v>382</v>
      </c>
    </row>
    <row r="38" spans="3:5" x14ac:dyDescent="0.25">
      <c r="C38" t="s">
        <v>356</v>
      </c>
      <c r="D38" t="s">
        <v>158</v>
      </c>
      <c r="E38" t="s">
        <v>159</v>
      </c>
    </row>
    <row r="39" spans="3:5" x14ac:dyDescent="0.25">
      <c r="C39" t="s">
        <v>364</v>
      </c>
      <c r="D39" t="s">
        <v>160</v>
      </c>
      <c r="E39" t="s">
        <v>383</v>
      </c>
    </row>
    <row r="40" spans="3:5" x14ac:dyDescent="0.25">
      <c r="C40" t="s">
        <v>342</v>
      </c>
      <c r="D40" t="s">
        <v>110</v>
      </c>
      <c r="E40" t="s">
        <v>111</v>
      </c>
    </row>
    <row r="41" spans="3:5" x14ac:dyDescent="0.25">
      <c r="C41" t="s">
        <v>351</v>
      </c>
      <c r="D41" t="s">
        <v>123</v>
      </c>
      <c r="E41" t="s">
        <v>124</v>
      </c>
    </row>
    <row r="42" spans="3:5" x14ac:dyDescent="0.25">
      <c r="C42" t="s">
        <v>349</v>
      </c>
      <c r="D42" t="s">
        <v>129</v>
      </c>
      <c r="E42" t="s">
        <v>109</v>
      </c>
    </row>
    <row r="43" spans="3:5" x14ac:dyDescent="0.25">
      <c r="C43" t="s">
        <v>349</v>
      </c>
      <c r="D43" t="s">
        <v>108</v>
      </c>
      <c r="E43" t="s">
        <v>109</v>
      </c>
    </row>
    <row r="44" spans="3:5" x14ac:dyDescent="0.25">
      <c r="C44" t="s">
        <v>351</v>
      </c>
      <c r="D44" t="s">
        <v>94</v>
      </c>
      <c r="E44" t="s">
        <v>95</v>
      </c>
    </row>
    <row r="45" spans="3:5" x14ac:dyDescent="0.25">
      <c r="C45" t="s">
        <v>352</v>
      </c>
      <c r="D45" t="s">
        <v>94</v>
      </c>
      <c r="E45" t="s">
        <v>95</v>
      </c>
    </row>
    <row r="46" spans="3:5" x14ac:dyDescent="0.25">
      <c r="C46" t="s">
        <v>355</v>
      </c>
      <c r="D46" t="s">
        <v>132</v>
      </c>
      <c r="E46" t="s">
        <v>133</v>
      </c>
    </row>
    <row r="47" spans="3:5" x14ac:dyDescent="0.25">
      <c r="C47" t="s">
        <v>345</v>
      </c>
      <c r="D47" t="s">
        <v>177</v>
      </c>
      <c r="E47" t="s">
        <v>379</v>
      </c>
    </row>
    <row r="48" spans="3:5" x14ac:dyDescent="0.25">
      <c r="C48" t="s">
        <v>354</v>
      </c>
      <c r="D48" t="s">
        <v>130</v>
      </c>
      <c r="E48" t="s">
        <v>131</v>
      </c>
    </row>
    <row r="49" spans="3:5" x14ac:dyDescent="0.25">
      <c r="C49" t="s">
        <v>355</v>
      </c>
      <c r="D49" t="s">
        <v>146</v>
      </c>
      <c r="E49" t="s">
        <v>147</v>
      </c>
    </row>
    <row r="50" spans="3:5" x14ac:dyDescent="0.25">
      <c r="C50" t="s">
        <v>358</v>
      </c>
      <c r="D50" t="s">
        <v>138</v>
      </c>
      <c r="E50" t="s">
        <v>381</v>
      </c>
    </row>
    <row r="51" spans="3:5" x14ac:dyDescent="0.25">
      <c r="C51" t="s">
        <v>345</v>
      </c>
      <c r="D51" t="s">
        <v>163</v>
      </c>
      <c r="E51" t="s">
        <v>164</v>
      </c>
    </row>
    <row r="52" spans="3:5" x14ac:dyDescent="0.25">
      <c r="C52" t="s">
        <v>213</v>
      </c>
      <c r="D52" t="s">
        <v>98</v>
      </c>
      <c r="E52" t="s">
        <v>99</v>
      </c>
    </row>
    <row r="53" spans="3:5" x14ac:dyDescent="0.25">
      <c r="C53" t="s">
        <v>214</v>
      </c>
      <c r="D53" t="s">
        <v>101</v>
      </c>
      <c r="E53" t="s">
        <v>200</v>
      </c>
    </row>
    <row r="54" spans="3:5" x14ac:dyDescent="0.25">
      <c r="C54" t="s">
        <v>214</v>
      </c>
      <c r="D54" t="s">
        <v>101</v>
      </c>
      <c r="E54" t="s">
        <v>29</v>
      </c>
    </row>
    <row r="55" spans="3:5" x14ac:dyDescent="0.25">
      <c r="C55" t="s">
        <v>214</v>
      </c>
      <c r="D55" t="s">
        <v>101</v>
      </c>
      <c r="E55" t="s">
        <v>76</v>
      </c>
    </row>
    <row r="56" spans="3:5" x14ac:dyDescent="0.25">
      <c r="C56" t="s">
        <v>214</v>
      </c>
      <c r="D56" t="s">
        <v>101</v>
      </c>
      <c r="E56" t="s">
        <v>201</v>
      </c>
    </row>
    <row r="57" spans="3:5" x14ac:dyDescent="0.25">
      <c r="C57" t="s">
        <v>214</v>
      </c>
      <c r="D57" t="s">
        <v>101</v>
      </c>
      <c r="E57" t="s">
        <v>202</v>
      </c>
    </row>
    <row r="58" spans="3:5" x14ac:dyDescent="0.25">
      <c r="C58" t="s">
        <v>214</v>
      </c>
      <c r="D58" t="s">
        <v>101</v>
      </c>
      <c r="E58" t="s">
        <v>203</v>
      </c>
    </row>
    <row r="59" spans="3:5" x14ac:dyDescent="0.25">
      <c r="C59" t="s">
        <v>210</v>
      </c>
      <c r="D59" t="s">
        <v>85</v>
      </c>
      <c r="E59" t="s">
        <v>86</v>
      </c>
    </row>
    <row r="60" spans="3:5" x14ac:dyDescent="0.25">
      <c r="C60" t="s">
        <v>210</v>
      </c>
      <c r="D60" t="s">
        <v>85</v>
      </c>
      <c r="E60" t="s">
        <v>86</v>
      </c>
    </row>
    <row r="61" spans="3:5" x14ac:dyDescent="0.25">
      <c r="C61" t="s">
        <v>208</v>
      </c>
      <c r="D61" t="s">
        <v>154</v>
      </c>
      <c r="E61" t="s">
        <v>155</v>
      </c>
    </row>
    <row r="62" spans="3:5" x14ac:dyDescent="0.25">
      <c r="C62" t="s">
        <v>208</v>
      </c>
      <c r="D62" t="s">
        <v>161</v>
      </c>
      <c r="E62" t="s">
        <v>162</v>
      </c>
    </row>
    <row r="63" spans="3:5" x14ac:dyDescent="0.25">
      <c r="C63" t="s">
        <v>359</v>
      </c>
      <c r="D63" t="s">
        <v>145</v>
      </c>
      <c r="E63" t="s">
        <v>378</v>
      </c>
    </row>
    <row r="64" spans="3:5" x14ac:dyDescent="0.25">
      <c r="C64" t="s">
        <v>361</v>
      </c>
      <c r="D64" t="s">
        <v>145</v>
      </c>
      <c r="E64" t="s">
        <v>378</v>
      </c>
    </row>
  </sheetData>
  <autoFilter ref="C1:E119">
    <sortState ref="C2:E67">
      <sortCondition ref="D1:D121"/>
    </sortState>
  </autoFilter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62"/>
  <sheetViews>
    <sheetView workbookViewId="0">
      <selection activeCell="I34" sqref="I34"/>
    </sheetView>
  </sheetViews>
  <sheetFormatPr baseColWidth="10" defaultRowHeight="15" x14ac:dyDescent="0.25"/>
  <cols>
    <col min="1" max="1" width="21.28515625" bestFit="1" customWidth="1"/>
    <col min="2" max="2" width="14.85546875" bestFit="1" customWidth="1"/>
  </cols>
  <sheetData>
    <row r="1" spans="1:2" x14ac:dyDescent="0.25">
      <c r="A1" t="s">
        <v>580</v>
      </c>
      <c r="B1" t="s">
        <v>226</v>
      </c>
    </row>
    <row r="2" spans="1:2" x14ac:dyDescent="0.25">
      <c r="A2" t="s">
        <v>385</v>
      </c>
      <c r="B2" t="s">
        <v>274</v>
      </c>
    </row>
    <row r="3" spans="1:2" x14ac:dyDescent="0.25">
      <c r="A3" t="s">
        <v>385</v>
      </c>
      <c r="B3" t="s">
        <v>274</v>
      </c>
    </row>
    <row r="4" spans="1:2" x14ac:dyDescent="0.25">
      <c r="A4" t="s">
        <v>385</v>
      </c>
      <c r="B4" t="s">
        <v>274</v>
      </c>
    </row>
    <row r="5" spans="1:2" x14ac:dyDescent="0.25">
      <c r="A5" t="s">
        <v>386</v>
      </c>
      <c r="B5" t="s">
        <v>231</v>
      </c>
    </row>
    <row r="6" spans="1:2" x14ac:dyDescent="0.25">
      <c r="A6" t="s">
        <v>386</v>
      </c>
      <c r="B6" t="s">
        <v>339</v>
      </c>
    </row>
    <row r="7" spans="1:2" x14ac:dyDescent="0.25">
      <c r="A7" t="s">
        <v>386</v>
      </c>
      <c r="B7" t="s">
        <v>339</v>
      </c>
    </row>
    <row r="8" spans="1:2" x14ac:dyDescent="0.25">
      <c r="A8" t="s">
        <v>386</v>
      </c>
      <c r="B8" t="s">
        <v>339</v>
      </c>
    </row>
    <row r="9" spans="1:2" x14ac:dyDescent="0.25">
      <c r="A9" t="s">
        <v>386</v>
      </c>
      <c r="B9" t="s">
        <v>339</v>
      </c>
    </row>
    <row r="10" spans="1:2" x14ac:dyDescent="0.25">
      <c r="A10" t="s">
        <v>386</v>
      </c>
      <c r="B10" t="s">
        <v>339</v>
      </c>
    </row>
    <row r="11" spans="1:2" x14ac:dyDescent="0.25">
      <c r="A11" t="s">
        <v>386</v>
      </c>
      <c r="B11" t="s">
        <v>339</v>
      </c>
    </row>
    <row r="12" spans="1:2" x14ac:dyDescent="0.25">
      <c r="A12" t="s">
        <v>386</v>
      </c>
      <c r="B12" t="s">
        <v>339</v>
      </c>
    </row>
    <row r="13" spans="1:2" x14ac:dyDescent="0.25">
      <c r="A13" t="s">
        <v>387</v>
      </c>
      <c r="B13" t="s">
        <v>84</v>
      </c>
    </row>
    <row r="14" spans="1:2" x14ac:dyDescent="0.25">
      <c r="A14" t="s">
        <v>387</v>
      </c>
      <c r="B14" t="s">
        <v>84</v>
      </c>
    </row>
    <row r="15" spans="1:2" x14ac:dyDescent="0.25">
      <c r="A15" t="s">
        <v>387</v>
      </c>
      <c r="B15" t="s">
        <v>293</v>
      </c>
    </row>
    <row r="16" spans="1:2" x14ac:dyDescent="0.25">
      <c r="A16" t="s">
        <v>387</v>
      </c>
      <c r="B16" t="s">
        <v>293</v>
      </c>
    </row>
    <row r="17" spans="1:2" x14ac:dyDescent="0.25">
      <c r="A17" t="s">
        <v>387</v>
      </c>
      <c r="B17" t="s">
        <v>317</v>
      </c>
    </row>
    <row r="18" spans="1:2" x14ac:dyDescent="0.25">
      <c r="A18" t="s">
        <v>387</v>
      </c>
      <c r="B18" t="s">
        <v>317</v>
      </c>
    </row>
    <row r="19" spans="1:2" x14ac:dyDescent="0.25">
      <c r="A19" t="s">
        <v>387</v>
      </c>
      <c r="B19" t="s">
        <v>317</v>
      </c>
    </row>
    <row r="20" spans="1:2" x14ac:dyDescent="0.25">
      <c r="A20" t="s">
        <v>387</v>
      </c>
      <c r="B20" t="s">
        <v>317</v>
      </c>
    </row>
    <row r="21" spans="1:2" x14ac:dyDescent="0.25">
      <c r="A21" t="s">
        <v>387</v>
      </c>
      <c r="B21" t="s">
        <v>317</v>
      </c>
    </row>
    <row r="22" spans="1:2" x14ac:dyDescent="0.25">
      <c r="A22" t="s">
        <v>387</v>
      </c>
      <c r="B22" t="s">
        <v>317</v>
      </c>
    </row>
    <row r="23" spans="1:2" x14ac:dyDescent="0.25">
      <c r="A23" t="s">
        <v>387</v>
      </c>
      <c r="B23" t="s">
        <v>317</v>
      </c>
    </row>
    <row r="24" spans="1:2" x14ac:dyDescent="0.25">
      <c r="A24" t="s">
        <v>388</v>
      </c>
      <c r="B24" t="s">
        <v>294</v>
      </c>
    </row>
    <row r="25" spans="1:2" x14ac:dyDescent="0.25">
      <c r="A25" t="s">
        <v>388</v>
      </c>
      <c r="B25" t="s">
        <v>294</v>
      </c>
    </row>
    <row r="26" spans="1:2" x14ac:dyDescent="0.25">
      <c r="A26" t="s">
        <v>388</v>
      </c>
      <c r="B26" t="s">
        <v>294</v>
      </c>
    </row>
    <row r="27" spans="1:2" x14ac:dyDescent="0.25">
      <c r="A27" t="s">
        <v>388</v>
      </c>
      <c r="B27" t="s">
        <v>294</v>
      </c>
    </row>
    <row r="28" spans="1:2" x14ac:dyDescent="0.25">
      <c r="A28" t="s">
        <v>388</v>
      </c>
      <c r="B28" t="s">
        <v>294</v>
      </c>
    </row>
    <row r="29" spans="1:2" x14ac:dyDescent="0.25">
      <c r="A29" t="s">
        <v>388</v>
      </c>
      <c r="B29" t="s">
        <v>294</v>
      </c>
    </row>
    <row r="30" spans="1:2" x14ac:dyDescent="0.25">
      <c r="A30" t="s">
        <v>388</v>
      </c>
      <c r="B30" t="s">
        <v>294</v>
      </c>
    </row>
    <row r="31" spans="1:2" x14ac:dyDescent="0.25">
      <c r="A31" t="s">
        <v>389</v>
      </c>
      <c r="B31" t="s">
        <v>250</v>
      </c>
    </row>
    <row r="32" spans="1:2" x14ac:dyDescent="0.25">
      <c r="A32" t="s">
        <v>389</v>
      </c>
      <c r="B32" t="s">
        <v>250</v>
      </c>
    </row>
    <row r="33" spans="1:2" x14ac:dyDescent="0.25">
      <c r="A33" t="s">
        <v>389</v>
      </c>
      <c r="B33" t="s">
        <v>251</v>
      </c>
    </row>
    <row r="34" spans="1:2" x14ac:dyDescent="0.25">
      <c r="A34" t="s">
        <v>389</v>
      </c>
      <c r="B34" t="s">
        <v>251</v>
      </c>
    </row>
    <row r="35" spans="1:2" x14ac:dyDescent="0.25">
      <c r="A35" t="s">
        <v>389</v>
      </c>
      <c r="B35" t="s">
        <v>251</v>
      </c>
    </row>
    <row r="36" spans="1:2" x14ac:dyDescent="0.25">
      <c r="A36" t="s">
        <v>389</v>
      </c>
      <c r="B36" t="s">
        <v>252</v>
      </c>
    </row>
    <row r="37" spans="1:2" x14ac:dyDescent="0.25">
      <c r="A37" t="s">
        <v>389</v>
      </c>
      <c r="B37" t="s">
        <v>252</v>
      </c>
    </row>
    <row r="38" spans="1:2" x14ac:dyDescent="0.25">
      <c r="A38" t="s">
        <v>389</v>
      </c>
      <c r="B38" t="s">
        <v>103</v>
      </c>
    </row>
    <row r="39" spans="1:2" x14ac:dyDescent="0.25">
      <c r="A39" t="s">
        <v>389</v>
      </c>
      <c r="B39" t="s">
        <v>89</v>
      </c>
    </row>
    <row r="40" spans="1:2" x14ac:dyDescent="0.25">
      <c r="A40" t="s">
        <v>389</v>
      </c>
      <c r="B40" t="s">
        <v>89</v>
      </c>
    </row>
    <row r="41" spans="1:2" x14ac:dyDescent="0.25">
      <c r="A41" t="s">
        <v>389</v>
      </c>
      <c r="B41" t="s">
        <v>89</v>
      </c>
    </row>
    <row r="42" spans="1:2" x14ac:dyDescent="0.25">
      <c r="A42" t="s">
        <v>389</v>
      </c>
      <c r="B42" t="s">
        <v>89</v>
      </c>
    </row>
    <row r="43" spans="1:2" x14ac:dyDescent="0.25">
      <c r="A43" t="s">
        <v>389</v>
      </c>
      <c r="B43" t="s">
        <v>89</v>
      </c>
    </row>
    <row r="44" spans="1:2" x14ac:dyDescent="0.25">
      <c r="A44" t="s">
        <v>389</v>
      </c>
      <c r="B44" t="s">
        <v>89</v>
      </c>
    </row>
    <row r="45" spans="1:2" x14ac:dyDescent="0.25">
      <c r="A45" t="s">
        <v>389</v>
      </c>
      <c r="B45" t="s">
        <v>89</v>
      </c>
    </row>
    <row r="46" spans="1:2" x14ac:dyDescent="0.25">
      <c r="A46" t="s">
        <v>389</v>
      </c>
      <c r="B46" t="s">
        <v>89</v>
      </c>
    </row>
    <row r="47" spans="1:2" x14ac:dyDescent="0.25">
      <c r="A47" t="s">
        <v>389</v>
      </c>
      <c r="B47" t="s">
        <v>258</v>
      </c>
    </row>
    <row r="48" spans="1:2" x14ac:dyDescent="0.25">
      <c r="A48" t="s">
        <v>389</v>
      </c>
      <c r="B48" t="s">
        <v>258</v>
      </c>
    </row>
    <row r="49" spans="1:2" x14ac:dyDescent="0.25">
      <c r="A49" t="s">
        <v>389</v>
      </c>
      <c r="B49" t="s">
        <v>258</v>
      </c>
    </row>
    <row r="50" spans="1:2" x14ac:dyDescent="0.25">
      <c r="A50" t="s">
        <v>389</v>
      </c>
      <c r="B50" t="s">
        <v>258</v>
      </c>
    </row>
    <row r="51" spans="1:2" x14ac:dyDescent="0.25">
      <c r="A51" t="s">
        <v>389</v>
      </c>
      <c r="B51" t="s">
        <v>258</v>
      </c>
    </row>
    <row r="52" spans="1:2" x14ac:dyDescent="0.25">
      <c r="A52" t="s">
        <v>389</v>
      </c>
      <c r="B52" t="s">
        <v>258</v>
      </c>
    </row>
    <row r="53" spans="1:2" x14ac:dyDescent="0.25">
      <c r="A53" t="s">
        <v>389</v>
      </c>
      <c r="B53" t="s">
        <v>97</v>
      </c>
    </row>
    <row r="54" spans="1:2" x14ac:dyDescent="0.25">
      <c r="A54" t="s">
        <v>389</v>
      </c>
      <c r="B54" t="s">
        <v>97</v>
      </c>
    </row>
    <row r="55" spans="1:2" x14ac:dyDescent="0.25">
      <c r="A55" t="s">
        <v>389</v>
      </c>
      <c r="B55" t="s">
        <v>97</v>
      </c>
    </row>
    <row r="56" spans="1:2" x14ac:dyDescent="0.25">
      <c r="A56" t="s">
        <v>389</v>
      </c>
      <c r="B56" t="s">
        <v>97</v>
      </c>
    </row>
    <row r="57" spans="1:2" x14ac:dyDescent="0.25">
      <c r="A57" t="s">
        <v>389</v>
      </c>
      <c r="B57" t="s">
        <v>97</v>
      </c>
    </row>
    <row r="58" spans="1:2" x14ac:dyDescent="0.25">
      <c r="A58" t="s">
        <v>389</v>
      </c>
      <c r="B58" t="s">
        <v>97</v>
      </c>
    </row>
    <row r="59" spans="1:2" x14ac:dyDescent="0.25">
      <c r="A59" t="s">
        <v>389</v>
      </c>
      <c r="B59" t="s">
        <v>97</v>
      </c>
    </row>
    <row r="60" spans="1:2" x14ac:dyDescent="0.25">
      <c r="A60" t="s">
        <v>389</v>
      </c>
      <c r="B60" t="s">
        <v>97</v>
      </c>
    </row>
    <row r="61" spans="1:2" x14ac:dyDescent="0.25">
      <c r="A61" t="s">
        <v>389</v>
      </c>
      <c r="B61" t="s">
        <v>100</v>
      </c>
    </row>
    <row r="62" spans="1:2" x14ac:dyDescent="0.25">
      <c r="A62" t="s">
        <v>389</v>
      </c>
      <c r="B62" t="s">
        <v>100</v>
      </c>
    </row>
    <row r="63" spans="1:2" x14ac:dyDescent="0.25">
      <c r="A63" t="s">
        <v>389</v>
      </c>
      <c r="B63" t="s">
        <v>100</v>
      </c>
    </row>
    <row r="64" spans="1:2" x14ac:dyDescent="0.25">
      <c r="A64" t="s">
        <v>389</v>
      </c>
      <c r="B64" t="s">
        <v>100</v>
      </c>
    </row>
    <row r="65" spans="1:2" x14ac:dyDescent="0.25">
      <c r="A65" t="s">
        <v>389</v>
      </c>
      <c r="B65" t="s">
        <v>100</v>
      </c>
    </row>
    <row r="66" spans="1:2" x14ac:dyDescent="0.25">
      <c r="A66" t="s">
        <v>389</v>
      </c>
      <c r="B66" t="s">
        <v>100</v>
      </c>
    </row>
    <row r="67" spans="1:2" x14ac:dyDescent="0.25">
      <c r="A67" t="s">
        <v>389</v>
      </c>
      <c r="B67" t="s">
        <v>100</v>
      </c>
    </row>
    <row r="68" spans="1:2" x14ac:dyDescent="0.25">
      <c r="A68" t="s">
        <v>389</v>
      </c>
      <c r="B68" t="s">
        <v>100</v>
      </c>
    </row>
    <row r="69" spans="1:2" x14ac:dyDescent="0.25">
      <c r="A69" t="s">
        <v>390</v>
      </c>
      <c r="B69" t="s">
        <v>309</v>
      </c>
    </row>
    <row r="70" spans="1:2" x14ac:dyDescent="0.25">
      <c r="A70" t="s">
        <v>390</v>
      </c>
      <c r="B70" t="s">
        <v>309</v>
      </c>
    </row>
    <row r="71" spans="1:2" x14ac:dyDescent="0.25">
      <c r="A71" t="s">
        <v>390</v>
      </c>
      <c r="B71" t="s">
        <v>309</v>
      </c>
    </row>
    <row r="72" spans="1:2" x14ac:dyDescent="0.25">
      <c r="A72" t="s">
        <v>390</v>
      </c>
      <c r="B72" t="s">
        <v>309</v>
      </c>
    </row>
    <row r="73" spans="1:2" x14ac:dyDescent="0.25">
      <c r="A73" t="s">
        <v>390</v>
      </c>
      <c r="B73" t="s">
        <v>309</v>
      </c>
    </row>
    <row r="74" spans="1:2" x14ac:dyDescent="0.25">
      <c r="A74" t="s">
        <v>390</v>
      </c>
      <c r="B74" t="s">
        <v>309</v>
      </c>
    </row>
    <row r="75" spans="1:2" x14ac:dyDescent="0.25">
      <c r="A75" t="s">
        <v>390</v>
      </c>
      <c r="B75" t="s">
        <v>324</v>
      </c>
    </row>
    <row r="76" spans="1:2" x14ac:dyDescent="0.25">
      <c r="A76" t="s">
        <v>390</v>
      </c>
      <c r="B76" t="s">
        <v>324</v>
      </c>
    </row>
    <row r="77" spans="1:2" x14ac:dyDescent="0.25">
      <c r="A77" t="s">
        <v>391</v>
      </c>
      <c r="B77" t="s">
        <v>239</v>
      </c>
    </row>
    <row r="78" spans="1:2" x14ac:dyDescent="0.25">
      <c r="A78" t="s">
        <v>391</v>
      </c>
      <c r="B78" t="s">
        <v>239</v>
      </c>
    </row>
    <row r="79" spans="1:2" x14ac:dyDescent="0.25">
      <c r="A79" t="s">
        <v>391</v>
      </c>
      <c r="B79" t="s">
        <v>239</v>
      </c>
    </row>
    <row r="80" spans="1:2" x14ac:dyDescent="0.25">
      <c r="A80" t="s">
        <v>391</v>
      </c>
      <c r="B80" t="s">
        <v>239</v>
      </c>
    </row>
    <row r="81" spans="1:2" x14ac:dyDescent="0.25">
      <c r="A81" t="s">
        <v>391</v>
      </c>
      <c r="B81" t="s">
        <v>239</v>
      </c>
    </row>
    <row r="82" spans="1:2" x14ac:dyDescent="0.25">
      <c r="A82" t="s">
        <v>391</v>
      </c>
      <c r="B82" t="s">
        <v>239</v>
      </c>
    </row>
    <row r="83" spans="1:2" x14ac:dyDescent="0.25">
      <c r="A83" t="s">
        <v>391</v>
      </c>
      <c r="B83" t="s">
        <v>254</v>
      </c>
    </row>
    <row r="84" spans="1:2" x14ac:dyDescent="0.25">
      <c r="A84" t="s">
        <v>392</v>
      </c>
      <c r="B84" t="s">
        <v>84</v>
      </c>
    </row>
    <row r="85" spans="1:2" x14ac:dyDescent="0.25">
      <c r="A85" t="s">
        <v>392</v>
      </c>
      <c r="B85" t="s">
        <v>293</v>
      </c>
    </row>
    <row r="86" spans="1:2" x14ac:dyDescent="0.25">
      <c r="A86" t="s">
        <v>393</v>
      </c>
      <c r="B86" t="s">
        <v>247</v>
      </c>
    </row>
    <row r="87" spans="1:2" x14ac:dyDescent="0.25">
      <c r="A87" t="s">
        <v>393</v>
      </c>
      <c r="B87" t="s">
        <v>247</v>
      </c>
    </row>
    <row r="88" spans="1:2" x14ac:dyDescent="0.25">
      <c r="A88" t="s">
        <v>393</v>
      </c>
      <c r="B88" t="s">
        <v>247</v>
      </c>
    </row>
    <row r="89" spans="1:2" x14ac:dyDescent="0.25">
      <c r="A89" t="s">
        <v>393</v>
      </c>
      <c r="B89" t="s">
        <v>247</v>
      </c>
    </row>
    <row r="90" spans="1:2" x14ac:dyDescent="0.25">
      <c r="A90" t="s">
        <v>393</v>
      </c>
      <c r="B90" t="s">
        <v>247</v>
      </c>
    </row>
    <row r="91" spans="1:2" x14ac:dyDescent="0.25">
      <c r="A91" t="s">
        <v>393</v>
      </c>
      <c r="B91" t="s">
        <v>247</v>
      </c>
    </row>
    <row r="92" spans="1:2" x14ac:dyDescent="0.25">
      <c r="A92" t="s">
        <v>393</v>
      </c>
      <c r="B92" t="s">
        <v>247</v>
      </c>
    </row>
    <row r="93" spans="1:2" x14ac:dyDescent="0.25">
      <c r="A93" t="s">
        <v>393</v>
      </c>
      <c r="B93" t="s">
        <v>247</v>
      </c>
    </row>
    <row r="94" spans="1:2" x14ac:dyDescent="0.25">
      <c r="A94" t="s">
        <v>394</v>
      </c>
      <c r="B94" t="s">
        <v>273</v>
      </c>
    </row>
    <row r="95" spans="1:2" x14ac:dyDescent="0.25">
      <c r="A95" t="s">
        <v>395</v>
      </c>
      <c r="B95" t="s">
        <v>329</v>
      </c>
    </row>
    <row r="96" spans="1:2" x14ac:dyDescent="0.25">
      <c r="A96" t="s">
        <v>395</v>
      </c>
      <c r="B96" t="s">
        <v>329</v>
      </c>
    </row>
    <row r="97" spans="1:2" x14ac:dyDescent="0.25">
      <c r="A97" t="s">
        <v>395</v>
      </c>
      <c r="B97" t="s">
        <v>329</v>
      </c>
    </row>
    <row r="98" spans="1:2" x14ac:dyDescent="0.25">
      <c r="A98" t="s">
        <v>395</v>
      </c>
      <c r="B98" t="s">
        <v>329</v>
      </c>
    </row>
    <row r="99" spans="1:2" x14ac:dyDescent="0.25">
      <c r="A99" t="s">
        <v>395</v>
      </c>
      <c r="B99" t="s">
        <v>329</v>
      </c>
    </row>
    <row r="100" spans="1:2" x14ac:dyDescent="0.25">
      <c r="A100" t="s">
        <v>395</v>
      </c>
      <c r="B100" t="s">
        <v>329</v>
      </c>
    </row>
    <row r="101" spans="1:2" x14ac:dyDescent="0.25">
      <c r="A101" t="s">
        <v>395</v>
      </c>
      <c r="B101" t="s">
        <v>331</v>
      </c>
    </row>
    <row r="102" spans="1:2" x14ac:dyDescent="0.25">
      <c r="A102" t="s">
        <v>395</v>
      </c>
      <c r="B102" t="s">
        <v>332</v>
      </c>
    </row>
    <row r="103" spans="1:2" x14ac:dyDescent="0.25">
      <c r="A103" t="s">
        <v>395</v>
      </c>
      <c r="B103" t="s">
        <v>332</v>
      </c>
    </row>
    <row r="104" spans="1:2" x14ac:dyDescent="0.25">
      <c r="A104" t="s">
        <v>395</v>
      </c>
      <c r="B104" t="s">
        <v>333</v>
      </c>
    </row>
    <row r="105" spans="1:2" x14ac:dyDescent="0.25">
      <c r="A105" t="s">
        <v>395</v>
      </c>
      <c r="B105" t="s">
        <v>333</v>
      </c>
    </row>
    <row r="106" spans="1:2" x14ac:dyDescent="0.25">
      <c r="A106" t="s">
        <v>395</v>
      </c>
      <c r="B106" t="s">
        <v>334</v>
      </c>
    </row>
    <row r="107" spans="1:2" x14ac:dyDescent="0.25">
      <c r="A107" t="s">
        <v>395</v>
      </c>
      <c r="B107" t="s">
        <v>338</v>
      </c>
    </row>
    <row r="108" spans="1:2" x14ac:dyDescent="0.25">
      <c r="A108" t="s">
        <v>396</v>
      </c>
      <c r="B108" t="s">
        <v>250</v>
      </c>
    </row>
    <row r="109" spans="1:2" x14ac:dyDescent="0.25">
      <c r="A109" t="s">
        <v>396</v>
      </c>
      <c r="B109" t="s">
        <v>89</v>
      </c>
    </row>
    <row r="110" spans="1:2" x14ac:dyDescent="0.25">
      <c r="A110" t="s">
        <v>396</v>
      </c>
      <c r="B110" t="s">
        <v>89</v>
      </c>
    </row>
    <row r="111" spans="1:2" x14ac:dyDescent="0.25">
      <c r="A111" t="s">
        <v>396</v>
      </c>
      <c r="B111" t="s">
        <v>89</v>
      </c>
    </row>
    <row r="112" spans="1:2" x14ac:dyDescent="0.25">
      <c r="A112" t="s">
        <v>396</v>
      </c>
      <c r="B112" t="s">
        <v>89</v>
      </c>
    </row>
    <row r="113" spans="1:2" x14ac:dyDescent="0.25">
      <c r="A113" t="s">
        <v>396</v>
      </c>
      <c r="B113" t="s">
        <v>89</v>
      </c>
    </row>
    <row r="114" spans="1:2" x14ac:dyDescent="0.25">
      <c r="A114" t="s">
        <v>396</v>
      </c>
      <c r="B114" t="s">
        <v>89</v>
      </c>
    </row>
    <row r="115" spans="1:2" x14ac:dyDescent="0.25">
      <c r="A115" t="s">
        <v>396</v>
      </c>
      <c r="B115" t="s">
        <v>89</v>
      </c>
    </row>
    <row r="116" spans="1:2" x14ac:dyDescent="0.25">
      <c r="A116" t="s">
        <v>396</v>
      </c>
      <c r="B116" t="s">
        <v>89</v>
      </c>
    </row>
    <row r="117" spans="1:2" x14ac:dyDescent="0.25">
      <c r="A117" t="s">
        <v>396</v>
      </c>
      <c r="B117" t="s">
        <v>118</v>
      </c>
    </row>
    <row r="118" spans="1:2" x14ac:dyDescent="0.25">
      <c r="A118" t="s">
        <v>396</v>
      </c>
      <c r="B118" t="s">
        <v>118</v>
      </c>
    </row>
    <row r="119" spans="1:2" x14ac:dyDescent="0.25">
      <c r="A119" t="s">
        <v>396</v>
      </c>
      <c r="B119" t="s">
        <v>118</v>
      </c>
    </row>
    <row r="120" spans="1:2" x14ac:dyDescent="0.25">
      <c r="A120" t="s">
        <v>396</v>
      </c>
      <c r="B120" t="s">
        <v>118</v>
      </c>
    </row>
    <row r="121" spans="1:2" x14ac:dyDescent="0.25">
      <c r="A121" t="s">
        <v>396</v>
      </c>
      <c r="B121" t="s">
        <v>275</v>
      </c>
    </row>
    <row r="122" spans="1:2" x14ac:dyDescent="0.25">
      <c r="A122" t="s">
        <v>397</v>
      </c>
      <c r="B122" t="s">
        <v>251</v>
      </c>
    </row>
    <row r="123" spans="1:2" x14ac:dyDescent="0.25">
      <c r="A123" t="s">
        <v>397</v>
      </c>
      <c r="B123" t="s">
        <v>251</v>
      </c>
    </row>
    <row r="124" spans="1:2" x14ac:dyDescent="0.25">
      <c r="A124" t="s">
        <v>397</v>
      </c>
      <c r="B124" t="s">
        <v>251</v>
      </c>
    </row>
    <row r="125" spans="1:2" x14ac:dyDescent="0.25">
      <c r="A125" t="s">
        <v>397</v>
      </c>
      <c r="B125" t="s">
        <v>251</v>
      </c>
    </row>
    <row r="126" spans="1:2" x14ac:dyDescent="0.25">
      <c r="A126" t="s">
        <v>397</v>
      </c>
      <c r="B126" t="s">
        <v>251</v>
      </c>
    </row>
    <row r="127" spans="1:2" x14ac:dyDescent="0.25">
      <c r="A127" t="s">
        <v>397</v>
      </c>
      <c r="B127" t="s">
        <v>251</v>
      </c>
    </row>
    <row r="128" spans="1:2" x14ac:dyDescent="0.25">
      <c r="A128" t="s">
        <v>397</v>
      </c>
      <c r="B128" t="s">
        <v>252</v>
      </c>
    </row>
    <row r="129" spans="1:2" x14ac:dyDescent="0.25">
      <c r="A129" t="s">
        <v>397</v>
      </c>
      <c r="B129" t="s">
        <v>89</v>
      </c>
    </row>
    <row r="130" spans="1:2" x14ac:dyDescent="0.25">
      <c r="A130" t="s">
        <v>398</v>
      </c>
      <c r="B130" t="s">
        <v>316</v>
      </c>
    </row>
    <row r="131" spans="1:2" x14ac:dyDescent="0.25">
      <c r="A131" t="s">
        <v>398</v>
      </c>
      <c r="B131" t="s">
        <v>316</v>
      </c>
    </row>
    <row r="132" spans="1:2" x14ac:dyDescent="0.25">
      <c r="A132" t="s">
        <v>398</v>
      </c>
      <c r="B132" t="s">
        <v>316</v>
      </c>
    </row>
    <row r="133" spans="1:2" x14ac:dyDescent="0.25">
      <c r="A133" t="s">
        <v>398</v>
      </c>
      <c r="B133" t="s">
        <v>316</v>
      </c>
    </row>
    <row r="134" spans="1:2" x14ac:dyDescent="0.25">
      <c r="A134" t="s">
        <v>398</v>
      </c>
      <c r="B134" t="s">
        <v>316</v>
      </c>
    </row>
    <row r="135" spans="1:2" x14ac:dyDescent="0.25">
      <c r="A135" t="s">
        <v>398</v>
      </c>
      <c r="B135" t="s">
        <v>316</v>
      </c>
    </row>
    <row r="136" spans="1:2" x14ac:dyDescent="0.25">
      <c r="A136" t="s">
        <v>398</v>
      </c>
      <c r="B136" t="s">
        <v>316</v>
      </c>
    </row>
    <row r="137" spans="1:2" x14ac:dyDescent="0.25">
      <c r="A137" t="s">
        <v>398</v>
      </c>
      <c r="B137" t="s">
        <v>316</v>
      </c>
    </row>
    <row r="138" spans="1:2" x14ac:dyDescent="0.25">
      <c r="A138" t="s">
        <v>399</v>
      </c>
      <c r="B138" t="s">
        <v>326</v>
      </c>
    </row>
    <row r="139" spans="1:2" x14ac:dyDescent="0.25">
      <c r="A139" t="s">
        <v>399</v>
      </c>
      <c r="B139" t="s">
        <v>326</v>
      </c>
    </row>
    <row r="140" spans="1:2" x14ac:dyDescent="0.25">
      <c r="A140" t="s">
        <v>400</v>
      </c>
      <c r="B140" t="s">
        <v>279</v>
      </c>
    </row>
    <row r="141" spans="1:2" x14ac:dyDescent="0.25">
      <c r="A141" t="s">
        <v>401</v>
      </c>
      <c r="B141" t="s">
        <v>274</v>
      </c>
    </row>
    <row r="142" spans="1:2" x14ac:dyDescent="0.25">
      <c r="A142" t="s">
        <v>401</v>
      </c>
      <c r="B142" t="s">
        <v>274</v>
      </c>
    </row>
    <row r="143" spans="1:2" x14ac:dyDescent="0.25">
      <c r="A143" t="s">
        <v>401</v>
      </c>
      <c r="B143" t="s">
        <v>274</v>
      </c>
    </row>
    <row r="144" spans="1:2" x14ac:dyDescent="0.25">
      <c r="A144" t="s">
        <v>401</v>
      </c>
      <c r="B144" t="s">
        <v>274</v>
      </c>
    </row>
    <row r="145" spans="1:2" x14ac:dyDescent="0.25">
      <c r="A145" t="s">
        <v>401</v>
      </c>
      <c r="B145" t="s">
        <v>274</v>
      </c>
    </row>
    <row r="146" spans="1:2" x14ac:dyDescent="0.25">
      <c r="A146" t="s">
        <v>401</v>
      </c>
      <c r="B146" t="s">
        <v>274</v>
      </c>
    </row>
    <row r="147" spans="1:2" x14ac:dyDescent="0.25">
      <c r="A147" t="s">
        <v>401</v>
      </c>
      <c r="B147" t="s">
        <v>274</v>
      </c>
    </row>
    <row r="148" spans="1:2" x14ac:dyDescent="0.25">
      <c r="A148" t="s">
        <v>401</v>
      </c>
      <c r="B148" t="s">
        <v>274</v>
      </c>
    </row>
    <row r="149" spans="1:2" x14ac:dyDescent="0.25">
      <c r="A149" t="s">
        <v>401</v>
      </c>
      <c r="B149" t="s">
        <v>279</v>
      </c>
    </row>
    <row r="150" spans="1:2" x14ac:dyDescent="0.25">
      <c r="A150" t="s">
        <v>401</v>
      </c>
      <c r="B150" t="s">
        <v>279</v>
      </c>
    </row>
    <row r="151" spans="1:2" x14ac:dyDescent="0.25">
      <c r="A151" t="s">
        <v>401</v>
      </c>
      <c r="B151" t="s">
        <v>279</v>
      </c>
    </row>
    <row r="152" spans="1:2" x14ac:dyDescent="0.25">
      <c r="A152" t="s">
        <v>401</v>
      </c>
      <c r="B152" t="s">
        <v>279</v>
      </c>
    </row>
    <row r="153" spans="1:2" x14ac:dyDescent="0.25">
      <c r="A153" t="s">
        <v>401</v>
      </c>
      <c r="B153" t="s">
        <v>279</v>
      </c>
    </row>
    <row r="154" spans="1:2" x14ac:dyDescent="0.25">
      <c r="A154" t="s">
        <v>402</v>
      </c>
      <c r="B154" t="s">
        <v>299</v>
      </c>
    </row>
    <row r="155" spans="1:2" x14ac:dyDescent="0.25">
      <c r="A155" t="s">
        <v>402</v>
      </c>
      <c r="B155" t="s">
        <v>304</v>
      </c>
    </row>
    <row r="156" spans="1:2" x14ac:dyDescent="0.25">
      <c r="A156" t="s">
        <v>403</v>
      </c>
      <c r="B156" t="s">
        <v>266</v>
      </c>
    </row>
    <row r="157" spans="1:2" x14ac:dyDescent="0.25">
      <c r="A157" t="s">
        <v>403</v>
      </c>
      <c r="B157" t="s">
        <v>278</v>
      </c>
    </row>
    <row r="158" spans="1:2" x14ac:dyDescent="0.25">
      <c r="A158" t="s">
        <v>403</v>
      </c>
      <c r="B158" t="s">
        <v>279</v>
      </c>
    </row>
    <row r="159" spans="1:2" x14ac:dyDescent="0.25">
      <c r="A159" t="s">
        <v>403</v>
      </c>
      <c r="B159" t="s">
        <v>279</v>
      </c>
    </row>
    <row r="160" spans="1:2" x14ac:dyDescent="0.25">
      <c r="A160" t="s">
        <v>403</v>
      </c>
      <c r="B160" t="s">
        <v>279</v>
      </c>
    </row>
    <row r="161" spans="1:2" x14ac:dyDescent="0.25">
      <c r="A161" t="s">
        <v>403</v>
      </c>
      <c r="B161" t="s">
        <v>279</v>
      </c>
    </row>
    <row r="162" spans="1:2" x14ac:dyDescent="0.25">
      <c r="A162" t="s">
        <v>403</v>
      </c>
      <c r="B162" t="s">
        <v>279</v>
      </c>
    </row>
    <row r="163" spans="1:2" x14ac:dyDescent="0.25">
      <c r="A163" t="s">
        <v>403</v>
      </c>
      <c r="B163" t="s">
        <v>279</v>
      </c>
    </row>
    <row r="164" spans="1:2" x14ac:dyDescent="0.25">
      <c r="A164" t="s">
        <v>403</v>
      </c>
      <c r="B164" t="s">
        <v>285</v>
      </c>
    </row>
    <row r="165" spans="1:2" x14ac:dyDescent="0.25">
      <c r="A165" t="s">
        <v>403</v>
      </c>
      <c r="B165" t="s">
        <v>285</v>
      </c>
    </row>
    <row r="166" spans="1:2" x14ac:dyDescent="0.25">
      <c r="A166" t="s">
        <v>403</v>
      </c>
      <c r="B166" t="s">
        <v>285</v>
      </c>
    </row>
    <row r="167" spans="1:2" x14ac:dyDescent="0.25">
      <c r="A167" t="s">
        <v>403</v>
      </c>
      <c r="B167" t="s">
        <v>285</v>
      </c>
    </row>
    <row r="168" spans="1:2" x14ac:dyDescent="0.25">
      <c r="A168" t="s">
        <v>403</v>
      </c>
      <c r="B168" t="s">
        <v>286</v>
      </c>
    </row>
    <row r="169" spans="1:2" x14ac:dyDescent="0.25">
      <c r="A169" t="s">
        <v>403</v>
      </c>
      <c r="B169" t="s">
        <v>287</v>
      </c>
    </row>
    <row r="170" spans="1:2" x14ac:dyDescent="0.25">
      <c r="A170" t="s">
        <v>403</v>
      </c>
      <c r="B170" t="s">
        <v>287</v>
      </c>
    </row>
    <row r="171" spans="1:2" x14ac:dyDescent="0.25">
      <c r="A171" t="s">
        <v>403</v>
      </c>
      <c r="B171" t="s">
        <v>287</v>
      </c>
    </row>
    <row r="172" spans="1:2" x14ac:dyDescent="0.25">
      <c r="A172" t="s">
        <v>403</v>
      </c>
      <c r="B172" t="s">
        <v>287</v>
      </c>
    </row>
    <row r="173" spans="1:2" x14ac:dyDescent="0.25">
      <c r="A173" t="s">
        <v>403</v>
      </c>
      <c r="B173" t="s">
        <v>287</v>
      </c>
    </row>
    <row r="174" spans="1:2" x14ac:dyDescent="0.25">
      <c r="A174" t="s">
        <v>403</v>
      </c>
      <c r="B174" t="s">
        <v>287</v>
      </c>
    </row>
    <row r="175" spans="1:2" x14ac:dyDescent="0.25">
      <c r="A175" t="s">
        <v>403</v>
      </c>
      <c r="B175" t="s">
        <v>287</v>
      </c>
    </row>
    <row r="176" spans="1:2" x14ac:dyDescent="0.25">
      <c r="A176" t="s">
        <v>403</v>
      </c>
      <c r="B176" t="s">
        <v>293</v>
      </c>
    </row>
    <row r="177" spans="1:2" x14ac:dyDescent="0.25">
      <c r="A177" t="s">
        <v>403</v>
      </c>
      <c r="B177" t="s">
        <v>293</v>
      </c>
    </row>
    <row r="178" spans="1:2" x14ac:dyDescent="0.25">
      <c r="A178" t="s">
        <v>403</v>
      </c>
      <c r="B178" t="s">
        <v>293</v>
      </c>
    </row>
    <row r="179" spans="1:2" x14ac:dyDescent="0.25">
      <c r="A179" t="s">
        <v>403</v>
      </c>
      <c r="B179" t="s">
        <v>293</v>
      </c>
    </row>
    <row r="180" spans="1:2" x14ac:dyDescent="0.25">
      <c r="A180" t="s">
        <v>403</v>
      </c>
      <c r="B180" t="s">
        <v>293</v>
      </c>
    </row>
    <row r="181" spans="1:2" x14ac:dyDescent="0.25">
      <c r="A181" t="s">
        <v>403</v>
      </c>
      <c r="B181" t="s">
        <v>295</v>
      </c>
    </row>
    <row r="182" spans="1:2" x14ac:dyDescent="0.25">
      <c r="A182" t="s">
        <v>404</v>
      </c>
      <c r="B182" t="s">
        <v>235</v>
      </c>
    </row>
    <row r="183" spans="1:2" x14ac:dyDescent="0.25">
      <c r="A183" t="s">
        <v>404</v>
      </c>
      <c r="B183" t="s">
        <v>236</v>
      </c>
    </row>
    <row r="184" spans="1:2" x14ac:dyDescent="0.25">
      <c r="A184" t="s">
        <v>404</v>
      </c>
      <c r="B184" t="s">
        <v>236</v>
      </c>
    </row>
    <row r="185" spans="1:2" x14ac:dyDescent="0.25">
      <c r="A185" t="s">
        <v>404</v>
      </c>
      <c r="B185" t="s">
        <v>238</v>
      </c>
    </row>
    <row r="186" spans="1:2" x14ac:dyDescent="0.25">
      <c r="A186" t="s">
        <v>404</v>
      </c>
      <c r="B186" t="s">
        <v>239</v>
      </c>
    </row>
    <row r="187" spans="1:2" x14ac:dyDescent="0.25">
      <c r="A187" t="s">
        <v>404</v>
      </c>
      <c r="B187" t="s">
        <v>239</v>
      </c>
    </row>
    <row r="188" spans="1:2" x14ac:dyDescent="0.25">
      <c r="A188" t="s">
        <v>404</v>
      </c>
      <c r="B188" t="s">
        <v>239</v>
      </c>
    </row>
    <row r="189" spans="1:2" x14ac:dyDescent="0.25">
      <c r="A189" t="s">
        <v>404</v>
      </c>
      <c r="B189" t="s">
        <v>239</v>
      </c>
    </row>
    <row r="190" spans="1:2" x14ac:dyDescent="0.25">
      <c r="A190" t="s">
        <v>405</v>
      </c>
      <c r="B190" t="s">
        <v>268</v>
      </c>
    </row>
    <row r="191" spans="1:2" x14ac:dyDescent="0.25">
      <c r="A191" t="s">
        <v>406</v>
      </c>
      <c r="B191" t="s">
        <v>239</v>
      </c>
    </row>
    <row r="192" spans="1:2" x14ac:dyDescent="0.25">
      <c r="A192" t="s">
        <v>406</v>
      </c>
      <c r="B192" t="s">
        <v>239</v>
      </c>
    </row>
    <row r="193" spans="1:2" x14ac:dyDescent="0.25">
      <c r="A193" t="s">
        <v>407</v>
      </c>
      <c r="B193" t="s">
        <v>306</v>
      </c>
    </row>
    <row r="194" spans="1:2" x14ac:dyDescent="0.25">
      <c r="A194" t="s">
        <v>407</v>
      </c>
      <c r="B194" t="s">
        <v>306</v>
      </c>
    </row>
    <row r="195" spans="1:2" x14ac:dyDescent="0.25">
      <c r="A195" t="s">
        <v>407</v>
      </c>
      <c r="B195" t="s">
        <v>306</v>
      </c>
    </row>
    <row r="196" spans="1:2" x14ac:dyDescent="0.25">
      <c r="A196" t="s">
        <v>407</v>
      </c>
      <c r="B196" t="s">
        <v>306</v>
      </c>
    </row>
    <row r="197" spans="1:2" x14ac:dyDescent="0.25">
      <c r="A197" t="s">
        <v>407</v>
      </c>
      <c r="B197" t="s">
        <v>306</v>
      </c>
    </row>
    <row r="198" spans="1:2" x14ac:dyDescent="0.25">
      <c r="A198" t="s">
        <v>407</v>
      </c>
      <c r="B198" t="s">
        <v>306</v>
      </c>
    </row>
    <row r="199" spans="1:2" x14ac:dyDescent="0.25">
      <c r="A199" t="s">
        <v>407</v>
      </c>
      <c r="B199" t="s">
        <v>306</v>
      </c>
    </row>
    <row r="200" spans="1:2" x14ac:dyDescent="0.25">
      <c r="A200" t="s">
        <v>407</v>
      </c>
      <c r="B200" t="s">
        <v>306</v>
      </c>
    </row>
    <row r="201" spans="1:2" x14ac:dyDescent="0.25">
      <c r="A201" t="s">
        <v>407</v>
      </c>
      <c r="B201" t="s">
        <v>307</v>
      </c>
    </row>
    <row r="202" spans="1:2" x14ac:dyDescent="0.25">
      <c r="A202" t="s">
        <v>407</v>
      </c>
      <c r="B202" t="s">
        <v>307</v>
      </c>
    </row>
    <row r="203" spans="1:2" x14ac:dyDescent="0.25">
      <c r="A203" t="s">
        <v>407</v>
      </c>
      <c r="B203" t="s">
        <v>307</v>
      </c>
    </row>
    <row r="204" spans="1:2" x14ac:dyDescent="0.25">
      <c r="A204" t="s">
        <v>407</v>
      </c>
      <c r="B204" t="s">
        <v>309</v>
      </c>
    </row>
    <row r="205" spans="1:2" x14ac:dyDescent="0.25">
      <c r="A205" t="s">
        <v>407</v>
      </c>
      <c r="B205" t="s">
        <v>309</v>
      </c>
    </row>
    <row r="206" spans="1:2" x14ac:dyDescent="0.25">
      <c r="A206" t="s">
        <v>407</v>
      </c>
      <c r="B206" t="s">
        <v>309</v>
      </c>
    </row>
    <row r="207" spans="1:2" x14ac:dyDescent="0.25">
      <c r="A207" t="s">
        <v>407</v>
      </c>
      <c r="B207" t="s">
        <v>309</v>
      </c>
    </row>
    <row r="208" spans="1:2" x14ac:dyDescent="0.25">
      <c r="A208" t="s">
        <v>407</v>
      </c>
      <c r="B208" t="s">
        <v>309</v>
      </c>
    </row>
    <row r="209" spans="1:2" x14ac:dyDescent="0.25">
      <c r="A209" t="s">
        <v>407</v>
      </c>
      <c r="B209" t="s">
        <v>311</v>
      </c>
    </row>
    <row r="210" spans="1:2" x14ac:dyDescent="0.25">
      <c r="A210" t="s">
        <v>407</v>
      </c>
      <c r="B210" t="s">
        <v>312</v>
      </c>
    </row>
    <row r="211" spans="1:2" x14ac:dyDescent="0.25">
      <c r="A211" t="s">
        <v>407</v>
      </c>
      <c r="B211" t="s">
        <v>314</v>
      </c>
    </row>
    <row r="212" spans="1:2" x14ac:dyDescent="0.25">
      <c r="A212" t="s">
        <v>407</v>
      </c>
      <c r="B212" t="s">
        <v>315</v>
      </c>
    </row>
    <row r="213" spans="1:2" x14ac:dyDescent="0.25">
      <c r="A213" t="s">
        <v>407</v>
      </c>
      <c r="B213" t="s">
        <v>315</v>
      </c>
    </row>
    <row r="214" spans="1:2" x14ac:dyDescent="0.25">
      <c r="A214" t="s">
        <v>407</v>
      </c>
      <c r="B214" t="s">
        <v>315</v>
      </c>
    </row>
    <row r="215" spans="1:2" x14ac:dyDescent="0.25">
      <c r="A215" t="s">
        <v>407</v>
      </c>
      <c r="B215" t="s">
        <v>315</v>
      </c>
    </row>
    <row r="216" spans="1:2" x14ac:dyDescent="0.25">
      <c r="A216" t="s">
        <v>407</v>
      </c>
      <c r="B216" t="s">
        <v>315</v>
      </c>
    </row>
    <row r="217" spans="1:2" x14ac:dyDescent="0.25">
      <c r="A217" t="s">
        <v>407</v>
      </c>
      <c r="B217" t="s">
        <v>315</v>
      </c>
    </row>
    <row r="218" spans="1:2" x14ac:dyDescent="0.25">
      <c r="A218" t="s">
        <v>407</v>
      </c>
      <c r="B218" t="s">
        <v>315</v>
      </c>
    </row>
    <row r="219" spans="1:2" x14ac:dyDescent="0.25">
      <c r="A219" t="s">
        <v>407</v>
      </c>
      <c r="B219" t="s">
        <v>315</v>
      </c>
    </row>
    <row r="220" spans="1:2" x14ac:dyDescent="0.25">
      <c r="A220" t="s">
        <v>407</v>
      </c>
      <c r="B220" t="s">
        <v>317</v>
      </c>
    </row>
    <row r="221" spans="1:2" x14ac:dyDescent="0.25">
      <c r="A221" t="s">
        <v>407</v>
      </c>
      <c r="B221" t="s">
        <v>317</v>
      </c>
    </row>
    <row r="222" spans="1:2" x14ac:dyDescent="0.25">
      <c r="A222" t="s">
        <v>407</v>
      </c>
      <c r="B222" t="s">
        <v>317</v>
      </c>
    </row>
    <row r="223" spans="1:2" x14ac:dyDescent="0.25">
      <c r="A223" t="s">
        <v>407</v>
      </c>
      <c r="B223" t="s">
        <v>317</v>
      </c>
    </row>
    <row r="224" spans="1:2" x14ac:dyDescent="0.25">
      <c r="A224" t="s">
        <v>407</v>
      </c>
      <c r="B224" t="s">
        <v>317</v>
      </c>
    </row>
    <row r="225" spans="1:2" x14ac:dyDescent="0.25">
      <c r="A225" t="s">
        <v>407</v>
      </c>
      <c r="B225" t="s">
        <v>317</v>
      </c>
    </row>
    <row r="226" spans="1:2" x14ac:dyDescent="0.25">
      <c r="A226" t="s">
        <v>407</v>
      </c>
      <c r="B226" t="s">
        <v>317</v>
      </c>
    </row>
    <row r="227" spans="1:2" x14ac:dyDescent="0.25">
      <c r="A227" t="s">
        <v>407</v>
      </c>
      <c r="B227" t="s">
        <v>317</v>
      </c>
    </row>
    <row r="228" spans="1:2" x14ac:dyDescent="0.25">
      <c r="A228" t="s">
        <v>407</v>
      </c>
      <c r="B228" t="s">
        <v>319</v>
      </c>
    </row>
    <row r="229" spans="1:2" x14ac:dyDescent="0.25">
      <c r="A229" t="s">
        <v>407</v>
      </c>
      <c r="B229" t="s">
        <v>319</v>
      </c>
    </row>
    <row r="230" spans="1:2" x14ac:dyDescent="0.25">
      <c r="A230" t="s">
        <v>407</v>
      </c>
      <c r="B230" t="s">
        <v>319</v>
      </c>
    </row>
    <row r="231" spans="1:2" x14ac:dyDescent="0.25">
      <c r="A231" t="s">
        <v>407</v>
      </c>
      <c r="B231" t="s">
        <v>319</v>
      </c>
    </row>
    <row r="232" spans="1:2" x14ac:dyDescent="0.25">
      <c r="A232" t="s">
        <v>407</v>
      </c>
      <c r="B232" t="s">
        <v>319</v>
      </c>
    </row>
    <row r="233" spans="1:2" x14ac:dyDescent="0.25">
      <c r="A233" t="s">
        <v>407</v>
      </c>
      <c r="B233" t="s">
        <v>319</v>
      </c>
    </row>
    <row r="234" spans="1:2" x14ac:dyDescent="0.25">
      <c r="A234" t="s">
        <v>407</v>
      </c>
      <c r="B234" t="s">
        <v>320</v>
      </c>
    </row>
    <row r="235" spans="1:2" x14ac:dyDescent="0.25">
      <c r="A235" t="s">
        <v>407</v>
      </c>
      <c r="B235" t="s">
        <v>323</v>
      </c>
    </row>
    <row r="236" spans="1:2" x14ac:dyDescent="0.25">
      <c r="A236" t="s">
        <v>407</v>
      </c>
      <c r="B236" t="s">
        <v>324</v>
      </c>
    </row>
    <row r="237" spans="1:2" x14ac:dyDescent="0.25">
      <c r="A237" t="s">
        <v>407</v>
      </c>
      <c r="B237" t="s">
        <v>324</v>
      </c>
    </row>
    <row r="238" spans="1:2" x14ac:dyDescent="0.25">
      <c r="A238" t="s">
        <v>407</v>
      </c>
      <c r="B238" t="s">
        <v>324</v>
      </c>
    </row>
    <row r="239" spans="1:2" x14ac:dyDescent="0.25">
      <c r="A239" t="s">
        <v>408</v>
      </c>
      <c r="B239" t="s">
        <v>268</v>
      </c>
    </row>
    <row r="240" spans="1:2" x14ac:dyDescent="0.25">
      <c r="A240" t="s">
        <v>408</v>
      </c>
      <c r="B240" t="s">
        <v>268</v>
      </c>
    </row>
    <row r="241" spans="1:2" x14ac:dyDescent="0.25">
      <c r="A241" t="s">
        <v>408</v>
      </c>
      <c r="B241" t="s">
        <v>268</v>
      </c>
    </row>
    <row r="242" spans="1:2" x14ac:dyDescent="0.25">
      <c r="A242" t="s">
        <v>408</v>
      </c>
      <c r="B242" t="s">
        <v>268</v>
      </c>
    </row>
    <row r="243" spans="1:2" x14ac:dyDescent="0.25">
      <c r="A243" t="s">
        <v>409</v>
      </c>
      <c r="B243" t="s">
        <v>316</v>
      </c>
    </row>
    <row r="244" spans="1:2" x14ac:dyDescent="0.25">
      <c r="A244" t="s">
        <v>409</v>
      </c>
      <c r="B244" t="s">
        <v>316</v>
      </c>
    </row>
    <row r="245" spans="1:2" x14ac:dyDescent="0.25">
      <c r="A245" t="s">
        <v>409</v>
      </c>
      <c r="B245" t="s">
        <v>316</v>
      </c>
    </row>
    <row r="246" spans="1:2" x14ac:dyDescent="0.25">
      <c r="A246" t="s">
        <v>410</v>
      </c>
      <c r="B246" t="s">
        <v>317</v>
      </c>
    </row>
    <row r="247" spans="1:2" x14ac:dyDescent="0.25">
      <c r="A247" t="s">
        <v>410</v>
      </c>
      <c r="B247" t="s">
        <v>317</v>
      </c>
    </row>
    <row r="248" spans="1:2" x14ac:dyDescent="0.25">
      <c r="A248" t="s">
        <v>410</v>
      </c>
      <c r="B248" t="s">
        <v>317</v>
      </c>
    </row>
    <row r="249" spans="1:2" x14ac:dyDescent="0.25">
      <c r="A249" t="s">
        <v>410</v>
      </c>
      <c r="B249" t="s">
        <v>317</v>
      </c>
    </row>
    <row r="250" spans="1:2" x14ac:dyDescent="0.25">
      <c r="A250" t="s">
        <v>410</v>
      </c>
      <c r="B250" t="s">
        <v>317</v>
      </c>
    </row>
    <row r="251" spans="1:2" x14ac:dyDescent="0.25">
      <c r="A251" t="s">
        <v>410</v>
      </c>
      <c r="B251" t="s">
        <v>317</v>
      </c>
    </row>
    <row r="252" spans="1:2" x14ac:dyDescent="0.25">
      <c r="A252" t="s">
        <v>411</v>
      </c>
      <c r="B252" t="s">
        <v>313</v>
      </c>
    </row>
    <row r="253" spans="1:2" x14ac:dyDescent="0.25">
      <c r="A253" t="s">
        <v>411</v>
      </c>
      <c r="B253" t="s">
        <v>322</v>
      </c>
    </row>
    <row r="254" spans="1:2" x14ac:dyDescent="0.25">
      <c r="A254" t="s">
        <v>412</v>
      </c>
      <c r="B254" t="s">
        <v>326</v>
      </c>
    </row>
    <row r="255" spans="1:2" x14ac:dyDescent="0.25">
      <c r="A255" t="s">
        <v>412</v>
      </c>
      <c r="B255" t="s">
        <v>326</v>
      </c>
    </row>
    <row r="256" spans="1:2" x14ac:dyDescent="0.25">
      <c r="A256" t="s">
        <v>412</v>
      </c>
      <c r="B256" t="s">
        <v>326</v>
      </c>
    </row>
    <row r="257" spans="1:2" x14ac:dyDescent="0.25">
      <c r="A257" t="s">
        <v>412</v>
      </c>
      <c r="B257" t="s">
        <v>326</v>
      </c>
    </row>
    <row r="258" spans="1:2" x14ac:dyDescent="0.25">
      <c r="A258" t="s">
        <v>412</v>
      </c>
      <c r="B258" t="s">
        <v>326</v>
      </c>
    </row>
    <row r="259" spans="1:2" x14ac:dyDescent="0.25">
      <c r="A259" t="s">
        <v>412</v>
      </c>
      <c r="B259" t="s">
        <v>326</v>
      </c>
    </row>
    <row r="260" spans="1:2" x14ac:dyDescent="0.25">
      <c r="A260" t="s">
        <v>412</v>
      </c>
      <c r="B260" t="s">
        <v>326</v>
      </c>
    </row>
    <row r="261" spans="1:2" x14ac:dyDescent="0.25">
      <c r="A261" t="s">
        <v>412</v>
      </c>
      <c r="B261" t="s">
        <v>326</v>
      </c>
    </row>
    <row r="262" spans="1:2" x14ac:dyDescent="0.25">
      <c r="A262" t="s">
        <v>413</v>
      </c>
      <c r="B262" t="s">
        <v>84</v>
      </c>
    </row>
    <row r="263" spans="1:2" x14ac:dyDescent="0.25">
      <c r="A263" t="s">
        <v>413</v>
      </c>
      <c r="B263" t="s">
        <v>84</v>
      </c>
    </row>
    <row r="264" spans="1:2" x14ac:dyDescent="0.25">
      <c r="A264" t="s">
        <v>414</v>
      </c>
      <c r="B264" t="s">
        <v>279</v>
      </c>
    </row>
    <row r="265" spans="1:2" x14ac:dyDescent="0.25">
      <c r="A265" t="s">
        <v>414</v>
      </c>
      <c r="B265" t="s">
        <v>279</v>
      </c>
    </row>
    <row r="266" spans="1:2" x14ac:dyDescent="0.25">
      <c r="A266" t="s">
        <v>414</v>
      </c>
      <c r="B266" t="s">
        <v>279</v>
      </c>
    </row>
    <row r="267" spans="1:2" x14ac:dyDescent="0.25">
      <c r="A267" t="s">
        <v>414</v>
      </c>
      <c r="B267" t="s">
        <v>279</v>
      </c>
    </row>
    <row r="268" spans="1:2" x14ac:dyDescent="0.25">
      <c r="A268" t="s">
        <v>414</v>
      </c>
      <c r="B268" t="s">
        <v>279</v>
      </c>
    </row>
    <row r="269" spans="1:2" x14ac:dyDescent="0.25">
      <c r="A269" t="s">
        <v>414</v>
      </c>
      <c r="B269" t="s">
        <v>279</v>
      </c>
    </row>
    <row r="270" spans="1:2" x14ac:dyDescent="0.25">
      <c r="A270" t="s">
        <v>414</v>
      </c>
      <c r="B270" t="s">
        <v>279</v>
      </c>
    </row>
    <row r="271" spans="1:2" x14ac:dyDescent="0.25">
      <c r="A271" t="s">
        <v>414</v>
      </c>
      <c r="B271" t="s">
        <v>279</v>
      </c>
    </row>
    <row r="272" spans="1:2" x14ac:dyDescent="0.25">
      <c r="A272" t="s">
        <v>415</v>
      </c>
      <c r="B272" t="s">
        <v>237</v>
      </c>
    </row>
    <row r="273" spans="1:2" x14ac:dyDescent="0.25">
      <c r="A273" t="s">
        <v>415</v>
      </c>
      <c r="B273" t="s">
        <v>237</v>
      </c>
    </row>
    <row r="274" spans="1:2" x14ac:dyDescent="0.25">
      <c r="A274" t="s">
        <v>415</v>
      </c>
      <c r="B274" t="s">
        <v>237</v>
      </c>
    </row>
    <row r="275" spans="1:2" x14ac:dyDescent="0.25">
      <c r="A275" t="s">
        <v>415</v>
      </c>
      <c r="B275" t="s">
        <v>237</v>
      </c>
    </row>
    <row r="276" spans="1:2" x14ac:dyDescent="0.25">
      <c r="A276" t="s">
        <v>415</v>
      </c>
      <c r="B276" t="s">
        <v>237</v>
      </c>
    </row>
    <row r="277" spans="1:2" x14ac:dyDescent="0.25">
      <c r="A277" t="s">
        <v>415</v>
      </c>
      <c r="B277" t="s">
        <v>237</v>
      </c>
    </row>
    <row r="278" spans="1:2" x14ac:dyDescent="0.25">
      <c r="A278" t="s">
        <v>415</v>
      </c>
      <c r="B278" t="s">
        <v>237</v>
      </c>
    </row>
    <row r="279" spans="1:2" x14ac:dyDescent="0.25">
      <c r="A279" t="s">
        <v>416</v>
      </c>
      <c r="B279" t="s">
        <v>232</v>
      </c>
    </row>
    <row r="280" spans="1:2" x14ac:dyDescent="0.25">
      <c r="A280" t="s">
        <v>416</v>
      </c>
      <c r="B280" t="s">
        <v>232</v>
      </c>
    </row>
    <row r="281" spans="1:2" x14ac:dyDescent="0.25">
      <c r="A281" t="s">
        <v>416</v>
      </c>
      <c r="B281" t="s">
        <v>232</v>
      </c>
    </row>
    <row r="282" spans="1:2" x14ac:dyDescent="0.25">
      <c r="A282" t="s">
        <v>416</v>
      </c>
      <c r="B282" t="s">
        <v>232</v>
      </c>
    </row>
    <row r="283" spans="1:2" x14ac:dyDescent="0.25">
      <c r="A283" t="s">
        <v>416</v>
      </c>
      <c r="B283" t="s">
        <v>232</v>
      </c>
    </row>
    <row r="284" spans="1:2" x14ac:dyDescent="0.25">
      <c r="A284" t="s">
        <v>416</v>
      </c>
      <c r="B284" t="s">
        <v>232</v>
      </c>
    </row>
    <row r="285" spans="1:2" x14ac:dyDescent="0.25">
      <c r="A285" t="s">
        <v>416</v>
      </c>
      <c r="B285" t="s">
        <v>232</v>
      </c>
    </row>
    <row r="286" spans="1:2" x14ac:dyDescent="0.25">
      <c r="A286" t="s">
        <v>416</v>
      </c>
      <c r="B286" t="s">
        <v>232</v>
      </c>
    </row>
    <row r="287" spans="1:2" x14ac:dyDescent="0.25">
      <c r="A287" t="s">
        <v>417</v>
      </c>
      <c r="B287" t="s">
        <v>264</v>
      </c>
    </row>
    <row r="288" spans="1:2" x14ac:dyDescent="0.25">
      <c r="A288" t="s">
        <v>417</v>
      </c>
      <c r="B288" t="s">
        <v>264</v>
      </c>
    </row>
    <row r="289" spans="1:2" x14ac:dyDescent="0.25">
      <c r="A289" t="s">
        <v>417</v>
      </c>
      <c r="B289" t="s">
        <v>264</v>
      </c>
    </row>
    <row r="290" spans="1:2" x14ac:dyDescent="0.25">
      <c r="A290" t="s">
        <v>417</v>
      </c>
      <c r="B290" t="s">
        <v>264</v>
      </c>
    </row>
    <row r="291" spans="1:2" x14ac:dyDescent="0.25">
      <c r="A291" t="s">
        <v>417</v>
      </c>
      <c r="B291" t="s">
        <v>264</v>
      </c>
    </row>
    <row r="292" spans="1:2" x14ac:dyDescent="0.25">
      <c r="A292" t="s">
        <v>417</v>
      </c>
      <c r="B292" t="s">
        <v>264</v>
      </c>
    </row>
    <row r="293" spans="1:2" x14ac:dyDescent="0.25">
      <c r="A293" t="s">
        <v>417</v>
      </c>
      <c r="B293" t="s">
        <v>264</v>
      </c>
    </row>
    <row r="294" spans="1:2" x14ac:dyDescent="0.25">
      <c r="A294" t="s">
        <v>417</v>
      </c>
      <c r="B294" t="s">
        <v>264</v>
      </c>
    </row>
    <row r="295" spans="1:2" x14ac:dyDescent="0.25">
      <c r="A295" t="s">
        <v>417</v>
      </c>
      <c r="B295" t="s">
        <v>279</v>
      </c>
    </row>
    <row r="296" spans="1:2" x14ac:dyDescent="0.25">
      <c r="A296" t="s">
        <v>417</v>
      </c>
      <c r="B296" t="s">
        <v>279</v>
      </c>
    </row>
    <row r="297" spans="1:2" x14ac:dyDescent="0.25">
      <c r="A297" t="s">
        <v>417</v>
      </c>
      <c r="B297" t="s">
        <v>285</v>
      </c>
    </row>
    <row r="298" spans="1:2" x14ac:dyDescent="0.25">
      <c r="A298" t="s">
        <v>417</v>
      </c>
      <c r="B298" t="s">
        <v>285</v>
      </c>
    </row>
    <row r="299" spans="1:2" x14ac:dyDescent="0.25">
      <c r="A299" t="s">
        <v>417</v>
      </c>
      <c r="B299" t="s">
        <v>285</v>
      </c>
    </row>
    <row r="300" spans="1:2" x14ac:dyDescent="0.25">
      <c r="A300" t="s">
        <v>417</v>
      </c>
      <c r="B300" t="s">
        <v>285</v>
      </c>
    </row>
    <row r="301" spans="1:2" x14ac:dyDescent="0.25">
      <c r="A301" t="s">
        <v>417</v>
      </c>
      <c r="B301" t="s">
        <v>285</v>
      </c>
    </row>
    <row r="302" spans="1:2" x14ac:dyDescent="0.25">
      <c r="A302" t="s">
        <v>417</v>
      </c>
      <c r="B302" t="s">
        <v>295</v>
      </c>
    </row>
    <row r="303" spans="1:2" x14ac:dyDescent="0.25">
      <c r="A303" t="s">
        <v>417</v>
      </c>
      <c r="B303" t="s">
        <v>295</v>
      </c>
    </row>
    <row r="304" spans="1:2" x14ac:dyDescent="0.25">
      <c r="A304" t="s">
        <v>417</v>
      </c>
      <c r="B304" t="s">
        <v>295</v>
      </c>
    </row>
    <row r="305" spans="1:2" x14ac:dyDescent="0.25">
      <c r="A305" t="s">
        <v>417</v>
      </c>
      <c r="B305" t="s">
        <v>295</v>
      </c>
    </row>
    <row r="306" spans="1:2" x14ac:dyDescent="0.25">
      <c r="A306" t="s">
        <v>417</v>
      </c>
      <c r="B306" t="s">
        <v>295</v>
      </c>
    </row>
    <row r="307" spans="1:2" x14ac:dyDescent="0.25">
      <c r="A307" t="s">
        <v>417</v>
      </c>
      <c r="B307" t="s">
        <v>295</v>
      </c>
    </row>
    <row r="308" spans="1:2" x14ac:dyDescent="0.25">
      <c r="A308" t="s">
        <v>417</v>
      </c>
      <c r="B308" t="s">
        <v>295</v>
      </c>
    </row>
    <row r="309" spans="1:2" x14ac:dyDescent="0.25">
      <c r="A309" t="s">
        <v>417</v>
      </c>
      <c r="B309" t="s">
        <v>295</v>
      </c>
    </row>
    <row r="310" spans="1:2" x14ac:dyDescent="0.25">
      <c r="A310" t="s">
        <v>418</v>
      </c>
      <c r="B310" t="s">
        <v>238</v>
      </c>
    </row>
    <row r="311" spans="1:2" x14ac:dyDescent="0.25">
      <c r="A311" t="s">
        <v>418</v>
      </c>
      <c r="B311" t="s">
        <v>238</v>
      </c>
    </row>
    <row r="312" spans="1:2" x14ac:dyDescent="0.25">
      <c r="A312" t="s">
        <v>418</v>
      </c>
      <c r="B312" t="s">
        <v>238</v>
      </c>
    </row>
    <row r="313" spans="1:2" x14ac:dyDescent="0.25">
      <c r="A313" t="s">
        <v>418</v>
      </c>
      <c r="B313" t="s">
        <v>238</v>
      </c>
    </row>
    <row r="314" spans="1:2" x14ac:dyDescent="0.25">
      <c r="A314" t="s">
        <v>418</v>
      </c>
      <c r="B314" t="s">
        <v>238</v>
      </c>
    </row>
    <row r="315" spans="1:2" x14ac:dyDescent="0.25">
      <c r="A315" t="s">
        <v>418</v>
      </c>
      <c r="B315" t="s">
        <v>238</v>
      </c>
    </row>
    <row r="316" spans="1:2" x14ac:dyDescent="0.25">
      <c r="A316" t="s">
        <v>418</v>
      </c>
      <c r="B316" t="s">
        <v>238</v>
      </c>
    </row>
    <row r="317" spans="1:2" x14ac:dyDescent="0.25">
      <c r="A317" t="s">
        <v>418</v>
      </c>
      <c r="B317" t="s">
        <v>239</v>
      </c>
    </row>
    <row r="318" spans="1:2" x14ac:dyDescent="0.25">
      <c r="A318" t="s">
        <v>418</v>
      </c>
      <c r="B318" t="s">
        <v>239</v>
      </c>
    </row>
    <row r="319" spans="1:2" x14ac:dyDescent="0.25">
      <c r="A319" t="s">
        <v>418</v>
      </c>
      <c r="B319" t="s">
        <v>239</v>
      </c>
    </row>
    <row r="320" spans="1:2" x14ac:dyDescent="0.25">
      <c r="A320" t="s">
        <v>418</v>
      </c>
      <c r="B320" t="s">
        <v>239</v>
      </c>
    </row>
    <row r="321" spans="1:2" x14ac:dyDescent="0.25">
      <c r="A321" t="s">
        <v>418</v>
      </c>
      <c r="B321" t="s">
        <v>239</v>
      </c>
    </row>
    <row r="322" spans="1:2" x14ac:dyDescent="0.25">
      <c r="A322" t="s">
        <v>418</v>
      </c>
      <c r="B322" t="s">
        <v>239</v>
      </c>
    </row>
    <row r="323" spans="1:2" x14ac:dyDescent="0.25">
      <c r="A323" t="s">
        <v>419</v>
      </c>
      <c r="B323" t="s">
        <v>243</v>
      </c>
    </row>
    <row r="324" spans="1:2" x14ac:dyDescent="0.25">
      <c r="A324" t="s">
        <v>419</v>
      </c>
      <c r="B324" t="s">
        <v>243</v>
      </c>
    </row>
    <row r="325" spans="1:2" x14ac:dyDescent="0.25">
      <c r="A325" t="s">
        <v>419</v>
      </c>
      <c r="B325" t="s">
        <v>318</v>
      </c>
    </row>
    <row r="326" spans="1:2" x14ac:dyDescent="0.25">
      <c r="A326" t="s">
        <v>419</v>
      </c>
      <c r="B326" t="s">
        <v>318</v>
      </c>
    </row>
    <row r="327" spans="1:2" x14ac:dyDescent="0.25">
      <c r="A327" t="s">
        <v>419</v>
      </c>
      <c r="B327" t="s">
        <v>318</v>
      </c>
    </row>
    <row r="328" spans="1:2" x14ac:dyDescent="0.25">
      <c r="A328" t="s">
        <v>419</v>
      </c>
      <c r="B328" t="s">
        <v>318</v>
      </c>
    </row>
    <row r="329" spans="1:2" x14ac:dyDescent="0.25">
      <c r="A329" t="s">
        <v>419</v>
      </c>
      <c r="B329" t="s">
        <v>318</v>
      </c>
    </row>
    <row r="330" spans="1:2" x14ac:dyDescent="0.25">
      <c r="A330" t="s">
        <v>419</v>
      </c>
      <c r="B330" t="s">
        <v>318</v>
      </c>
    </row>
    <row r="331" spans="1:2" x14ac:dyDescent="0.25">
      <c r="A331" t="s">
        <v>419</v>
      </c>
      <c r="B331" t="s">
        <v>318</v>
      </c>
    </row>
    <row r="332" spans="1:2" x14ac:dyDescent="0.25">
      <c r="A332" t="s">
        <v>420</v>
      </c>
      <c r="B332" t="s">
        <v>234</v>
      </c>
    </row>
    <row r="333" spans="1:2" x14ac:dyDescent="0.25">
      <c r="A333" t="s">
        <v>420</v>
      </c>
      <c r="B333" t="s">
        <v>234</v>
      </c>
    </row>
    <row r="334" spans="1:2" x14ac:dyDescent="0.25">
      <c r="A334" t="s">
        <v>420</v>
      </c>
      <c r="B334" t="s">
        <v>234</v>
      </c>
    </row>
    <row r="335" spans="1:2" x14ac:dyDescent="0.25">
      <c r="A335" t="s">
        <v>420</v>
      </c>
      <c r="B335" t="s">
        <v>234</v>
      </c>
    </row>
    <row r="336" spans="1:2" x14ac:dyDescent="0.25">
      <c r="A336" t="s">
        <v>420</v>
      </c>
      <c r="B336" t="s">
        <v>234</v>
      </c>
    </row>
    <row r="337" spans="1:2" x14ac:dyDescent="0.25">
      <c r="A337" t="s">
        <v>420</v>
      </c>
      <c r="B337" t="s">
        <v>234</v>
      </c>
    </row>
    <row r="338" spans="1:2" x14ac:dyDescent="0.25">
      <c r="A338" t="s">
        <v>420</v>
      </c>
      <c r="B338" t="s">
        <v>234</v>
      </c>
    </row>
    <row r="339" spans="1:2" x14ac:dyDescent="0.25">
      <c r="A339" t="s">
        <v>420</v>
      </c>
      <c r="B339" t="s">
        <v>235</v>
      </c>
    </row>
    <row r="340" spans="1:2" x14ac:dyDescent="0.25">
      <c r="A340" t="s">
        <v>420</v>
      </c>
      <c r="B340" t="s">
        <v>235</v>
      </c>
    </row>
    <row r="341" spans="1:2" x14ac:dyDescent="0.25">
      <c r="A341" t="s">
        <v>420</v>
      </c>
      <c r="B341" t="s">
        <v>235</v>
      </c>
    </row>
    <row r="342" spans="1:2" x14ac:dyDescent="0.25">
      <c r="A342" t="s">
        <v>420</v>
      </c>
      <c r="B342" t="s">
        <v>235</v>
      </c>
    </row>
    <row r="343" spans="1:2" x14ac:dyDescent="0.25">
      <c r="A343" t="s">
        <v>420</v>
      </c>
      <c r="B343" t="s">
        <v>235</v>
      </c>
    </row>
    <row r="344" spans="1:2" x14ac:dyDescent="0.25">
      <c r="A344" t="s">
        <v>420</v>
      </c>
      <c r="B344" t="s">
        <v>235</v>
      </c>
    </row>
    <row r="345" spans="1:2" x14ac:dyDescent="0.25">
      <c r="A345" t="s">
        <v>420</v>
      </c>
      <c r="B345" t="s">
        <v>235</v>
      </c>
    </row>
    <row r="346" spans="1:2" x14ac:dyDescent="0.25">
      <c r="A346" t="s">
        <v>420</v>
      </c>
      <c r="B346" t="s">
        <v>236</v>
      </c>
    </row>
    <row r="347" spans="1:2" x14ac:dyDescent="0.25">
      <c r="A347" t="s">
        <v>420</v>
      </c>
      <c r="B347" t="s">
        <v>239</v>
      </c>
    </row>
    <row r="348" spans="1:2" x14ac:dyDescent="0.25">
      <c r="A348" t="s">
        <v>420</v>
      </c>
      <c r="B348" t="s">
        <v>240</v>
      </c>
    </row>
    <row r="349" spans="1:2" x14ac:dyDescent="0.25">
      <c r="A349" t="s">
        <v>420</v>
      </c>
      <c r="B349" t="s">
        <v>240</v>
      </c>
    </row>
    <row r="350" spans="1:2" x14ac:dyDescent="0.25">
      <c r="A350" t="s">
        <v>420</v>
      </c>
      <c r="B350" t="s">
        <v>240</v>
      </c>
    </row>
    <row r="351" spans="1:2" x14ac:dyDescent="0.25">
      <c r="A351" t="s">
        <v>420</v>
      </c>
      <c r="B351" t="s">
        <v>240</v>
      </c>
    </row>
    <row r="352" spans="1:2" x14ac:dyDescent="0.25">
      <c r="A352" t="s">
        <v>420</v>
      </c>
      <c r="B352" t="s">
        <v>242</v>
      </c>
    </row>
    <row r="353" spans="1:2" x14ac:dyDescent="0.25">
      <c r="A353" t="s">
        <v>420</v>
      </c>
      <c r="B353" t="s">
        <v>242</v>
      </c>
    </row>
    <row r="354" spans="1:2" x14ac:dyDescent="0.25">
      <c r="A354" t="s">
        <v>420</v>
      </c>
      <c r="B354" t="s">
        <v>242</v>
      </c>
    </row>
    <row r="355" spans="1:2" x14ac:dyDescent="0.25">
      <c r="A355" t="s">
        <v>420</v>
      </c>
      <c r="B355" t="s">
        <v>242</v>
      </c>
    </row>
    <row r="356" spans="1:2" x14ac:dyDescent="0.25">
      <c r="A356" t="s">
        <v>420</v>
      </c>
      <c r="B356" t="s">
        <v>245</v>
      </c>
    </row>
    <row r="357" spans="1:2" x14ac:dyDescent="0.25">
      <c r="A357" t="s">
        <v>420</v>
      </c>
      <c r="B357" t="s">
        <v>245</v>
      </c>
    </row>
    <row r="358" spans="1:2" x14ac:dyDescent="0.25">
      <c r="A358" t="s">
        <v>420</v>
      </c>
      <c r="B358" t="s">
        <v>245</v>
      </c>
    </row>
    <row r="359" spans="1:2" x14ac:dyDescent="0.25">
      <c r="A359" t="s">
        <v>420</v>
      </c>
      <c r="B359" t="s">
        <v>245</v>
      </c>
    </row>
    <row r="360" spans="1:2" x14ac:dyDescent="0.25">
      <c r="A360" t="s">
        <v>420</v>
      </c>
      <c r="B360" t="s">
        <v>247</v>
      </c>
    </row>
    <row r="361" spans="1:2" x14ac:dyDescent="0.25">
      <c r="A361" t="s">
        <v>420</v>
      </c>
      <c r="B361" t="s">
        <v>247</v>
      </c>
    </row>
    <row r="362" spans="1:2" x14ac:dyDescent="0.25">
      <c r="A362" t="s">
        <v>420</v>
      </c>
      <c r="B362" t="s">
        <v>247</v>
      </c>
    </row>
    <row r="363" spans="1:2" x14ac:dyDescent="0.25">
      <c r="A363" t="s">
        <v>420</v>
      </c>
      <c r="B363" t="s">
        <v>247</v>
      </c>
    </row>
    <row r="364" spans="1:2" x14ac:dyDescent="0.25">
      <c r="A364" t="s">
        <v>420</v>
      </c>
      <c r="B364" t="s">
        <v>247</v>
      </c>
    </row>
    <row r="365" spans="1:2" x14ac:dyDescent="0.25">
      <c r="A365" t="s">
        <v>420</v>
      </c>
      <c r="B365" t="s">
        <v>247</v>
      </c>
    </row>
    <row r="366" spans="1:2" x14ac:dyDescent="0.25">
      <c r="A366" t="s">
        <v>420</v>
      </c>
      <c r="B366" t="s">
        <v>247</v>
      </c>
    </row>
    <row r="367" spans="1:2" x14ac:dyDescent="0.25">
      <c r="A367" t="s">
        <v>420</v>
      </c>
      <c r="B367" t="s">
        <v>247</v>
      </c>
    </row>
    <row r="368" spans="1:2" x14ac:dyDescent="0.25">
      <c r="A368" t="s">
        <v>420</v>
      </c>
      <c r="B368" t="s">
        <v>326</v>
      </c>
    </row>
    <row r="369" spans="1:2" x14ac:dyDescent="0.25">
      <c r="A369" t="s">
        <v>421</v>
      </c>
      <c r="B369" t="s">
        <v>267</v>
      </c>
    </row>
    <row r="370" spans="1:2" x14ac:dyDescent="0.25">
      <c r="A370" t="s">
        <v>421</v>
      </c>
      <c r="B370" t="s">
        <v>267</v>
      </c>
    </row>
    <row r="371" spans="1:2" x14ac:dyDescent="0.25">
      <c r="A371" t="s">
        <v>421</v>
      </c>
      <c r="B371" t="s">
        <v>268</v>
      </c>
    </row>
    <row r="372" spans="1:2" x14ac:dyDescent="0.25">
      <c r="A372" t="s">
        <v>421</v>
      </c>
      <c r="B372" t="s">
        <v>268</v>
      </c>
    </row>
    <row r="373" spans="1:2" x14ac:dyDescent="0.25">
      <c r="A373" t="s">
        <v>422</v>
      </c>
      <c r="B373" t="s">
        <v>271</v>
      </c>
    </row>
    <row r="374" spans="1:2" x14ac:dyDescent="0.25">
      <c r="A374" t="s">
        <v>422</v>
      </c>
      <c r="B374" t="s">
        <v>271</v>
      </c>
    </row>
    <row r="375" spans="1:2" x14ac:dyDescent="0.25">
      <c r="A375" t="s">
        <v>422</v>
      </c>
      <c r="B375" t="s">
        <v>271</v>
      </c>
    </row>
    <row r="376" spans="1:2" x14ac:dyDescent="0.25">
      <c r="A376" t="s">
        <v>422</v>
      </c>
      <c r="B376" t="s">
        <v>271</v>
      </c>
    </row>
    <row r="377" spans="1:2" x14ac:dyDescent="0.25">
      <c r="A377" t="s">
        <v>422</v>
      </c>
      <c r="B377" t="s">
        <v>271</v>
      </c>
    </row>
    <row r="378" spans="1:2" x14ac:dyDescent="0.25">
      <c r="A378" t="s">
        <v>422</v>
      </c>
      <c r="B378" t="s">
        <v>271</v>
      </c>
    </row>
    <row r="379" spans="1:2" x14ac:dyDescent="0.25">
      <c r="A379" t="s">
        <v>422</v>
      </c>
      <c r="B379" t="s">
        <v>271</v>
      </c>
    </row>
    <row r="380" spans="1:2" x14ac:dyDescent="0.25">
      <c r="A380" t="s">
        <v>422</v>
      </c>
      <c r="B380" t="s">
        <v>271</v>
      </c>
    </row>
    <row r="381" spans="1:2" x14ac:dyDescent="0.25">
      <c r="A381" t="s">
        <v>423</v>
      </c>
      <c r="B381" t="s">
        <v>273</v>
      </c>
    </row>
    <row r="382" spans="1:2" x14ac:dyDescent="0.25">
      <c r="A382" t="s">
        <v>423</v>
      </c>
      <c r="B382" t="s">
        <v>273</v>
      </c>
    </row>
    <row r="383" spans="1:2" x14ac:dyDescent="0.25">
      <c r="A383" t="s">
        <v>423</v>
      </c>
      <c r="B383" t="s">
        <v>279</v>
      </c>
    </row>
    <row r="384" spans="1:2" x14ac:dyDescent="0.25">
      <c r="A384" t="s">
        <v>423</v>
      </c>
      <c r="B384" t="s">
        <v>279</v>
      </c>
    </row>
    <row r="385" spans="1:2" x14ac:dyDescent="0.25">
      <c r="A385" t="s">
        <v>423</v>
      </c>
      <c r="B385" t="s">
        <v>281</v>
      </c>
    </row>
    <row r="386" spans="1:2" x14ac:dyDescent="0.25">
      <c r="A386" t="s">
        <v>423</v>
      </c>
      <c r="B386" t="s">
        <v>281</v>
      </c>
    </row>
    <row r="387" spans="1:2" x14ac:dyDescent="0.25">
      <c r="A387" t="s">
        <v>423</v>
      </c>
      <c r="B387" t="s">
        <v>293</v>
      </c>
    </row>
    <row r="388" spans="1:2" x14ac:dyDescent="0.25">
      <c r="A388" t="s">
        <v>423</v>
      </c>
      <c r="B388" t="s">
        <v>296</v>
      </c>
    </row>
    <row r="389" spans="1:2" x14ac:dyDescent="0.25">
      <c r="A389" t="s">
        <v>423</v>
      </c>
      <c r="B389" t="s">
        <v>296</v>
      </c>
    </row>
    <row r="390" spans="1:2" x14ac:dyDescent="0.25">
      <c r="A390" t="s">
        <v>423</v>
      </c>
      <c r="B390" t="s">
        <v>296</v>
      </c>
    </row>
    <row r="391" spans="1:2" x14ac:dyDescent="0.25">
      <c r="A391" t="s">
        <v>423</v>
      </c>
      <c r="B391" t="s">
        <v>296</v>
      </c>
    </row>
    <row r="392" spans="1:2" x14ac:dyDescent="0.25">
      <c r="A392" t="s">
        <v>423</v>
      </c>
      <c r="B392" t="s">
        <v>296</v>
      </c>
    </row>
    <row r="393" spans="1:2" x14ac:dyDescent="0.25">
      <c r="A393" t="s">
        <v>423</v>
      </c>
      <c r="B393" t="s">
        <v>296</v>
      </c>
    </row>
    <row r="394" spans="1:2" x14ac:dyDescent="0.25">
      <c r="A394" t="s">
        <v>424</v>
      </c>
      <c r="B394" t="s">
        <v>284</v>
      </c>
    </row>
    <row r="395" spans="1:2" x14ac:dyDescent="0.25">
      <c r="A395" t="s">
        <v>424</v>
      </c>
      <c r="B395" t="s">
        <v>284</v>
      </c>
    </row>
    <row r="396" spans="1:2" x14ac:dyDescent="0.25">
      <c r="A396" t="s">
        <v>424</v>
      </c>
      <c r="B396" t="s">
        <v>284</v>
      </c>
    </row>
    <row r="397" spans="1:2" x14ac:dyDescent="0.25">
      <c r="A397" t="s">
        <v>425</v>
      </c>
      <c r="B397" t="s">
        <v>279</v>
      </c>
    </row>
    <row r="398" spans="1:2" x14ac:dyDescent="0.25">
      <c r="A398" t="s">
        <v>425</v>
      </c>
      <c r="B398" t="s">
        <v>279</v>
      </c>
    </row>
    <row r="399" spans="1:2" x14ac:dyDescent="0.25">
      <c r="A399" t="s">
        <v>426</v>
      </c>
      <c r="B399" t="s">
        <v>232</v>
      </c>
    </row>
    <row r="400" spans="1:2" x14ac:dyDescent="0.25">
      <c r="A400" t="s">
        <v>426</v>
      </c>
      <c r="B400" t="s">
        <v>232</v>
      </c>
    </row>
    <row r="401" spans="1:2" x14ac:dyDescent="0.25">
      <c r="A401" t="s">
        <v>426</v>
      </c>
      <c r="B401" t="s">
        <v>232</v>
      </c>
    </row>
    <row r="402" spans="1:2" x14ac:dyDescent="0.25">
      <c r="A402" t="s">
        <v>426</v>
      </c>
      <c r="B402" t="s">
        <v>232</v>
      </c>
    </row>
    <row r="403" spans="1:2" x14ac:dyDescent="0.25">
      <c r="A403" t="s">
        <v>426</v>
      </c>
      <c r="B403" t="s">
        <v>232</v>
      </c>
    </row>
    <row r="404" spans="1:2" x14ac:dyDescent="0.25">
      <c r="A404" t="s">
        <v>426</v>
      </c>
      <c r="B404" t="s">
        <v>232</v>
      </c>
    </row>
    <row r="405" spans="1:2" x14ac:dyDescent="0.25">
      <c r="A405" t="s">
        <v>426</v>
      </c>
      <c r="B405" t="s">
        <v>232</v>
      </c>
    </row>
    <row r="406" spans="1:2" x14ac:dyDescent="0.25">
      <c r="A406" t="s">
        <v>426</v>
      </c>
      <c r="B406" t="s">
        <v>232</v>
      </c>
    </row>
    <row r="407" spans="1:2" x14ac:dyDescent="0.25">
      <c r="A407" t="s">
        <v>427</v>
      </c>
      <c r="B407" t="s">
        <v>236</v>
      </c>
    </row>
    <row r="408" spans="1:2" x14ac:dyDescent="0.25">
      <c r="A408" t="s">
        <v>427</v>
      </c>
      <c r="B408" t="s">
        <v>236</v>
      </c>
    </row>
    <row r="409" spans="1:2" x14ac:dyDescent="0.25">
      <c r="A409" t="s">
        <v>427</v>
      </c>
      <c r="B409" t="s">
        <v>236</v>
      </c>
    </row>
    <row r="410" spans="1:2" x14ac:dyDescent="0.25">
      <c r="A410" t="s">
        <v>427</v>
      </c>
      <c r="B410" t="s">
        <v>236</v>
      </c>
    </row>
    <row r="411" spans="1:2" x14ac:dyDescent="0.25">
      <c r="A411" t="s">
        <v>427</v>
      </c>
      <c r="B411" t="s">
        <v>236</v>
      </c>
    </row>
    <row r="412" spans="1:2" x14ac:dyDescent="0.25">
      <c r="A412" t="s">
        <v>427</v>
      </c>
      <c r="B412" t="s">
        <v>236</v>
      </c>
    </row>
    <row r="413" spans="1:2" x14ac:dyDescent="0.25">
      <c r="A413" t="s">
        <v>427</v>
      </c>
      <c r="B413" t="s">
        <v>236</v>
      </c>
    </row>
    <row r="414" spans="1:2" x14ac:dyDescent="0.25">
      <c r="A414" t="s">
        <v>428</v>
      </c>
      <c r="B414" t="s">
        <v>279</v>
      </c>
    </row>
    <row r="415" spans="1:2" x14ac:dyDescent="0.25">
      <c r="A415" t="s">
        <v>428</v>
      </c>
      <c r="B415" t="s">
        <v>296</v>
      </c>
    </row>
    <row r="416" spans="1:2" x14ac:dyDescent="0.25">
      <c r="A416" t="s">
        <v>428</v>
      </c>
      <c r="B416" t="s">
        <v>296</v>
      </c>
    </row>
    <row r="417" spans="1:2" x14ac:dyDescent="0.25">
      <c r="A417" t="s">
        <v>428</v>
      </c>
      <c r="B417" t="s">
        <v>296</v>
      </c>
    </row>
    <row r="418" spans="1:2" x14ac:dyDescent="0.25">
      <c r="A418" t="s">
        <v>428</v>
      </c>
      <c r="B418" t="s">
        <v>296</v>
      </c>
    </row>
    <row r="419" spans="1:2" x14ac:dyDescent="0.25">
      <c r="A419" t="s">
        <v>428</v>
      </c>
      <c r="B419" t="s">
        <v>296</v>
      </c>
    </row>
    <row r="420" spans="1:2" x14ac:dyDescent="0.25">
      <c r="A420" t="s">
        <v>428</v>
      </c>
      <c r="B420" t="s">
        <v>296</v>
      </c>
    </row>
    <row r="421" spans="1:2" x14ac:dyDescent="0.25">
      <c r="A421" t="s">
        <v>428</v>
      </c>
      <c r="B421" t="s">
        <v>296</v>
      </c>
    </row>
    <row r="422" spans="1:2" x14ac:dyDescent="0.25">
      <c r="A422" t="s">
        <v>428</v>
      </c>
      <c r="B422" t="s">
        <v>296</v>
      </c>
    </row>
    <row r="423" spans="1:2" x14ac:dyDescent="0.25">
      <c r="A423" t="s">
        <v>429</v>
      </c>
      <c r="B423" t="s">
        <v>242</v>
      </c>
    </row>
    <row r="424" spans="1:2" x14ac:dyDescent="0.25">
      <c r="A424" t="s">
        <v>430</v>
      </c>
      <c r="B424" t="s">
        <v>284</v>
      </c>
    </row>
    <row r="425" spans="1:2" x14ac:dyDescent="0.25">
      <c r="A425" t="s">
        <v>431</v>
      </c>
      <c r="B425" t="s">
        <v>293</v>
      </c>
    </row>
    <row r="426" spans="1:2" x14ac:dyDescent="0.25">
      <c r="A426" t="s">
        <v>432</v>
      </c>
      <c r="B426" t="s">
        <v>326</v>
      </c>
    </row>
    <row r="427" spans="1:2" x14ac:dyDescent="0.25">
      <c r="A427" t="s">
        <v>432</v>
      </c>
      <c r="B427" t="s">
        <v>326</v>
      </c>
    </row>
    <row r="428" spans="1:2" x14ac:dyDescent="0.25">
      <c r="A428" t="s">
        <v>432</v>
      </c>
      <c r="B428" t="s">
        <v>326</v>
      </c>
    </row>
    <row r="429" spans="1:2" x14ac:dyDescent="0.25">
      <c r="A429" t="s">
        <v>432</v>
      </c>
      <c r="B429" t="s">
        <v>326</v>
      </c>
    </row>
    <row r="430" spans="1:2" x14ac:dyDescent="0.25">
      <c r="A430" t="s">
        <v>432</v>
      </c>
      <c r="B430" t="s">
        <v>326</v>
      </c>
    </row>
    <row r="431" spans="1:2" x14ac:dyDescent="0.25">
      <c r="A431" t="s">
        <v>432</v>
      </c>
      <c r="B431" t="s">
        <v>326</v>
      </c>
    </row>
    <row r="432" spans="1:2" x14ac:dyDescent="0.25">
      <c r="A432" t="s">
        <v>432</v>
      </c>
      <c r="B432" t="s">
        <v>326</v>
      </c>
    </row>
    <row r="433" spans="1:2" x14ac:dyDescent="0.25">
      <c r="A433" t="s">
        <v>432</v>
      </c>
      <c r="B433" t="s">
        <v>326</v>
      </c>
    </row>
    <row r="434" spans="1:2" x14ac:dyDescent="0.25">
      <c r="A434" t="s">
        <v>433</v>
      </c>
      <c r="B434" t="s">
        <v>239</v>
      </c>
    </row>
    <row r="435" spans="1:2" x14ac:dyDescent="0.25">
      <c r="A435" t="s">
        <v>433</v>
      </c>
      <c r="B435" t="s">
        <v>243</v>
      </c>
    </row>
    <row r="436" spans="1:2" x14ac:dyDescent="0.25">
      <c r="A436" t="s">
        <v>433</v>
      </c>
      <c r="B436" t="s">
        <v>243</v>
      </c>
    </row>
    <row r="437" spans="1:2" x14ac:dyDescent="0.25">
      <c r="A437" t="s">
        <v>433</v>
      </c>
      <c r="B437" t="s">
        <v>243</v>
      </c>
    </row>
    <row r="438" spans="1:2" x14ac:dyDescent="0.25">
      <c r="A438" t="s">
        <v>433</v>
      </c>
      <c r="B438" t="s">
        <v>243</v>
      </c>
    </row>
    <row r="439" spans="1:2" x14ac:dyDescent="0.25">
      <c r="A439" t="s">
        <v>433</v>
      </c>
      <c r="B439" t="s">
        <v>243</v>
      </c>
    </row>
    <row r="440" spans="1:2" x14ac:dyDescent="0.25">
      <c r="A440" t="s">
        <v>433</v>
      </c>
      <c r="B440" t="s">
        <v>244</v>
      </c>
    </row>
    <row r="441" spans="1:2" x14ac:dyDescent="0.25">
      <c r="A441" t="s">
        <v>434</v>
      </c>
      <c r="B441" t="s">
        <v>275</v>
      </c>
    </row>
    <row r="442" spans="1:2" x14ac:dyDescent="0.25">
      <c r="A442" t="s">
        <v>434</v>
      </c>
      <c r="B442" t="s">
        <v>275</v>
      </c>
    </row>
    <row r="443" spans="1:2" x14ac:dyDescent="0.25">
      <c r="A443" t="s">
        <v>434</v>
      </c>
      <c r="B443" t="s">
        <v>275</v>
      </c>
    </row>
    <row r="444" spans="1:2" x14ac:dyDescent="0.25">
      <c r="A444" t="s">
        <v>434</v>
      </c>
      <c r="B444" t="s">
        <v>275</v>
      </c>
    </row>
    <row r="445" spans="1:2" x14ac:dyDescent="0.25">
      <c r="A445" t="s">
        <v>434</v>
      </c>
      <c r="B445" t="s">
        <v>275</v>
      </c>
    </row>
    <row r="446" spans="1:2" x14ac:dyDescent="0.25">
      <c r="A446" t="s">
        <v>434</v>
      </c>
      <c r="B446" t="s">
        <v>275</v>
      </c>
    </row>
    <row r="447" spans="1:2" x14ac:dyDescent="0.25">
      <c r="A447" t="s">
        <v>434</v>
      </c>
      <c r="B447" t="s">
        <v>275</v>
      </c>
    </row>
    <row r="448" spans="1:2" x14ac:dyDescent="0.25">
      <c r="A448" t="s">
        <v>434</v>
      </c>
      <c r="B448" t="s">
        <v>275</v>
      </c>
    </row>
    <row r="449" spans="1:2" x14ac:dyDescent="0.25">
      <c r="A449" t="s">
        <v>434</v>
      </c>
      <c r="B449" t="s">
        <v>276</v>
      </c>
    </row>
    <row r="450" spans="1:2" x14ac:dyDescent="0.25">
      <c r="A450" t="s">
        <v>434</v>
      </c>
      <c r="B450" t="s">
        <v>276</v>
      </c>
    </row>
    <row r="451" spans="1:2" x14ac:dyDescent="0.25">
      <c r="A451" t="s">
        <v>434</v>
      </c>
      <c r="B451" t="s">
        <v>276</v>
      </c>
    </row>
    <row r="452" spans="1:2" x14ac:dyDescent="0.25">
      <c r="A452" t="s">
        <v>434</v>
      </c>
      <c r="B452" t="s">
        <v>276</v>
      </c>
    </row>
    <row r="453" spans="1:2" x14ac:dyDescent="0.25">
      <c r="A453" t="s">
        <v>434</v>
      </c>
      <c r="B453" t="s">
        <v>276</v>
      </c>
    </row>
    <row r="454" spans="1:2" x14ac:dyDescent="0.25">
      <c r="A454" t="s">
        <v>434</v>
      </c>
      <c r="B454" t="s">
        <v>276</v>
      </c>
    </row>
    <row r="455" spans="1:2" x14ac:dyDescent="0.25">
      <c r="A455" t="s">
        <v>434</v>
      </c>
      <c r="B455" t="s">
        <v>276</v>
      </c>
    </row>
    <row r="456" spans="1:2" x14ac:dyDescent="0.25">
      <c r="A456" t="s">
        <v>434</v>
      </c>
      <c r="B456" t="s">
        <v>276</v>
      </c>
    </row>
    <row r="457" spans="1:2" x14ac:dyDescent="0.25">
      <c r="A457" t="s">
        <v>435</v>
      </c>
      <c r="B457" t="s">
        <v>301</v>
      </c>
    </row>
    <row r="458" spans="1:2" x14ac:dyDescent="0.25">
      <c r="A458" t="s">
        <v>435</v>
      </c>
      <c r="B458" t="s">
        <v>301</v>
      </c>
    </row>
    <row r="459" spans="1:2" x14ac:dyDescent="0.25">
      <c r="A459" t="s">
        <v>435</v>
      </c>
      <c r="B459" t="s">
        <v>301</v>
      </c>
    </row>
    <row r="460" spans="1:2" x14ac:dyDescent="0.25">
      <c r="A460" t="s">
        <v>435</v>
      </c>
      <c r="B460" t="s">
        <v>301</v>
      </c>
    </row>
    <row r="461" spans="1:2" x14ac:dyDescent="0.25">
      <c r="A461" t="s">
        <v>435</v>
      </c>
      <c r="B461" t="s">
        <v>305</v>
      </c>
    </row>
    <row r="462" spans="1:2" x14ac:dyDescent="0.25">
      <c r="A462" t="s">
        <v>435</v>
      </c>
      <c r="B462" t="s">
        <v>305</v>
      </c>
    </row>
    <row r="463" spans="1:2" x14ac:dyDescent="0.25">
      <c r="A463" t="s">
        <v>435</v>
      </c>
      <c r="B463" t="s">
        <v>305</v>
      </c>
    </row>
    <row r="464" spans="1:2" x14ac:dyDescent="0.25">
      <c r="A464" t="s">
        <v>435</v>
      </c>
      <c r="B464" t="s">
        <v>305</v>
      </c>
    </row>
    <row r="465" spans="1:2" x14ac:dyDescent="0.25">
      <c r="A465" t="s">
        <v>435</v>
      </c>
      <c r="B465" t="s">
        <v>305</v>
      </c>
    </row>
    <row r="466" spans="1:2" x14ac:dyDescent="0.25">
      <c r="A466" t="s">
        <v>435</v>
      </c>
      <c r="B466" t="s">
        <v>305</v>
      </c>
    </row>
    <row r="467" spans="1:2" x14ac:dyDescent="0.25">
      <c r="A467" t="s">
        <v>436</v>
      </c>
      <c r="B467" t="s">
        <v>275</v>
      </c>
    </row>
    <row r="468" spans="1:2" x14ac:dyDescent="0.25">
      <c r="A468" t="s">
        <v>437</v>
      </c>
      <c r="B468" t="s">
        <v>273</v>
      </c>
    </row>
    <row r="469" spans="1:2" x14ac:dyDescent="0.25">
      <c r="A469" t="s">
        <v>438</v>
      </c>
      <c r="B469" t="s">
        <v>249</v>
      </c>
    </row>
    <row r="470" spans="1:2" x14ac:dyDescent="0.25">
      <c r="A470" t="s">
        <v>438</v>
      </c>
      <c r="B470" t="s">
        <v>249</v>
      </c>
    </row>
    <row r="471" spans="1:2" x14ac:dyDescent="0.25">
      <c r="A471" t="s">
        <v>438</v>
      </c>
      <c r="B471" t="s">
        <v>249</v>
      </c>
    </row>
    <row r="472" spans="1:2" x14ac:dyDescent="0.25">
      <c r="A472" t="s">
        <v>438</v>
      </c>
      <c r="B472" t="s">
        <v>250</v>
      </c>
    </row>
    <row r="473" spans="1:2" x14ac:dyDescent="0.25">
      <c r="A473" t="s">
        <v>438</v>
      </c>
      <c r="B473" t="s">
        <v>250</v>
      </c>
    </row>
    <row r="474" spans="1:2" x14ac:dyDescent="0.25">
      <c r="A474" t="s">
        <v>438</v>
      </c>
      <c r="B474" t="s">
        <v>153</v>
      </c>
    </row>
    <row r="475" spans="1:2" x14ac:dyDescent="0.25">
      <c r="A475" t="s">
        <v>438</v>
      </c>
      <c r="B475" t="s">
        <v>153</v>
      </c>
    </row>
    <row r="476" spans="1:2" x14ac:dyDescent="0.25">
      <c r="A476" t="s">
        <v>438</v>
      </c>
      <c r="B476" t="s">
        <v>153</v>
      </c>
    </row>
    <row r="477" spans="1:2" x14ac:dyDescent="0.25">
      <c r="A477" t="s">
        <v>438</v>
      </c>
      <c r="B477" t="s">
        <v>153</v>
      </c>
    </row>
    <row r="478" spans="1:2" x14ac:dyDescent="0.25">
      <c r="A478" t="s">
        <v>438</v>
      </c>
      <c r="B478" t="s">
        <v>153</v>
      </c>
    </row>
    <row r="479" spans="1:2" x14ac:dyDescent="0.25">
      <c r="A479" t="s">
        <v>438</v>
      </c>
      <c r="B479" t="s">
        <v>153</v>
      </c>
    </row>
    <row r="480" spans="1:2" x14ac:dyDescent="0.25">
      <c r="A480" t="s">
        <v>438</v>
      </c>
      <c r="B480" t="s">
        <v>153</v>
      </c>
    </row>
    <row r="481" spans="1:2" x14ac:dyDescent="0.25">
      <c r="A481" t="s">
        <v>438</v>
      </c>
      <c r="B481" t="s">
        <v>153</v>
      </c>
    </row>
    <row r="482" spans="1:2" x14ac:dyDescent="0.25">
      <c r="A482" t="s">
        <v>438</v>
      </c>
      <c r="B482" t="s">
        <v>152</v>
      </c>
    </row>
    <row r="483" spans="1:2" x14ac:dyDescent="0.25">
      <c r="A483" t="s">
        <v>438</v>
      </c>
      <c r="B483" t="s">
        <v>152</v>
      </c>
    </row>
    <row r="484" spans="1:2" x14ac:dyDescent="0.25">
      <c r="A484" t="s">
        <v>438</v>
      </c>
      <c r="B484" t="s">
        <v>152</v>
      </c>
    </row>
    <row r="485" spans="1:2" x14ac:dyDescent="0.25">
      <c r="A485" t="s">
        <v>438</v>
      </c>
      <c r="B485" t="s">
        <v>152</v>
      </c>
    </row>
    <row r="486" spans="1:2" x14ac:dyDescent="0.25">
      <c r="A486" t="s">
        <v>438</v>
      </c>
      <c r="B486" t="s">
        <v>152</v>
      </c>
    </row>
    <row r="487" spans="1:2" x14ac:dyDescent="0.25">
      <c r="A487" t="s">
        <v>438</v>
      </c>
      <c r="B487" t="s">
        <v>152</v>
      </c>
    </row>
    <row r="488" spans="1:2" x14ac:dyDescent="0.25">
      <c r="A488" t="s">
        <v>438</v>
      </c>
      <c r="B488" t="s">
        <v>152</v>
      </c>
    </row>
    <row r="489" spans="1:2" x14ac:dyDescent="0.25">
      <c r="A489" t="s">
        <v>438</v>
      </c>
      <c r="B489" t="s">
        <v>84</v>
      </c>
    </row>
    <row r="490" spans="1:2" x14ac:dyDescent="0.25">
      <c r="A490" t="s">
        <v>438</v>
      </c>
      <c r="B490" t="s">
        <v>84</v>
      </c>
    </row>
    <row r="491" spans="1:2" x14ac:dyDescent="0.25">
      <c r="A491" t="s">
        <v>438</v>
      </c>
      <c r="B491" t="s">
        <v>84</v>
      </c>
    </row>
    <row r="492" spans="1:2" x14ac:dyDescent="0.25">
      <c r="A492" t="s">
        <v>438</v>
      </c>
      <c r="B492" t="s">
        <v>84</v>
      </c>
    </row>
    <row r="493" spans="1:2" x14ac:dyDescent="0.25">
      <c r="A493" t="s">
        <v>438</v>
      </c>
      <c r="B493" t="s">
        <v>84</v>
      </c>
    </row>
    <row r="494" spans="1:2" x14ac:dyDescent="0.25">
      <c r="A494" t="s">
        <v>438</v>
      </c>
      <c r="B494" t="s">
        <v>84</v>
      </c>
    </row>
    <row r="495" spans="1:2" x14ac:dyDescent="0.25">
      <c r="A495" t="s">
        <v>438</v>
      </c>
      <c r="B495" t="s">
        <v>84</v>
      </c>
    </row>
    <row r="496" spans="1:2" x14ac:dyDescent="0.25">
      <c r="A496" t="s">
        <v>438</v>
      </c>
      <c r="B496" t="s">
        <v>84</v>
      </c>
    </row>
    <row r="497" spans="1:2" x14ac:dyDescent="0.25">
      <c r="A497" t="s">
        <v>438</v>
      </c>
      <c r="B497" t="s">
        <v>103</v>
      </c>
    </row>
    <row r="498" spans="1:2" x14ac:dyDescent="0.25">
      <c r="A498" t="s">
        <v>438</v>
      </c>
      <c r="B498" t="s">
        <v>103</v>
      </c>
    </row>
    <row r="499" spans="1:2" x14ac:dyDescent="0.25">
      <c r="A499" t="s">
        <v>438</v>
      </c>
      <c r="B499" t="s">
        <v>89</v>
      </c>
    </row>
    <row r="500" spans="1:2" x14ac:dyDescent="0.25">
      <c r="A500" t="s">
        <v>438</v>
      </c>
      <c r="B500" t="s">
        <v>89</v>
      </c>
    </row>
    <row r="501" spans="1:2" x14ac:dyDescent="0.25">
      <c r="A501" t="s">
        <v>438</v>
      </c>
      <c r="B501" t="s">
        <v>89</v>
      </c>
    </row>
    <row r="502" spans="1:2" x14ac:dyDescent="0.25">
      <c r="A502" t="s">
        <v>438</v>
      </c>
      <c r="B502" t="s">
        <v>118</v>
      </c>
    </row>
    <row r="503" spans="1:2" x14ac:dyDescent="0.25">
      <c r="A503" t="s">
        <v>438</v>
      </c>
      <c r="B503" t="s">
        <v>118</v>
      </c>
    </row>
    <row r="504" spans="1:2" x14ac:dyDescent="0.25">
      <c r="A504" t="s">
        <v>438</v>
      </c>
      <c r="B504" t="s">
        <v>118</v>
      </c>
    </row>
    <row r="505" spans="1:2" x14ac:dyDescent="0.25">
      <c r="A505" t="s">
        <v>438</v>
      </c>
      <c r="B505" t="s">
        <v>118</v>
      </c>
    </row>
    <row r="506" spans="1:2" x14ac:dyDescent="0.25">
      <c r="A506" t="s">
        <v>438</v>
      </c>
      <c r="B506" t="s">
        <v>118</v>
      </c>
    </row>
    <row r="507" spans="1:2" x14ac:dyDescent="0.25">
      <c r="A507" t="s">
        <v>438</v>
      </c>
      <c r="B507" t="s">
        <v>100</v>
      </c>
    </row>
    <row r="508" spans="1:2" x14ac:dyDescent="0.25">
      <c r="A508" t="s">
        <v>438</v>
      </c>
      <c r="B508" t="s">
        <v>100</v>
      </c>
    </row>
    <row r="509" spans="1:2" x14ac:dyDescent="0.25">
      <c r="A509" t="s">
        <v>438</v>
      </c>
      <c r="B509" t="s">
        <v>100</v>
      </c>
    </row>
    <row r="510" spans="1:2" x14ac:dyDescent="0.25">
      <c r="A510" t="s">
        <v>438</v>
      </c>
      <c r="B510" t="s">
        <v>100</v>
      </c>
    </row>
    <row r="511" spans="1:2" x14ac:dyDescent="0.25">
      <c r="A511" t="s">
        <v>438</v>
      </c>
      <c r="B511" t="s">
        <v>100</v>
      </c>
    </row>
    <row r="512" spans="1:2" x14ac:dyDescent="0.25">
      <c r="A512" t="s">
        <v>438</v>
      </c>
      <c r="B512" t="s">
        <v>100</v>
      </c>
    </row>
    <row r="513" spans="1:2" x14ac:dyDescent="0.25">
      <c r="A513" t="s">
        <v>438</v>
      </c>
      <c r="B513" t="s">
        <v>100</v>
      </c>
    </row>
    <row r="514" spans="1:2" x14ac:dyDescent="0.25">
      <c r="A514" t="s">
        <v>438</v>
      </c>
      <c r="B514" t="s">
        <v>100</v>
      </c>
    </row>
    <row r="515" spans="1:2" x14ac:dyDescent="0.25">
      <c r="A515" t="s">
        <v>438</v>
      </c>
      <c r="B515" t="s">
        <v>273</v>
      </c>
    </row>
    <row r="516" spans="1:2" x14ac:dyDescent="0.25">
      <c r="A516" t="s">
        <v>438</v>
      </c>
      <c r="B516" t="s">
        <v>315</v>
      </c>
    </row>
    <row r="517" spans="1:2" x14ac:dyDescent="0.25">
      <c r="A517" t="s">
        <v>438</v>
      </c>
      <c r="B517" t="s">
        <v>315</v>
      </c>
    </row>
    <row r="518" spans="1:2" x14ac:dyDescent="0.25">
      <c r="A518" t="s">
        <v>438</v>
      </c>
      <c r="B518" t="s">
        <v>315</v>
      </c>
    </row>
    <row r="519" spans="1:2" x14ac:dyDescent="0.25">
      <c r="A519" t="s">
        <v>439</v>
      </c>
      <c r="B519" t="s">
        <v>305</v>
      </c>
    </row>
    <row r="520" spans="1:2" x14ac:dyDescent="0.25">
      <c r="A520" t="s">
        <v>439</v>
      </c>
      <c r="B520" t="s">
        <v>305</v>
      </c>
    </row>
    <row r="521" spans="1:2" x14ac:dyDescent="0.25">
      <c r="A521" t="s">
        <v>439</v>
      </c>
      <c r="B521" t="s">
        <v>305</v>
      </c>
    </row>
    <row r="522" spans="1:2" x14ac:dyDescent="0.25">
      <c r="A522" t="s">
        <v>440</v>
      </c>
      <c r="B522" t="s">
        <v>247</v>
      </c>
    </row>
    <row r="523" spans="1:2" x14ac:dyDescent="0.25">
      <c r="A523" t="s">
        <v>440</v>
      </c>
      <c r="B523" t="s">
        <v>247</v>
      </c>
    </row>
    <row r="524" spans="1:2" x14ac:dyDescent="0.25">
      <c r="A524" t="s">
        <v>440</v>
      </c>
      <c r="B524" t="s">
        <v>247</v>
      </c>
    </row>
    <row r="525" spans="1:2" x14ac:dyDescent="0.25">
      <c r="A525" t="s">
        <v>440</v>
      </c>
      <c r="B525" t="s">
        <v>247</v>
      </c>
    </row>
    <row r="526" spans="1:2" x14ac:dyDescent="0.25">
      <c r="A526" t="s">
        <v>440</v>
      </c>
      <c r="B526" t="s">
        <v>247</v>
      </c>
    </row>
    <row r="527" spans="1:2" x14ac:dyDescent="0.25">
      <c r="A527" t="s">
        <v>440</v>
      </c>
      <c r="B527" t="s">
        <v>247</v>
      </c>
    </row>
    <row r="528" spans="1:2" x14ac:dyDescent="0.25">
      <c r="A528" t="s">
        <v>440</v>
      </c>
      <c r="B528" t="s">
        <v>247</v>
      </c>
    </row>
    <row r="529" spans="1:2" x14ac:dyDescent="0.25">
      <c r="A529" t="s">
        <v>440</v>
      </c>
      <c r="B529" t="s">
        <v>247</v>
      </c>
    </row>
    <row r="530" spans="1:2" x14ac:dyDescent="0.25">
      <c r="A530" t="s">
        <v>441</v>
      </c>
      <c r="B530" t="s">
        <v>279</v>
      </c>
    </row>
    <row r="531" spans="1:2" x14ac:dyDescent="0.25">
      <c r="A531" t="s">
        <v>441</v>
      </c>
      <c r="B531" t="s">
        <v>279</v>
      </c>
    </row>
    <row r="532" spans="1:2" x14ac:dyDescent="0.25">
      <c r="A532" t="s">
        <v>441</v>
      </c>
      <c r="B532" t="s">
        <v>279</v>
      </c>
    </row>
    <row r="533" spans="1:2" x14ac:dyDescent="0.25">
      <c r="A533" t="s">
        <v>441</v>
      </c>
      <c r="B533" t="s">
        <v>279</v>
      </c>
    </row>
    <row r="534" spans="1:2" x14ac:dyDescent="0.25">
      <c r="A534" t="s">
        <v>441</v>
      </c>
      <c r="B534" t="s">
        <v>281</v>
      </c>
    </row>
    <row r="535" spans="1:2" x14ac:dyDescent="0.25">
      <c r="A535" t="s">
        <v>441</v>
      </c>
      <c r="B535" t="s">
        <v>281</v>
      </c>
    </row>
    <row r="536" spans="1:2" x14ac:dyDescent="0.25">
      <c r="A536" t="s">
        <v>441</v>
      </c>
      <c r="B536" t="s">
        <v>281</v>
      </c>
    </row>
    <row r="537" spans="1:2" x14ac:dyDescent="0.25">
      <c r="A537" t="s">
        <v>441</v>
      </c>
      <c r="B537" t="s">
        <v>281</v>
      </c>
    </row>
    <row r="538" spans="1:2" x14ac:dyDescent="0.25">
      <c r="A538" t="s">
        <v>441</v>
      </c>
      <c r="B538" t="s">
        <v>281</v>
      </c>
    </row>
    <row r="539" spans="1:2" x14ac:dyDescent="0.25">
      <c r="A539" t="s">
        <v>441</v>
      </c>
      <c r="B539" t="s">
        <v>281</v>
      </c>
    </row>
    <row r="540" spans="1:2" x14ac:dyDescent="0.25">
      <c r="A540" t="s">
        <v>441</v>
      </c>
      <c r="B540" t="s">
        <v>281</v>
      </c>
    </row>
    <row r="541" spans="1:2" x14ac:dyDescent="0.25">
      <c r="A541" t="s">
        <v>441</v>
      </c>
      <c r="B541" t="s">
        <v>281</v>
      </c>
    </row>
    <row r="542" spans="1:2" x14ac:dyDescent="0.25">
      <c r="A542" t="s">
        <v>441</v>
      </c>
      <c r="B542" t="s">
        <v>296</v>
      </c>
    </row>
    <row r="543" spans="1:2" x14ac:dyDescent="0.25">
      <c r="A543" t="s">
        <v>441</v>
      </c>
      <c r="B543" t="s">
        <v>296</v>
      </c>
    </row>
    <row r="544" spans="1:2" x14ac:dyDescent="0.25">
      <c r="A544" t="s">
        <v>441</v>
      </c>
      <c r="B544" t="s">
        <v>296</v>
      </c>
    </row>
    <row r="545" spans="1:2" x14ac:dyDescent="0.25">
      <c r="A545" t="s">
        <v>441</v>
      </c>
      <c r="B545" t="s">
        <v>296</v>
      </c>
    </row>
    <row r="546" spans="1:2" x14ac:dyDescent="0.25">
      <c r="A546" t="s">
        <v>441</v>
      </c>
      <c r="B546" t="s">
        <v>296</v>
      </c>
    </row>
    <row r="547" spans="1:2" x14ac:dyDescent="0.25">
      <c r="A547" t="s">
        <v>441</v>
      </c>
      <c r="B547" t="s">
        <v>296</v>
      </c>
    </row>
    <row r="548" spans="1:2" x14ac:dyDescent="0.25">
      <c r="A548" t="s">
        <v>441</v>
      </c>
      <c r="B548" t="s">
        <v>296</v>
      </c>
    </row>
    <row r="549" spans="1:2" x14ac:dyDescent="0.25">
      <c r="A549" t="s">
        <v>441</v>
      </c>
      <c r="B549" t="s">
        <v>296</v>
      </c>
    </row>
    <row r="550" spans="1:2" x14ac:dyDescent="0.25">
      <c r="A550" t="s">
        <v>442</v>
      </c>
      <c r="B550" t="s">
        <v>303</v>
      </c>
    </row>
    <row r="551" spans="1:2" x14ac:dyDescent="0.25">
      <c r="A551" t="s">
        <v>442</v>
      </c>
      <c r="B551" t="s">
        <v>303</v>
      </c>
    </row>
    <row r="552" spans="1:2" x14ac:dyDescent="0.25">
      <c r="A552" t="s">
        <v>442</v>
      </c>
      <c r="B552" t="s">
        <v>303</v>
      </c>
    </row>
    <row r="553" spans="1:2" x14ac:dyDescent="0.25">
      <c r="A553" t="s">
        <v>442</v>
      </c>
      <c r="B553" t="s">
        <v>303</v>
      </c>
    </row>
    <row r="554" spans="1:2" x14ac:dyDescent="0.25">
      <c r="A554" t="s">
        <v>443</v>
      </c>
      <c r="B554" t="s">
        <v>326</v>
      </c>
    </row>
    <row r="555" spans="1:2" x14ac:dyDescent="0.25">
      <c r="A555" t="s">
        <v>443</v>
      </c>
      <c r="B555" t="s">
        <v>326</v>
      </c>
    </row>
    <row r="556" spans="1:2" x14ac:dyDescent="0.25">
      <c r="A556" t="s">
        <v>443</v>
      </c>
      <c r="B556" t="s">
        <v>326</v>
      </c>
    </row>
    <row r="557" spans="1:2" x14ac:dyDescent="0.25">
      <c r="A557" t="s">
        <v>443</v>
      </c>
      <c r="B557" t="s">
        <v>326</v>
      </c>
    </row>
    <row r="558" spans="1:2" x14ac:dyDescent="0.25">
      <c r="A558" t="s">
        <v>444</v>
      </c>
      <c r="B558" t="s">
        <v>270</v>
      </c>
    </row>
    <row r="559" spans="1:2" x14ac:dyDescent="0.25">
      <c r="A559" t="s">
        <v>444</v>
      </c>
      <c r="B559" t="s">
        <v>270</v>
      </c>
    </row>
    <row r="560" spans="1:2" x14ac:dyDescent="0.25">
      <c r="A560" t="s">
        <v>444</v>
      </c>
      <c r="B560" t="s">
        <v>270</v>
      </c>
    </row>
    <row r="561" spans="1:2" x14ac:dyDescent="0.25">
      <c r="A561" t="s">
        <v>445</v>
      </c>
      <c r="B561" t="s">
        <v>270</v>
      </c>
    </row>
    <row r="562" spans="1:2" x14ac:dyDescent="0.25">
      <c r="A562" t="s">
        <v>445</v>
      </c>
      <c r="B562" t="s">
        <v>270</v>
      </c>
    </row>
    <row r="563" spans="1:2" x14ac:dyDescent="0.25">
      <c r="A563" t="s">
        <v>445</v>
      </c>
      <c r="B563" t="s">
        <v>270</v>
      </c>
    </row>
    <row r="564" spans="1:2" x14ac:dyDescent="0.25">
      <c r="A564" t="s">
        <v>445</v>
      </c>
      <c r="B564" t="s">
        <v>270</v>
      </c>
    </row>
    <row r="565" spans="1:2" x14ac:dyDescent="0.25">
      <c r="A565" t="s">
        <v>445</v>
      </c>
      <c r="B565" t="s">
        <v>270</v>
      </c>
    </row>
    <row r="566" spans="1:2" x14ac:dyDescent="0.25">
      <c r="A566" t="s">
        <v>445</v>
      </c>
      <c r="B566" t="s">
        <v>270</v>
      </c>
    </row>
    <row r="567" spans="1:2" x14ac:dyDescent="0.25">
      <c r="A567" t="s">
        <v>445</v>
      </c>
      <c r="B567" t="s">
        <v>270</v>
      </c>
    </row>
    <row r="568" spans="1:2" x14ac:dyDescent="0.25">
      <c r="A568" t="s">
        <v>445</v>
      </c>
      <c r="B568" t="s">
        <v>270</v>
      </c>
    </row>
    <row r="569" spans="1:2" x14ac:dyDescent="0.25">
      <c r="A569" t="s">
        <v>446</v>
      </c>
      <c r="B569" t="s">
        <v>89</v>
      </c>
    </row>
    <row r="570" spans="1:2" x14ac:dyDescent="0.25">
      <c r="A570" t="s">
        <v>446</v>
      </c>
      <c r="B570" t="s">
        <v>89</v>
      </c>
    </row>
    <row r="571" spans="1:2" x14ac:dyDescent="0.25">
      <c r="A571" t="s">
        <v>446</v>
      </c>
      <c r="B571" t="s">
        <v>89</v>
      </c>
    </row>
    <row r="572" spans="1:2" x14ac:dyDescent="0.25">
      <c r="A572" t="s">
        <v>446</v>
      </c>
      <c r="B572" t="s">
        <v>89</v>
      </c>
    </row>
    <row r="573" spans="1:2" x14ac:dyDescent="0.25">
      <c r="A573" t="s">
        <v>446</v>
      </c>
      <c r="B573" t="s">
        <v>256</v>
      </c>
    </row>
    <row r="574" spans="1:2" x14ac:dyDescent="0.25">
      <c r="A574" t="s">
        <v>446</v>
      </c>
      <c r="B574" t="s">
        <v>100</v>
      </c>
    </row>
    <row r="575" spans="1:2" x14ac:dyDescent="0.25">
      <c r="A575" t="s">
        <v>446</v>
      </c>
      <c r="B575" t="s">
        <v>275</v>
      </c>
    </row>
    <row r="576" spans="1:2" x14ac:dyDescent="0.25">
      <c r="A576" t="s">
        <v>447</v>
      </c>
      <c r="B576" t="s">
        <v>329</v>
      </c>
    </row>
    <row r="577" spans="1:2" x14ac:dyDescent="0.25">
      <c r="A577" t="s">
        <v>447</v>
      </c>
      <c r="B577" t="s">
        <v>329</v>
      </c>
    </row>
    <row r="578" spans="1:2" x14ac:dyDescent="0.25">
      <c r="A578" t="s">
        <v>448</v>
      </c>
      <c r="B578" t="s">
        <v>279</v>
      </c>
    </row>
    <row r="579" spans="1:2" x14ac:dyDescent="0.25">
      <c r="A579" t="s">
        <v>449</v>
      </c>
      <c r="B579" t="s">
        <v>260</v>
      </c>
    </row>
    <row r="580" spans="1:2" x14ac:dyDescent="0.25">
      <c r="A580" t="s">
        <v>449</v>
      </c>
      <c r="B580" t="s">
        <v>260</v>
      </c>
    </row>
    <row r="581" spans="1:2" x14ac:dyDescent="0.25">
      <c r="A581" t="s">
        <v>449</v>
      </c>
      <c r="B581" t="s">
        <v>261</v>
      </c>
    </row>
    <row r="582" spans="1:2" x14ac:dyDescent="0.25">
      <c r="A582" t="s">
        <v>449</v>
      </c>
      <c r="B582" t="s">
        <v>261</v>
      </c>
    </row>
    <row r="583" spans="1:2" x14ac:dyDescent="0.25">
      <c r="A583" t="s">
        <v>449</v>
      </c>
      <c r="B583" t="s">
        <v>261</v>
      </c>
    </row>
    <row r="584" spans="1:2" x14ac:dyDescent="0.25">
      <c r="A584" t="s">
        <v>449</v>
      </c>
      <c r="B584" t="s">
        <v>261</v>
      </c>
    </row>
    <row r="585" spans="1:2" x14ac:dyDescent="0.25">
      <c r="A585" t="s">
        <v>449</v>
      </c>
      <c r="B585" t="s">
        <v>261</v>
      </c>
    </row>
    <row r="586" spans="1:2" x14ac:dyDescent="0.25">
      <c r="A586" t="s">
        <v>449</v>
      </c>
      <c r="B586" t="s">
        <v>261</v>
      </c>
    </row>
    <row r="587" spans="1:2" x14ac:dyDescent="0.25">
      <c r="A587" t="s">
        <v>449</v>
      </c>
      <c r="B587" t="s">
        <v>261</v>
      </c>
    </row>
    <row r="588" spans="1:2" x14ac:dyDescent="0.25">
      <c r="A588" t="s">
        <v>449</v>
      </c>
      <c r="B588" t="s">
        <v>261</v>
      </c>
    </row>
    <row r="589" spans="1:2" x14ac:dyDescent="0.25">
      <c r="A589" t="s">
        <v>449</v>
      </c>
      <c r="B589" t="s">
        <v>310</v>
      </c>
    </row>
    <row r="590" spans="1:2" x14ac:dyDescent="0.25">
      <c r="A590" t="s">
        <v>450</v>
      </c>
      <c r="B590" t="s">
        <v>329</v>
      </c>
    </row>
    <row r="591" spans="1:2" x14ac:dyDescent="0.25">
      <c r="A591" t="s">
        <v>450</v>
      </c>
      <c r="B591" t="s">
        <v>329</v>
      </c>
    </row>
    <row r="592" spans="1:2" x14ac:dyDescent="0.25">
      <c r="A592" t="s">
        <v>450</v>
      </c>
      <c r="B592" t="s">
        <v>329</v>
      </c>
    </row>
    <row r="593" spans="1:2" x14ac:dyDescent="0.25">
      <c r="A593" t="s">
        <v>450</v>
      </c>
      <c r="B593" t="s">
        <v>329</v>
      </c>
    </row>
    <row r="594" spans="1:2" x14ac:dyDescent="0.25">
      <c r="A594" t="s">
        <v>450</v>
      </c>
      <c r="B594" t="s">
        <v>329</v>
      </c>
    </row>
    <row r="595" spans="1:2" x14ac:dyDescent="0.25">
      <c r="A595" t="s">
        <v>450</v>
      </c>
      <c r="B595" t="s">
        <v>329</v>
      </c>
    </row>
    <row r="596" spans="1:2" x14ac:dyDescent="0.25">
      <c r="A596" t="s">
        <v>450</v>
      </c>
      <c r="B596" t="s">
        <v>329</v>
      </c>
    </row>
    <row r="597" spans="1:2" x14ac:dyDescent="0.25">
      <c r="A597" t="s">
        <v>450</v>
      </c>
      <c r="B597" t="s">
        <v>331</v>
      </c>
    </row>
    <row r="598" spans="1:2" x14ac:dyDescent="0.25">
      <c r="A598" t="s">
        <v>450</v>
      </c>
      <c r="B598" t="s">
        <v>331</v>
      </c>
    </row>
    <row r="599" spans="1:2" x14ac:dyDescent="0.25">
      <c r="A599" t="s">
        <v>450</v>
      </c>
      <c r="B599" t="s">
        <v>331</v>
      </c>
    </row>
    <row r="600" spans="1:2" x14ac:dyDescent="0.25">
      <c r="A600" t="s">
        <v>450</v>
      </c>
      <c r="B600" t="s">
        <v>331</v>
      </c>
    </row>
    <row r="601" spans="1:2" x14ac:dyDescent="0.25">
      <c r="A601" t="s">
        <v>450</v>
      </c>
      <c r="B601" t="s">
        <v>332</v>
      </c>
    </row>
    <row r="602" spans="1:2" x14ac:dyDescent="0.25">
      <c r="A602" t="s">
        <v>450</v>
      </c>
      <c r="B602" t="s">
        <v>332</v>
      </c>
    </row>
    <row r="603" spans="1:2" x14ac:dyDescent="0.25">
      <c r="A603" t="s">
        <v>450</v>
      </c>
      <c r="B603" t="s">
        <v>332</v>
      </c>
    </row>
    <row r="604" spans="1:2" x14ac:dyDescent="0.25">
      <c r="A604" t="s">
        <v>450</v>
      </c>
      <c r="B604" t="s">
        <v>333</v>
      </c>
    </row>
    <row r="605" spans="1:2" x14ac:dyDescent="0.25">
      <c r="A605" t="s">
        <v>450</v>
      </c>
      <c r="B605" t="s">
        <v>333</v>
      </c>
    </row>
    <row r="606" spans="1:2" x14ac:dyDescent="0.25">
      <c r="A606" t="s">
        <v>450</v>
      </c>
      <c r="B606" t="s">
        <v>333</v>
      </c>
    </row>
    <row r="607" spans="1:2" x14ac:dyDescent="0.25">
      <c r="A607" t="s">
        <v>450</v>
      </c>
      <c r="B607" t="s">
        <v>338</v>
      </c>
    </row>
    <row r="608" spans="1:2" x14ac:dyDescent="0.25">
      <c r="A608" t="s">
        <v>450</v>
      </c>
      <c r="B608" t="s">
        <v>338</v>
      </c>
    </row>
    <row r="609" spans="1:2" x14ac:dyDescent="0.25">
      <c r="A609" t="s">
        <v>450</v>
      </c>
      <c r="B609" t="s">
        <v>338</v>
      </c>
    </row>
    <row r="610" spans="1:2" x14ac:dyDescent="0.25">
      <c r="A610" t="s">
        <v>450</v>
      </c>
      <c r="B610" t="s">
        <v>338</v>
      </c>
    </row>
    <row r="611" spans="1:2" x14ac:dyDescent="0.25">
      <c r="A611" t="s">
        <v>450</v>
      </c>
      <c r="B611" t="s">
        <v>338</v>
      </c>
    </row>
    <row r="612" spans="1:2" x14ac:dyDescent="0.25">
      <c r="A612" t="s">
        <v>451</v>
      </c>
      <c r="B612" t="s">
        <v>279</v>
      </c>
    </row>
    <row r="613" spans="1:2" x14ac:dyDescent="0.25">
      <c r="A613" t="s">
        <v>451</v>
      </c>
      <c r="B613" t="s">
        <v>279</v>
      </c>
    </row>
    <row r="614" spans="1:2" x14ac:dyDescent="0.25">
      <c r="A614" t="s">
        <v>451</v>
      </c>
      <c r="B614" t="s">
        <v>279</v>
      </c>
    </row>
    <row r="615" spans="1:2" x14ac:dyDescent="0.25">
      <c r="A615" t="s">
        <v>451</v>
      </c>
      <c r="B615" t="s">
        <v>279</v>
      </c>
    </row>
    <row r="616" spans="1:2" x14ac:dyDescent="0.25">
      <c r="A616" t="s">
        <v>451</v>
      </c>
      <c r="B616" t="s">
        <v>279</v>
      </c>
    </row>
    <row r="617" spans="1:2" x14ac:dyDescent="0.25">
      <c r="A617" t="s">
        <v>451</v>
      </c>
      <c r="B617" t="s">
        <v>279</v>
      </c>
    </row>
    <row r="618" spans="1:2" x14ac:dyDescent="0.25">
      <c r="A618" t="s">
        <v>451</v>
      </c>
      <c r="B618" t="s">
        <v>279</v>
      </c>
    </row>
    <row r="619" spans="1:2" x14ac:dyDescent="0.25">
      <c r="A619" t="s">
        <v>451</v>
      </c>
      <c r="B619" t="s">
        <v>279</v>
      </c>
    </row>
    <row r="620" spans="1:2" x14ac:dyDescent="0.25">
      <c r="A620" t="s">
        <v>452</v>
      </c>
      <c r="B620" t="s">
        <v>279</v>
      </c>
    </row>
    <row r="621" spans="1:2" x14ac:dyDescent="0.25">
      <c r="A621" t="s">
        <v>452</v>
      </c>
      <c r="B621" t="s">
        <v>279</v>
      </c>
    </row>
    <row r="622" spans="1:2" x14ac:dyDescent="0.25">
      <c r="A622" t="s">
        <v>452</v>
      </c>
      <c r="B622" t="s">
        <v>279</v>
      </c>
    </row>
    <row r="623" spans="1:2" x14ac:dyDescent="0.25">
      <c r="A623" t="s">
        <v>452</v>
      </c>
      <c r="B623" t="s">
        <v>281</v>
      </c>
    </row>
    <row r="624" spans="1:2" x14ac:dyDescent="0.25">
      <c r="A624" t="s">
        <v>452</v>
      </c>
      <c r="B624" t="s">
        <v>281</v>
      </c>
    </row>
    <row r="625" spans="1:2" x14ac:dyDescent="0.25">
      <c r="A625" t="s">
        <v>452</v>
      </c>
      <c r="B625" t="s">
        <v>281</v>
      </c>
    </row>
    <row r="626" spans="1:2" x14ac:dyDescent="0.25">
      <c r="A626" t="s">
        <v>452</v>
      </c>
      <c r="B626" t="s">
        <v>281</v>
      </c>
    </row>
    <row r="627" spans="1:2" x14ac:dyDescent="0.25">
      <c r="A627" t="s">
        <v>452</v>
      </c>
      <c r="B627" t="s">
        <v>281</v>
      </c>
    </row>
    <row r="628" spans="1:2" x14ac:dyDescent="0.25">
      <c r="A628" t="s">
        <v>452</v>
      </c>
      <c r="B628" t="s">
        <v>281</v>
      </c>
    </row>
    <row r="629" spans="1:2" x14ac:dyDescent="0.25">
      <c r="A629" t="s">
        <v>452</v>
      </c>
      <c r="B629" t="s">
        <v>281</v>
      </c>
    </row>
    <row r="630" spans="1:2" x14ac:dyDescent="0.25">
      <c r="A630" t="s">
        <v>453</v>
      </c>
      <c r="B630" t="s">
        <v>279</v>
      </c>
    </row>
    <row r="631" spans="1:2" x14ac:dyDescent="0.25">
      <c r="A631" t="s">
        <v>453</v>
      </c>
      <c r="B631" t="s">
        <v>279</v>
      </c>
    </row>
    <row r="632" spans="1:2" x14ac:dyDescent="0.25">
      <c r="A632" t="s">
        <v>453</v>
      </c>
      <c r="B632" t="s">
        <v>279</v>
      </c>
    </row>
    <row r="633" spans="1:2" x14ac:dyDescent="0.25">
      <c r="A633" t="s">
        <v>453</v>
      </c>
      <c r="B633" t="s">
        <v>279</v>
      </c>
    </row>
    <row r="634" spans="1:2" x14ac:dyDescent="0.25">
      <c r="A634" t="s">
        <v>453</v>
      </c>
      <c r="B634" t="s">
        <v>279</v>
      </c>
    </row>
    <row r="635" spans="1:2" x14ac:dyDescent="0.25">
      <c r="A635" t="s">
        <v>453</v>
      </c>
      <c r="B635" t="s">
        <v>279</v>
      </c>
    </row>
    <row r="636" spans="1:2" x14ac:dyDescent="0.25">
      <c r="A636" t="s">
        <v>453</v>
      </c>
      <c r="B636" t="s">
        <v>279</v>
      </c>
    </row>
    <row r="637" spans="1:2" x14ac:dyDescent="0.25">
      <c r="A637" t="s">
        <v>453</v>
      </c>
      <c r="B637" t="s">
        <v>279</v>
      </c>
    </row>
    <row r="638" spans="1:2" x14ac:dyDescent="0.25">
      <c r="A638" t="s">
        <v>454</v>
      </c>
      <c r="B638" t="s">
        <v>230</v>
      </c>
    </row>
    <row r="639" spans="1:2" x14ac:dyDescent="0.25">
      <c r="A639" t="s">
        <v>454</v>
      </c>
      <c r="B639" t="s">
        <v>230</v>
      </c>
    </row>
    <row r="640" spans="1:2" x14ac:dyDescent="0.25">
      <c r="A640" t="s">
        <v>454</v>
      </c>
      <c r="B640" t="s">
        <v>230</v>
      </c>
    </row>
    <row r="641" spans="1:2" x14ac:dyDescent="0.25">
      <c r="A641" t="s">
        <v>454</v>
      </c>
      <c r="B641" t="s">
        <v>230</v>
      </c>
    </row>
    <row r="642" spans="1:2" x14ac:dyDescent="0.25">
      <c r="A642" t="s">
        <v>454</v>
      </c>
      <c r="B642" t="s">
        <v>230</v>
      </c>
    </row>
    <row r="643" spans="1:2" x14ac:dyDescent="0.25">
      <c r="A643" t="s">
        <v>454</v>
      </c>
      <c r="B643" t="s">
        <v>230</v>
      </c>
    </row>
    <row r="644" spans="1:2" x14ac:dyDescent="0.25">
      <c r="A644" t="s">
        <v>454</v>
      </c>
      <c r="B644" t="s">
        <v>230</v>
      </c>
    </row>
    <row r="645" spans="1:2" x14ac:dyDescent="0.25">
      <c r="A645" t="s">
        <v>454</v>
      </c>
      <c r="B645" t="s">
        <v>230</v>
      </c>
    </row>
    <row r="646" spans="1:2" x14ac:dyDescent="0.25">
      <c r="A646" t="s">
        <v>455</v>
      </c>
      <c r="B646" t="s">
        <v>153</v>
      </c>
    </row>
    <row r="647" spans="1:2" x14ac:dyDescent="0.25">
      <c r="A647" t="s">
        <v>455</v>
      </c>
      <c r="B647" t="s">
        <v>153</v>
      </c>
    </row>
    <row r="648" spans="1:2" x14ac:dyDescent="0.25">
      <c r="A648" t="s">
        <v>455</v>
      </c>
      <c r="B648" t="s">
        <v>153</v>
      </c>
    </row>
    <row r="649" spans="1:2" x14ac:dyDescent="0.25">
      <c r="A649" t="s">
        <v>455</v>
      </c>
      <c r="B649" t="s">
        <v>152</v>
      </c>
    </row>
    <row r="650" spans="1:2" x14ac:dyDescent="0.25">
      <c r="A650" t="s">
        <v>455</v>
      </c>
      <c r="B650" t="s">
        <v>152</v>
      </c>
    </row>
    <row r="651" spans="1:2" x14ac:dyDescent="0.25">
      <c r="A651" t="s">
        <v>455</v>
      </c>
      <c r="B651" t="s">
        <v>152</v>
      </c>
    </row>
    <row r="652" spans="1:2" x14ac:dyDescent="0.25">
      <c r="A652" t="s">
        <v>455</v>
      </c>
      <c r="B652" t="s">
        <v>152</v>
      </c>
    </row>
    <row r="653" spans="1:2" x14ac:dyDescent="0.25">
      <c r="A653" t="s">
        <v>455</v>
      </c>
      <c r="B653" t="s">
        <v>152</v>
      </c>
    </row>
    <row r="654" spans="1:2" x14ac:dyDescent="0.25">
      <c r="A654" t="s">
        <v>455</v>
      </c>
      <c r="B654" t="s">
        <v>152</v>
      </c>
    </row>
    <row r="655" spans="1:2" x14ac:dyDescent="0.25">
      <c r="A655" t="s">
        <v>455</v>
      </c>
      <c r="B655" t="s">
        <v>152</v>
      </c>
    </row>
    <row r="656" spans="1:2" x14ac:dyDescent="0.25">
      <c r="A656" t="s">
        <v>455</v>
      </c>
      <c r="B656" t="s">
        <v>84</v>
      </c>
    </row>
    <row r="657" spans="1:2" x14ac:dyDescent="0.25">
      <c r="A657" t="s">
        <v>455</v>
      </c>
      <c r="B657" t="s">
        <v>84</v>
      </c>
    </row>
    <row r="658" spans="1:2" x14ac:dyDescent="0.25">
      <c r="A658" t="s">
        <v>455</v>
      </c>
      <c r="B658" t="s">
        <v>84</v>
      </c>
    </row>
    <row r="659" spans="1:2" x14ac:dyDescent="0.25">
      <c r="A659" t="s">
        <v>455</v>
      </c>
      <c r="B659" t="s">
        <v>84</v>
      </c>
    </row>
    <row r="660" spans="1:2" x14ac:dyDescent="0.25">
      <c r="A660" t="s">
        <v>455</v>
      </c>
      <c r="B660" t="s">
        <v>84</v>
      </c>
    </row>
    <row r="661" spans="1:2" x14ac:dyDescent="0.25">
      <c r="A661" t="s">
        <v>455</v>
      </c>
      <c r="B661" t="s">
        <v>84</v>
      </c>
    </row>
    <row r="662" spans="1:2" x14ac:dyDescent="0.25">
      <c r="A662" t="s">
        <v>455</v>
      </c>
      <c r="B662" t="s">
        <v>84</v>
      </c>
    </row>
    <row r="663" spans="1:2" x14ac:dyDescent="0.25">
      <c r="A663" t="s">
        <v>455</v>
      </c>
      <c r="B663" t="s">
        <v>84</v>
      </c>
    </row>
    <row r="664" spans="1:2" x14ac:dyDescent="0.25">
      <c r="A664" t="s">
        <v>455</v>
      </c>
      <c r="B664" t="s">
        <v>103</v>
      </c>
    </row>
    <row r="665" spans="1:2" x14ac:dyDescent="0.25">
      <c r="A665" t="s">
        <v>455</v>
      </c>
      <c r="B665" t="s">
        <v>103</v>
      </c>
    </row>
    <row r="666" spans="1:2" x14ac:dyDescent="0.25">
      <c r="A666" t="s">
        <v>455</v>
      </c>
      <c r="B666" t="s">
        <v>103</v>
      </c>
    </row>
    <row r="667" spans="1:2" x14ac:dyDescent="0.25">
      <c r="A667" t="s">
        <v>455</v>
      </c>
      <c r="B667" t="s">
        <v>103</v>
      </c>
    </row>
    <row r="668" spans="1:2" x14ac:dyDescent="0.25">
      <c r="A668" t="s">
        <v>455</v>
      </c>
      <c r="B668" t="s">
        <v>103</v>
      </c>
    </row>
    <row r="669" spans="1:2" x14ac:dyDescent="0.25">
      <c r="A669" t="s">
        <v>455</v>
      </c>
      <c r="B669" t="s">
        <v>89</v>
      </c>
    </row>
    <row r="670" spans="1:2" x14ac:dyDescent="0.25">
      <c r="A670" t="s">
        <v>455</v>
      </c>
      <c r="B670" t="s">
        <v>89</v>
      </c>
    </row>
    <row r="671" spans="1:2" x14ac:dyDescent="0.25">
      <c r="A671" t="s">
        <v>455</v>
      </c>
      <c r="B671" t="s">
        <v>89</v>
      </c>
    </row>
    <row r="672" spans="1:2" x14ac:dyDescent="0.25">
      <c r="A672" t="s">
        <v>455</v>
      </c>
      <c r="B672" t="s">
        <v>257</v>
      </c>
    </row>
    <row r="673" spans="1:2" x14ac:dyDescent="0.25">
      <c r="A673" t="s">
        <v>455</v>
      </c>
      <c r="B673" t="s">
        <v>118</v>
      </c>
    </row>
    <row r="674" spans="1:2" x14ac:dyDescent="0.25">
      <c r="A674" t="s">
        <v>455</v>
      </c>
      <c r="B674" t="s">
        <v>118</v>
      </c>
    </row>
    <row r="675" spans="1:2" x14ac:dyDescent="0.25">
      <c r="A675" t="s">
        <v>455</v>
      </c>
      <c r="B675" t="s">
        <v>118</v>
      </c>
    </row>
    <row r="676" spans="1:2" x14ac:dyDescent="0.25">
      <c r="A676" t="s">
        <v>455</v>
      </c>
      <c r="B676" t="s">
        <v>118</v>
      </c>
    </row>
    <row r="677" spans="1:2" x14ac:dyDescent="0.25">
      <c r="A677" t="s">
        <v>455</v>
      </c>
      <c r="B677" t="s">
        <v>97</v>
      </c>
    </row>
    <row r="678" spans="1:2" x14ac:dyDescent="0.25">
      <c r="A678" t="s">
        <v>455</v>
      </c>
      <c r="B678" t="s">
        <v>100</v>
      </c>
    </row>
    <row r="679" spans="1:2" x14ac:dyDescent="0.25">
      <c r="A679" t="s">
        <v>455</v>
      </c>
      <c r="B679" t="s">
        <v>100</v>
      </c>
    </row>
    <row r="680" spans="1:2" x14ac:dyDescent="0.25">
      <c r="A680" t="s">
        <v>455</v>
      </c>
      <c r="B680" t="s">
        <v>100</v>
      </c>
    </row>
    <row r="681" spans="1:2" x14ac:dyDescent="0.25">
      <c r="A681" t="s">
        <v>455</v>
      </c>
      <c r="B681" t="s">
        <v>100</v>
      </c>
    </row>
    <row r="682" spans="1:2" x14ac:dyDescent="0.25">
      <c r="A682" t="s">
        <v>455</v>
      </c>
      <c r="B682" t="s">
        <v>100</v>
      </c>
    </row>
    <row r="683" spans="1:2" x14ac:dyDescent="0.25">
      <c r="A683" t="s">
        <v>455</v>
      </c>
      <c r="B683" t="s">
        <v>100</v>
      </c>
    </row>
    <row r="684" spans="1:2" x14ac:dyDescent="0.25">
      <c r="A684" t="s">
        <v>455</v>
      </c>
      <c r="B684" t="s">
        <v>100</v>
      </c>
    </row>
    <row r="685" spans="1:2" x14ac:dyDescent="0.25">
      <c r="A685" t="s">
        <v>455</v>
      </c>
      <c r="B685" t="s">
        <v>100</v>
      </c>
    </row>
    <row r="686" spans="1:2" x14ac:dyDescent="0.25">
      <c r="A686" t="s">
        <v>456</v>
      </c>
      <c r="B686" t="s">
        <v>227</v>
      </c>
    </row>
    <row r="687" spans="1:2" x14ac:dyDescent="0.25">
      <c r="A687" t="s">
        <v>457</v>
      </c>
      <c r="B687" t="s">
        <v>242</v>
      </c>
    </row>
    <row r="688" spans="1:2" x14ac:dyDescent="0.25">
      <c r="A688" t="s">
        <v>457</v>
      </c>
      <c r="B688" t="s">
        <v>243</v>
      </c>
    </row>
    <row r="689" spans="1:2" x14ac:dyDescent="0.25">
      <c r="A689" t="s">
        <v>457</v>
      </c>
      <c r="B689" t="s">
        <v>243</v>
      </c>
    </row>
    <row r="690" spans="1:2" x14ac:dyDescent="0.25">
      <c r="A690" t="s">
        <v>457</v>
      </c>
      <c r="B690" t="s">
        <v>243</v>
      </c>
    </row>
    <row r="691" spans="1:2" x14ac:dyDescent="0.25">
      <c r="A691" t="s">
        <v>457</v>
      </c>
      <c r="B691" t="s">
        <v>243</v>
      </c>
    </row>
    <row r="692" spans="1:2" x14ac:dyDescent="0.25">
      <c r="A692" t="s">
        <v>457</v>
      </c>
      <c r="B692" t="s">
        <v>243</v>
      </c>
    </row>
    <row r="693" spans="1:2" x14ac:dyDescent="0.25">
      <c r="A693" t="s">
        <v>457</v>
      </c>
      <c r="B693" t="s">
        <v>243</v>
      </c>
    </row>
    <row r="694" spans="1:2" x14ac:dyDescent="0.25">
      <c r="A694" t="s">
        <v>457</v>
      </c>
      <c r="B694" t="s">
        <v>243</v>
      </c>
    </row>
    <row r="695" spans="1:2" x14ac:dyDescent="0.25">
      <c r="A695" t="s">
        <v>458</v>
      </c>
      <c r="B695" t="s">
        <v>262</v>
      </c>
    </row>
    <row r="696" spans="1:2" x14ac:dyDescent="0.25">
      <c r="A696" t="s">
        <v>458</v>
      </c>
      <c r="B696" t="s">
        <v>262</v>
      </c>
    </row>
    <row r="697" spans="1:2" x14ac:dyDescent="0.25">
      <c r="A697" t="s">
        <v>458</v>
      </c>
      <c r="B697" t="s">
        <v>262</v>
      </c>
    </row>
    <row r="698" spans="1:2" x14ac:dyDescent="0.25">
      <c r="A698" t="s">
        <v>458</v>
      </c>
      <c r="B698" t="s">
        <v>262</v>
      </c>
    </row>
    <row r="699" spans="1:2" x14ac:dyDescent="0.25">
      <c r="A699" t="s">
        <v>458</v>
      </c>
      <c r="B699" t="s">
        <v>276</v>
      </c>
    </row>
    <row r="700" spans="1:2" x14ac:dyDescent="0.25">
      <c r="A700" t="s">
        <v>459</v>
      </c>
      <c r="B700" t="s">
        <v>227</v>
      </c>
    </row>
    <row r="701" spans="1:2" x14ac:dyDescent="0.25">
      <c r="A701" t="s">
        <v>460</v>
      </c>
      <c r="B701" t="s">
        <v>326</v>
      </c>
    </row>
    <row r="702" spans="1:2" x14ac:dyDescent="0.25">
      <c r="A702" t="s">
        <v>460</v>
      </c>
      <c r="B702" t="s">
        <v>326</v>
      </c>
    </row>
    <row r="703" spans="1:2" x14ac:dyDescent="0.25">
      <c r="A703" t="s">
        <v>460</v>
      </c>
      <c r="B703" t="s">
        <v>326</v>
      </c>
    </row>
    <row r="704" spans="1:2" x14ac:dyDescent="0.25">
      <c r="A704" t="s">
        <v>460</v>
      </c>
      <c r="B704" t="s">
        <v>326</v>
      </c>
    </row>
    <row r="705" spans="1:2" x14ac:dyDescent="0.25">
      <c r="A705" t="s">
        <v>460</v>
      </c>
      <c r="B705" t="s">
        <v>326</v>
      </c>
    </row>
    <row r="706" spans="1:2" x14ac:dyDescent="0.25">
      <c r="A706" t="s">
        <v>460</v>
      </c>
      <c r="B706" t="s">
        <v>326</v>
      </c>
    </row>
    <row r="707" spans="1:2" x14ac:dyDescent="0.25">
      <c r="A707" t="s">
        <v>460</v>
      </c>
      <c r="B707" t="s">
        <v>326</v>
      </c>
    </row>
    <row r="708" spans="1:2" x14ac:dyDescent="0.25">
      <c r="A708" t="s">
        <v>460</v>
      </c>
      <c r="B708" t="s">
        <v>326</v>
      </c>
    </row>
    <row r="709" spans="1:2" x14ac:dyDescent="0.25">
      <c r="A709" t="s">
        <v>461</v>
      </c>
      <c r="B709" t="s">
        <v>326</v>
      </c>
    </row>
    <row r="710" spans="1:2" x14ac:dyDescent="0.25">
      <c r="A710" t="s">
        <v>462</v>
      </c>
      <c r="B710" t="s">
        <v>247</v>
      </c>
    </row>
    <row r="711" spans="1:2" x14ac:dyDescent="0.25">
      <c r="A711" t="s">
        <v>462</v>
      </c>
      <c r="B711" t="s">
        <v>247</v>
      </c>
    </row>
    <row r="712" spans="1:2" x14ac:dyDescent="0.25">
      <c r="A712" t="s">
        <v>462</v>
      </c>
      <c r="B712" t="s">
        <v>247</v>
      </c>
    </row>
    <row r="713" spans="1:2" x14ac:dyDescent="0.25">
      <c r="A713" t="s">
        <v>462</v>
      </c>
      <c r="B713" t="s">
        <v>247</v>
      </c>
    </row>
    <row r="714" spans="1:2" x14ac:dyDescent="0.25">
      <c r="A714" t="s">
        <v>462</v>
      </c>
      <c r="B714" t="s">
        <v>247</v>
      </c>
    </row>
    <row r="715" spans="1:2" x14ac:dyDescent="0.25">
      <c r="A715" t="s">
        <v>462</v>
      </c>
      <c r="B715" t="s">
        <v>247</v>
      </c>
    </row>
    <row r="716" spans="1:2" x14ac:dyDescent="0.25">
      <c r="A716" t="s">
        <v>462</v>
      </c>
      <c r="B716" t="s">
        <v>247</v>
      </c>
    </row>
    <row r="717" spans="1:2" x14ac:dyDescent="0.25">
      <c r="A717" t="s">
        <v>462</v>
      </c>
      <c r="B717" t="s">
        <v>247</v>
      </c>
    </row>
    <row r="718" spans="1:2" x14ac:dyDescent="0.25">
      <c r="A718" t="s">
        <v>463</v>
      </c>
      <c r="B718" t="s">
        <v>242</v>
      </c>
    </row>
    <row r="719" spans="1:2" x14ac:dyDescent="0.25">
      <c r="A719" t="s">
        <v>463</v>
      </c>
      <c r="B719" t="s">
        <v>242</v>
      </c>
    </row>
    <row r="720" spans="1:2" x14ac:dyDescent="0.25">
      <c r="A720" t="s">
        <v>463</v>
      </c>
      <c r="B720" t="s">
        <v>242</v>
      </c>
    </row>
    <row r="721" spans="1:2" x14ac:dyDescent="0.25">
      <c r="A721" t="s">
        <v>463</v>
      </c>
      <c r="B721" t="s">
        <v>242</v>
      </c>
    </row>
    <row r="722" spans="1:2" x14ac:dyDescent="0.25">
      <c r="A722" t="s">
        <v>463</v>
      </c>
      <c r="B722" t="s">
        <v>84</v>
      </c>
    </row>
    <row r="723" spans="1:2" x14ac:dyDescent="0.25">
      <c r="A723" t="s">
        <v>463</v>
      </c>
      <c r="B723" t="s">
        <v>84</v>
      </c>
    </row>
    <row r="724" spans="1:2" x14ac:dyDescent="0.25">
      <c r="A724" t="s">
        <v>463</v>
      </c>
      <c r="B724" t="s">
        <v>84</v>
      </c>
    </row>
    <row r="725" spans="1:2" x14ac:dyDescent="0.25">
      <c r="A725" t="s">
        <v>463</v>
      </c>
      <c r="B725" t="s">
        <v>84</v>
      </c>
    </row>
    <row r="726" spans="1:2" x14ac:dyDescent="0.25">
      <c r="A726" t="s">
        <v>463</v>
      </c>
      <c r="B726" t="s">
        <v>84</v>
      </c>
    </row>
    <row r="727" spans="1:2" x14ac:dyDescent="0.25">
      <c r="A727" t="s">
        <v>463</v>
      </c>
      <c r="B727" t="s">
        <v>84</v>
      </c>
    </row>
    <row r="728" spans="1:2" x14ac:dyDescent="0.25">
      <c r="A728" t="s">
        <v>463</v>
      </c>
      <c r="B728" t="s">
        <v>84</v>
      </c>
    </row>
    <row r="729" spans="1:2" x14ac:dyDescent="0.25">
      <c r="A729" t="s">
        <v>463</v>
      </c>
      <c r="B729" t="s">
        <v>273</v>
      </c>
    </row>
    <row r="730" spans="1:2" x14ac:dyDescent="0.25">
      <c r="A730" t="s">
        <v>463</v>
      </c>
      <c r="B730" t="s">
        <v>273</v>
      </c>
    </row>
    <row r="731" spans="1:2" x14ac:dyDescent="0.25">
      <c r="A731" t="s">
        <v>463</v>
      </c>
      <c r="B731" t="s">
        <v>273</v>
      </c>
    </row>
    <row r="732" spans="1:2" x14ac:dyDescent="0.25">
      <c r="A732" t="s">
        <v>463</v>
      </c>
      <c r="B732" t="s">
        <v>274</v>
      </c>
    </row>
    <row r="733" spans="1:2" x14ac:dyDescent="0.25">
      <c r="A733" t="s">
        <v>463</v>
      </c>
      <c r="B733" t="s">
        <v>317</v>
      </c>
    </row>
    <row r="734" spans="1:2" x14ac:dyDescent="0.25">
      <c r="A734" t="s">
        <v>463</v>
      </c>
      <c r="B734" t="s">
        <v>317</v>
      </c>
    </row>
    <row r="735" spans="1:2" x14ac:dyDescent="0.25">
      <c r="A735" t="s">
        <v>464</v>
      </c>
      <c r="B735" t="s">
        <v>242</v>
      </c>
    </row>
    <row r="736" spans="1:2" x14ac:dyDescent="0.25">
      <c r="A736" t="s">
        <v>464</v>
      </c>
      <c r="B736" t="s">
        <v>242</v>
      </c>
    </row>
    <row r="737" spans="1:2" x14ac:dyDescent="0.25">
      <c r="A737" t="s">
        <v>464</v>
      </c>
      <c r="B737" t="s">
        <v>242</v>
      </c>
    </row>
    <row r="738" spans="1:2" x14ac:dyDescent="0.25">
      <c r="A738" t="s">
        <v>464</v>
      </c>
      <c r="B738" t="s">
        <v>293</v>
      </c>
    </row>
    <row r="739" spans="1:2" x14ac:dyDescent="0.25">
      <c r="A739" t="s">
        <v>464</v>
      </c>
      <c r="B739" t="s">
        <v>293</v>
      </c>
    </row>
    <row r="740" spans="1:2" x14ac:dyDescent="0.25">
      <c r="A740" t="s">
        <v>465</v>
      </c>
      <c r="B740" t="s">
        <v>242</v>
      </c>
    </row>
    <row r="741" spans="1:2" x14ac:dyDescent="0.25">
      <c r="A741" t="s">
        <v>465</v>
      </c>
      <c r="B741" t="s">
        <v>242</v>
      </c>
    </row>
    <row r="742" spans="1:2" x14ac:dyDescent="0.25">
      <c r="A742" t="s">
        <v>465</v>
      </c>
      <c r="B742" t="s">
        <v>242</v>
      </c>
    </row>
    <row r="743" spans="1:2" x14ac:dyDescent="0.25">
      <c r="A743" t="s">
        <v>466</v>
      </c>
      <c r="B743" t="s">
        <v>232</v>
      </c>
    </row>
    <row r="744" spans="1:2" x14ac:dyDescent="0.25">
      <c r="A744" t="s">
        <v>466</v>
      </c>
      <c r="B744" t="s">
        <v>232</v>
      </c>
    </row>
    <row r="745" spans="1:2" x14ac:dyDescent="0.25">
      <c r="A745" t="s">
        <v>466</v>
      </c>
      <c r="B745" t="s">
        <v>232</v>
      </c>
    </row>
    <row r="746" spans="1:2" x14ac:dyDescent="0.25">
      <c r="A746" t="s">
        <v>467</v>
      </c>
      <c r="B746" t="s">
        <v>227</v>
      </c>
    </row>
    <row r="747" spans="1:2" x14ac:dyDescent="0.25">
      <c r="A747" t="s">
        <v>467</v>
      </c>
      <c r="B747" t="s">
        <v>232</v>
      </c>
    </row>
    <row r="748" spans="1:2" x14ac:dyDescent="0.25">
      <c r="A748" t="s">
        <v>468</v>
      </c>
      <c r="B748" t="s">
        <v>227</v>
      </c>
    </row>
    <row r="749" spans="1:2" x14ac:dyDescent="0.25">
      <c r="A749" t="s">
        <v>468</v>
      </c>
      <c r="B749" t="s">
        <v>227</v>
      </c>
    </row>
    <row r="750" spans="1:2" x14ac:dyDescent="0.25">
      <c r="A750" t="s">
        <v>469</v>
      </c>
      <c r="B750" t="s">
        <v>317</v>
      </c>
    </row>
    <row r="751" spans="1:2" x14ac:dyDescent="0.25">
      <c r="A751" t="s">
        <v>470</v>
      </c>
      <c r="B751" t="s">
        <v>273</v>
      </c>
    </row>
    <row r="752" spans="1:2" x14ac:dyDescent="0.25">
      <c r="A752" t="s">
        <v>470</v>
      </c>
      <c r="B752" t="s">
        <v>273</v>
      </c>
    </row>
    <row r="753" spans="1:2" x14ac:dyDescent="0.25">
      <c r="A753" t="s">
        <v>471</v>
      </c>
      <c r="B753" t="s">
        <v>247</v>
      </c>
    </row>
    <row r="754" spans="1:2" x14ac:dyDescent="0.25">
      <c r="A754" t="s">
        <v>471</v>
      </c>
      <c r="B754" t="s">
        <v>298</v>
      </c>
    </row>
    <row r="755" spans="1:2" x14ac:dyDescent="0.25">
      <c r="A755" t="s">
        <v>471</v>
      </c>
      <c r="B755" t="s">
        <v>298</v>
      </c>
    </row>
    <row r="756" spans="1:2" x14ac:dyDescent="0.25">
      <c r="A756" t="s">
        <v>471</v>
      </c>
      <c r="B756" t="s">
        <v>298</v>
      </c>
    </row>
    <row r="757" spans="1:2" x14ac:dyDescent="0.25">
      <c r="A757" t="s">
        <v>471</v>
      </c>
      <c r="B757" t="s">
        <v>298</v>
      </c>
    </row>
    <row r="758" spans="1:2" x14ac:dyDescent="0.25">
      <c r="A758" t="s">
        <v>471</v>
      </c>
      <c r="B758" t="s">
        <v>298</v>
      </c>
    </row>
    <row r="759" spans="1:2" x14ac:dyDescent="0.25">
      <c r="A759" t="s">
        <v>471</v>
      </c>
      <c r="B759" t="s">
        <v>298</v>
      </c>
    </row>
    <row r="760" spans="1:2" x14ac:dyDescent="0.25">
      <c r="A760" t="s">
        <v>471</v>
      </c>
      <c r="B760" t="s">
        <v>298</v>
      </c>
    </row>
    <row r="761" spans="1:2" x14ac:dyDescent="0.25">
      <c r="A761" t="s">
        <v>471</v>
      </c>
      <c r="B761" t="s">
        <v>298</v>
      </c>
    </row>
    <row r="762" spans="1:2" x14ac:dyDescent="0.25">
      <c r="A762" t="s">
        <v>471</v>
      </c>
      <c r="B762" t="s">
        <v>298</v>
      </c>
    </row>
    <row r="763" spans="1:2" x14ac:dyDescent="0.25">
      <c r="A763" t="s">
        <v>471</v>
      </c>
      <c r="B763" t="s">
        <v>298</v>
      </c>
    </row>
    <row r="764" spans="1:2" x14ac:dyDescent="0.25">
      <c r="A764" t="s">
        <v>471</v>
      </c>
      <c r="B764" t="s">
        <v>298</v>
      </c>
    </row>
    <row r="765" spans="1:2" x14ac:dyDescent="0.25">
      <c r="A765" t="s">
        <v>471</v>
      </c>
      <c r="B765" t="s">
        <v>298</v>
      </c>
    </row>
    <row r="766" spans="1:2" x14ac:dyDescent="0.25">
      <c r="A766" t="s">
        <v>471</v>
      </c>
      <c r="B766" t="s">
        <v>298</v>
      </c>
    </row>
    <row r="767" spans="1:2" x14ac:dyDescent="0.25">
      <c r="A767" t="s">
        <v>472</v>
      </c>
      <c r="B767" t="s">
        <v>273</v>
      </c>
    </row>
    <row r="768" spans="1:2" x14ac:dyDescent="0.25">
      <c r="A768" t="s">
        <v>473</v>
      </c>
      <c r="B768" t="s">
        <v>299</v>
      </c>
    </row>
    <row r="769" spans="1:2" x14ac:dyDescent="0.25">
      <c r="A769" t="s">
        <v>473</v>
      </c>
      <c r="B769" t="s">
        <v>299</v>
      </c>
    </row>
    <row r="770" spans="1:2" x14ac:dyDescent="0.25">
      <c r="A770" t="s">
        <v>473</v>
      </c>
      <c r="B770" t="s">
        <v>299</v>
      </c>
    </row>
    <row r="771" spans="1:2" x14ac:dyDescent="0.25">
      <c r="A771" t="s">
        <v>473</v>
      </c>
      <c r="B771" t="s">
        <v>299</v>
      </c>
    </row>
    <row r="772" spans="1:2" x14ac:dyDescent="0.25">
      <c r="A772" t="s">
        <v>473</v>
      </c>
      <c r="B772" t="s">
        <v>300</v>
      </c>
    </row>
    <row r="773" spans="1:2" x14ac:dyDescent="0.25">
      <c r="A773" t="s">
        <v>473</v>
      </c>
      <c r="B773" t="s">
        <v>300</v>
      </c>
    </row>
    <row r="774" spans="1:2" x14ac:dyDescent="0.25">
      <c r="A774" t="s">
        <v>473</v>
      </c>
      <c r="B774" t="s">
        <v>306</v>
      </c>
    </row>
    <row r="775" spans="1:2" x14ac:dyDescent="0.25">
      <c r="A775" t="s">
        <v>473</v>
      </c>
      <c r="B775" t="s">
        <v>306</v>
      </c>
    </row>
    <row r="776" spans="1:2" x14ac:dyDescent="0.25">
      <c r="A776" t="s">
        <v>473</v>
      </c>
      <c r="B776" t="s">
        <v>306</v>
      </c>
    </row>
    <row r="777" spans="1:2" x14ac:dyDescent="0.25">
      <c r="A777" t="s">
        <v>474</v>
      </c>
      <c r="B777" t="s">
        <v>326</v>
      </c>
    </row>
    <row r="778" spans="1:2" x14ac:dyDescent="0.25">
      <c r="A778" t="s">
        <v>474</v>
      </c>
      <c r="B778" t="s">
        <v>326</v>
      </c>
    </row>
    <row r="779" spans="1:2" x14ac:dyDescent="0.25">
      <c r="A779" t="s">
        <v>475</v>
      </c>
      <c r="B779" t="s">
        <v>273</v>
      </c>
    </row>
    <row r="780" spans="1:2" x14ac:dyDescent="0.25">
      <c r="A780" t="s">
        <v>476</v>
      </c>
      <c r="B780" t="s">
        <v>273</v>
      </c>
    </row>
    <row r="781" spans="1:2" x14ac:dyDescent="0.25">
      <c r="A781" t="s">
        <v>477</v>
      </c>
      <c r="B781" t="s">
        <v>326</v>
      </c>
    </row>
    <row r="782" spans="1:2" x14ac:dyDescent="0.25">
      <c r="A782" t="s">
        <v>477</v>
      </c>
      <c r="B782" t="s">
        <v>326</v>
      </c>
    </row>
    <row r="783" spans="1:2" x14ac:dyDescent="0.25">
      <c r="A783" t="s">
        <v>477</v>
      </c>
      <c r="B783" t="s">
        <v>326</v>
      </c>
    </row>
    <row r="784" spans="1:2" x14ac:dyDescent="0.25">
      <c r="A784" t="s">
        <v>477</v>
      </c>
      <c r="B784" t="s">
        <v>326</v>
      </c>
    </row>
    <row r="785" spans="1:2" x14ac:dyDescent="0.25">
      <c r="A785" t="s">
        <v>477</v>
      </c>
      <c r="B785" t="s">
        <v>326</v>
      </c>
    </row>
    <row r="786" spans="1:2" x14ac:dyDescent="0.25">
      <c r="A786" t="s">
        <v>477</v>
      </c>
      <c r="B786" t="s">
        <v>326</v>
      </c>
    </row>
    <row r="787" spans="1:2" x14ac:dyDescent="0.25">
      <c r="A787" t="s">
        <v>478</v>
      </c>
      <c r="B787" t="s">
        <v>317</v>
      </c>
    </row>
    <row r="788" spans="1:2" x14ac:dyDescent="0.25">
      <c r="A788" t="s">
        <v>478</v>
      </c>
      <c r="B788" t="s">
        <v>317</v>
      </c>
    </row>
    <row r="789" spans="1:2" x14ac:dyDescent="0.25">
      <c r="A789" t="s">
        <v>478</v>
      </c>
      <c r="B789" t="s">
        <v>317</v>
      </c>
    </row>
    <row r="790" spans="1:2" x14ac:dyDescent="0.25">
      <c r="A790" t="s">
        <v>479</v>
      </c>
      <c r="B790" t="s">
        <v>265</v>
      </c>
    </row>
    <row r="791" spans="1:2" x14ac:dyDescent="0.25">
      <c r="A791" t="s">
        <v>479</v>
      </c>
      <c r="B791" t="s">
        <v>265</v>
      </c>
    </row>
    <row r="792" spans="1:2" x14ac:dyDescent="0.25">
      <c r="A792" t="s">
        <v>479</v>
      </c>
      <c r="B792" t="s">
        <v>265</v>
      </c>
    </row>
    <row r="793" spans="1:2" x14ac:dyDescent="0.25">
      <c r="A793" t="s">
        <v>479</v>
      </c>
      <c r="B793" t="s">
        <v>265</v>
      </c>
    </row>
    <row r="794" spans="1:2" x14ac:dyDescent="0.25">
      <c r="A794" t="s">
        <v>479</v>
      </c>
      <c r="B794" t="s">
        <v>265</v>
      </c>
    </row>
    <row r="795" spans="1:2" x14ac:dyDescent="0.25">
      <c r="A795" t="s">
        <v>479</v>
      </c>
      <c r="B795" t="s">
        <v>265</v>
      </c>
    </row>
    <row r="796" spans="1:2" x14ac:dyDescent="0.25">
      <c r="A796" t="s">
        <v>479</v>
      </c>
      <c r="B796" t="s">
        <v>265</v>
      </c>
    </row>
    <row r="797" spans="1:2" x14ac:dyDescent="0.25">
      <c r="A797" t="s">
        <v>479</v>
      </c>
      <c r="B797" t="s">
        <v>265</v>
      </c>
    </row>
    <row r="798" spans="1:2" x14ac:dyDescent="0.25">
      <c r="A798" t="s">
        <v>479</v>
      </c>
      <c r="B798" t="s">
        <v>272</v>
      </c>
    </row>
    <row r="799" spans="1:2" x14ac:dyDescent="0.25">
      <c r="A799" t="s">
        <v>479</v>
      </c>
      <c r="B799" t="s">
        <v>272</v>
      </c>
    </row>
    <row r="800" spans="1:2" x14ac:dyDescent="0.25">
      <c r="A800" t="s">
        <v>479</v>
      </c>
      <c r="B800" t="s">
        <v>272</v>
      </c>
    </row>
    <row r="801" spans="1:2" x14ac:dyDescent="0.25">
      <c r="A801" t="s">
        <v>479</v>
      </c>
      <c r="B801" t="s">
        <v>275</v>
      </c>
    </row>
    <row r="802" spans="1:2" x14ac:dyDescent="0.25">
      <c r="A802" t="s">
        <v>479</v>
      </c>
      <c r="B802" t="s">
        <v>275</v>
      </c>
    </row>
    <row r="803" spans="1:2" x14ac:dyDescent="0.25">
      <c r="A803" t="s">
        <v>479</v>
      </c>
      <c r="B803" t="s">
        <v>275</v>
      </c>
    </row>
    <row r="804" spans="1:2" x14ac:dyDescent="0.25">
      <c r="A804" t="s">
        <v>479</v>
      </c>
      <c r="B804" t="s">
        <v>275</v>
      </c>
    </row>
    <row r="805" spans="1:2" x14ac:dyDescent="0.25">
      <c r="A805" t="s">
        <v>479</v>
      </c>
      <c r="B805" t="s">
        <v>275</v>
      </c>
    </row>
    <row r="806" spans="1:2" x14ac:dyDescent="0.25">
      <c r="A806" t="s">
        <v>479</v>
      </c>
      <c r="B806" t="s">
        <v>277</v>
      </c>
    </row>
    <row r="807" spans="1:2" x14ac:dyDescent="0.25">
      <c r="A807" t="s">
        <v>479</v>
      </c>
      <c r="B807" t="s">
        <v>277</v>
      </c>
    </row>
    <row r="808" spans="1:2" x14ac:dyDescent="0.25">
      <c r="A808" t="s">
        <v>479</v>
      </c>
      <c r="B808" t="s">
        <v>277</v>
      </c>
    </row>
    <row r="809" spans="1:2" x14ac:dyDescent="0.25">
      <c r="A809" t="s">
        <v>479</v>
      </c>
      <c r="B809" t="s">
        <v>277</v>
      </c>
    </row>
    <row r="810" spans="1:2" x14ac:dyDescent="0.25">
      <c r="A810" t="s">
        <v>479</v>
      </c>
      <c r="B810" t="s">
        <v>277</v>
      </c>
    </row>
    <row r="811" spans="1:2" x14ac:dyDescent="0.25">
      <c r="A811" t="s">
        <v>480</v>
      </c>
      <c r="B811" t="s">
        <v>317</v>
      </c>
    </row>
    <row r="812" spans="1:2" x14ac:dyDescent="0.25">
      <c r="A812" t="s">
        <v>480</v>
      </c>
      <c r="B812" t="s">
        <v>317</v>
      </c>
    </row>
    <row r="813" spans="1:2" x14ac:dyDescent="0.25">
      <c r="A813" t="s">
        <v>480</v>
      </c>
      <c r="B813" t="s">
        <v>317</v>
      </c>
    </row>
    <row r="814" spans="1:2" x14ac:dyDescent="0.25">
      <c r="A814" t="s">
        <v>481</v>
      </c>
      <c r="B814" t="s">
        <v>316</v>
      </c>
    </row>
    <row r="815" spans="1:2" x14ac:dyDescent="0.25">
      <c r="A815" t="s">
        <v>481</v>
      </c>
      <c r="B815" t="s">
        <v>316</v>
      </c>
    </row>
    <row r="816" spans="1:2" x14ac:dyDescent="0.25">
      <c r="A816" t="s">
        <v>481</v>
      </c>
      <c r="B816" t="s">
        <v>316</v>
      </c>
    </row>
    <row r="817" spans="1:2" x14ac:dyDescent="0.25">
      <c r="A817" t="s">
        <v>481</v>
      </c>
      <c r="B817" t="s">
        <v>316</v>
      </c>
    </row>
    <row r="818" spans="1:2" x14ac:dyDescent="0.25">
      <c r="A818" t="s">
        <v>481</v>
      </c>
      <c r="B818" t="s">
        <v>316</v>
      </c>
    </row>
    <row r="819" spans="1:2" x14ac:dyDescent="0.25">
      <c r="A819" t="s">
        <v>481</v>
      </c>
      <c r="B819" t="s">
        <v>316</v>
      </c>
    </row>
    <row r="820" spans="1:2" x14ac:dyDescent="0.25">
      <c r="A820" t="s">
        <v>482</v>
      </c>
      <c r="B820" t="s">
        <v>84</v>
      </c>
    </row>
    <row r="821" spans="1:2" x14ac:dyDescent="0.25">
      <c r="A821" t="s">
        <v>482</v>
      </c>
      <c r="B821" t="s">
        <v>84</v>
      </c>
    </row>
    <row r="822" spans="1:2" x14ac:dyDescent="0.25">
      <c r="A822" t="s">
        <v>483</v>
      </c>
      <c r="B822" t="s">
        <v>242</v>
      </c>
    </row>
    <row r="823" spans="1:2" x14ac:dyDescent="0.25">
      <c r="A823" t="s">
        <v>484</v>
      </c>
      <c r="B823" t="s">
        <v>239</v>
      </c>
    </row>
    <row r="824" spans="1:2" x14ac:dyDescent="0.25">
      <c r="A824" t="s">
        <v>484</v>
      </c>
      <c r="B824" t="s">
        <v>239</v>
      </c>
    </row>
    <row r="825" spans="1:2" x14ac:dyDescent="0.25">
      <c r="A825" t="s">
        <v>484</v>
      </c>
      <c r="B825" t="s">
        <v>243</v>
      </c>
    </row>
    <row r="826" spans="1:2" x14ac:dyDescent="0.25">
      <c r="A826" t="s">
        <v>485</v>
      </c>
      <c r="B826" t="s">
        <v>84</v>
      </c>
    </row>
    <row r="827" spans="1:2" x14ac:dyDescent="0.25">
      <c r="A827" t="s">
        <v>486</v>
      </c>
      <c r="B827" t="s">
        <v>232</v>
      </c>
    </row>
    <row r="828" spans="1:2" x14ac:dyDescent="0.25">
      <c r="A828" t="s">
        <v>487</v>
      </c>
      <c r="B828" t="s">
        <v>326</v>
      </c>
    </row>
    <row r="829" spans="1:2" x14ac:dyDescent="0.25">
      <c r="A829" t="s">
        <v>487</v>
      </c>
      <c r="B829" t="s">
        <v>326</v>
      </c>
    </row>
    <row r="830" spans="1:2" x14ac:dyDescent="0.25">
      <c r="A830" t="s">
        <v>487</v>
      </c>
      <c r="B830" t="s">
        <v>326</v>
      </c>
    </row>
    <row r="831" spans="1:2" x14ac:dyDescent="0.25">
      <c r="A831" t="s">
        <v>487</v>
      </c>
      <c r="B831" t="s">
        <v>326</v>
      </c>
    </row>
    <row r="832" spans="1:2" x14ac:dyDescent="0.25">
      <c r="A832" t="s">
        <v>487</v>
      </c>
      <c r="B832" t="s">
        <v>326</v>
      </c>
    </row>
    <row r="833" spans="1:2" x14ac:dyDescent="0.25">
      <c r="A833" t="s">
        <v>487</v>
      </c>
      <c r="B833" t="s">
        <v>326</v>
      </c>
    </row>
    <row r="834" spans="1:2" x14ac:dyDescent="0.25">
      <c r="A834" t="s">
        <v>487</v>
      </c>
      <c r="B834" t="s">
        <v>326</v>
      </c>
    </row>
    <row r="835" spans="1:2" x14ac:dyDescent="0.25">
      <c r="A835" t="s">
        <v>487</v>
      </c>
      <c r="B835" t="s">
        <v>326</v>
      </c>
    </row>
    <row r="836" spans="1:2" x14ac:dyDescent="0.25">
      <c r="A836" t="s">
        <v>488</v>
      </c>
      <c r="B836" t="s">
        <v>280</v>
      </c>
    </row>
    <row r="837" spans="1:2" x14ac:dyDescent="0.25">
      <c r="A837" t="s">
        <v>488</v>
      </c>
      <c r="B837" t="s">
        <v>280</v>
      </c>
    </row>
    <row r="838" spans="1:2" x14ac:dyDescent="0.25">
      <c r="A838" t="s">
        <v>488</v>
      </c>
      <c r="B838" t="s">
        <v>280</v>
      </c>
    </row>
    <row r="839" spans="1:2" x14ac:dyDescent="0.25">
      <c r="A839" t="s">
        <v>488</v>
      </c>
      <c r="B839" t="s">
        <v>280</v>
      </c>
    </row>
    <row r="840" spans="1:2" x14ac:dyDescent="0.25">
      <c r="A840" t="s">
        <v>488</v>
      </c>
      <c r="B840" t="s">
        <v>280</v>
      </c>
    </row>
    <row r="841" spans="1:2" x14ac:dyDescent="0.25">
      <c r="A841" t="s">
        <v>488</v>
      </c>
      <c r="B841" t="s">
        <v>280</v>
      </c>
    </row>
    <row r="842" spans="1:2" x14ac:dyDescent="0.25">
      <c r="A842" t="s">
        <v>488</v>
      </c>
      <c r="B842" t="s">
        <v>280</v>
      </c>
    </row>
    <row r="843" spans="1:2" x14ac:dyDescent="0.25">
      <c r="A843" t="s">
        <v>488</v>
      </c>
      <c r="B843" t="s">
        <v>280</v>
      </c>
    </row>
    <row r="844" spans="1:2" x14ac:dyDescent="0.25">
      <c r="A844" t="s">
        <v>489</v>
      </c>
      <c r="B844" t="s">
        <v>337</v>
      </c>
    </row>
    <row r="845" spans="1:2" x14ac:dyDescent="0.25">
      <c r="A845" t="s">
        <v>489</v>
      </c>
      <c r="B845" t="s">
        <v>337</v>
      </c>
    </row>
    <row r="846" spans="1:2" x14ac:dyDescent="0.25">
      <c r="A846" t="s">
        <v>489</v>
      </c>
      <c r="B846" t="s">
        <v>337</v>
      </c>
    </row>
    <row r="847" spans="1:2" x14ac:dyDescent="0.25">
      <c r="A847" t="s">
        <v>489</v>
      </c>
      <c r="B847" t="s">
        <v>337</v>
      </c>
    </row>
    <row r="848" spans="1:2" x14ac:dyDescent="0.25">
      <c r="A848" t="s">
        <v>489</v>
      </c>
      <c r="B848" t="s">
        <v>337</v>
      </c>
    </row>
    <row r="849" spans="1:2" x14ac:dyDescent="0.25">
      <c r="A849" t="s">
        <v>489</v>
      </c>
      <c r="B849" t="s">
        <v>337</v>
      </c>
    </row>
    <row r="850" spans="1:2" x14ac:dyDescent="0.25">
      <c r="A850" t="s">
        <v>489</v>
      </c>
      <c r="B850" t="s">
        <v>337</v>
      </c>
    </row>
    <row r="851" spans="1:2" x14ac:dyDescent="0.25">
      <c r="A851" t="s">
        <v>489</v>
      </c>
      <c r="B851" t="s">
        <v>338</v>
      </c>
    </row>
    <row r="852" spans="1:2" x14ac:dyDescent="0.25">
      <c r="A852" t="s">
        <v>490</v>
      </c>
      <c r="B852" t="s">
        <v>251</v>
      </c>
    </row>
    <row r="853" spans="1:2" x14ac:dyDescent="0.25">
      <c r="A853" t="s">
        <v>490</v>
      </c>
      <c r="B853" t="s">
        <v>84</v>
      </c>
    </row>
    <row r="854" spans="1:2" x14ac:dyDescent="0.25">
      <c r="A854" t="s">
        <v>490</v>
      </c>
      <c r="B854" t="s">
        <v>256</v>
      </c>
    </row>
    <row r="855" spans="1:2" x14ac:dyDescent="0.25">
      <c r="A855" t="s">
        <v>490</v>
      </c>
      <c r="B855" t="s">
        <v>256</v>
      </c>
    </row>
    <row r="856" spans="1:2" x14ac:dyDescent="0.25">
      <c r="A856" t="s">
        <v>490</v>
      </c>
      <c r="B856" t="s">
        <v>256</v>
      </c>
    </row>
    <row r="857" spans="1:2" x14ac:dyDescent="0.25">
      <c r="A857" t="s">
        <v>490</v>
      </c>
      <c r="B857" t="s">
        <v>256</v>
      </c>
    </row>
    <row r="858" spans="1:2" x14ac:dyDescent="0.25">
      <c r="A858" t="s">
        <v>490</v>
      </c>
      <c r="B858" t="s">
        <v>256</v>
      </c>
    </row>
    <row r="859" spans="1:2" x14ac:dyDescent="0.25">
      <c r="A859" t="s">
        <v>490</v>
      </c>
      <c r="B859" t="s">
        <v>256</v>
      </c>
    </row>
    <row r="860" spans="1:2" x14ac:dyDescent="0.25">
      <c r="A860" t="s">
        <v>490</v>
      </c>
      <c r="B860" t="s">
        <v>256</v>
      </c>
    </row>
    <row r="861" spans="1:2" x14ac:dyDescent="0.25">
      <c r="A861" t="s">
        <v>490</v>
      </c>
      <c r="B861" t="s">
        <v>256</v>
      </c>
    </row>
    <row r="862" spans="1:2" x14ac:dyDescent="0.25">
      <c r="A862" t="s">
        <v>490</v>
      </c>
      <c r="B862" t="s">
        <v>97</v>
      </c>
    </row>
    <row r="863" spans="1:2" x14ac:dyDescent="0.25">
      <c r="A863" t="s">
        <v>490</v>
      </c>
      <c r="B863" t="s">
        <v>97</v>
      </c>
    </row>
    <row r="864" spans="1:2" x14ac:dyDescent="0.25">
      <c r="A864" t="s">
        <v>490</v>
      </c>
      <c r="B864" t="s">
        <v>97</v>
      </c>
    </row>
    <row r="865" spans="1:2" x14ac:dyDescent="0.25">
      <c r="A865" t="s">
        <v>490</v>
      </c>
      <c r="B865" t="s">
        <v>97</v>
      </c>
    </row>
    <row r="866" spans="1:2" x14ac:dyDescent="0.25">
      <c r="A866" t="s">
        <v>490</v>
      </c>
      <c r="B866" t="s">
        <v>97</v>
      </c>
    </row>
    <row r="867" spans="1:2" x14ac:dyDescent="0.25">
      <c r="A867" t="s">
        <v>490</v>
      </c>
      <c r="B867" t="s">
        <v>97</v>
      </c>
    </row>
    <row r="868" spans="1:2" x14ac:dyDescent="0.25">
      <c r="A868" t="s">
        <v>490</v>
      </c>
      <c r="B868" t="s">
        <v>97</v>
      </c>
    </row>
    <row r="869" spans="1:2" x14ac:dyDescent="0.25">
      <c r="A869" t="s">
        <v>490</v>
      </c>
      <c r="B869" t="s">
        <v>97</v>
      </c>
    </row>
    <row r="870" spans="1:2" x14ac:dyDescent="0.25">
      <c r="A870" t="s">
        <v>490</v>
      </c>
      <c r="B870" t="s">
        <v>100</v>
      </c>
    </row>
    <row r="871" spans="1:2" x14ac:dyDescent="0.25">
      <c r="A871" t="s">
        <v>490</v>
      </c>
      <c r="B871" t="s">
        <v>100</v>
      </c>
    </row>
    <row r="872" spans="1:2" x14ac:dyDescent="0.25">
      <c r="A872" t="s">
        <v>490</v>
      </c>
      <c r="B872" t="s">
        <v>100</v>
      </c>
    </row>
    <row r="873" spans="1:2" x14ac:dyDescent="0.25">
      <c r="A873" t="s">
        <v>490</v>
      </c>
      <c r="B873" t="s">
        <v>100</v>
      </c>
    </row>
    <row r="874" spans="1:2" x14ac:dyDescent="0.25">
      <c r="A874" t="s">
        <v>490</v>
      </c>
      <c r="B874" t="s">
        <v>100</v>
      </c>
    </row>
    <row r="875" spans="1:2" x14ac:dyDescent="0.25">
      <c r="A875" t="s">
        <v>490</v>
      </c>
      <c r="B875" t="s">
        <v>100</v>
      </c>
    </row>
    <row r="876" spans="1:2" x14ac:dyDescent="0.25">
      <c r="A876" t="s">
        <v>490</v>
      </c>
      <c r="B876" t="s">
        <v>100</v>
      </c>
    </row>
    <row r="877" spans="1:2" x14ac:dyDescent="0.25">
      <c r="A877" t="s">
        <v>490</v>
      </c>
      <c r="B877" t="s">
        <v>100</v>
      </c>
    </row>
    <row r="878" spans="1:2" x14ac:dyDescent="0.25">
      <c r="A878" t="s">
        <v>491</v>
      </c>
      <c r="B878" t="s">
        <v>316</v>
      </c>
    </row>
    <row r="879" spans="1:2" x14ac:dyDescent="0.25">
      <c r="A879" t="s">
        <v>491</v>
      </c>
      <c r="B879" t="s">
        <v>316</v>
      </c>
    </row>
    <row r="880" spans="1:2" x14ac:dyDescent="0.25">
      <c r="A880" t="s">
        <v>491</v>
      </c>
      <c r="B880" t="s">
        <v>316</v>
      </c>
    </row>
    <row r="881" spans="1:2" x14ac:dyDescent="0.25">
      <c r="A881" t="s">
        <v>491</v>
      </c>
      <c r="B881" t="s">
        <v>316</v>
      </c>
    </row>
    <row r="882" spans="1:2" x14ac:dyDescent="0.25">
      <c r="A882" t="s">
        <v>491</v>
      </c>
      <c r="B882" t="s">
        <v>316</v>
      </c>
    </row>
    <row r="883" spans="1:2" x14ac:dyDescent="0.25">
      <c r="A883" t="s">
        <v>491</v>
      </c>
      <c r="B883" t="s">
        <v>316</v>
      </c>
    </row>
    <row r="884" spans="1:2" x14ac:dyDescent="0.25">
      <c r="A884" t="s">
        <v>491</v>
      </c>
      <c r="B884" t="s">
        <v>316</v>
      </c>
    </row>
    <row r="885" spans="1:2" x14ac:dyDescent="0.25">
      <c r="A885" t="s">
        <v>491</v>
      </c>
      <c r="B885" t="s">
        <v>316</v>
      </c>
    </row>
    <row r="886" spans="1:2" x14ac:dyDescent="0.25">
      <c r="A886" t="s">
        <v>492</v>
      </c>
      <c r="B886" t="s">
        <v>282</v>
      </c>
    </row>
    <row r="887" spans="1:2" x14ac:dyDescent="0.25">
      <c r="A887" t="s">
        <v>492</v>
      </c>
      <c r="B887" t="s">
        <v>283</v>
      </c>
    </row>
    <row r="888" spans="1:2" x14ac:dyDescent="0.25">
      <c r="A888" t="s">
        <v>492</v>
      </c>
      <c r="B888" t="s">
        <v>283</v>
      </c>
    </row>
    <row r="889" spans="1:2" x14ac:dyDescent="0.25">
      <c r="A889" t="s">
        <v>492</v>
      </c>
      <c r="B889" t="s">
        <v>283</v>
      </c>
    </row>
    <row r="890" spans="1:2" x14ac:dyDescent="0.25">
      <c r="A890" t="s">
        <v>492</v>
      </c>
      <c r="B890" t="s">
        <v>283</v>
      </c>
    </row>
    <row r="891" spans="1:2" x14ac:dyDescent="0.25">
      <c r="A891" t="s">
        <v>492</v>
      </c>
      <c r="B891" t="s">
        <v>283</v>
      </c>
    </row>
    <row r="892" spans="1:2" x14ac:dyDescent="0.25">
      <c r="A892" t="s">
        <v>492</v>
      </c>
      <c r="B892" t="s">
        <v>283</v>
      </c>
    </row>
    <row r="893" spans="1:2" x14ac:dyDescent="0.25">
      <c r="A893" t="s">
        <v>492</v>
      </c>
      <c r="B893" t="s">
        <v>283</v>
      </c>
    </row>
    <row r="894" spans="1:2" x14ac:dyDescent="0.25">
      <c r="A894" t="s">
        <v>493</v>
      </c>
      <c r="B894" t="s">
        <v>253</v>
      </c>
    </row>
    <row r="895" spans="1:2" x14ac:dyDescent="0.25">
      <c r="A895" t="s">
        <v>493</v>
      </c>
      <c r="B895" t="s">
        <v>253</v>
      </c>
    </row>
    <row r="896" spans="1:2" x14ac:dyDescent="0.25">
      <c r="A896" t="s">
        <v>493</v>
      </c>
      <c r="B896" t="s">
        <v>253</v>
      </c>
    </row>
    <row r="897" spans="1:2" x14ac:dyDescent="0.25">
      <c r="A897" t="s">
        <v>493</v>
      </c>
      <c r="B897" t="s">
        <v>253</v>
      </c>
    </row>
    <row r="898" spans="1:2" x14ac:dyDescent="0.25">
      <c r="A898" t="s">
        <v>493</v>
      </c>
      <c r="B898" t="s">
        <v>253</v>
      </c>
    </row>
    <row r="899" spans="1:2" x14ac:dyDescent="0.25">
      <c r="A899" t="s">
        <v>493</v>
      </c>
      <c r="B899" t="s">
        <v>253</v>
      </c>
    </row>
    <row r="900" spans="1:2" x14ac:dyDescent="0.25">
      <c r="A900" t="s">
        <v>493</v>
      </c>
      <c r="B900" t="s">
        <v>253</v>
      </c>
    </row>
    <row r="901" spans="1:2" x14ac:dyDescent="0.25">
      <c r="A901" t="s">
        <v>493</v>
      </c>
      <c r="B901" t="s">
        <v>100</v>
      </c>
    </row>
    <row r="902" spans="1:2" x14ac:dyDescent="0.25">
      <c r="A902" t="s">
        <v>493</v>
      </c>
      <c r="B902" t="s">
        <v>100</v>
      </c>
    </row>
    <row r="903" spans="1:2" x14ac:dyDescent="0.25">
      <c r="A903" t="s">
        <v>494</v>
      </c>
      <c r="B903" t="s">
        <v>300</v>
      </c>
    </row>
    <row r="904" spans="1:2" x14ac:dyDescent="0.25">
      <c r="A904" t="s">
        <v>494</v>
      </c>
      <c r="B904" t="s">
        <v>302</v>
      </c>
    </row>
    <row r="905" spans="1:2" x14ac:dyDescent="0.25">
      <c r="A905" t="s">
        <v>494</v>
      </c>
      <c r="B905" t="s">
        <v>302</v>
      </c>
    </row>
    <row r="906" spans="1:2" x14ac:dyDescent="0.25">
      <c r="A906" t="s">
        <v>494</v>
      </c>
      <c r="B906" t="s">
        <v>302</v>
      </c>
    </row>
    <row r="907" spans="1:2" x14ac:dyDescent="0.25">
      <c r="A907" t="s">
        <v>494</v>
      </c>
      <c r="B907" t="s">
        <v>302</v>
      </c>
    </row>
    <row r="908" spans="1:2" x14ac:dyDescent="0.25">
      <c r="A908" t="s">
        <v>494</v>
      </c>
      <c r="B908" t="s">
        <v>302</v>
      </c>
    </row>
    <row r="909" spans="1:2" x14ac:dyDescent="0.25">
      <c r="A909" t="s">
        <v>494</v>
      </c>
      <c r="B909" t="s">
        <v>306</v>
      </c>
    </row>
    <row r="910" spans="1:2" x14ac:dyDescent="0.25">
      <c r="A910" t="s">
        <v>494</v>
      </c>
      <c r="B910" t="s">
        <v>306</v>
      </c>
    </row>
    <row r="911" spans="1:2" x14ac:dyDescent="0.25">
      <c r="A911" t="s">
        <v>494</v>
      </c>
      <c r="B911" t="s">
        <v>306</v>
      </c>
    </row>
    <row r="912" spans="1:2" x14ac:dyDescent="0.25">
      <c r="A912" t="s">
        <v>494</v>
      </c>
      <c r="B912" t="s">
        <v>317</v>
      </c>
    </row>
    <row r="913" spans="1:2" x14ac:dyDescent="0.25">
      <c r="A913" t="s">
        <v>494</v>
      </c>
      <c r="B913" t="s">
        <v>319</v>
      </c>
    </row>
    <row r="914" spans="1:2" x14ac:dyDescent="0.25">
      <c r="A914" t="s">
        <v>494</v>
      </c>
      <c r="B914" t="s">
        <v>319</v>
      </c>
    </row>
    <row r="915" spans="1:2" x14ac:dyDescent="0.25">
      <c r="A915" t="s">
        <v>494</v>
      </c>
      <c r="B915" t="s">
        <v>319</v>
      </c>
    </row>
    <row r="916" spans="1:2" x14ac:dyDescent="0.25">
      <c r="A916" t="s">
        <v>494</v>
      </c>
      <c r="B916" t="s">
        <v>319</v>
      </c>
    </row>
    <row r="917" spans="1:2" x14ac:dyDescent="0.25">
      <c r="A917" t="s">
        <v>495</v>
      </c>
      <c r="B917" t="s">
        <v>261</v>
      </c>
    </row>
    <row r="918" spans="1:2" x14ac:dyDescent="0.25">
      <c r="A918" t="s">
        <v>495</v>
      </c>
      <c r="B918" t="s">
        <v>261</v>
      </c>
    </row>
    <row r="919" spans="1:2" x14ac:dyDescent="0.25">
      <c r="A919" t="s">
        <v>495</v>
      </c>
      <c r="B919" t="s">
        <v>261</v>
      </c>
    </row>
    <row r="920" spans="1:2" x14ac:dyDescent="0.25">
      <c r="A920" t="s">
        <v>495</v>
      </c>
      <c r="B920" t="s">
        <v>261</v>
      </c>
    </row>
    <row r="921" spans="1:2" x14ac:dyDescent="0.25">
      <c r="A921" t="s">
        <v>495</v>
      </c>
      <c r="B921" t="s">
        <v>261</v>
      </c>
    </row>
    <row r="922" spans="1:2" x14ac:dyDescent="0.25">
      <c r="A922" t="s">
        <v>495</v>
      </c>
      <c r="B922" t="s">
        <v>261</v>
      </c>
    </row>
    <row r="923" spans="1:2" x14ac:dyDescent="0.25">
      <c r="A923" t="s">
        <v>495</v>
      </c>
      <c r="B923" t="s">
        <v>261</v>
      </c>
    </row>
    <row r="924" spans="1:2" x14ac:dyDescent="0.25">
      <c r="A924" t="s">
        <v>495</v>
      </c>
      <c r="B924" t="s">
        <v>310</v>
      </c>
    </row>
    <row r="925" spans="1:2" x14ac:dyDescent="0.25">
      <c r="A925" t="s">
        <v>496</v>
      </c>
      <c r="B925" t="s">
        <v>262</v>
      </c>
    </row>
    <row r="926" spans="1:2" x14ac:dyDescent="0.25">
      <c r="A926" t="s">
        <v>496</v>
      </c>
      <c r="B926" t="s">
        <v>262</v>
      </c>
    </row>
    <row r="927" spans="1:2" x14ac:dyDescent="0.25">
      <c r="A927" t="s">
        <v>496</v>
      </c>
      <c r="B927" t="s">
        <v>263</v>
      </c>
    </row>
    <row r="928" spans="1:2" x14ac:dyDescent="0.25">
      <c r="A928" t="s">
        <v>496</v>
      </c>
      <c r="B928" t="s">
        <v>263</v>
      </c>
    </row>
    <row r="929" spans="1:2" x14ac:dyDescent="0.25">
      <c r="A929" t="s">
        <v>496</v>
      </c>
      <c r="B929" t="s">
        <v>279</v>
      </c>
    </row>
    <row r="930" spans="1:2" x14ac:dyDescent="0.25">
      <c r="A930" t="s">
        <v>496</v>
      </c>
      <c r="B930" t="s">
        <v>279</v>
      </c>
    </row>
    <row r="931" spans="1:2" x14ac:dyDescent="0.25">
      <c r="A931" t="s">
        <v>496</v>
      </c>
      <c r="B931" t="s">
        <v>279</v>
      </c>
    </row>
    <row r="932" spans="1:2" x14ac:dyDescent="0.25">
      <c r="A932" t="s">
        <v>496</v>
      </c>
      <c r="B932" t="s">
        <v>279</v>
      </c>
    </row>
    <row r="933" spans="1:2" x14ac:dyDescent="0.25">
      <c r="A933" t="s">
        <v>496</v>
      </c>
      <c r="B933" t="s">
        <v>279</v>
      </c>
    </row>
    <row r="934" spans="1:2" x14ac:dyDescent="0.25">
      <c r="A934" t="s">
        <v>496</v>
      </c>
      <c r="B934" t="s">
        <v>279</v>
      </c>
    </row>
    <row r="935" spans="1:2" x14ac:dyDescent="0.25">
      <c r="A935" t="s">
        <v>496</v>
      </c>
      <c r="B935" t="s">
        <v>279</v>
      </c>
    </row>
    <row r="936" spans="1:2" x14ac:dyDescent="0.25">
      <c r="A936" t="s">
        <v>496</v>
      </c>
      <c r="B936" t="s">
        <v>279</v>
      </c>
    </row>
    <row r="937" spans="1:2" x14ac:dyDescent="0.25">
      <c r="A937" t="s">
        <v>496</v>
      </c>
      <c r="B937" t="s">
        <v>291</v>
      </c>
    </row>
    <row r="938" spans="1:2" x14ac:dyDescent="0.25">
      <c r="A938" t="s">
        <v>496</v>
      </c>
      <c r="B938" t="s">
        <v>291</v>
      </c>
    </row>
    <row r="939" spans="1:2" x14ac:dyDescent="0.25">
      <c r="A939" t="s">
        <v>496</v>
      </c>
      <c r="B939" t="s">
        <v>291</v>
      </c>
    </row>
    <row r="940" spans="1:2" x14ac:dyDescent="0.25">
      <c r="A940" t="s">
        <v>496</v>
      </c>
      <c r="B940" t="s">
        <v>291</v>
      </c>
    </row>
    <row r="941" spans="1:2" x14ac:dyDescent="0.25">
      <c r="A941" t="s">
        <v>496</v>
      </c>
      <c r="B941" t="s">
        <v>291</v>
      </c>
    </row>
    <row r="942" spans="1:2" x14ac:dyDescent="0.25">
      <c r="A942" t="s">
        <v>496</v>
      </c>
      <c r="B942" t="s">
        <v>291</v>
      </c>
    </row>
    <row r="943" spans="1:2" x14ac:dyDescent="0.25">
      <c r="A943" t="s">
        <v>496</v>
      </c>
      <c r="B943" t="s">
        <v>291</v>
      </c>
    </row>
    <row r="944" spans="1:2" x14ac:dyDescent="0.25">
      <c r="A944" t="s">
        <v>496</v>
      </c>
      <c r="B944" t="s">
        <v>291</v>
      </c>
    </row>
    <row r="945" spans="1:2" x14ac:dyDescent="0.25">
      <c r="A945" t="s">
        <v>496</v>
      </c>
      <c r="B945" t="s">
        <v>291</v>
      </c>
    </row>
    <row r="946" spans="1:2" x14ac:dyDescent="0.25">
      <c r="A946" t="s">
        <v>496</v>
      </c>
      <c r="B946" t="s">
        <v>291</v>
      </c>
    </row>
    <row r="947" spans="1:2" x14ac:dyDescent="0.25">
      <c r="A947" t="s">
        <v>496</v>
      </c>
      <c r="B947" t="s">
        <v>292</v>
      </c>
    </row>
    <row r="948" spans="1:2" x14ac:dyDescent="0.25">
      <c r="A948" t="s">
        <v>496</v>
      </c>
      <c r="B948" t="s">
        <v>292</v>
      </c>
    </row>
    <row r="949" spans="1:2" x14ac:dyDescent="0.25">
      <c r="A949" t="s">
        <v>496</v>
      </c>
      <c r="B949" t="s">
        <v>293</v>
      </c>
    </row>
    <row r="950" spans="1:2" x14ac:dyDescent="0.25">
      <c r="A950" t="s">
        <v>496</v>
      </c>
      <c r="B950" t="s">
        <v>293</v>
      </c>
    </row>
    <row r="951" spans="1:2" x14ac:dyDescent="0.25">
      <c r="A951" t="s">
        <v>496</v>
      </c>
      <c r="B951" t="s">
        <v>293</v>
      </c>
    </row>
    <row r="952" spans="1:2" x14ac:dyDescent="0.25">
      <c r="A952" t="s">
        <v>496</v>
      </c>
      <c r="B952" t="s">
        <v>293</v>
      </c>
    </row>
    <row r="953" spans="1:2" x14ac:dyDescent="0.25">
      <c r="A953" t="s">
        <v>496</v>
      </c>
      <c r="B953" t="s">
        <v>293</v>
      </c>
    </row>
    <row r="954" spans="1:2" x14ac:dyDescent="0.25">
      <c r="A954" t="s">
        <v>497</v>
      </c>
      <c r="B954" t="s">
        <v>89</v>
      </c>
    </row>
    <row r="955" spans="1:2" x14ac:dyDescent="0.25">
      <c r="A955" t="s">
        <v>497</v>
      </c>
      <c r="B955" t="s">
        <v>89</v>
      </c>
    </row>
    <row r="956" spans="1:2" x14ac:dyDescent="0.25">
      <c r="A956" t="s">
        <v>497</v>
      </c>
      <c r="B956" t="s">
        <v>89</v>
      </c>
    </row>
    <row r="957" spans="1:2" x14ac:dyDescent="0.25">
      <c r="A957" t="s">
        <v>497</v>
      </c>
      <c r="B957" t="s">
        <v>89</v>
      </c>
    </row>
    <row r="958" spans="1:2" x14ac:dyDescent="0.25">
      <c r="A958" t="s">
        <v>497</v>
      </c>
      <c r="B958" t="s">
        <v>89</v>
      </c>
    </row>
    <row r="959" spans="1:2" x14ac:dyDescent="0.25">
      <c r="A959" t="s">
        <v>497</v>
      </c>
      <c r="B959" t="s">
        <v>89</v>
      </c>
    </row>
    <row r="960" spans="1:2" x14ac:dyDescent="0.25">
      <c r="A960" t="s">
        <v>497</v>
      </c>
      <c r="B960" t="s">
        <v>89</v>
      </c>
    </row>
    <row r="961" spans="1:2" x14ac:dyDescent="0.25">
      <c r="A961" t="s">
        <v>497</v>
      </c>
      <c r="B961" t="s">
        <v>89</v>
      </c>
    </row>
    <row r="962" spans="1:2" x14ac:dyDescent="0.25">
      <c r="A962" t="s">
        <v>498</v>
      </c>
      <c r="B962" t="s">
        <v>338</v>
      </c>
    </row>
    <row r="963" spans="1:2" x14ac:dyDescent="0.25">
      <c r="A963" t="s">
        <v>498</v>
      </c>
      <c r="B963" t="s">
        <v>338</v>
      </c>
    </row>
    <row r="964" spans="1:2" x14ac:dyDescent="0.25">
      <c r="A964" t="s">
        <v>498</v>
      </c>
      <c r="B964" t="s">
        <v>338</v>
      </c>
    </row>
    <row r="965" spans="1:2" x14ac:dyDescent="0.25">
      <c r="A965" t="s">
        <v>498</v>
      </c>
      <c r="B965" t="s">
        <v>338</v>
      </c>
    </row>
    <row r="966" spans="1:2" x14ac:dyDescent="0.25">
      <c r="A966" t="s">
        <v>498</v>
      </c>
      <c r="B966" t="s">
        <v>338</v>
      </c>
    </row>
    <row r="967" spans="1:2" x14ac:dyDescent="0.25">
      <c r="A967" t="s">
        <v>498</v>
      </c>
      <c r="B967" t="s">
        <v>338</v>
      </c>
    </row>
    <row r="968" spans="1:2" x14ac:dyDescent="0.25">
      <c r="A968" t="s">
        <v>498</v>
      </c>
      <c r="B968" t="s">
        <v>338</v>
      </c>
    </row>
    <row r="969" spans="1:2" x14ac:dyDescent="0.25">
      <c r="A969" t="s">
        <v>498</v>
      </c>
      <c r="B969" t="s">
        <v>338</v>
      </c>
    </row>
    <row r="970" spans="1:2" x14ac:dyDescent="0.25">
      <c r="A970" t="s">
        <v>499</v>
      </c>
      <c r="B970" t="s">
        <v>270</v>
      </c>
    </row>
    <row r="971" spans="1:2" x14ac:dyDescent="0.25">
      <c r="A971" t="s">
        <v>499</v>
      </c>
      <c r="B971" t="s">
        <v>270</v>
      </c>
    </row>
    <row r="972" spans="1:2" x14ac:dyDescent="0.25">
      <c r="A972" t="s">
        <v>499</v>
      </c>
      <c r="B972" t="s">
        <v>270</v>
      </c>
    </row>
    <row r="973" spans="1:2" x14ac:dyDescent="0.25">
      <c r="A973" t="s">
        <v>499</v>
      </c>
      <c r="B973" t="s">
        <v>270</v>
      </c>
    </row>
    <row r="974" spans="1:2" x14ac:dyDescent="0.25">
      <c r="A974" t="s">
        <v>499</v>
      </c>
      <c r="B974" t="s">
        <v>270</v>
      </c>
    </row>
    <row r="975" spans="1:2" x14ac:dyDescent="0.25">
      <c r="A975" t="s">
        <v>499</v>
      </c>
      <c r="B975" t="s">
        <v>270</v>
      </c>
    </row>
    <row r="976" spans="1:2" x14ac:dyDescent="0.25">
      <c r="A976" t="s">
        <v>499</v>
      </c>
      <c r="B976" t="s">
        <v>270</v>
      </c>
    </row>
    <row r="977" spans="1:2" x14ac:dyDescent="0.25">
      <c r="A977" t="s">
        <v>499</v>
      </c>
      <c r="B977" t="s">
        <v>270</v>
      </c>
    </row>
    <row r="978" spans="1:2" x14ac:dyDescent="0.25">
      <c r="A978" t="s">
        <v>499</v>
      </c>
      <c r="B978" t="s">
        <v>270</v>
      </c>
    </row>
    <row r="979" spans="1:2" x14ac:dyDescent="0.25">
      <c r="A979" t="s">
        <v>500</v>
      </c>
      <c r="B979" t="s">
        <v>242</v>
      </c>
    </row>
    <row r="980" spans="1:2" x14ac:dyDescent="0.25">
      <c r="A980" t="s">
        <v>501</v>
      </c>
      <c r="B980" t="s">
        <v>300</v>
      </c>
    </row>
    <row r="981" spans="1:2" x14ac:dyDescent="0.25">
      <c r="A981" t="s">
        <v>501</v>
      </c>
      <c r="B981" t="s">
        <v>300</v>
      </c>
    </row>
    <row r="982" spans="1:2" x14ac:dyDescent="0.25">
      <c r="A982" t="s">
        <v>501</v>
      </c>
      <c r="B982" t="s">
        <v>300</v>
      </c>
    </row>
    <row r="983" spans="1:2" x14ac:dyDescent="0.25">
      <c r="A983" t="s">
        <v>501</v>
      </c>
      <c r="B983" t="s">
        <v>309</v>
      </c>
    </row>
    <row r="984" spans="1:2" x14ac:dyDescent="0.25">
      <c r="A984" t="s">
        <v>501</v>
      </c>
      <c r="B984" t="s">
        <v>309</v>
      </c>
    </row>
    <row r="985" spans="1:2" x14ac:dyDescent="0.25">
      <c r="A985" t="s">
        <v>501</v>
      </c>
      <c r="B985" t="s">
        <v>309</v>
      </c>
    </row>
    <row r="986" spans="1:2" x14ac:dyDescent="0.25">
      <c r="A986" t="s">
        <v>501</v>
      </c>
      <c r="B986" t="s">
        <v>315</v>
      </c>
    </row>
    <row r="987" spans="1:2" x14ac:dyDescent="0.25">
      <c r="A987" t="s">
        <v>501</v>
      </c>
      <c r="B987" t="s">
        <v>315</v>
      </c>
    </row>
    <row r="988" spans="1:2" x14ac:dyDescent="0.25">
      <c r="A988" t="s">
        <v>501</v>
      </c>
      <c r="B988" t="s">
        <v>315</v>
      </c>
    </row>
    <row r="989" spans="1:2" x14ac:dyDescent="0.25">
      <c r="A989" t="s">
        <v>501</v>
      </c>
      <c r="B989" t="s">
        <v>315</v>
      </c>
    </row>
    <row r="990" spans="1:2" x14ac:dyDescent="0.25">
      <c r="A990" t="s">
        <v>501</v>
      </c>
      <c r="B990" t="s">
        <v>315</v>
      </c>
    </row>
    <row r="991" spans="1:2" x14ac:dyDescent="0.25">
      <c r="A991" t="s">
        <v>501</v>
      </c>
      <c r="B991" t="s">
        <v>315</v>
      </c>
    </row>
    <row r="992" spans="1:2" x14ac:dyDescent="0.25">
      <c r="A992" t="s">
        <v>501</v>
      </c>
      <c r="B992" t="s">
        <v>315</v>
      </c>
    </row>
    <row r="993" spans="1:2" x14ac:dyDescent="0.25">
      <c r="A993" t="s">
        <v>501</v>
      </c>
      <c r="B993" t="s">
        <v>319</v>
      </c>
    </row>
    <row r="994" spans="1:2" x14ac:dyDescent="0.25">
      <c r="A994" t="s">
        <v>501</v>
      </c>
      <c r="B994" t="s">
        <v>319</v>
      </c>
    </row>
    <row r="995" spans="1:2" x14ac:dyDescent="0.25">
      <c r="A995" t="s">
        <v>501</v>
      </c>
      <c r="B995" t="s">
        <v>319</v>
      </c>
    </row>
    <row r="996" spans="1:2" x14ac:dyDescent="0.25">
      <c r="A996" t="s">
        <v>501</v>
      </c>
      <c r="B996" t="s">
        <v>319</v>
      </c>
    </row>
    <row r="997" spans="1:2" x14ac:dyDescent="0.25">
      <c r="A997" t="s">
        <v>501</v>
      </c>
      <c r="B997" t="s">
        <v>320</v>
      </c>
    </row>
    <row r="998" spans="1:2" x14ac:dyDescent="0.25">
      <c r="A998" t="s">
        <v>501</v>
      </c>
      <c r="B998" t="s">
        <v>320</v>
      </c>
    </row>
    <row r="999" spans="1:2" x14ac:dyDescent="0.25">
      <c r="A999" t="s">
        <v>501</v>
      </c>
      <c r="B999" t="s">
        <v>320</v>
      </c>
    </row>
    <row r="1000" spans="1:2" x14ac:dyDescent="0.25">
      <c r="A1000" t="s">
        <v>501</v>
      </c>
      <c r="B1000" t="s">
        <v>320</v>
      </c>
    </row>
    <row r="1001" spans="1:2" x14ac:dyDescent="0.25">
      <c r="A1001" t="s">
        <v>501</v>
      </c>
      <c r="B1001" t="s">
        <v>320</v>
      </c>
    </row>
    <row r="1002" spans="1:2" x14ac:dyDescent="0.25">
      <c r="A1002" t="s">
        <v>501</v>
      </c>
      <c r="B1002" t="s">
        <v>320</v>
      </c>
    </row>
    <row r="1003" spans="1:2" x14ac:dyDescent="0.25">
      <c r="A1003" t="s">
        <v>501</v>
      </c>
      <c r="B1003" t="s">
        <v>320</v>
      </c>
    </row>
    <row r="1004" spans="1:2" x14ac:dyDescent="0.25">
      <c r="A1004" t="s">
        <v>501</v>
      </c>
      <c r="B1004" t="s">
        <v>320</v>
      </c>
    </row>
    <row r="1005" spans="1:2" x14ac:dyDescent="0.25">
      <c r="A1005" t="s">
        <v>501</v>
      </c>
      <c r="B1005" t="s">
        <v>321</v>
      </c>
    </row>
    <row r="1006" spans="1:2" x14ac:dyDescent="0.25">
      <c r="A1006" t="s">
        <v>501</v>
      </c>
      <c r="B1006" t="s">
        <v>321</v>
      </c>
    </row>
    <row r="1007" spans="1:2" x14ac:dyDescent="0.25">
      <c r="A1007" t="s">
        <v>501</v>
      </c>
      <c r="B1007" t="s">
        <v>321</v>
      </c>
    </row>
    <row r="1008" spans="1:2" x14ac:dyDescent="0.25">
      <c r="A1008" t="s">
        <v>501</v>
      </c>
      <c r="B1008" t="s">
        <v>321</v>
      </c>
    </row>
    <row r="1009" spans="1:2" x14ac:dyDescent="0.25">
      <c r="A1009" t="s">
        <v>501</v>
      </c>
      <c r="B1009" t="s">
        <v>324</v>
      </c>
    </row>
    <row r="1010" spans="1:2" x14ac:dyDescent="0.25">
      <c r="A1010" t="s">
        <v>501</v>
      </c>
      <c r="B1010" t="s">
        <v>324</v>
      </c>
    </row>
    <row r="1011" spans="1:2" x14ac:dyDescent="0.25">
      <c r="A1011" t="s">
        <v>502</v>
      </c>
      <c r="B1011" t="s">
        <v>300</v>
      </c>
    </row>
    <row r="1012" spans="1:2" x14ac:dyDescent="0.25">
      <c r="A1012" t="s">
        <v>502</v>
      </c>
      <c r="B1012" t="s">
        <v>304</v>
      </c>
    </row>
    <row r="1013" spans="1:2" x14ac:dyDescent="0.25">
      <c r="A1013" t="s">
        <v>502</v>
      </c>
      <c r="B1013" t="s">
        <v>304</v>
      </c>
    </row>
    <row r="1014" spans="1:2" x14ac:dyDescent="0.25">
      <c r="A1014" t="s">
        <v>502</v>
      </c>
      <c r="B1014" t="s">
        <v>304</v>
      </c>
    </row>
    <row r="1015" spans="1:2" x14ac:dyDescent="0.25">
      <c r="A1015" t="s">
        <v>502</v>
      </c>
      <c r="B1015" t="s">
        <v>304</v>
      </c>
    </row>
    <row r="1016" spans="1:2" x14ac:dyDescent="0.25">
      <c r="A1016" t="s">
        <v>502</v>
      </c>
      <c r="B1016" t="s">
        <v>304</v>
      </c>
    </row>
    <row r="1017" spans="1:2" x14ac:dyDescent="0.25">
      <c r="A1017" t="s">
        <v>502</v>
      </c>
      <c r="B1017" t="s">
        <v>304</v>
      </c>
    </row>
    <row r="1018" spans="1:2" x14ac:dyDescent="0.25">
      <c r="A1018" t="s">
        <v>502</v>
      </c>
      <c r="B1018" t="s">
        <v>306</v>
      </c>
    </row>
    <row r="1019" spans="1:2" x14ac:dyDescent="0.25">
      <c r="A1019" t="s">
        <v>502</v>
      </c>
      <c r="B1019" t="s">
        <v>306</v>
      </c>
    </row>
    <row r="1020" spans="1:2" x14ac:dyDescent="0.25">
      <c r="A1020" t="s">
        <v>502</v>
      </c>
      <c r="B1020" t="s">
        <v>306</v>
      </c>
    </row>
    <row r="1021" spans="1:2" x14ac:dyDescent="0.25">
      <c r="A1021" t="s">
        <v>502</v>
      </c>
      <c r="B1021" t="s">
        <v>306</v>
      </c>
    </row>
    <row r="1022" spans="1:2" x14ac:dyDescent="0.25">
      <c r="A1022" t="s">
        <v>502</v>
      </c>
      <c r="B1022" t="s">
        <v>309</v>
      </c>
    </row>
    <row r="1023" spans="1:2" x14ac:dyDescent="0.25">
      <c r="A1023" t="s">
        <v>502</v>
      </c>
      <c r="B1023" t="s">
        <v>309</v>
      </c>
    </row>
    <row r="1024" spans="1:2" x14ac:dyDescent="0.25">
      <c r="A1024" t="s">
        <v>502</v>
      </c>
      <c r="B1024" t="s">
        <v>309</v>
      </c>
    </row>
    <row r="1025" spans="1:2" x14ac:dyDescent="0.25">
      <c r="A1025" t="s">
        <v>502</v>
      </c>
      <c r="B1025" t="s">
        <v>319</v>
      </c>
    </row>
    <row r="1026" spans="1:2" x14ac:dyDescent="0.25">
      <c r="A1026" t="s">
        <v>502</v>
      </c>
      <c r="B1026" t="s">
        <v>319</v>
      </c>
    </row>
    <row r="1027" spans="1:2" x14ac:dyDescent="0.25">
      <c r="A1027" t="s">
        <v>502</v>
      </c>
      <c r="B1027" t="s">
        <v>320</v>
      </c>
    </row>
    <row r="1028" spans="1:2" x14ac:dyDescent="0.25">
      <c r="A1028" t="s">
        <v>502</v>
      </c>
      <c r="B1028" t="s">
        <v>320</v>
      </c>
    </row>
    <row r="1029" spans="1:2" x14ac:dyDescent="0.25">
      <c r="A1029" t="s">
        <v>502</v>
      </c>
      <c r="B1029" t="s">
        <v>320</v>
      </c>
    </row>
    <row r="1030" spans="1:2" x14ac:dyDescent="0.25">
      <c r="A1030" t="s">
        <v>502</v>
      </c>
      <c r="B1030" t="s">
        <v>320</v>
      </c>
    </row>
    <row r="1031" spans="1:2" x14ac:dyDescent="0.25">
      <c r="A1031" t="s">
        <v>502</v>
      </c>
      <c r="B1031" t="s">
        <v>320</v>
      </c>
    </row>
    <row r="1032" spans="1:2" x14ac:dyDescent="0.25">
      <c r="A1032" t="s">
        <v>502</v>
      </c>
      <c r="B1032" t="s">
        <v>320</v>
      </c>
    </row>
    <row r="1033" spans="1:2" x14ac:dyDescent="0.25">
      <c r="A1033" t="s">
        <v>502</v>
      </c>
      <c r="B1033" t="s">
        <v>320</v>
      </c>
    </row>
    <row r="1034" spans="1:2" x14ac:dyDescent="0.25">
      <c r="A1034" t="s">
        <v>502</v>
      </c>
      <c r="B1034" t="s">
        <v>320</v>
      </c>
    </row>
    <row r="1035" spans="1:2" x14ac:dyDescent="0.25">
      <c r="A1035" t="s">
        <v>502</v>
      </c>
      <c r="B1035" t="s">
        <v>324</v>
      </c>
    </row>
    <row r="1036" spans="1:2" x14ac:dyDescent="0.25">
      <c r="A1036" t="s">
        <v>502</v>
      </c>
      <c r="B1036" t="s">
        <v>324</v>
      </c>
    </row>
    <row r="1037" spans="1:2" x14ac:dyDescent="0.25">
      <c r="A1037" t="s">
        <v>502</v>
      </c>
      <c r="B1037" t="s">
        <v>324</v>
      </c>
    </row>
    <row r="1038" spans="1:2" x14ac:dyDescent="0.25">
      <c r="A1038" t="s">
        <v>503</v>
      </c>
      <c r="B1038" t="s">
        <v>247</v>
      </c>
    </row>
    <row r="1039" spans="1:2" x14ac:dyDescent="0.25">
      <c r="A1039" t="s">
        <v>503</v>
      </c>
      <c r="B1039" t="s">
        <v>247</v>
      </c>
    </row>
    <row r="1040" spans="1:2" x14ac:dyDescent="0.25">
      <c r="A1040" t="s">
        <v>503</v>
      </c>
      <c r="B1040" t="s">
        <v>247</v>
      </c>
    </row>
    <row r="1041" spans="1:2" x14ac:dyDescent="0.25">
      <c r="A1041" t="s">
        <v>503</v>
      </c>
      <c r="B1041" t="s">
        <v>247</v>
      </c>
    </row>
    <row r="1042" spans="1:2" x14ac:dyDescent="0.25">
      <c r="A1042" t="s">
        <v>503</v>
      </c>
      <c r="B1042" t="s">
        <v>247</v>
      </c>
    </row>
    <row r="1043" spans="1:2" x14ac:dyDescent="0.25">
      <c r="A1043" t="s">
        <v>503</v>
      </c>
      <c r="B1043" t="s">
        <v>247</v>
      </c>
    </row>
    <row r="1044" spans="1:2" x14ac:dyDescent="0.25">
      <c r="A1044" t="s">
        <v>503</v>
      </c>
      <c r="B1044" t="s">
        <v>247</v>
      </c>
    </row>
    <row r="1045" spans="1:2" x14ac:dyDescent="0.25">
      <c r="A1045" t="s">
        <v>503</v>
      </c>
      <c r="B1045" t="s">
        <v>247</v>
      </c>
    </row>
    <row r="1046" spans="1:2" x14ac:dyDescent="0.25">
      <c r="A1046" t="s">
        <v>504</v>
      </c>
      <c r="B1046" t="s">
        <v>243</v>
      </c>
    </row>
    <row r="1047" spans="1:2" x14ac:dyDescent="0.25">
      <c r="A1047" t="s">
        <v>504</v>
      </c>
      <c r="B1047" t="s">
        <v>243</v>
      </c>
    </row>
    <row r="1048" spans="1:2" x14ac:dyDescent="0.25">
      <c r="A1048" t="s">
        <v>504</v>
      </c>
      <c r="B1048" t="s">
        <v>243</v>
      </c>
    </row>
    <row r="1049" spans="1:2" x14ac:dyDescent="0.25">
      <c r="A1049" t="s">
        <v>504</v>
      </c>
      <c r="B1049" t="s">
        <v>243</v>
      </c>
    </row>
    <row r="1050" spans="1:2" x14ac:dyDescent="0.25">
      <c r="A1050" t="s">
        <v>504</v>
      </c>
      <c r="B1050" t="s">
        <v>243</v>
      </c>
    </row>
    <row r="1051" spans="1:2" x14ac:dyDescent="0.25">
      <c r="A1051" t="s">
        <v>504</v>
      </c>
      <c r="B1051" t="s">
        <v>243</v>
      </c>
    </row>
    <row r="1052" spans="1:2" x14ac:dyDescent="0.25">
      <c r="A1052" t="s">
        <v>504</v>
      </c>
      <c r="B1052" t="s">
        <v>243</v>
      </c>
    </row>
    <row r="1053" spans="1:2" x14ac:dyDescent="0.25">
      <c r="A1053" t="s">
        <v>505</v>
      </c>
      <c r="B1053" t="s">
        <v>233</v>
      </c>
    </row>
    <row r="1054" spans="1:2" x14ac:dyDescent="0.25">
      <c r="A1054" t="s">
        <v>505</v>
      </c>
      <c r="B1054" t="s">
        <v>233</v>
      </c>
    </row>
    <row r="1055" spans="1:2" x14ac:dyDescent="0.25">
      <c r="A1055" t="s">
        <v>505</v>
      </c>
      <c r="B1055" t="s">
        <v>233</v>
      </c>
    </row>
    <row r="1056" spans="1:2" x14ac:dyDescent="0.25">
      <c r="A1056" t="s">
        <v>505</v>
      </c>
      <c r="B1056" t="s">
        <v>233</v>
      </c>
    </row>
    <row r="1057" spans="1:2" x14ac:dyDescent="0.25">
      <c r="A1057" t="s">
        <v>505</v>
      </c>
      <c r="B1057" t="s">
        <v>233</v>
      </c>
    </row>
    <row r="1058" spans="1:2" x14ac:dyDescent="0.25">
      <c r="A1058" t="s">
        <v>505</v>
      </c>
      <c r="B1058" t="s">
        <v>241</v>
      </c>
    </row>
    <row r="1059" spans="1:2" x14ac:dyDescent="0.25">
      <c r="A1059" t="s">
        <v>506</v>
      </c>
      <c r="B1059" t="s">
        <v>243</v>
      </c>
    </row>
    <row r="1060" spans="1:2" x14ac:dyDescent="0.25">
      <c r="A1060" t="s">
        <v>506</v>
      </c>
      <c r="B1060" t="s">
        <v>243</v>
      </c>
    </row>
    <row r="1061" spans="1:2" x14ac:dyDescent="0.25">
      <c r="A1061" t="s">
        <v>506</v>
      </c>
      <c r="B1061" t="s">
        <v>243</v>
      </c>
    </row>
    <row r="1062" spans="1:2" x14ac:dyDescent="0.25">
      <c r="A1062" t="s">
        <v>506</v>
      </c>
      <c r="B1062" t="s">
        <v>243</v>
      </c>
    </row>
    <row r="1063" spans="1:2" x14ac:dyDescent="0.25">
      <c r="A1063" t="s">
        <v>506</v>
      </c>
      <c r="B1063" t="s">
        <v>243</v>
      </c>
    </row>
    <row r="1064" spans="1:2" x14ac:dyDescent="0.25">
      <c r="A1064" t="s">
        <v>506</v>
      </c>
      <c r="B1064" t="s">
        <v>243</v>
      </c>
    </row>
    <row r="1065" spans="1:2" x14ac:dyDescent="0.25">
      <c r="A1065" t="s">
        <v>506</v>
      </c>
      <c r="B1065" t="s">
        <v>243</v>
      </c>
    </row>
    <row r="1066" spans="1:2" x14ac:dyDescent="0.25">
      <c r="A1066" t="s">
        <v>506</v>
      </c>
      <c r="B1066" t="s">
        <v>243</v>
      </c>
    </row>
    <row r="1067" spans="1:2" x14ac:dyDescent="0.25">
      <c r="A1067" t="s">
        <v>506</v>
      </c>
      <c r="B1067" t="s">
        <v>243</v>
      </c>
    </row>
    <row r="1068" spans="1:2" x14ac:dyDescent="0.25">
      <c r="A1068" t="s">
        <v>506</v>
      </c>
      <c r="B1068" t="s">
        <v>243</v>
      </c>
    </row>
    <row r="1069" spans="1:2" x14ac:dyDescent="0.25">
      <c r="A1069" t="s">
        <v>506</v>
      </c>
      <c r="B1069" t="s">
        <v>244</v>
      </c>
    </row>
    <row r="1070" spans="1:2" x14ac:dyDescent="0.25">
      <c r="A1070" t="s">
        <v>507</v>
      </c>
      <c r="B1070" t="s">
        <v>227</v>
      </c>
    </row>
    <row r="1071" spans="1:2" x14ac:dyDescent="0.25">
      <c r="A1071" t="s">
        <v>507</v>
      </c>
      <c r="B1071" t="s">
        <v>227</v>
      </c>
    </row>
    <row r="1072" spans="1:2" x14ac:dyDescent="0.25">
      <c r="A1072" t="s">
        <v>508</v>
      </c>
      <c r="B1072" t="s">
        <v>293</v>
      </c>
    </row>
    <row r="1073" spans="1:2" x14ac:dyDescent="0.25">
      <c r="A1073" t="s">
        <v>509</v>
      </c>
      <c r="B1073" t="s">
        <v>232</v>
      </c>
    </row>
    <row r="1074" spans="1:2" x14ac:dyDescent="0.25">
      <c r="A1074" t="s">
        <v>509</v>
      </c>
      <c r="B1074" t="s">
        <v>232</v>
      </c>
    </row>
    <row r="1075" spans="1:2" x14ac:dyDescent="0.25">
      <c r="A1075" t="s">
        <v>509</v>
      </c>
      <c r="B1075" t="s">
        <v>232</v>
      </c>
    </row>
    <row r="1076" spans="1:2" x14ac:dyDescent="0.25">
      <c r="A1076" t="s">
        <v>509</v>
      </c>
      <c r="B1076" t="s">
        <v>232</v>
      </c>
    </row>
    <row r="1077" spans="1:2" x14ac:dyDescent="0.25">
      <c r="A1077" t="s">
        <v>509</v>
      </c>
      <c r="B1077" t="s">
        <v>232</v>
      </c>
    </row>
    <row r="1078" spans="1:2" x14ac:dyDescent="0.25">
      <c r="A1078" t="s">
        <v>509</v>
      </c>
      <c r="B1078" t="s">
        <v>232</v>
      </c>
    </row>
    <row r="1079" spans="1:2" x14ac:dyDescent="0.25">
      <c r="A1079" t="s">
        <v>509</v>
      </c>
      <c r="B1079" t="s">
        <v>232</v>
      </c>
    </row>
    <row r="1080" spans="1:2" x14ac:dyDescent="0.25">
      <c r="A1080" t="s">
        <v>509</v>
      </c>
      <c r="B1080" t="s">
        <v>232</v>
      </c>
    </row>
    <row r="1081" spans="1:2" x14ac:dyDescent="0.25">
      <c r="A1081" t="s">
        <v>510</v>
      </c>
      <c r="B1081" t="s">
        <v>227</v>
      </c>
    </row>
    <row r="1082" spans="1:2" x14ac:dyDescent="0.25">
      <c r="A1082" t="s">
        <v>510</v>
      </c>
      <c r="B1082" t="s">
        <v>227</v>
      </c>
    </row>
    <row r="1083" spans="1:2" x14ac:dyDescent="0.25">
      <c r="A1083" t="s">
        <v>510</v>
      </c>
      <c r="B1083" t="s">
        <v>227</v>
      </c>
    </row>
    <row r="1084" spans="1:2" x14ac:dyDescent="0.25">
      <c r="A1084" t="s">
        <v>511</v>
      </c>
      <c r="B1084" t="s">
        <v>243</v>
      </c>
    </row>
    <row r="1085" spans="1:2" x14ac:dyDescent="0.25">
      <c r="A1085" t="s">
        <v>512</v>
      </c>
      <c r="B1085" t="s">
        <v>242</v>
      </c>
    </row>
    <row r="1086" spans="1:2" x14ac:dyDescent="0.25">
      <c r="A1086" t="s">
        <v>512</v>
      </c>
      <c r="B1086" t="s">
        <v>242</v>
      </c>
    </row>
    <row r="1087" spans="1:2" x14ac:dyDescent="0.25">
      <c r="A1087" t="s">
        <v>512</v>
      </c>
      <c r="B1087" t="s">
        <v>242</v>
      </c>
    </row>
    <row r="1088" spans="1:2" x14ac:dyDescent="0.25">
      <c r="A1088" t="s">
        <v>513</v>
      </c>
      <c r="B1088" t="s">
        <v>273</v>
      </c>
    </row>
    <row r="1089" spans="1:2" x14ac:dyDescent="0.25">
      <c r="A1089" t="s">
        <v>514</v>
      </c>
      <c r="B1089" t="s">
        <v>293</v>
      </c>
    </row>
    <row r="1090" spans="1:2" x14ac:dyDescent="0.25">
      <c r="A1090" t="s">
        <v>514</v>
      </c>
      <c r="B1090" t="s">
        <v>293</v>
      </c>
    </row>
    <row r="1091" spans="1:2" x14ac:dyDescent="0.25">
      <c r="A1091" t="s">
        <v>514</v>
      </c>
      <c r="B1091" t="s">
        <v>293</v>
      </c>
    </row>
    <row r="1092" spans="1:2" x14ac:dyDescent="0.25">
      <c r="A1092" t="s">
        <v>515</v>
      </c>
      <c r="B1092" t="s">
        <v>242</v>
      </c>
    </row>
    <row r="1093" spans="1:2" x14ac:dyDescent="0.25">
      <c r="A1093" t="s">
        <v>515</v>
      </c>
      <c r="B1093" t="s">
        <v>242</v>
      </c>
    </row>
    <row r="1094" spans="1:2" x14ac:dyDescent="0.25">
      <c r="A1094" t="s">
        <v>515</v>
      </c>
      <c r="B1094" t="s">
        <v>242</v>
      </c>
    </row>
    <row r="1095" spans="1:2" x14ac:dyDescent="0.25">
      <c r="A1095" t="s">
        <v>516</v>
      </c>
      <c r="B1095" t="s">
        <v>282</v>
      </c>
    </row>
    <row r="1096" spans="1:2" x14ac:dyDescent="0.25">
      <c r="A1096" t="s">
        <v>516</v>
      </c>
      <c r="B1096" t="s">
        <v>283</v>
      </c>
    </row>
    <row r="1097" spans="1:2" x14ac:dyDescent="0.25">
      <c r="A1097" t="s">
        <v>516</v>
      </c>
      <c r="B1097" t="s">
        <v>283</v>
      </c>
    </row>
    <row r="1098" spans="1:2" x14ac:dyDescent="0.25">
      <c r="A1098" t="s">
        <v>516</v>
      </c>
      <c r="B1098" t="s">
        <v>283</v>
      </c>
    </row>
    <row r="1099" spans="1:2" x14ac:dyDescent="0.25">
      <c r="A1099" t="s">
        <v>516</v>
      </c>
      <c r="B1099" t="s">
        <v>283</v>
      </c>
    </row>
    <row r="1100" spans="1:2" x14ac:dyDescent="0.25">
      <c r="A1100" t="s">
        <v>516</v>
      </c>
      <c r="B1100" t="s">
        <v>283</v>
      </c>
    </row>
    <row r="1101" spans="1:2" x14ac:dyDescent="0.25">
      <c r="A1101" t="s">
        <v>516</v>
      </c>
      <c r="B1101" t="s">
        <v>283</v>
      </c>
    </row>
    <row r="1102" spans="1:2" x14ac:dyDescent="0.25">
      <c r="A1102" t="s">
        <v>516</v>
      </c>
      <c r="B1102" t="s">
        <v>283</v>
      </c>
    </row>
    <row r="1103" spans="1:2" x14ac:dyDescent="0.25">
      <c r="A1103" t="s">
        <v>517</v>
      </c>
      <c r="B1103" t="s">
        <v>273</v>
      </c>
    </row>
    <row r="1104" spans="1:2" x14ac:dyDescent="0.25">
      <c r="A1104" t="s">
        <v>517</v>
      </c>
      <c r="B1104" t="s">
        <v>273</v>
      </c>
    </row>
    <row r="1105" spans="1:2" x14ac:dyDescent="0.25">
      <c r="A1105" t="s">
        <v>517</v>
      </c>
      <c r="B1105" t="s">
        <v>274</v>
      </c>
    </row>
    <row r="1106" spans="1:2" x14ac:dyDescent="0.25">
      <c r="A1106" t="s">
        <v>517</v>
      </c>
      <c r="B1106" t="s">
        <v>274</v>
      </c>
    </row>
    <row r="1107" spans="1:2" x14ac:dyDescent="0.25">
      <c r="A1107" t="s">
        <v>517</v>
      </c>
      <c r="B1107" t="s">
        <v>274</v>
      </c>
    </row>
    <row r="1108" spans="1:2" x14ac:dyDescent="0.25">
      <c r="A1108" t="s">
        <v>517</v>
      </c>
      <c r="B1108" t="s">
        <v>274</v>
      </c>
    </row>
    <row r="1109" spans="1:2" x14ac:dyDescent="0.25">
      <c r="A1109" t="s">
        <v>517</v>
      </c>
      <c r="B1109" t="s">
        <v>274</v>
      </c>
    </row>
    <row r="1110" spans="1:2" x14ac:dyDescent="0.25">
      <c r="A1110" t="s">
        <v>518</v>
      </c>
      <c r="B1110" t="s">
        <v>234</v>
      </c>
    </row>
    <row r="1111" spans="1:2" x14ac:dyDescent="0.25">
      <c r="A1111" t="s">
        <v>518</v>
      </c>
      <c r="B1111" t="s">
        <v>235</v>
      </c>
    </row>
    <row r="1112" spans="1:2" x14ac:dyDescent="0.25">
      <c r="A1112" t="s">
        <v>518</v>
      </c>
      <c r="B1112" t="s">
        <v>239</v>
      </c>
    </row>
    <row r="1113" spans="1:2" x14ac:dyDescent="0.25">
      <c r="A1113" t="s">
        <v>518</v>
      </c>
      <c r="B1113" t="s">
        <v>242</v>
      </c>
    </row>
    <row r="1114" spans="1:2" x14ac:dyDescent="0.25">
      <c r="A1114" t="s">
        <v>518</v>
      </c>
      <c r="B1114" t="s">
        <v>242</v>
      </c>
    </row>
    <row r="1115" spans="1:2" x14ac:dyDescent="0.25">
      <c r="A1115" t="s">
        <v>518</v>
      </c>
      <c r="B1115" t="s">
        <v>242</v>
      </c>
    </row>
    <row r="1116" spans="1:2" x14ac:dyDescent="0.25">
      <c r="A1116" t="s">
        <v>518</v>
      </c>
      <c r="B1116" t="s">
        <v>242</v>
      </c>
    </row>
    <row r="1117" spans="1:2" x14ac:dyDescent="0.25">
      <c r="A1117" t="s">
        <v>518</v>
      </c>
      <c r="B1117" t="s">
        <v>242</v>
      </c>
    </row>
    <row r="1118" spans="1:2" x14ac:dyDescent="0.25">
      <c r="A1118" t="s">
        <v>518</v>
      </c>
      <c r="B1118" t="s">
        <v>242</v>
      </c>
    </row>
    <row r="1119" spans="1:2" x14ac:dyDescent="0.25">
      <c r="A1119" t="s">
        <v>518</v>
      </c>
      <c r="B1119" t="s">
        <v>245</v>
      </c>
    </row>
    <row r="1120" spans="1:2" x14ac:dyDescent="0.25">
      <c r="A1120" t="s">
        <v>518</v>
      </c>
      <c r="B1120" t="s">
        <v>245</v>
      </c>
    </row>
    <row r="1121" spans="1:2" x14ac:dyDescent="0.25">
      <c r="A1121" t="s">
        <v>518</v>
      </c>
      <c r="B1121" t="s">
        <v>245</v>
      </c>
    </row>
    <row r="1122" spans="1:2" x14ac:dyDescent="0.25">
      <c r="A1122" t="s">
        <v>518</v>
      </c>
      <c r="B1122" t="s">
        <v>245</v>
      </c>
    </row>
    <row r="1123" spans="1:2" x14ac:dyDescent="0.25">
      <c r="A1123" t="s">
        <v>518</v>
      </c>
      <c r="B1123" t="s">
        <v>245</v>
      </c>
    </row>
    <row r="1124" spans="1:2" x14ac:dyDescent="0.25">
      <c r="A1124" t="s">
        <v>518</v>
      </c>
      <c r="B1124" t="s">
        <v>245</v>
      </c>
    </row>
    <row r="1125" spans="1:2" x14ac:dyDescent="0.25">
      <c r="A1125" t="s">
        <v>518</v>
      </c>
      <c r="B1125" t="s">
        <v>246</v>
      </c>
    </row>
    <row r="1126" spans="1:2" x14ac:dyDescent="0.25">
      <c r="A1126" t="s">
        <v>518</v>
      </c>
      <c r="B1126" t="s">
        <v>246</v>
      </c>
    </row>
    <row r="1127" spans="1:2" x14ac:dyDescent="0.25">
      <c r="A1127" t="s">
        <v>518</v>
      </c>
      <c r="B1127" t="s">
        <v>246</v>
      </c>
    </row>
    <row r="1128" spans="1:2" x14ac:dyDescent="0.25">
      <c r="A1128" t="s">
        <v>518</v>
      </c>
      <c r="B1128" t="s">
        <v>246</v>
      </c>
    </row>
    <row r="1129" spans="1:2" x14ac:dyDescent="0.25">
      <c r="A1129" t="s">
        <v>518</v>
      </c>
      <c r="B1129" t="s">
        <v>246</v>
      </c>
    </row>
    <row r="1130" spans="1:2" x14ac:dyDescent="0.25">
      <c r="A1130" t="s">
        <v>518</v>
      </c>
      <c r="B1130" t="s">
        <v>246</v>
      </c>
    </row>
    <row r="1131" spans="1:2" x14ac:dyDescent="0.25">
      <c r="A1131" t="s">
        <v>518</v>
      </c>
      <c r="B1131" t="s">
        <v>246</v>
      </c>
    </row>
    <row r="1132" spans="1:2" x14ac:dyDescent="0.25">
      <c r="A1132" t="s">
        <v>518</v>
      </c>
      <c r="B1132" t="s">
        <v>247</v>
      </c>
    </row>
    <row r="1133" spans="1:2" x14ac:dyDescent="0.25">
      <c r="A1133" t="s">
        <v>518</v>
      </c>
      <c r="B1133" t="s">
        <v>247</v>
      </c>
    </row>
    <row r="1134" spans="1:2" x14ac:dyDescent="0.25">
      <c r="A1134" t="s">
        <v>518</v>
      </c>
      <c r="B1134" t="s">
        <v>247</v>
      </c>
    </row>
    <row r="1135" spans="1:2" x14ac:dyDescent="0.25">
      <c r="A1135" t="s">
        <v>518</v>
      </c>
      <c r="B1135" t="s">
        <v>247</v>
      </c>
    </row>
    <row r="1136" spans="1:2" x14ac:dyDescent="0.25">
      <c r="A1136" t="s">
        <v>518</v>
      </c>
      <c r="B1136" t="s">
        <v>247</v>
      </c>
    </row>
    <row r="1137" spans="1:2" x14ac:dyDescent="0.25">
      <c r="A1137" t="s">
        <v>518</v>
      </c>
      <c r="B1137" t="s">
        <v>247</v>
      </c>
    </row>
    <row r="1138" spans="1:2" x14ac:dyDescent="0.25">
      <c r="A1138" t="s">
        <v>518</v>
      </c>
      <c r="B1138" t="s">
        <v>247</v>
      </c>
    </row>
    <row r="1139" spans="1:2" x14ac:dyDescent="0.25">
      <c r="A1139" t="s">
        <v>518</v>
      </c>
      <c r="B1139" t="s">
        <v>247</v>
      </c>
    </row>
    <row r="1140" spans="1:2" x14ac:dyDescent="0.25">
      <c r="A1140" t="s">
        <v>519</v>
      </c>
      <c r="B1140" t="s">
        <v>326</v>
      </c>
    </row>
    <row r="1141" spans="1:2" x14ac:dyDescent="0.25">
      <c r="A1141" t="s">
        <v>520</v>
      </c>
      <c r="B1141" t="s">
        <v>329</v>
      </c>
    </row>
    <row r="1142" spans="1:2" x14ac:dyDescent="0.25">
      <c r="A1142" t="s">
        <v>520</v>
      </c>
      <c r="B1142" t="s">
        <v>329</v>
      </c>
    </row>
    <row r="1143" spans="1:2" x14ac:dyDescent="0.25">
      <c r="A1143" t="s">
        <v>520</v>
      </c>
      <c r="B1143" t="s">
        <v>329</v>
      </c>
    </row>
    <row r="1144" spans="1:2" x14ac:dyDescent="0.25">
      <c r="A1144" t="s">
        <v>520</v>
      </c>
      <c r="B1144" t="s">
        <v>329</v>
      </c>
    </row>
    <row r="1145" spans="1:2" x14ac:dyDescent="0.25">
      <c r="A1145" t="s">
        <v>520</v>
      </c>
      <c r="B1145" t="s">
        <v>329</v>
      </c>
    </row>
    <row r="1146" spans="1:2" x14ac:dyDescent="0.25">
      <c r="A1146" t="s">
        <v>520</v>
      </c>
      <c r="B1146" t="s">
        <v>329</v>
      </c>
    </row>
    <row r="1147" spans="1:2" x14ac:dyDescent="0.25">
      <c r="A1147" t="s">
        <v>520</v>
      </c>
      <c r="B1147" t="s">
        <v>331</v>
      </c>
    </row>
    <row r="1148" spans="1:2" x14ac:dyDescent="0.25">
      <c r="A1148" t="s">
        <v>520</v>
      </c>
      <c r="B1148" t="s">
        <v>331</v>
      </c>
    </row>
    <row r="1149" spans="1:2" x14ac:dyDescent="0.25">
      <c r="A1149" t="s">
        <v>520</v>
      </c>
      <c r="B1149" t="s">
        <v>331</v>
      </c>
    </row>
    <row r="1150" spans="1:2" x14ac:dyDescent="0.25">
      <c r="A1150" t="s">
        <v>520</v>
      </c>
      <c r="B1150" t="s">
        <v>331</v>
      </c>
    </row>
    <row r="1151" spans="1:2" x14ac:dyDescent="0.25">
      <c r="A1151" t="s">
        <v>520</v>
      </c>
      <c r="B1151" t="s">
        <v>332</v>
      </c>
    </row>
    <row r="1152" spans="1:2" x14ac:dyDescent="0.25">
      <c r="A1152" t="s">
        <v>520</v>
      </c>
      <c r="B1152" t="s">
        <v>332</v>
      </c>
    </row>
    <row r="1153" spans="1:2" x14ac:dyDescent="0.25">
      <c r="A1153" t="s">
        <v>520</v>
      </c>
      <c r="B1153" t="s">
        <v>332</v>
      </c>
    </row>
    <row r="1154" spans="1:2" x14ac:dyDescent="0.25">
      <c r="A1154" t="s">
        <v>520</v>
      </c>
      <c r="B1154" t="s">
        <v>333</v>
      </c>
    </row>
    <row r="1155" spans="1:2" x14ac:dyDescent="0.25">
      <c r="A1155" t="s">
        <v>520</v>
      </c>
      <c r="B1155" t="s">
        <v>338</v>
      </c>
    </row>
    <row r="1156" spans="1:2" x14ac:dyDescent="0.25">
      <c r="A1156" t="s">
        <v>520</v>
      </c>
      <c r="B1156" t="s">
        <v>338</v>
      </c>
    </row>
    <row r="1157" spans="1:2" x14ac:dyDescent="0.25">
      <c r="A1157" t="s">
        <v>520</v>
      </c>
      <c r="B1157" t="s">
        <v>338</v>
      </c>
    </row>
    <row r="1158" spans="1:2" x14ac:dyDescent="0.25">
      <c r="A1158" t="s">
        <v>520</v>
      </c>
      <c r="B1158" t="s">
        <v>338</v>
      </c>
    </row>
    <row r="1159" spans="1:2" x14ac:dyDescent="0.25">
      <c r="A1159" t="s">
        <v>520</v>
      </c>
      <c r="B1159" t="s">
        <v>338</v>
      </c>
    </row>
    <row r="1160" spans="1:2" x14ac:dyDescent="0.25">
      <c r="A1160" t="s">
        <v>520</v>
      </c>
      <c r="B1160" t="s">
        <v>338</v>
      </c>
    </row>
    <row r="1161" spans="1:2" x14ac:dyDescent="0.25">
      <c r="A1161" t="s">
        <v>520</v>
      </c>
      <c r="B1161" t="s">
        <v>338</v>
      </c>
    </row>
    <row r="1162" spans="1:2" x14ac:dyDescent="0.25">
      <c r="A1162" t="s">
        <v>521</v>
      </c>
      <c r="B1162" t="s">
        <v>298</v>
      </c>
    </row>
    <row r="1163" spans="1:2" x14ac:dyDescent="0.25">
      <c r="A1163" t="s">
        <v>521</v>
      </c>
      <c r="B1163" t="s">
        <v>298</v>
      </c>
    </row>
    <row r="1164" spans="1:2" x14ac:dyDescent="0.25">
      <c r="A1164" t="s">
        <v>521</v>
      </c>
      <c r="B1164" t="s">
        <v>298</v>
      </c>
    </row>
    <row r="1165" spans="1:2" x14ac:dyDescent="0.25">
      <c r="A1165" t="s">
        <v>521</v>
      </c>
      <c r="B1165" t="s">
        <v>298</v>
      </c>
    </row>
    <row r="1166" spans="1:2" x14ac:dyDescent="0.25">
      <c r="A1166" t="s">
        <v>521</v>
      </c>
      <c r="B1166" t="s">
        <v>325</v>
      </c>
    </row>
    <row r="1167" spans="1:2" x14ac:dyDescent="0.25">
      <c r="A1167" t="s">
        <v>521</v>
      </c>
      <c r="B1167" t="s">
        <v>325</v>
      </c>
    </row>
    <row r="1168" spans="1:2" x14ac:dyDescent="0.25">
      <c r="A1168" t="s">
        <v>521</v>
      </c>
      <c r="B1168" t="s">
        <v>325</v>
      </c>
    </row>
    <row r="1169" spans="1:2" x14ac:dyDescent="0.25">
      <c r="A1169" t="s">
        <v>521</v>
      </c>
      <c r="B1169" t="s">
        <v>326</v>
      </c>
    </row>
    <row r="1170" spans="1:2" x14ac:dyDescent="0.25">
      <c r="A1170" t="s">
        <v>522</v>
      </c>
      <c r="B1170" t="s">
        <v>247</v>
      </c>
    </row>
    <row r="1171" spans="1:2" x14ac:dyDescent="0.25">
      <c r="A1171" t="s">
        <v>522</v>
      </c>
      <c r="B1171" t="s">
        <v>247</v>
      </c>
    </row>
    <row r="1172" spans="1:2" x14ac:dyDescent="0.25">
      <c r="A1172" t="s">
        <v>522</v>
      </c>
      <c r="B1172" t="s">
        <v>247</v>
      </c>
    </row>
    <row r="1173" spans="1:2" x14ac:dyDescent="0.25">
      <c r="A1173" t="s">
        <v>522</v>
      </c>
      <c r="B1173" t="s">
        <v>247</v>
      </c>
    </row>
    <row r="1174" spans="1:2" x14ac:dyDescent="0.25">
      <c r="A1174" t="s">
        <v>522</v>
      </c>
      <c r="B1174" t="s">
        <v>247</v>
      </c>
    </row>
    <row r="1175" spans="1:2" x14ac:dyDescent="0.25">
      <c r="A1175" t="s">
        <v>522</v>
      </c>
      <c r="B1175" t="s">
        <v>247</v>
      </c>
    </row>
    <row r="1176" spans="1:2" x14ac:dyDescent="0.25">
      <c r="A1176" t="s">
        <v>522</v>
      </c>
      <c r="B1176" t="s">
        <v>247</v>
      </c>
    </row>
    <row r="1177" spans="1:2" x14ac:dyDescent="0.25">
      <c r="A1177" t="s">
        <v>522</v>
      </c>
      <c r="B1177" t="s">
        <v>247</v>
      </c>
    </row>
    <row r="1178" spans="1:2" x14ac:dyDescent="0.25">
      <c r="A1178" t="s">
        <v>523</v>
      </c>
      <c r="B1178" t="s">
        <v>234</v>
      </c>
    </row>
    <row r="1179" spans="1:2" x14ac:dyDescent="0.25">
      <c r="A1179" t="s">
        <v>523</v>
      </c>
      <c r="B1179" t="s">
        <v>234</v>
      </c>
    </row>
    <row r="1180" spans="1:2" x14ac:dyDescent="0.25">
      <c r="A1180" t="s">
        <v>523</v>
      </c>
      <c r="B1180" t="s">
        <v>234</v>
      </c>
    </row>
    <row r="1181" spans="1:2" x14ac:dyDescent="0.25">
      <c r="A1181" t="s">
        <v>523</v>
      </c>
      <c r="B1181" t="s">
        <v>234</v>
      </c>
    </row>
    <row r="1182" spans="1:2" x14ac:dyDescent="0.25">
      <c r="A1182" t="s">
        <v>523</v>
      </c>
      <c r="B1182" t="s">
        <v>235</v>
      </c>
    </row>
    <row r="1183" spans="1:2" x14ac:dyDescent="0.25">
      <c r="A1183" t="s">
        <v>523</v>
      </c>
      <c r="B1183" t="s">
        <v>235</v>
      </c>
    </row>
    <row r="1184" spans="1:2" x14ac:dyDescent="0.25">
      <c r="A1184" t="s">
        <v>523</v>
      </c>
      <c r="B1184" t="s">
        <v>235</v>
      </c>
    </row>
    <row r="1185" spans="1:2" x14ac:dyDescent="0.25">
      <c r="A1185" t="s">
        <v>523</v>
      </c>
      <c r="B1185" t="s">
        <v>240</v>
      </c>
    </row>
    <row r="1186" spans="1:2" x14ac:dyDescent="0.25">
      <c r="A1186" t="s">
        <v>523</v>
      </c>
      <c r="B1186" t="s">
        <v>240</v>
      </c>
    </row>
    <row r="1187" spans="1:2" x14ac:dyDescent="0.25">
      <c r="A1187" t="s">
        <v>523</v>
      </c>
      <c r="B1187" t="s">
        <v>240</v>
      </c>
    </row>
    <row r="1188" spans="1:2" x14ac:dyDescent="0.25">
      <c r="A1188" t="s">
        <v>523</v>
      </c>
      <c r="B1188" t="s">
        <v>240</v>
      </c>
    </row>
    <row r="1189" spans="1:2" x14ac:dyDescent="0.25">
      <c r="A1189" t="s">
        <v>523</v>
      </c>
      <c r="B1189" t="s">
        <v>240</v>
      </c>
    </row>
    <row r="1190" spans="1:2" x14ac:dyDescent="0.25">
      <c r="A1190" t="s">
        <v>523</v>
      </c>
      <c r="B1190" t="s">
        <v>245</v>
      </c>
    </row>
    <row r="1191" spans="1:2" x14ac:dyDescent="0.25">
      <c r="A1191" t="s">
        <v>523</v>
      </c>
      <c r="B1191" t="s">
        <v>245</v>
      </c>
    </row>
    <row r="1192" spans="1:2" x14ac:dyDescent="0.25">
      <c r="A1192" t="s">
        <v>523</v>
      </c>
      <c r="B1192" t="s">
        <v>245</v>
      </c>
    </row>
    <row r="1193" spans="1:2" x14ac:dyDescent="0.25">
      <c r="A1193" t="s">
        <v>523</v>
      </c>
      <c r="B1193" t="s">
        <v>245</v>
      </c>
    </row>
    <row r="1194" spans="1:2" x14ac:dyDescent="0.25">
      <c r="A1194" t="s">
        <v>523</v>
      </c>
      <c r="B1194" t="s">
        <v>245</v>
      </c>
    </row>
    <row r="1195" spans="1:2" x14ac:dyDescent="0.25">
      <c r="A1195" t="s">
        <v>523</v>
      </c>
      <c r="B1195" t="s">
        <v>247</v>
      </c>
    </row>
    <row r="1196" spans="1:2" x14ac:dyDescent="0.25">
      <c r="A1196" t="s">
        <v>523</v>
      </c>
      <c r="B1196" t="s">
        <v>247</v>
      </c>
    </row>
    <row r="1197" spans="1:2" x14ac:dyDescent="0.25">
      <c r="A1197" t="s">
        <v>523</v>
      </c>
      <c r="B1197" t="s">
        <v>247</v>
      </c>
    </row>
    <row r="1198" spans="1:2" x14ac:dyDescent="0.25">
      <c r="A1198" t="s">
        <v>523</v>
      </c>
      <c r="B1198" t="s">
        <v>247</v>
      </c>
    </row>
    <row r="1199" spans="1:2" x14ac:dyDescent="0.25">
      <c r="A1199" t="s">
        <v>523</v>
      </c>
      <c r="B1199" t="s">
        <v>247</v>
      </c>
    </row>
    <row r="1200" spans="1:2" x14ac:dyDescent="0.25">
      <c r="A1200" t="s">
        <v>523</v>
      </c>
      <c r="B1200" t="s">
        <v>247</v>
      </c>
    </row>
    <row r="1201" spans="1:2" x14ac:dyDescent="0.25">
      <c r="A1201" t="s">
        <v>523</v>
      </c>
      <c r="B1201" t="s">
        <v>247</v>
      </c>
    </row>
    <row r="1202" spans="1:2" x14ac:dyDescent="0.25">
      <c r="A1202" t="s">
        <v>523</v>
      </c>
      <c r="B1202" t="s">
        <v>247</v>
      </c>
    </row>
    <row r="1203" spans="1:2" x14ac:dyDescent="0.25">
      <c r="A1203" t="s">
        <v>524</v>
      </c>
      <c r="B1203" t="s">
        <v>242</v>
      </c>
    </row>
    <row r="1204" spans="1:2" x14ac:dyDescent="0.25">
      <c r="A1204" t="s">
        <v>524</v>
      </c>
      <c r="B1204" t="s">
        <v>293</v>
      </c>
    </row>
    <row r="1205" spans="1:2" x14ac:dyDescent="0.25">
      <c r="A1205" t="s">
        <v>525</v>
      </c>
      <c r="B1205" t="s">
        <v>242</v>
      </c>
    </row>
    <row r="1206" spans="1:2" x14ac:dyDescent="0.25">
      <c r="A1206" t="s">
        <v>526</v>
      </c>
      <c r="B1206" t="s">
        <v>227</v>
      </c>
    </row>
    <row r="1207" spans="1:2" x14ac:dyDescent="0.25">
      <c r="A1207" t="s">
        <v>527</v>
      </c>
      <c r="B1207" t="s">
        <v>326</v>
      </c>
    </row>
    <row r="1208" spans="1:2" x14ac:dyDescent="0.25">
      <c r="A1208" t="s">
        <v>527</v>
      </c>
      <c r="B1208" t="s">
        <v>326</v>
      </c>
    </row>
    <row r="1209" spans="1:2" x14ac:dyDescent="0.25">
      <c r="A1209" t="s">
        <v>527</v>
      </c>
      <c r="B1209" t="s">
        <v>326</v>
      </c>
    </row>
    <row r="1210" spans="1:2" x14ac:dyDescent="0.25">
      <c r="A1210" t="s">
        <v>527</v>
      </c>
      <c r="B1210" t="s">
        <v>326</v>
      </c>
    </row>
    <row r="1211" spans="1:2" x14ac:dyDescent="0.25">
      <c r="A1211" t="s">
        <v>527</v>
      </c>
      <c r="B1211" t="s">
        <v>326</v>
      </c>
    </row>
    <row r="1212" spans="1:2" x14ac:dyDescent="0.25">
      <c r="A1212" t="s">
        <v>527</v>
      </c>
      <c r="B1212" t="s">
        <v>326</v>
      </c>
    </row>
    <row r="1213" spans="1:2" x14ac:dyDescent="0.25">
      <c r="A1213" t="s">
        <v>527</v>
      </c>
      <c r="B1213" t="s">
        <v>326</v>
      </c>
    </row>
    <row r="1214" spans="1:2" x14ac:dyDescent="0.25">
      <c r="A1214" t="s">
        <v>527</v>
      </c>
      <c r="B1214" t="s">
        <v>326</v>
      </c>
    </row>
    <row r="1215" spans="1:2" x14ac:dyDescent="0.25">
      <c r="A1215" t="s">
        <v>528</v>
      </c>
      <c r="B1215" t="s">
        <v>317</v>
      </c>
    </row>
    <row r="1216" spans="1:2" x14ac:dyDescent="0.25">
      <c r="A1216" t="s">
        <v>529</v>
      </c>
      <c r="B1216" t="s">
        <v>271</v>
      </c>
    </row>
    <row r="1217" spans="1:2" x14ac:dyDescent="0.25">
      <c r="A1217" t="s">
        <v>529</v>
      </c>
      <c r="B1217" t="s">
        <v>271</v>
      </c>
    </row>
    <row r="1218" spans="1:2" x14ac:dyDescent="0.25">
      <c r="A1218" t="s">
        <v>529</v>
      </c>
      <c r="B1218" t="s">
        <v>271</v>
      </c>
    </row>
    <row r="1219" spans="1:2" x14ac:dyDescent="0.25">
      <c r="A1219" t="s">
        <v>529</v>
      </c>
      <c r="B1219" t="s">
        <v>271</v>
      </c>
    </row>
    <row r="1220" spans="1:2" x14ac:dyDescent="0.25">
      <c r="A1220" t="s">
        <v>529</v>
      </c>
      <c r="B1220" t="s">
        <v>271</v>
      </c>
    </row>
    <row r="1221" spans="1:2" x14ac:dyDescent="0.25">
      <c r="A1221" t="s">
        <v>529</v>
      </c>
      <c r="B1221" t="s">
        <v>271</v>
      </c>
    </row>
    <row r="1222" spans="1:2" x14ac:dyDescent="0.25">
      <c r="A1222" t="s">
        <v>529</v>
      </c>
      <c r="B1222" t="s">
        <v>271</v>
      </c>
    </row>
    <row r="1223" spans="1:2" x14ac:dyDescent="0.25">
      <c r="A1223" t="s">
        <v>529</v>
      </c>
      <c r="B1223" t="s">
        <v>271</v>
      </c>
    </row>
    <row r="1224" spans="1:2" x14ac:dyDescent="0.25">
      <c r="A1224" t="s">
        <v>530</v>
      </c>
      <c r="B1224" t="s">
        <v>309</v>
      </c>
    </row>
    <row r="1225" spans="1:2" x14ac:dyDescent="0.25">
      <c r="A1225" t="s">
        <v>530</v>
      </c>
      <c r="B1225" t="s">
        <v>309</v>
      </c>
    </row>
    <row r="1226" spans="1:2" x14ac:dyDescent="0.25">
      <c r="A1226" t="s">
        <v>530</v>
      </c>
      <c r="B1226" t="s">
        <v>309</v>
      </c>
    </row>
    <row r="1227" spans="1:2" x14ac:dyDescent="0.25">
      <c r="A1227" t="s">
        <v>530</v>
      </c>
      <c r="B1227" t="s">
        <v>309</v>
      </c>
    </row>
    <row r="1228" spans="1:2" x14ac:dyDescent="0.25">
      <c r="A1228" t="s">
        <v>531</v>
      </c>
      <c r="B1228" t="s">
        <v>309</v>
      </c>
    </row>
    <row r="1229" spans="1:2" x14ac:dyDescent="0.25">
      <c r="A1229" t="s">
        <v>531</v>
      </c>
      <c r="B1229" t="s">
        <v>309</v>
      </c>
    </row>
    <row r="1230" spans="1:2" x14ac:dyDescent="0.25">
      <c r="A1230" t="s">
        <v>531</v>
      </c>
      <c r="B1230" t="s">
        <v>309</v>
      </c>
    </row>
    <row r="1231" spans="1:2" x14ac:dyDescent="0.25">
      <c r="A1231" t="s">
        <v>531</v>
      </c>
      <c r="B1231" t="s">
        <v>309</v>
      </c>
    </row>
    <row r="1232" spans="1:2" x14ac:dyDescent="0.25">
      <c r="A1232" t="s">
        <v>531</v>
      </c>
      <c r="B1232" t="s">
        <v>309</v>
      </c>
    </row>
    <row r="1233" spans="1:2" x14ac:dyDescent="0.25">
      <c r="A1233" t="s">
        <v>531</v>
      </c>
      <c r="B1233" t="s">
        <v>309</v>
      </c>
    </row>
    <row r="1234" spans="1:2" x14ac:dyDescent="0.25">
      <c r="A1234" t="s">
        <v>531</v>
      </c>
      <c r="B1234" t="s">
        <v>324</v>
      </c>
    </row>
    <row r="1235" spans="1:2" x14ac:dyDescent="0.25">
      <c r="A1235" t="s">
        <v>531</v>
      </c>
      <c r="B1235" t="s">
        <v>324</v>
      </c>
    </row>
    <row r="1236" spans="1:2" x14ac:dyDescent="0.25">
      <c r="A1236" t="s">
        <v>532</v>
      </c>
      <c r="B1236" t="s">
        <v>279</v>
      </c>
    </row>
    <row r="1237" spans="1:2" x14ac:dyDescent="0.25">
      <c r="A1237" t="s">
        <v>532</v>
      </c>
      <c r="B1237" t="s">
        <v>279</v>
      </c>
    </row>
    <row r="1238" spans="1:2" x14ac:dyDescent="0.25">
      <c r="A1238" t="s">
        <v>532</v>
      </c>
      <c r="B1238" t="s">
        <v>279</v>
      </c>
    </row>
    <row r="1239" spans="1:2" x14ac:dyDescent="0.25">
      <c r="A1239" t="s">
        <v>532</v>
      </c>
      <c r="B1239" t="s">
        <v>279</v>
      </c>
    </row>
    <row r="1240" spans="1:2" x14ac:dyDescent="0.25">
      <c r="A1240" t="s">
        <v>532</v>
      </c>
      <c r="B1240" t="s">
        <v>279</v>
      </c>
    </row>
    <row r="1241" spans="1:2" x14ac:dyDescent="0.25">
      <c r="A1241" t="s">
        <v>532</v>
      </c>
      <c r="B1241" t="s">
        <v>279</v>
      </c>
    </row>
    <row r="1242" spans="1:2" x14ac:dyDescent="0.25">
      <c r="A1242" t="s">
        <v>532</v>
      </c>
      <c r="B1242" t="s">
        <v>279</v>
      </c>
    </row>
    <row r="1243" spans="1:2" x14ac:dyDescent="0.25">
      <c r="A1243" t="s">
        <v>532</v>
      </c>
      <c r="B1243" t="s">
        <v>279</v>
      </c>
    </row>
    <row r="1244" spans="1:2" x14ac:dyDescent="0.25">
      <c r="A1244" t="s">
        <v>533</v>
      </c>
      <c r="B1244" t="s">
        <v>242</v>
      </c>
    </row>
    <row r="1245" spans="1:2" x14ac:dyDescent="0.25">
      <c r="A1245" t="s">
        <v>533</v>
      </c>
      <c r="B1245" t="s">
        <v>242</v>
      </c>
    </row>
    <row r="1246" spans="1:2" x14ac:dyDescent="0.25">
      <c r="A1246" t="s">
        <v>533</v>
      </c>
      <c r="B1246" t="s">
        <v>242</v>
      </c>
    </row>
    <row r="1247" spans="1:2" x14ac:dyDescent="0.25">
      <c r="A1247" t="s">
        <v>534</v>
      </c>
      <c r="B1247" t="s">
        <v>326</v>
      </c>
    </row>
    <row r="1248" spans="1:2" x14ac:dyDescent="0.25">
      <c r="A1248" t="s">
        <v>535</v>
      </c>
      <c r="B1248" t="s">
        <v>329</v>
      </c>
    </row>
    <row r="1249" spans="1:2" x14ac:dyDescent="0.25">
      <c r="A1249" t="s">
        <v>535</v>
      </c>
      <c r="B1249" t="s">
        <v>329</v>
      </c>
    </row>
    <row r="1250" spans="1:2" x14ac:dyDescent="0.25">
      <c r="A1250" t="s">
        <v>535</v>
      </c>
      <c r="B1250" t="s">
        <v>329</v>
      </c>
    </row>
    <row r="1251" spans="1:2" x14ac:dyDescent="0.25">
      <c r="A1251" t="s">
        <v>535</v>
      </c>
      <c r="B1251" t="s">
        <v>329</v>
      </c>
    </row>
    <row r="1252" spans="1:2" x14ac:dyDescent="0.25">
      <c r="A1252" t="s">
        <v>535</v>
      </c>
      <c r="B1252" t="s">
        <v>329</v>
      </c>
    </row>
    <row r="1253" spans="1:2" x14ac:dyDescent="0.25">
      <c r="A1253" t="s">
        <v>535</v>
      </c>
      <c r="B1253" t="s">
        <v>329</v>
      </c>
    </row>
    <row r="1254" spans="1:2" x14ac:dyDescent="0.25">
      <c r="A1254" t="s">
        <v>535</v>
      </c>
      <c r="B1254" t="s">
        <v>331</v>
      </c>
    </row>
    <row r="1255" spans="1:2" x14ac:dyDescent="0.25">
      <c r="A1255" t="s">
        <v>535</v>
      </c>
      <c r="B1255" t="s">
        <v>332</v>
      </c>
    </row>
    <row r="1256" spans="1:2" x14ac:dyDescent="0.25">
      <c r="A1256" t="s">
        <v>535</v>
      </c>
      <c r="B1256" t="s">
        <v>332</v>
      </c>
    </row>
    <row r="1257" spans="1:2" x14ac:dyDescent="0.25">
      <c r="A1257" t="s">
        <v>535</v>
      </c>
      <c r="B1257" t="s">
        <v>338</v>
      </c>
    </row>
    <row r="1258" spans="1:2" x14ac:dyDescent="0.25">
      <c r="A1258" t="s">
        <v>535</v>
      </c>
      <c r="B1258" t="s">
        <v>338</v>
      </c>
    </row>
    <row r="1259" spans="1:2" x14ac:dyDescent="0.25">
      <c r="A1259" t="s">
        <v>535</v>
      </c>
      <c r="B1259" t="s">
        <v>338</v>
      </c>
    </row>
    <row r="1260" spans="1:2" x14ac:dyDescent="0.25">
      <c r="A1260" t="s">
        <v>535</v>
      </c>
      <c r="B1260" t="s">
        <v>338</v>
      </c>
    </row>
    <row r="1261" spans="1:2" x14ac:dyDescent="0.25">
      <c r="A1261" t="s">
        <v>535</v>
      </c>
      <c r="B1261" t="s">
        <v>338</v>
      </c>
    </row>
    <row r="1262" spans="1:2" x14ac:dyDescent="0.25">
      <c r="A1262" t="s">
        <v>535</v>
      </c>
      <c r="B1262" t="s">
        <v>338</v>
      </c>
    </row>
    <row r="1263" spans="1:2" x14ac:dyDescent="0.25">
      <c r="A1263" t="s">
        <v>535</v>
      </c>
      <c r="B1263" t="s">
        <v>338</v>
      </c>
    </row>
    <row r="1264" spans="1:2" x14ac:dyDescent="0.25">
      <c r="A1264" t="s">
        <v>536</v>
      </c>
      <c r="B1264" t="s">
        <v>317</v>
      </c>
    </row>
    <row r="1265" spans="1:2" x14ac:dyDescent="0.25">
      <c r="A1265" t="s">
        <v>537</v>
      </c>
      <c r="B1265" t="s">
        <v>326</v>
      </c>
    </row>
    <row r="1266" spans="1:2" x14ac:dyDescent="0.25">
      <c r="A1266" t="s">
        <v>537</v>
      </c>
      <c r="B1266" t="s">
        <v>326</v>
      </c>
    </row>
    <row r="1267" spans="1:2" x14ac:dyDescent="0.25">
      <c r="A1267" t="s">
        <v>537</v>
      </c>
      <c r="B1267" t="s">
        <v>326</v>
      </c>
    </row>
    <row r="1268" spans="1:2" x14ac:dyDescent="0.25">
      <c r="A1268" t="s">
        <v>537</v>
      </c>
      <c r="B1268" t="s">
        <v>326</v>
      </c>
    </row>
    <row r="1269" spans="1:2" x14ac:dyDescent="0.25">
      <c r="A1269" t="s">
        <v>537</v>
      </c>
      <c r="B1269" t="s">
        <v>326</v>
      </c>
    </row>
    <row r="1270" spans="1:2" x14ac:dyDescent="0.25">
      <c r="A1270" t="s">
        <v>537</v>
      </c>
      <c r="B1270" t="s">
        <v>326</v>
      </c>
    </row>
    <row r="1271" spans="1:2" x14ac:dyDescent="0.25">
      <c r="A1271" t="s">
        <v>537</v>
      </c>
      <c r="B1271" t="s">
        <v>326</v>
      </c>
    </row>
    <row r="1272" spans="1:2" x14ac:dyDescent="0.25">
      <c r="A1272" t="s">
        <v>537</v>
      </c>
      <c r="B1272" t="s">
        <v>326</v>
      </c>
    </row>
    <row r="1273" spans="1:2" x14ac:dyDescent="0.25">
      <c r="A1273" t="s">
        <v>538</v>
      </c>
      <c r="B1273" t="s">
        <v>84</v>
      </c>
    </row>
    <row r="1274" spans="1:2" x14ac:dyDescent="0.25">
      <c r="A1274" t="s">
        <v>539</v>
      </c>
      <c r="B1274" t="s">
        <v>263</v>
      </c>
    </row>
    <row r="1275" spans="1:2" x14ac:dyDescent="0.25">
      <c r="A1275" t="s">
        <v>539</v>
      </c>
      <c r="B1275" t="s">
        <v>263</v>
      </c>
    </row>
    <row r="1276" spans="1:2" x14ac:dyDescent="0.25">
      <c r="A1276" t="s">
        <v>539</v>
      </c>
      <c r="B1276" t="s">
        <v>263</v>
      </c>
    </row>
    <row r="1277" spans="1:2" x14ac:dyDescent="0.25">
      <c r="A1277" t="s">
        <v>540</v>
      </c>
      <c r="B1277" t="s">
        <v>229</v>
      </c>
    </row>
    <row r="1278" spans="1:2" x14ac:dyDescent="0.25">
      <c r="A1278" t="s">
        <v>540</v>
      </c>
      <c r="B1278" t="s">
        <v>229</v>
      </c>
    </row>
    <row r="1279" spans="1:2" x14ac:dyDescent="0.25">
      <c r="A1279" t="s">
        <v>540</v>
      </c>
      <c r="B1279" t="s">
        <v>229</v>
      </c>
    </row>
    <row r="1280" spans="1:2" x14ac:dyDescent="0.25">
      <c r="A1280" t="s">
        <v>540</v>
      </c>
      <c r="B1280" t="s">
        <v>229</v>
      </c>
    </row>
    <row r="1281" spans="1:2" x14ac:dyDescent="0.25">
      <c r="A1281" t="s">
        <v>540</v>
      </c>
      <c r="B1281" t="s">
        <v>229</v>
      </c>
    </row>
    <row r="1282" spans="1:2" x14ac:dyDescent="0.25">
      <c r="A1282" t="s">
        <v>540</v>
      </c>
      <c r="B1282" t="s">
        <v>229</v>
      </c>
    </row>
    <row r="1283" spans="1:2" x14ac:dyDescent="0.25">
      <c r="A1283" t="s">
        <v>540</v>
      </c>
      <c r="B1283" t="s">
        <v>229</v>
      </c>
    </row>
    <row r="1284" spans="1:2" x14ac:dyDescent="0.25">
      <c r="A1284" t="s">
        <v>540</v>
      </c>
      <c r="B1284" t="s">
        <v>229</v>
      </c>
    </row>
    <row r="1285" spans="1:2" x14ac:dyDescent="0.25">
      <c r="A1285" t="s">
        <v>541</v>
      </c>
      <c r="B1285" t="s">
        <v>267</v>
      </c>
    </row>
    <row r="1286" spans="1:2" x14ac:dyDescent="0.25">
      <c r="A1286" t="s">
        <v>542</v>
      </c>
      <c r="B1286" t="s">
        <v>328</v>
      </c>
    </row>
    <row r="1287" spans="1:2" x14ac:dyDescent="0.25">
      <c r="A1287" t="s">
        <v>542</v>
      </c>
      <c r="B1287" t="s">
        <v>329</v>
      </c>
    </row>
    <row r="1288" spans="1:2" x14ac:dyDescent="0.25">
      <c r="A1288" t="s">
        <v>542</v>
      </c>
      <c r="B1288" t="s">
        <v>329</v>
      </c>
    </row>
    <row r="1289" spans="1:2" x14ac:dyDescent="0.25">
      <c r="A1289" t="s">
        <v>542</v>
      </c>
      <c r="B1289" t="s">
        <v>329</v>
      </c>
    </row>
    <row r="1290" spans="1:2" x14ac:dyDescent="0.25">
      <c r="A1290" t="s">
        <v>542</v>
      </c>
      <c r="B1290" t="s">
        <v>329</v>
      </c>
    </row>
    <row r="1291" spans="1:2" x14ac:dyDescent="0.25">
      <c r="A1291" t="s">
        <v>542</v>
      </c>
      <c r="B1291" t="s">
        <v>329</v>
      </c>
    </row>
    <row r="1292" spans="1:2" x14ac:dyDescent="0.25">
      <c r="A1292" t="s">
        <v>542</v>
      </c>
      <c r="B1292" t="s">
        <v>329</v>
      </c>
    </row>
    <row r="1293" spans="1:2" x14ac:dyDescent="0.25">
      <c r="A1293" t="s">
        <v>542</v>
      </c>
      <c r="B1293" t="s">
        <v>329</v>
      </c>
    </row>
    <row r="1294" spans="1:2" x14ac:dyDescent="0.25">
      <c r="A1294" t="s">
        <v>542</v>
      </c>
      <c r="B1294" t="s">
        <v>330</v>
      </c>
    </row>
    <row r="1295" spans="1:2" x14ac:dyDescent="0.25">
      <c r="A1295" t="s">
        <v>542</v>
      </c>
      <c r="B1295" t="s">
        <v>330</v>
      </c>
    </row>
    <row r="1296" spans="1:2" x14ac:dyDescent="0.25">
      <c r="A1296" t="s">
        <v>542</v>
      </c>
      <c r="B1296" t="s">
        <v>331</v>
      </c>
    </row>
    <row r="1297" spans="1:2" x14ac:dyDescent="0.25">
      <c r="A1297" t="s">
        <v>542</v>
      </c>
      <c r="B1297" t="s">
        <v>331</v>
      </c>
    </row>
    <row r="1298" spans="1:2" x14ac:dyDescent="0.25">
      <c r="A1298" t="s">
        <v>542</v>
      </c>
      <c r="B1298" t="s">
        <v>333</v>
      </c>
    </row>
    <row r="1299" spans="1:2" x14ac:dyDescent="0.25">
      <c r="A1299" t="s">
        <v>542</v>
      </c>
      <c r="B1299" t="s">
        <v>333</v>
      </c>
    </row>
    <row r="1300" spans="1:2" x14ac:dyDescent="0.25">
      <c r="A1300" t="s">
        <v>542</v>
      </c>
      <c r="B1300" t="s">
        <v>333</v>
      </c>
    </row>
    <row r="1301" spans="1:2" x14ac:dyDescent="0.25">
      <c r="A1301" t="s">
        <v>542</v>
      </c>
      <c r="B1301" t="s">
        <v>338</v>
      </c>
    </row>
    <row r="1302" spans="1:2" x14ac:dyDescent="0.25">
      <c r="A1302" t="s">
        <v>542</v>
      </c>
      <c r="B1302" t="s">
        <v>338</v>
      </c>
    </row>
    <row r="1303" spans="1:2" x14ac:dyDescent="0.25">
      <c r="A1303" t="s">
        <v>542</v>
      </c>
      <c r="B1303" t="s">
        <v>338</v>
      </c>
    </row>
    <row r="1304" spans="1:2" x14ac:dyDescent="0.25">
      <c r="A1304" t="s">
        <v>542</v>
      </c>
      <c r="B1304" t="s">
        <v>338</v>
      </c>
    </row>
    <row r="1305" spans="1:2" x14ac:dyDescent="0.25">
      <c r="A1305" t="s">
        <v>542</v>
      </c>
      <c r="B1305" t="s">
        <v>338</v>
      </c>
    </row>
    <row r="1306" spans="1:2" x14ac:dyDescent="0.25">
      <c r="A1306" t="s">
        <v>542</v>
      </c>
      <c r="B1306" t="s">
        <v>338</v>
      </c>
    </row>
    <row r="1307" spans="1:2" x14ac:dyDescent="0.25">
      <c r="A1307" t="s">
        <v>542</v>
      </c>
      <c r="B1307" t="s">
        <v>338</v>
      </c>
    </row>
    <row r="1308" spans="1:2" x14ac:dyDescent="0.25">
      <c r="A1308" t="s">
        <v>542</v>
      </c>
      <c r="B1308" t="s">
        <v>338</v>
      </c>
    </row>
    <row r="1309" spans="1:2" x14ac:dyDescent="0.25">
      <c r="A1309" t="s">
        <v>543</v>
      </c>
      <c r="B1309" t="s">
        <v>239</v>
      </c>
    </row>
    <row r="1310" spans="1:2" x14ac:dyDescent="0.25">
      <c r="A1310" t="s">
        <v>543</v>
      </c>
      <c r="B1310" t="s">
        <v>243</v>
      </c>
    </row>
    <row r="1311" spans="1:2" x14ac:dyDescent="0.25">
      <c r="A1311" t="s">
        <v>543</v>
      </c>
      <c r="B1311" t="s">
        <v>243</v>
      </c>
    </row>
    <row r="1312" spans="1:2" x14ac:dyDescent="0.25">
      <c r="A1312" t="s">
        <v>543</v>
      </c>
      <c r="B1312" t="s">
        <v>243</v>
      </c>
    </row>
    <row r="1313" spans="1:2" x14ac:dyDescent="0.25">
      <c r="A1313" t="s">
        <v>543</v>
      </c>
      <c r="B1313" t="s">
        <v>243</v>
      </c>
    </row>
    <row r="1314" spans="1:2" x14ac:dyDescent="0.25">
      <c r="A1314" t="s">
        <v>543</v>
      </c>
      <c r="B1314" t="s">
        <v>243</v>
      </c>
    </row>
    <row r="1315" spans="1:2" x14ac:dyDescent="0.25">
      <c r="A1315" t="s">
        <v>543</v>
      </c>
      <c r="B1315" t="s">
        <v>243</v>
      </c>
    </row>
    <row r="1316" spans="1:2" x14ac:dyDescent="0.25">
      <c r="A1316" t="s">
        <v>544</v>
      </c>
      <c r="B1316" t="s">
        <v>259</v>
      </c>
    </row>
    <row r="1317" spans="1:2" x14ac:dyDescent="0.25">
      <c r="A1317" t="s">
        <v>544</v>
      </c>
      <c r="B1317" t="s">
        <v>259</v>
      </c>
    </row>
    <row r="1318" spans="1:2" x14ac:dyDescent="0.25">
      <c r="A1318" t="s">
        <v>544</v>
      </c>
      <c r="B1318" t="s">
        <v>259</v>
      </c>
    </row>
    <row r="1319" spans="1:2" x14ac:dyDescent="0.25">
      <c r="A1319" t="s">
        <v>544</v>
      </c>
      <c r="B1319" t="s">
        <v>259</v>
      </c>
    </row>
    <row r="1320" spans="1:2" x14ac:dyDescent="0.25">
      <c r="A1320" t="s">
        <v>544</v>
      </c>
      <c r="B1320" t="s">
        <v>261</v>
      </c>
    </row>
    <row r="1321" spans="1:2" x14ac:dyDescent="0.25">
      <c r="A1321" t="s">
        <v>544</v>
      </c>
      <c r="B1321" t="s">
        <v>261</v>
      </c>
    </row>
    <row r="1322" spans="1:2" x14ac:dyDescent="0.25">
      <c r="A1322" t="s">
        <v>544</v>
      </c>
      <c r="B1322" t="s">
        <v>261</v>
      </c>
    </row>
    <row r="1323" spans="1:2" x14ac:dyDescent="0.25">
      <c r="A1323" t="s">
        <v>544</v>
      </c>
      <c r="B1323" t="s">
        <v>261</v>
      </c>
    </row>
    <row r="1324" spans="1:2" x14ac:dyDescent="0.25">
      <c r="A1324" t="s">
        <v>544</v>
      </c>
      <c r="B1324" t="s">
        <v>261</v>
      </c>
    </row>
    <row r="1325" spans="1:2" x14ac:dyDescent="0.25">
      <c r="A1325" t="s">
        <v>544</v>
      </c>
      <c r="B1325" t="s">
        <v>261</v>
      </c>
    </row>
    <row r="1326" spans="1:2" x14ac:dyDescent="0.25">
      <c r="A1326" t="s">
        <v>544</v>
      </c>
      <c r="B1326" t="s">
        <v>308</v>
      </c>
    </row>
    <row r="1327" spans="1:2" x14ac:dyDescent="0.25">
      <c r="A1327" t="s">
        <v>544</v>
      </c>
      <c r="B1327" t="s">
        <v>310</v>
      </c>
    </row>
    <row r="1328" spans="1:2" x14ac:dyDescent="0.25">
      <c r="A1328" t="s">
        <v>544</v>
      </c>
      <c r="B1328" t="s">
        <v>310</v>
      </c>
    </row>
    <row r="1329" spans="1:2" x14ac:dyDescent="0.25">
      <c r="A1329" t="s">
        <v>544</v>
      </c>
      <c r="B1329" t="s">
        <v>310</v>
      </c>
    </row>
    <row r="1330" spans="1:2" x14ac:dyDescent="0.25">
      <c r="A1330" t="s">
        <v>544</v>
      </c>
      <c r="B1330" t="s">
        <v>310</v>
      </c>
    </row>
    <row r="1331" spans="1:2" x14ac:dyDescent="0.25">
      <c r="A1331" t="s">
        <v>544</v>
      </c>
      <c r="B1331" t="s">
        <v>310</v>
      </c>
    </row>
    <row r="1332" spans="1:2" x14ac:dyDescent="0.25">
      <c r="A1332" t="s">
        <v>545</v>
      </c>
      <c r="B1332" t="s">
        <v>329</v>
      </c>
    </row>
    <row r="1333" spans="1:2" x14ac:dyDescent="0.25">
      <c r="A1333" t="s">
        <v>545</v>
      </c>
      <c r="B1333" t="s">
        <v>335</v>
      </c>
    </row>
    <row r="1334" spans="1:2" x14ac:dyDescent="0.25">
      <c r="A1334" t="s">
        <v>545</v>
      </c>
      <c r="B1334" t="s">
        <v>336</v>
      </c>
    </row>
    <row r="1335" spans="1:2" x14ac:dyDescent="0.25">
      <c r="A1335" t="s">
        <v>545</v>
      </c>
      <c r="B1335" t="s">
        <v>336</v>
      </c>
    </row>
    <row r="1336" spans="1:2" x14ac:dyDescent="0.25">
      <c r="A1336" t="s">
        <v>545</v>
      </c>
      <c r="B1336" t="s">
        <v>336</v>
      </c>
    </row>
    <row r="1337" spans="1:2" x14ac:dyDescent="0.25">
      <c r="A1337" t="s">
        <v>545</v>
      </c>
      <c r="B1337" t="s">
        <v>336</v>
      </c>
    </row>
    <row r="1338" spans="1:2" x14ac:dyDescent="0.25">
      <c r="A1338" t="s">
        <v>545</v>
      </c>
      <c r="B1338" t="s">
        <v>336</v>
      </c>
    </row>
    <row r="1339" spans="1:2" x14ac:dyDescent="0.25">
      <c r="A1339" t="s">
        <v>545</v>
      </c>
      <c r="B1339" t="s">
        <v>336</v>
      </c>
    </row>
    <row r="1340" spans="1:2" x14ac:dyDescent="0.25">
      <c r="A1340" t="s">
        <v>545</v>
      </c>
      <c r="B1340" t="s">
        <v>336</v>
      </c>
    </row>
    <row r="1341" spans="1:2" x14ac:dyDescent="0.25">
      <c r="A1341" t="s">
        <v>545</v>
      </c>
      <c r="B1341" t="s">
        <v>336</v>
      </c>
    </row>
    <row r="1342" spans="1:2" x14ac:dyDescent="0.25">
      <c r="A1342" t="s">
        <v>546</v>
      </c>
      <c r="B1342" t="s">
        <v>247</v>
      </c>
    </row>
    <row r="1343" spans="1:2" x14ac:dyDescent="0.25">
      <c r="A1343" t="s">
        <v>547</v>
      </c>
      <c r="B1343" t="s">
        <v>327</v>
      </c>
    </row>
    <row r="1344" spans="1:2" x14ac:dyDescent="0.25">
      <c r="A1344" t="s">
        <v>547</v>
      </c>
      <c r="B1344" t="s">
        <v>327</v>
      </c>
    </row>
    <row r="1345" spans="1:2" x14ac:dyDescent="0.25">
      <c r="A1345" t="s">
        <v>547</v>
      </c>
      <c r="B1345" t="s">
        <v>327</v>
      </c>
    </row>
    <row r="1346" spans="1:2" x14ac:dyDescent="0.25">
      <c r="A1346" t="s">
        <v>547</v>
      </c>
      <c r="B1346" t="s">
        <v>327</v>
      </c>
    </row>
    <row r="1347" spans="1:2" x14ac:dyDescent="0.25">
      <c r="A1347" t="s">
        <v>547</v>
      </c>
      <c r="B1347" t="s">
        <v>327</v>
      </c>
    </row>
    <row r="1348" spans="1:2" x14ac:dyDescent="0.25">
      <c r="A1348" t="s">
        <v>547</v>
      </c>
      <c r="B1348" t="s">
        <v>327</v>
      </c>
    </row>
    <row r="1349" spans="1:2" x14ac:dyDescent="0.25">
      <c r="A1349" t="s">
        <v>547</v>
      </c>
      <c r="B1349" t="s">
        <v>327</v>
      </c>
    </row>
    <row r="1350" spans="1:2" x14ac:dyDescent="0.25">
      <c r="A1350" t="s">
        <v>547</v>
      </c>
      <c r="B1350" t="s">
        <v>327</v>
      </c>
    </row>
    <row r="1351" spans="1:2" x14ac:dyDescent="0.25">
      <c r="A1351" t="s">
        <v>548</v>
      </c>
      <c r="B1351" t="s">
        <v>317</v>
      </c>
    </row>
    <row r="1352" spans="1:2" x14ac:dyDescent="0.25">
      <c r="A1352" t="s">
        <v>549</v>
      </c>
      <c r="B1352" t="s">
        <v>239</v>
      </c>
    </row>
    <row r="1353" spans="1:2" x14ac:dyDescent="0.25">
      <c r="A1353" t="s">
        <v>549</v>
      </c>
      <c r="B1353" t="s">
        <v>239</v>
      </c>
    </row>
    <row r="1354" spans="1:2" x14ac:dyDescent="0.25">
      <c r="A1354" t="s">
        <v>549</v>
      </c>
      <c r="B1354" t="s">
        <v>239</v>
      </c>
    </row>
    <row r="1355" spans="1:2" x14ac:dyDescent="0.25">
      <c r="A1355" t="s">
        <v>549</v>
      </c>
      <c r="B1355" t="s">
        <v>239</v>
      </c>
    </row>
    <row r="1356" spans="1:2" x14ac:dyDescent="0.25">
      <c r="A1356" t="s">
        <v>550</v>
      </c>
      <c r="B1356" t="s">
        <v>84</v>
      </c>
    </row>
    <row r="1357" spans="1:2" x14ac:dyDescent="0.25">
      <c r="A1357" t="s">
        <v>551</v>
      </c>
      <c r="B1357" t="s">
        <v>100</v>
      </c>
    </row>
    <row r="1358" spans="1:2" x14ac:dyDescent="0.25">
      <c r="A1358" t="s">
        <v>551</v>
      </c>
      <c r="B1358" t="s">
        <v>100</v>
      </c>
    </row>
    <row r="1359" spans="1:2" x14ac:dyDescent="0.25">
      <c r="A1359" t="s">
        <v>551</v>
      </c>
      <c r="B1359" t="s">
        <v>100</v>
      </c>
    </row>
    <row r="1360" spans="1:2" x14ac:dyDescent="0.25">
      <c r="A1360" t="s">
        <v>551</v>
      </c>
      <c r="B1360" t="s">
        <v>100</v>
      </c>
    </row>
    <row r="1361" spans="1:2" x14ac:dyDescent="0.25">
      <c r="A1361" t="s">
        <v>551</v>
      </c>
      <c r="B1361" t="s">
        <v>100</v>
      </c>
    </row>
    <row r="1362" spans="1:2" x14ac:dyDescent="0.25">
      <c r="A1362" t="s">
        <v>551</v>
      </c>
      <c r="B1362" t="s">
        <v>100</v>
      </c>
    </row>
    <row r="1363" spans="1:2" x14ac:dyDescent="0.25">
      <c r="A1363" t="s">
        <v>551</v>
      </c>
      <c r="B1363" t="s">
        <v>100</v>
      </c>
    </row>
    <row r="1364" spans="1:2" x14ac:dyDescent="0.25">
      <c r="A1364" t="s">
        <v>551</v>
      </c>
      <c r="B1364" t="s">
        <v>100</v>
      </c>
    </row>
    <row r="1365" spans="1:2" x14ac:dyDescent="0.25">
      <c r="A1365" t="s">
        <v>552</v>
      </c>
      <c r="B1365" t="s">
        <v>326</v>
      </c>
    </row>
    <row r="1366" spans="1:2" x14ac:dyDescent="0.25">
      <c r="A1366" t="s">
        <v>552</v>
      </c>
      <c r="B1366" t="s">
        <v>326</v>
      </c>
    </row>
    <row r="1367" spans="1:2" x14ac:dyDescent="0.25">
      <c r="A1367" t="s">
        <v>552</v>
      </c>
      <c r="B1367" t="s">
        <v>326</v>
      </c>
    </row>
    <row r="1368" spans="1:2" x14ac:dyDescent="0.25">
      <c r="A1368" t="s">
        <v>552</v>
      </c>
      <c r="B1368" t="s">
        <v>326</v>
      </c>
    </row>
    <row r="1369" spans="1:2" x14ac:dyDescent="0.25">
      <c r="A1369" t="s">
        <v>552</v>
      </c>
      <c r="B1369" t="s">
        <v>326</v>
      </c>
    </row>
    <row r="1370" spans="1:2" x14ac:dyDescent="0.25">
      <c r="A1370" t="s">
        <v>552</v>
      </c>
      <c r="B1370" t="s">
        <v>326</v>
      </c>
    </row>
    <row r="1371" spans="1:2" x14ac:dyDescent="0.25">
      <c r="A1371" t="s">
        <v>552</v>
      </c>
      <c r="B1371" t="s">
        <v>326</v>
      </c>
    </row>
    <row r="1372" spans="1:2" x14ac:dyDescent="0.25">
      <c r="A1372" t="s">
        <v>552</v>
      </c>
      <c r="B1372" t="s">
        <v>326</v>
      </c>
    </row>
    <row r="1373" spans="1:2" x14ac:dyDescent="0.25">
      <c r="A1373" t="s">
        <v>553</v>
      </c>
      <c r="B1373" t="s">
        <v>228</v>
      </c>
    </row>
    <row r="1374" spans="1:2" x14ac:dyDescent="0.25">
      <c r="A1374" t="s">
        <v>553</v>
      </c>
      <c r="B1374" t="s">
        <v>228</v>
      </c>
    </row>
    <row r="1375" spans="1:2" x14ac:dyDescent="0.25">
      <c r="A1375" t="s">
        <v>553</v>
      </c>
      <c r="B1375" t="s">
        <v>228</v>
      </c>
    </row>
    <row r="1376" spans="1:2" x14ac:dyDescent="0.25">
      <c r="A1376" t="s">
        <v>553</v>
      </c>
      <c r="B1376" t="s">
        <v>248</v>
      </c>
    </row>
    <row r="1377" spans="1:2" x14ac:dyDescent="0.25">
      <c r="A1377" t="s">
        <v>553</v>
      </c>
      <c r="B1377" t="s">
        <v>251</v>
      </c>
    </row>
    <row r="1378" spans="1:2" x14ac:dyDescent="0.25">
      <c r="A1378" t="s">
        <v>553</v>
      </c>
      <c r="B1378" t="s">
        <v>251</v>
      </c>
    </row>
    <row r="1379" spans="1:2" x14ac:dyDescent="0.25">
      <c r="A1379" t="s">
        <v>553</v>
      </c>
      <c r="B1379" t="s">
        <v>252</v>
      </c>
    </row>
    <row r="1380" spans="1:2" x14ac:dyDescent="0.25">
      <c r="A1380" t="s">
        <v>553</v>
      </c>
      <c r="B1380" t="s">
        <v>252</v>
      </c>
    </row>
    <row r="1381" spans="1:2" x14ac:dyDescent="0.25">
      <c r="A1381" t="s">
        <v>553</v>
      </c>
      <c r="B1381" t="s">
        <v>252</v>
      </c>
    </row>
    <row r="1382" spans="1:2" x14ac:dyDescent="0.25">
      <c r="A1382" t="s">
        <v>553</v>
      </c>
      <c r="B1382" t="s">
        <v>152</v>
      </c>
    </row>
    <row r="1383" spans="1:2" x14ac:dyDescent="0.25">
      <c r="A1383" t="s">
        <v>553</v>
      </c>
      <c r="B1383" t="s">
        <v>152</v>
      </c>
    </row>
    <row r="1384" spans="1:2" x14ac:dyDescent="0.25">
      <c r="A1384" t="s">
        <v>553</v>
      </c>
      <c r="B1384" t="s">
        <v>255</v>
      </c>
    </row>
    <row r="1385" spans="1:2" x14ac:dyDescent="0.25">
      <c r="A1385" t="s">
        <v>553</v>
      </c>
      <c r="B1385" t="s">
        <v>84</v>
      </c>
    </row>
    <row r="1386" spans="1:2" x14ac:dyDescent="0.25">
      <c r="A1386" t="s">
        <v>553</v>
      </c>
      <c r="B1386" t="s">
        <v>89</v>
      </c>
    </row>
    <row r="1387" spans="1:2" x14ac:dyDescent="0.25">
      <c r="A1387" t="s">
        <v>553</v>
      </c>
      <c r="B1387" t="s">
        <v>89</v>
      </c>
    </row>
    <row r="1388" spans="1:2" x14ac:dyDescent="0.25">
      <c r="A1388" t="s">
        <v>553</v>
      </c>
      <c r="B1388" t="s">
        <v>89</v>
      </c>
    </row>
    <row r="1389" spans="1:2" x14ac:dyDescent="0.25">
      <c r="A1389" t="s">
        <v>553</v>
      </c>
      <c r="B1389" t="s">
        <v>89</v>
      </c>
    </row>
    <row r="1390" spans="1:2" x14ac:dyDescent="0.25">
      <c r="A1390" t="s">
        <v>553</v>
      </c>
      <c r="B1390" t="s">
        <v>89</v>
      </c>
    </row>
    <row r="1391" spans="1:2" x14ac:dyDescent="0.25">
      <c r="A1391" t="s">
        <v>553</v>
      </c>
      <c r="B1391" t="s">
        <v>89</v>
      </c>
    </row>
    <row r="1392" spans="1:2" x14ac:dyDescent="0.25">
      <c r="A1392" t="s">
        <v>553</v>
      </c>
      <c r="B1392" t="s">
        <v>256</v>
      </c>
    </row>
    <row r="1393" spans="1:2" x14ac:dyDescent="0.25">
      <c r="A1393" t="s">
        <v>553</v>
      </c>
      <c r="B1393" t="s">
        <v>256</v>
      </c>
    </row>
    <row r="1394" spans="1:2" x14ac:dyDescent="0.25">
      <c r="A1394" t="s">
        <v>553</v>
      </c>
      <c r="B1394" t="s">
        <v>256</v>
      </c>
    </row>
    <row r="1395" spans="1:2" x14ac:dyDescent="0.25">
      <c r="A1395" t="s">
        <v>553</v>
      </c>
      <c r="B1395" t="s">
        <v>258</v>
      </c>
    </row>
    <row r="1396" spans="1:2" x14ac:dyDescent="0.25">
      <c r="A1396" t="s">
        <v>553</v>
      </c>
      <c r="B1396" t="s">
        <v>100</v>
      </c>
    </row>
    <row r="1397" spans="1:2" x14ac:dyDescent="0.25">
      <c r="A1397" t="s">
        <v>553</v>
      </c>
      <c r="B1397" t="s">
        <v>100</v>
      </c>
    </row>
    <row r="1398" spans="1:2" x14ac:dyDescent="0.25">
      <c r="A1398" t="s">
        <v>553</v>
      </c>
      <c r="B1398" t="s">
        <v>100</v>
      </c>
    </row>
    <row r="1399" spans="1:2" x14ac:dyDescent="0.25">
      <c r="A1399" t="s">
        <v>553</v>
      </c>
      <c r="B1399" t="s">
        <v>100</v>
      </c>
    </row>
    <row r="1400" spans="1:2" x14ac:dyDescent="0.25">
      <c r="A1400" t="s">
        <v>553</v>
      </c>
      <c r="B1400" t="s">
        <v>100</v>
      </c>
    </row>
    <row r="1401" spans="1:2" x14ac:dyDescent="0.25">
      <c r="A1401" t="s">
        <v>553</v>
      </c>
      <c r="B1401" t="s">
        <v>100</v>
      </c>
    </row>
    <row r="1402" spans="1:2" x14ac:dyDescent="0.25">
      <c r="A1402" t="s">
        <v>553</v>
      </c>
      <c r="B1402" t="s">
        <v>100</v>
      </c>
    </row>
    <row r="1403" spans="1:2" x14ac:dyDescent="0.25">
      <c r="A1403" t="s">
        <v>553</v>
      </c>
      <c r="B1403" t="s">
        <v>100</v>
      </c>
    </row>
    <row r="1404" spans="1:2" x14ac:dyDescent="0.25">
      <c r="A1404" t="s">
        <v>553</v>
      </c>
      <c r="B1404" t="s">
        <v>307</v>
      </c>
    </row>
    <row r="1405" spans="1:2" x14ac:dyDescent="0.25">
      <c r="A1405" t="s">
        <v>553</v>
      </c>
      <c r="B1405" t="s">
        <v>307</v>
      </c>
    </row>
    <row r="1406" spans="1:2" x14ac:dyDescent="0.25">
      <c r="A1406" t="s">
        <v>553</v>
      </c>
      <c r="B1406" t="s">
        <v>307</v>
      </c>
    </row>
    <row r="1407" spans="1:2" x14ac:dyDescent="0.25">
      <c r="A1407" t="s">
        <v>553</v>
      </c>
      <c r="B1407" t="s">
        <v>307</v>
      </c>
    </row>
    <row r="1408" spans="1:2" x14ac:dyDescent="0.25">
      <c r="A1408" t="s">
        <v>554</v>
      </c>
      <c r="B1408" t="s">
        <v>227</v>
      </c>
    </row>
    <row r="1409" spans="1:2" x14ac:dyDescent="0.25">
      <c r="A1409" t="s">
        <v>555</v>
      </c>
      <c r="B1409" t="s">
        <v>326</v>
      </c>
    </row>
    <row r="1410" spans="1:2" x14ac:dyDescent="0.25">
      <c r="A1410" t="s">
        <v>555</v>
      </c>
      <c r="B1410" t="s">
        <v>326</v>
      </c>
    </row>
    <row r="1411" spans="1:2" x14ac:dyDescent="0.25">
      <c r="A1411" t="s">
        <v>555</v>
      </c>
      <c r="B1411" t="s">
        <v>326</v>
      </c>
    </row>
    <row r="1412" spans="1:2" x14ac:dyDescent="0.25">
      <c r="A1412" t="s">
        <v>555</v>
      </c>
      <c r="B1412" t="s">
        <v>326</v>
      </c>
    </row>
    <row r="1413" spans="1:2" x14ac:dyDescent="0.25">
      <c r="A1413" t="s">
        <v>555</v>
      </c>
      <c r="B1413" t="s">
        <v>326</v>
      </c>
    </row>
    <row r="1414" spans="1:2" x14ac:dyDescent="0.25">
      <c r="A1414" t="s">
        <v>555</v>
      </c>
      <c r="B1414" t="s">
        <v>326</v>
      </c>
    </row>
    <row r="1415" spans="1:2" x14ac:dyDescent="0.25">
      <c r="A1415" t="s">
        <v>555</v>
      </c>
      <c r="B1415" t="s">
        <v>326</v>
      </c>
    </row>
    <row r="1416" spans="1:2" x14ac:dyDescent="0.25">
      <c r="A1416" t="s">
        <v>555</v>
      </c>
      <c r="B1416" t="s">
        <v>326</v>
      </c>
    </row>
    <row r="1417" spans="1:2" x14ac:dyDescent="0.25">
      <c r="A1417" t="s">
        <v>556</v>
      </c>
      <c r="B1417" t="s">
        <v>273</v>
      </c>
    </row>
    <row r="1418" spans="1:2" x14ac:dyDescent="0.25">
      <c r="A1418" t="s">
        <v>556</v>
      </c>
      <c r="B1418" t="s">
        <v>273</v>
      </c>
    </row>
    <row r="1419" spans="1:2" x14ac:dyDescent="0.25">
      <c r="A1419" t="s">
        <v>556</v>
      </c>
      <c r="B1419" t="s">
        <v>273</v>
      </c>
    </row>
    <row r="1420" spans="1:2" x14ac:dyDescent="0.25">
      <c r="A1420" t="s">
        <v>556</v>
      </c>
      <c r="B1420" t="s">
        <v>273</v>
      </c>
    </row>
    <row r="1421" spans="1:2" x14ac:dyDescent="0.25">
      <c r="A1421" t="s">
        <v>557</v>
      </c>
      <c r="B1421" t="s">
        <v>242</v>
      </c>
    </row>
    <row r="1422" spans="1:2" x14ac:dyDescent="0.25">
      <c r="A1422" t="s">
        <v>557</v>
      </c>
      <c r="B1422" t="s">
        <v>264</v>
      </c>
    </row>
    <row r="1423" spans="1:2" x14ac:dyDescent="0.25">
      <c r="A1423" t="s">
        <v>557</v>
      </c>
      <c r="B1423" t="s">
        <v>264</v>
      </c>
    </row>
    <row r="1424" spans="1:2" x14ac:dyDescent="0.25">
      <c r="A1424" t="s">
        <v>557</v>
      </c>
      <c r="B1424" t="s">
        <v>264</v>
      </c>
    </row>
    <row r="1425" spans="1:2" x14ac:dyDescent="0.25">
      <c r="A1425" t="s">
        <v>557</v>
      </c>
      <c r="B1425" t="s">
        <v>264</v>
      </c>
    </row>
    <row r="1426" spans="1:2" x14ac:dyDescent="0.25">
      <c r="A1426" t="s">
        <v>557</v>
      </c>
      <c r="B1426" t="s">
        <v>264</v>
      </c>
    </row>
    <row r="1427" spans="1:2" x14ac:dyDescent="0.25">
      <c r="A1427" t="s">
        <v>557</v>
      </c>
      <c r="B1427" t="s">
        <v>264</v>
      </c>
    </row>
    <row r="1428" spans="1:2" x14ac:dyDescent="0.25">
      <c r="A1428" t="s">
        <v>557</v>
      </c>
      <c r="B1428" t="s">
        <v>273</v>
      </c>
    </row>
    <row r="1429" spans="1:2" x14ac:dyDescent="0.25">
      <c r="A1429" t="s">
        <v>557</v>
      </c>
      <c r="B1429" t="s">
        <v>273</v>
      </c>
    </row>
    <row r="1430" spans="1:2" x14ac:dyDescent="0.25">
      <c r="A1430" t="s">
        <v>557</v>
      </c>
      <c r="B1430" t="s">
        <v>279</v>
      </c>
    </row>
    <row r="1431" spans="1:2" x14ac:dyDescent="0.25">
      <c r="A1431" t="s">
        <v>557</v>
      </c>
      <c r="B1431" t="s">
        <v>279</v>
      </c>
    </row>
    <row r="1432" spans="1:2" x14ac:dyDescent="0.25">
      <c r="A1432" t="s">
        <v>557</v>
      </c>
      <c r="B1432" t="s">
        <v>279</v>
      </c>
    </row>
    <row r="1433" spans="1:2" x14ac:dyDescent="0.25">
      <c r="A1433" t="s">
        <v>557</v>
      </c>
      <c r="B1433" t="s">
        <v>279</v>
      </c>
    </row>
    <row r="1434" spans="1:2" x14ac:dyDescent="0.25">
      <c r="A1434" t="s">
        <v>557</v>
      </c>
      <c r="B1434" t="s">
        <v>279</v>
      </c>
    </row>
    <row r="1435" spans="1:2" x14ac:dyDescent="0.25">
      <c r="A1435" t="s">
        <v>557</v>
      </c>
      <c r="B1435" t="s">
        <v>285</v>
      </c>
    </row>
    <row r="1436" spans="1:2" x14ac:dyDescent="0.25">
      <c r="A1436" t="s">
        <v>557</v>
      </c>
      <c r="B1436" t="s">
        <v>287</v>
      </c>
    </row>
    <row r="1437" spans="1:2" x14ac:dyDescent="0.25">
      <c r="A1437" t="s">
        <v>557</v>
      </c>
      <c r="B1437" t="s">
        <v>287</v>
      </c>
    </row>
    <row r="1438" spans="1:2" x14ac:dyDescent="0.25">
      <c r="A1438" t="s">
        <v>557</v>
      </c>
      <c r="B1438" t="s">
        <v>287</v>
      </c>
    </row>
    <row r="1439" spans="1:2" x14ac:dyDescent="0.25">
      <c r="A1439" t="s">
        <v>557</v>
      </c>
      <c r="B1439" t="s">
        <v>287</v>
      </c>
    </row>
    <row r="1440" spans="1:2" x14ac:dyDescent="0.25">
      <c r="A1440" t="s">
        <v>557</v>
      </c>
      <c r="B1440" t="s">
        <v>287</v>
      </c>
    </row>
    <row r="1441" spans="1:2" x14ac:dyDescent="0.25">
      <c r="A1441" t="s">
        <v>557</v>
      </c>
      <c r="B1441" t="s">
        <v>287</v>
      </c>
    </row>
    <row r="1442" spans="1:2" x14ac:dyDescent="0.25">
      <c r="A1442" t="s">
        <v>557</v>
      </c>
      <c r="B1442" t="s">
        <v>288</v>
      </c>
    </row>
    <row r="1443" spans="1:2" x14ac:dyDescent="0.25">
      <c r="A1443" t="s">
        <v>557</v>
      </c>
      <c r="B1443" t="s">
        <v>288</v>
      </c>
    </row>
    <row r="1444" spans="1:2" x14ac:dyDescent="0.25">
      <c r="A1444" t="s">
        <v>557</v>
      </c>
      <c r="B1444" t="s">
        <v>289</v>
      </c>
    </row>
    <row r="1445" spans="1:2" x14ac:dyDescent="0.25">
      <c r="A1445" t="s">
        <v>557</v>
      </c>
      <c r="B1445" t="s">
        <v>289</v>
      </c>
    </row>
    <row r="1446" spans="1:2" x14ac:dyDescent="0.25">
      <c r="A1446" t="s">
        <v>557</v>
      </c>
      <c r="B1446" t="s">
        <v>290</v>
      </c>
    </row>
    <row r="1447" spans="1:2" x14ac:dyDescent="0.25">
      <c r="A1447" t="s">
        <v>557</v>
      </c>
      <c r="B1447" t="s">
        <v>293</v>
      </c>
    </row>
    <row r="1448" spans="1:2" x14ac:dyDescent="0.25">
      <c r="A1448" t="s">
        <v>557</v>
      </c>
      <c r="B1448" t="s">
        <v>293</v>
      </c>
    </row>
    <row r="1449" spans="1:2" x14ac:dyDescent="0.25">
      <c r="A1449" t="s">
        <v>558</v>
      </c>
      <c r="B1449" t="s">
        <v>84</v>
      </c>
    </row>
    <row r="1450" spans="1:2" x14ac:dyDescent="0.25">
      <c r="A1450" t="s">
        <v>558</v>
      </c>
      <c r="B1450" t="s">
        <v>84</v>
      </c>
    </row>
    <row r="1451" spans="1:2" x14ac:dyDescent="0.25">
      <c r="A1451" t="s">
        <v>559</v>
      </c>
      <c r="B1451" t="s">
        <v>317</v>
      </c>
    </row>
    <row r="1452" spans="1:2" x14ac:dyDescent="0.25">
      <c r="A1452" t="s">
        <v>560</v>
      </c>
      <c r="B1452" t="s">
        <v>317</v>
      </c>
    </row>
    <row r="1453" spans="1:2" x14ac:dyDescent="0.25">
      <c r="A1453" t="s">
        <v>561</v>
      </c>
      <c r="B1453" t="s">
        <v>273</v>
      </c>
    </row>
    <row r="1454" spans="1:2" x14ac:dyDescent="0.25">
      <c r="A1454" t="s">
        <v>562</v>
      </c>
      <c r="B1454" t="s">
        <v>84</v>
      </c>
    </row>
    <row r="1455" spans="1:2" x14ac:dyDescent="0.25">
      <c r="A1455" t="s">
        <v>562</v>
      </c>
      <c r="B1455" t="s">
        <v>84</v>
      </c>
    </row>
    <row r="1456" spans="1:2" x14ac:dyDescent="0.25">
      <c r="A1456" t="s">
        <v>562</v>
      </c>
      <c r="B1456" t="s">
        <v>84</v>
      </c>
    </row>
    <row r="1457" spans="1:2" x14ac:dyDescent="0.25">
      <c r="A1457" t="s">
        <v>562</v>
      </c>
      <c r="B1457" t="s">
        <v>84</v>
      </c>
    </row>
    <row r="1458" spans="1:2" x14ac:dyDescent="0.25">
      <c r="A1458" t="s">
        <v>563</v>
      </c>
      <c r="B1458" t="s">
        <v>245</v>
      </c>
    </row>
    <row r="1459" spans="1:2" x14ac:dyDescent="0.25">
      <c r="A1459" t="s">
        <v>563</v>
      </c>
      <c r="B1459" t="s">
        <v>247</v>
      </c>
    </row>
    <row r="1460" spans="1:2" x14ac:dyDescent="0.25">
      <c r="A1460" t="s">
        <v>563</v>
      </c>
      <c r="B1460" t="s">
        <v>247</v>
      </c>
    </row>
    <row r="1461" spans="1:2" x14ac:dyDescent="0.25">
      <c r="A1461" t="s">
        <v>563</v>
      </c>
      <c r="B1461" t="s">
        <v>247</v>
      </c>
    </row>
    <row r="1462" spans="1:2" x14ac:dyDescent="0.25">
      <c r="A1462" t="s">
        <v>563</v>
      </c>
      <c r="B1462" t="s">
        <v>247</v>
      </c>
    </row>
    <row r="1463" spans="1:2" x14ac:dyDescent="0.25">
      <c r="A1463" t="s">
        <v>563</v>
      </c>
      <c r="B1463" t="s">
        <v>247</v>
      </c>
    </row>
    <row r="1464" spans="1:2" x14ac:dyDescent="0.25">
      <c r="A1464" t="s">
        <v>563</v>
      </c>
      <c r="B1464" t="s">
        <v>247</v>
      </c>
    </row>
    <row r="1465" spans="1:2" x14ac:dyDescent="0.25">
      <c r="A1465" t="s">
        <v>563</v>
      </c>
      <c r="B1465" t="s">
        <v>247</v>
      </c>
    </row>
    <row r="1466" spans="1:2" x14ac:dyDescent="0.25">
      <c r="A1466" t="s">
        <v>563</v>
      </c>
      <c r="B1466" t="s">
        <v>247</v>
      </c>
    </row>
    <row r="1467" spans="1:2" x14ac:dyDescent="0.25">
      <c r="A1467" t="s">
        <v>564</v>
      </c>
      <c r="B1467" t="s">
        <v>317</v>
      </c>
    </row>
    <row r="1468" spans="1:2" x14ac:dyDescent="0.25">
      <c r="A1468" t="s">
        <v>565</v>
      </c>
      <c r="B1468" t="s">
        <v>293</v>
      </c>
    </row>
    <row r="1469" spans="1:2" x14ac:dyDescent="0.25">
      <c r="A1469" t="s">
        <v>566</v>
      </c>
      <c r="B1469" t="s">
        <v>279</v>
      </c>
    </row>
    <row r="1470" spans="1:2" x14ac:dyDescent="0.25">
      <c r="A1470" t="s">
        <v>566</v>
      </c>
      <c r="B1470" t="s">
        <v>279</v>
      </c>
    </row>
    <row r="1471" spans="1:2" x14ac:dyDescent="0.25">
      <c r="A1471" t="s">
        <v>566</v>
      </c>
      <c r="B1471" t="s">
        <v>297</v>
      </c>
    </row>
    <row r="1472" spans="1:2" x14ac:dyDescent="0.25">
      <c r="A1472" t="s">
        <v>566</v>
      </c>
      <c r="B1472" t="s">
        <v>297</v>
      </c>
    </row>
    <row r="1473" spans="1:2" x14ac:dyDescent="0.25">
      <c r="A1473" t="s">
        <v>566</v>
      </c>
      <c r="B1473" t="s">
        <v>297</v>
      </c>
    </row>
    <row r="1474" spans="1:2" x14ac:dyDescent="0.25">
      <c r="A1474" t="s">
        <v>566</v>
      </c>
      <c r="B1474" t="s">
        <v>297</v>
      </c>
    </row>
    <row r="1475" spans="1:2" x14ac:dyDescent="0.25">
      <c r="A1475" t="s">
        <v>566</v>
      </c>
      <c r="B1475" t="s">
        <v>297</v>
      </c>
    </row>
    <row r="1476" spans="1:2" x14ac:dyDescent="0.25">
      <c r="A1476" t="s">
        <v>566</v>
      </c>
      <c r="B1476" t="s">
        <v>297</v>
      </c>
    </row>
    <row r="1477" spans="1:2" x14ac:dyDescent="0.25">
      <c r="A1477" t="s">
        <v>566</v>
      </c>
      <c r="B1477" t="s">
        <v>297</v>
      </c>
    </row>
    <row r="1478" spans="1:2" x14ac:dyDescent="0.25">
      <c r="A1478" t="s">
        <v>566</v>
      </c>
      <c r="B1478" t="s">
        <v>297</v>
      </c>
    </row>
    <row r="1479" spans="1:2" x14ac:dyDescent="0.25">
      <c r="A1479" t="s">
        <v>567</v>
      </c>
      <c r="B1479" t="s">
        <v>326</v>
      </c>
    </row>
    <row r="1480" spans="1:2" x14ac:dyDescent="0.25">
      <c r="A1480" t="s">
        <v>567</v>
      </c>
      <c r="B1480" t="s">
        <v>326</v>
      </c>
    </row>
    <row r="1481" spans="1:2" x14ac:dyDescent="0.25">
      <c r="A1481" t="s">
        <v>567</v>
      </c>
      <c r="B1481" t="s">
        <v>326</v>
      </c>
    </row>
    <row r="1482" spans="1:2" x14ac:dyDescent="0.25">
      <c r="A1482" t="s">
        <v>567</v>
      </c>
      <c r="B1482" t="s">
        <v>326</v>
      </c>
    </row>
    <row r="1483" spans="1:2" x14ac:dyDescent="0.25">
      <c r="A1483" t="s">
        <v>567</v>
      </c>
      <c r="B1483" t="s">
        <v>326</v>
      </c>
    </row>
    <row r="1484" spans="1:2" x14ac:dyDescent="0.25">
      <c r="A1484" t="s">
        <v>567</v>
      </c>
      <c r="B1484" t="s">
        <v>326</v>
      </c>
    </row>
    <row r="1485" spans="1:2" x14ac:dyDescent="0.25">
      <c r="A1485" t="s">
        <v>567</v>
      </c>
      <c r="B1485" t="s">
        <v>326</v>
      </c>
    </row>
    <row r="1486" spans="1:2" x14ac:dyDescent="0.25">
      <c r="A1486" t="s">
        <v>567</v>
      </c>
      <c r="B1486" t="s">
        <v>326</v>
      </c>
    </row>
    <row r="1487" spans="1:2" x14ac:dyDescent="0.25">
      <c r="A1487" t="s">
        <v>568</v>
      </c>
      <c r="B1487" t="s">
        <v>100</v>
      </c>
    </row>
    <row r="1488" spans="1:2" x14ac:dyDescent="0.25">
      <c r="A1488" t="s">
        <v>568</v>
      </c>
      <c r="B1488" t="s">
        <v>100</v>
      </c>
    </row>
    <row r="1489" spans="1:2" x14ac:dyDescent="0.25">
      <c r="A1489" t="s">
        <v>568</v>
      </c>
      <c r="B1489" t="s">
        <v>100</v>
      </c>
    </row>
    <row r="1490" spans="1:2" x14ac:dyDescent="0.25">
      <c r="A1490" t="s">
        <v>568</v>
      </c>
      <c r="B1490" t="s">
        <v>100</v>
      </c>
    </row>
    <row r="1491" spans="1:2" x14ac:dyDescent="0.25">
      <c r="A1491" t="s">
        <v>568</v>
      </c>
      <c r="B1491" t="s">
        <v>100</v>
      </c>
    </row>
    <row r="1492" spans="1:2" x14ac:dyDescent="0.25">
      <c r="A1492" t="s">
        <v>568</v>
      </c>
      <c r="B1492" t="s">
        <v>100</v>
      </c>
    </row>
    <row r="1493" spans="1:2" x14ac:dyDescent="0.25">
      <c r="A1493" t="s">
        <v>569</v>
      </c>
      <c r="B1493" t="s">
        <v>247</v>
      </c>
    </row>
    <row r="1494" spans="1:2" x14ac:dyDescent="0.25">
      <c r="A1494" t="s">
        <v>569</v>
      </c>
      <c r="B1494" t="s">
        <v>247</v>
      </c>
    </row>
    <row r="1495" spans="1:2" x14ac:dyDescent="0.25">
      <c r="A1495" t="s">
        <v>569</v>
      </c>
      <c r="B1495" t="s">
        <v>247</v>
      </c>
    </row>
    <row r="1496" spans="1:2" x14ac:dyDescent="0.25">
      <c r="A1496" t="s">
        <v>569</v>
      </c>
      <c r="B1496" t="s">
        <v>247</v>
      </c>
    </row>
    <row r="1497" spans="1:2" x14ac:dyDescent="0.25">
      <c r="A1497" t="s">
        <v>569</v>
      </c>
      <c r="B1497" t="s">
        <v>247</v>
      </c>
    </row>
    <row r="1498" spans="1:2" x14ac:dyDescent="0.25">
      <c r="A1498" t="s">
        <v>569</v>
      </c>
      <c r="B1498" t="s">
        <v>247</v>
      </c>
    </row>
    <row r="1499" spans="1:2" x14ac:dyDescent="0.25">
      <c r="A1499" t="s">
        <v>569</v>
      </c>
      <c r="B1499" t="s">
        <v>247</v>
      </c>
    </row>
    <row r="1500" spans="1:2" x14ac:dyDescent="0.25">
      <c r="A1500" t="s">
        <v>569</v>
      </c>
      <c r="B1500" t="s">
        <v>247</v>
      </c>
    </row>
    <row r="1501" spans="1:2" x14ac:dyDescent="0.25">
      <c r="A1501" t="s">
        <v>570</v>
      </c>
      <c r="B1501" t="s">
        <v>338</v>
      </c>
    </row>
    <row r="1502" spans="1:2" x14ac:dyDescent="0.25">
      <c r="A1502" t="s">
        <v>570</v>
      </c>
      <c r="B1502" t="s">
        <v>338</v>
      </c>
    </row>
    <row r="1503" spans="1:2" x14ac:dyDescent="0.25">
      <c r="A1503" t="s">
        <v>570</v>
      </c>
      <c r="B1503" t="s">
        <v>338</v>
      </c>
    </row>
    <row r="1504" spans="1:2" x14ac:dyDescent="0.25">
      <c r="A1504" t="s">
        <v>570</v>
      </c>
      <c r="B1504" t="s">
        <v>338</v>
      </c>
    </row>
    <row r="1505" spans="1:2" x14ac:dyDescent="0.25">
      <c r="A1505" t="s">
        <v>570</v>
      </c>
      <c r="B1505" t="s">
        <v>338</v>
      </c>
    </row>
    <row r="1506" spans="1:2" x14ac:dyDescent="0.25">
      <c r="A1506" t="s">
        <v>570</v>
      </c>
      <c r="B1506" t="s">
        <v>338</v>
      </c>
    </row>
    <row r="1507" spans="1:2" x14ac:dyDescent="0.25">
      <c r="A1507" t="s">
        <v>570</v>
      </c>
      <c r="B1507" t="s">
        <v>338</v>
      </c>
    </row>
    <row r="1508" spans="1:2" x14ac:dyDescent="0.25">
      <c r="A1508" t="s">
        <v>570</v>
      </c>
      <c r="B1508" t="s">
        <v>338</v>
      </c>
    </row>
    <row r="1509" spans="1:2" x14ac:dyDescent="0.25">
      <c r="A1509" t="s">
        <v>571</v>
      </c>
      <c r="B1509" t="s">
        <v>227</v>
      </c>
    </row>
    <row r="1510" spans="1:2" x14ac:dyDescent="0.25">
      <c r="A1510" t="s">
        <v>572</v>
      </c>
      <c r="B1510" t="s">
        <v>273</v>
      </c>
    </row>
    <row r="1511" spans="1:2" x14ac:dyDescent="0.25">
      <c r="A1511" t="s">
        <v>573</v>
      </c>
      <c r="B1511" t="s">
        <v>273</v>
      </c>
    </row>
    <row r="1512" spans="1:2" x14ac:dyDescent="0.25">
      <c r="A1512" t="s">
        <v>573</v>
      </c>
      <c r="B1512" t="s">
        <v>273</v>
      </c>
    </row>
    <row r="1513" spans="1:2" x14ac:dyDescent="0.25">
      <c r="A1513" t="s">
        <v>573</v>
      </c>
      <c r="B1513" t="s">
        <v>273</v>
      </c>
    </row>
    <row r="1514" spans="1:2" x14ac:dyDescent="0.25">
      <c r="A1514" t="s">
        <v>573</v>
      </c>
      <c r="B1514" t="s">
        <v>273</v>
      </c>
    </row>
    <row r="1515" spans="1:2" x14ac:dyDescent="0.25">
      <c r="A1515" t="s">
        <v>573</v>
      </c>
      <c r="B1515" t="s">
        <v>273</v>
      </c>
    </row>
    <row r="1516" spans="1:2" x14ac:dyDescent="0.25">
      <c r="A1516" t="s">
        <v>573</v>
      </c>
      <c r="B1516" t="s">
        <v>273</v>
      </c>
    </row>
    <row r="1517" spans="1:2" x14ac:dyDescent="0.25">
      <c r="A1517" t="s">
        <v>573</v>
      </c>
      <c r="B1517" t="s">
        <v>273</v>
      </c>
    </row>
    <row r="1518" spans="1:2" x14ac:dyDescent="0.25">
      <c r="A1518" t="s">
        <v>573</v>
      </c>
      <c r="B1518" t="s">
        <v>279</v>
      </c>
    </row>
    <row r="1519" spans="1:2" x14ac:dyDescent="0.25">
      <c r="A1519" t="s">
        <v>573</v>
      </c>
      <c r="B1519" t="s">
        <v>293</v>
      </c>
    </row>
    <row r="1520" spans="1:2" x14ac:dyDescent="0.25">
      <c r="A1520" t="s">
        <v>573</v>
      </c>
      <c r="B1520" t="s">
        <v>293</v>
      </c>
    </row>
    <row r="1521" spans="1:2" x14ac:dyDescent="0.25">
      <c r="A1521" t="s">
        <v>574</v>
      </c>
      <c r="B1521" t="s">
        <v>268</v>
      </c>
    </row>
    <row r="1522" spans="1:2" x14ac:dyDescent="0.25">
      <c r="A1522" t="s">
        <v>574</v>
      </c>
      <c r="B1522" t="s">
        <v>268</v>
      </c>
    </row>
    <row r="1523" spans="1:2" x14ac:dyDescent="0.25">
      <c r="A1523" t="s">
        <v>574</v>
      </c>
      <c r="B1523" t="s">
        <v>268</v>
      </c>
    </row>
    <row r="1524" spans="1:2" x14ac:dyDescent="0.25">
      <c r="A1524" t="s">
        <v>574</v>
      </c>
      <c r="B1524" t="s">
        <v>268</v>
      </c>
    </row>
    <row r="1525" spans="1:2" x14ac:dyDescent="0.25">
      <c r="A1525" t="s">
        <v>574</v>
      </c>
      <c r="B1525" t="s">
        <v>268</v>
      </c>
    </row>
    <row r="1526" spans="1:2" x14ac:dyDescent="0.25">
      <c r="A1526" t="s">
        <v>574</v>
      </c>
      <c r="B1526" t="s">
        <v>268</v>
      </c>
    </row>
    <row r="1527" spans="1:2" x14ac:dyDescent="0.25">
      <c r="A1527" t="s">
        <v>574</v>
      </c>
      <c r="B1527" t="s">
        <v>269</v>
      </c>
    </row>
    <row r="1528" spans="1:2" x14ac:dyDescent="0.25">
      <c r="A1528" t="s">
        <v>574</v>
      </c>
      <c r="B1528" t="s">
        <v>269</v>
      </c>
    </row>
    <row r="1529" spans="1:2" x14ac:dyDescent="0.25">
      <c r="A1529" t="s">
        <v>574</v>
      </c>
      <c r="B1529" t="s">
        <v>273</v>
      </c>
    </row>
    <row r="1530" spans="1:2" x14ac:dyDescent="0.25">
      <c r="A1530" t="s">
        <v>574</v>
      </c>
      <c r="B1530" t="s">
        <v>279</v>
      </c>
    </row>
    <row r="1531" spans="1:2" x14ac:dyDescent="0.25">
      <c r="A1531" t="s">
        <v>574</v>
      </c>
      <c r="B1531" t="s">
        <v>279</v>
      </c>
    </row>
    <row r="1532" spans="1:2" x14ac:dyDescent="0.25">
      <c r="A1532" t="s">
        <v>574</v>
      </c>
      <c r="B1532" t="s">
        <v>279</v>
      </c>
    </row>
    <row r="1533" spans="1:2" x14ac:dyDescent="0.25">
      <c r="A1533" t="s">
        <v>574</v>
      </c>
      <c r="B1533" t="s">
        <v>279</v>
      </c>
    </row>
    <row r="1534" spans="1:2" x14ac:dyDescent="0.25">
      <c r="A1534" t="s">
        <v>574</v>
      </c>
      <c r="B1534" t="s">
        <v>279</v>
      </c>
    </row>
    <row r="1535" spans="1:2" x14ac:dyDescent="0.25">
      <c r="A1535" t="s">
        <v>574</v>
      </c>
      <c r="B1535" t="s">
        <v>279</v>
      </c>
    </row>
    <row r="1536" spans="1:2" x14ac:dyDescent="0.25">
      <c r="A1536" t="s">
        <v>574</v>
      </c>
      <c r="B1536" t="s">
        <v>279</v>
      </c>
    </row>
    <row r="1537" spans="1:2" x14ac:dyDescent="0.25">
      <c r="A1537" t="s">
        <v>574</v>
      </c>
      <c r="B1537" t="s">
        <v>279</v>
      </c>
    </row>
    <row r="1538" spans="1:2" x14ac:dyDescent="0.25">
      <c r="A1538" t="s">
        <v>574</v>
      </c>
      <c r="B1538" t="s">
        <v>292</v>
      </c>
    </row>
    <row r="1539" spans="1:2" x14ac:dyDescent="0.25">
      <c r="A1539" t="s">
        <v>574</v>
      </c>
      <c r="B1539" t="s">
        <v>292</v>
      </c>
    </row>
    <row r="1540" spans="1:2" x14ac:dyDescent="0.25">
      <c r="A1540" t="s">
        <v>574</v>
      </c>
      <c r="B1540" t="s">
        <v>292</v>
      </c>
    </row>
    <row r="1541" spans="1:2" x14ac:dyDescent="0.25">
      <c r="A1541" t="s">
        <v>574</v>
      </c>
      <c r="B1541" t="s">
        <v>292</v>
      </c>
    </row>
    <row r="1542" spans="1:2" x14ac:dyDescent="0.25">
      <c r="A1542" t="s">
        <v>575</v>
      </c>
      <c r="B1542" t="s">
        <v>328</v>
      </c>
    </row>
    <row r="1543" spans="1:2" x14ac:dyDescent="0.25">
      <c r="A1543" t="s">
        <v>575</v>
      </c>
      <c r="B1543" t="s">
        <v>329</v>
      </c>
    </row>
    <row r="1544" spans="1:2" x14ac:dyDescent="0.25">
      <c r="A1544" t="s">
        <v>575</v>
      </c>
      <c r="B1544" t="s">
        <v>329</v>
      </c>
    </row>
    <row r="1545" spans="1:2" x14ac:dyDescent="0.25">
      <c r="A1545" t="s">
        <v>575</v>
      </c>
      <c r="B1545" t="s">
        <v>329</v>
      </c>
    </row>
    <row r="1546" spans="1:2" x14ac:dyDescent="0.25">
      <c r="A1546" t="s">
        <v>575</v>
      </c>
      <c r="B1546" t="s">
        <v>329</v>
      </c>
    </row>
    <row r="1547" spans="1:2" x14ac:dyDescent="0.25">
      <c r="A1547" t="s">
        <v>575</v>
      </c>
      <c r="B1547" t="s">
        <v>329</v>
      </c>
    </row>
    <row r="1548" spans="1:2" x14ac:dyDescent="0.25">
      <c r="A1548" t="s">
        <v>575</v>
      </c>
      <c r="B1548" t="s">
        <v>329</v>
      </c>
    </row>
    <row r="1549" spans="1:2" x14ac:dyDescent="0.25">
      <c r="A1549" t="s">
        <v>575</v>
      </c>
      <c r="B1549" t="s">
        <v>329</v>
      </c>
    </row>
    <row r="1550" spans="1:2" x14ac:dyDescent="0.25">
      <c r="A1550" t="s">
        <v>575</v>
      </c>
      <c r="B1550" t="s">
        <v>331</v>
      </c>
    </row>
    <row r="1551" spans="1:2" x14ac:dyDescent="0.25">
      <c r="A1551" t="s">
        <v>575</v>
      </c>
      <c r="B1551" t="s">
        <v>331</v>
      </c>
    </row>
    <row r="1552" spans="1:2" x14ac:dyDescent="0.25">
      <c r="A1552" t="s">
        <v>575</v>
      </c>
      <c r="B1552" t="s">
        <v>332</v>
      </c>
    </row>
    <row r="1553" spans="1:2" x14ac:dyDescent="0.25">
      <c r="A1553" t="s">
        <v>575</v>
      </c>
      <c r="B1553" t="s">
        <v>332</v>
      </c>
    </row>
    <row r="1554" spans="1:2" x14ac:dyDescent="0.25">
      <c r="A1554" t="s">
        <v>575</v>
      </c>
      <c r="B1554" t="s">
        <v>338</v>
      </c>
    </row>
    <row r="1555" spans="1:2" x14ac:dyDescent="0.25">
      <c r="A1555" t="s">
        <v>575</v>
      </c>
      <c r="B1555" t="s">
        <v>338</v>
      </c>
    </row>
    <row r="1556" spans="1:2" x14ac:dyDescent="0.25">
      <c r="A1556" t="s">
        <v>575</v>
      </c>
      <c r="B1556" t="s">
        <v>338</v>
      </c>
    </row>
    <row r="1557" spans="1:2" x14ac:dyDescent="0.25">
      <c r="A1557" t="s">
        <v>575</v>
      </c>
      <c r="B1557" t="s">
        <v>338</v>
      </c>
    </row>
    <row r="1558" spans="1:2" x14ac:dyDescent="0.25">
      <c r="A1558" t="s">
        <v>575</v>
      </c>
      <c r="B1558" t="s">
        <v>338</v>
      </c>
    </row>
    <row r="1559" spans="1:2" x14ac:dyDescent="0.25">
      <c r="A1559" t="s">
        <v>576</v>
      </c>
      <c r="B1559" t="s">
        <v>317</v>
      </c>
    </row>
    <row r="1560" spans="1:2" x14ac:dyDescent="0.25">
      <c r="A1560" t="s">
        <v>577</v>
      </c>
      <c r="B1560" t="s">
        <v>84</v>
      </c>
    </row>
    <row r="1561" spans="1:2" x14ac:dyDescent="0.25">
      <c r="A1561" t="s">
        <v>578</v>
      </c>
      <c r="B1561" t="s">
        <v>317</v>
      </c>
    </row>
    <row r="1562" spans="1:2" x14ac:dyDescent="0.25">
      <c r="A1562" t="s">
        <v>579</v>
      </c>
      <c r="B1562" t="s">
        <v>242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15</vt:i4>
      </vt:variant>
      <vt:variant>
        <vt:lpstr>Plages nommées</vt:lpstr>
      </vt:variant>
      <vt:variant>
        <vt:i4>21</vt:i4>
      </vt:variant>
    </vt:vector>
  </HeadingPairs>
  <TitlesOfParts>
    <vt:vector size="36" baseType="lpstr">
      <vt:lpstr>JANV.</vt:lpstr>
      <vt:lpstr>FEV.</vt:lpstr>
      <vt:lpstr>MARS</vt:lpstr>
      <vt:lpstr>AVRIL</vt:lpstr>
      <vt:lpstr>MAI</vt:lpstr>
      <vt:lpstr>JUIN</vt:lpstr>
      <vt:lpstr>JUILLET</vt:lpstr>
      <vt:lpstr>AOUT</vt:lpstr>
      <vt:lpstr>SEPT.</vt:lpstr>
      <vt:lpstr>OCT.</vt:lpstr>
      <vt:lpstr>NOV.</vt:lpstr>
      <vt:lpstr>DEC.</vt:lpstr>
      <vt:lpstr>Feuil2</vt:lpstr>
      <vt:lpstr>liste action</vt:lpstr>
      <vt:lpstr>action sal 2018</vt:lpstr>
      <vt:lpstr>action</vt:lpstr>
      <vt:lpstr>actions</vt:lpstr>
      <vt:lpstr>code</vt:lpstr>
      <vt:lpstr>financeurs</vt:lpstr>
      <vt:lpstr>intituaction</vt:lpstr>
      <vt:lpstr>intituléaction</vt:lpstr>
      <vt:lpstr>intituléactions</vt:lpstr>
      <vt:lpstr>secteurs</vt:lpstr>
      <vt:lpstr>y</vt:lpstr>
      <vt:lpstr>AOUT!Zone_d_impression</vt:lpstr>
      <vt:lpstr>AVRIL!Zone_d_impression</vt:lpstr>
      <vt:lpstr>DEC.!Zone_d_impression</vt:lpstr>
      <vt:lpstr>FEV.!Zone_d_impression</vt:lpstr>
      <vt:lpstr>JANV.!Zone_d_impression</vt:lpstr>
      <vt:lpstr>JUILLET!Zone_d_impression</vt:lpstr>
      <vt:lpstr>JUIN!Zone_d_impression</vt:lpstr>
      <vt:lpstr>MAI!Zone_d_impression</vt:lpstr>
      <vt:lpstr>MARS!Zone_d_impression</vt:lpstr>
      <vt:lpstr>NOV.!Zone_d_impression</vt:lpstr>
      <vt:lpstr>OCT.!Zone_d_impression</vt:lpstr>
      <vt:lpstr>SEPT.!Zone_d_impression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v.thiaudiere</dc:creator>
  <cp:lastModifiedBy>s.rivault</cp:lastModifiedBy>
  <cp:lastPrinted>2018-09-07T14:08:17Z</cp:lastPrinted>
  <dcterms:created xsi:type="dcterms:W3CDTF">2016-07-07T08:05:03Z</dcterms:created>
  <dcterms:modified xsi:type="dcterms:W3CDTF">2018-09-07T14:28:54Z</dcterms:modified>
</cp:coreProperties>
</file>