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drawings/drawing2.xml" ContentType="application/vnd.openxmlformats-officedocument.drawing+xml"/>
  <Override PartName="/xl/tables/table7.xml" ContentType="application/vnd.openxmlformats-officedocument.spreadsheetml.table+xml"/>
  <Override PartName="/xl/drawings/drawing3.xml" ContentType="application/vnd.openxmlformats-officedocument.drawing+xml"/>
  <Override PartName="/xl/tables/table8.xml" ContentType="application/vnd.openxmlformats-officedocument.spreadsheetml.table+xml"/>
  <Override PartName="/xl/drawings/drawing4.xml" ContentType="application/vnd.openxmlformats-officedocument.drawing+xml"/>
  <Override PartName="/xl/tables/table9.xml" ContentType="application/vnd.openxmlformats-officedocument.spreadsheetml.table+xml"/>
  <Override PartName="/xl/drawings/drawing5.xml" ContentType="application/vnd.openxmlformats-officedocument.drawing+xml"/>
  <Override PartName="/xl/tables/table10.xml" ContentType="application/vnd.openxmlformats-officedocument.spreadsheetml.table+xml"/>
  <Override PartName="/xl/drawings/drawing6.xml" ContentType="application/vnd.openxmlformats-officedocument.drawing+xml"/>
  <Override PartName="/xl/tables/table11.xml" ContentType="application/vnd.openxmlformats-officedocument.spreadsheetml.table+xml"/>
  <Override PartName="/xl/drawings/drawing7.xml" ContentType="application/vnd.openxmlformats-officedocument.drawing+xml"/>
  <Override PartName="/xl/tables/table12.xml" ContentType="application/vnd.openxmlformats-officedocument.spreadsheetml.table+xml"/>
  <Override PartName="/xl/drawings/drawing8.xml" ContentType="application/vnd.openxmlformats-officedocument.drawing+xml"/>
  <Override PartName="/xl/tables/table13.xml" ContentType="application/vnd.openxmlformats-officedocument.spreadsheetml.table+xml"/>
  <Override PartName="/xl/drawings/drawing9.xml" ContentType="application/vnd.openxmlformats-officedocument.drawing+xml"/>
  <Override PartName="/xl/tables/table14.xml" ContentType="application/vnd.openxmlformats-officedocument.spreadsheetml.table+xml"/>
  <Override PartName="/xl/drawings/drawing10.xml" ContentType="application/vnd.openxmlformats-officedocument.drawing+xml"/>
  <Override PartName="/xl/tables/table15.xml" ContentType="application/vnd.openxmlformats-officedocument.spreadsheetml.table+xml"/>
  <Override PartName="/xl/drawings/drawing11.xml" ContentType="application/vnd.openxmlformats-officedocument.drawing+xml"/>
  <Override PartName="/xl/tables/table16.xml" ContentType="application/vnd.openxmlformats-officedocument.spreadsheetml.table+xml"/>
  <Override PartName="/xl/drawings/drawing12.xml" ContentType="application/vnd.openxmlformats-officedocument.drawing+xml"/>
  <Override PartName="/xl/tables/table17.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O:\Maintenance\GMAO\"/>
    </mc:Choice>
  </mc:AlternateContent>
  <bookViews>
    <workbookView xWindow="0" yWindow="0" windowWidth="19200" windowHeight="8610" tabRatio="744" activeTab="3"/>
  </bookViews>
  <sheets>
    <sheet name="Demandes" sheetId="1" r:id="rId1"/>
    <sheet name="Listes" sheetId="10" r:id="rId2"/>
    <sheet name="A.AVRIL" sheetId="11" r:id="rId3"/>
    <sheet name="A.BENBACHIR" sheetId="13" r:id="rId4"/>
    <sheet name="G.DELANOUE" sheetId="12" r:id="rId5"/>
    <sheet name="L.LOUVET" sheetId="14" r:id="rId6"/>
    <sheet name="M.BENDAHMANE" sheetId="15" r:id="rId7"/>
    <sheet name="CHAUDRONNIER" sheetId="18" r:id="rId8"/>
    <sheet name="ELECTRICIEN" sheetId="19" r:id="rId9"/>
    <sheet name="MACON" sheetId="20" r:id="rId10"/>
    <sheet name="JM.GAUDET" sheetId="17" r:id="rId11"/>
    <sheet name="D.MUNO" sheetId="16" r:id="rId12"/>
    <sheet name="SOUS-TRAITANT" sheetId="21" r:id="rId13"/>
  </sheets>
  <definedNames>
    <definedName name="d.équipements" localSheetId="7">T_Zones[[Equipement ]]</definedName>
    <definedName name="d.équipements" localSheetId="8">T_Zones[[Equipement ]]</definedName>
    <definedName name="d.équipements" localSheetId="9">T_Zones[[Equipement ]]</definedName>
    <definedName name="d.équipements" localSheetId="12">T_Zones[[Equipement ]]</definedName>
    <definedName name="d.équipements">T_Zones[[Equipement ]]</definedName>
    <definedName name="d.techniciens" localSheetId="7">T_Techniciens[Technicien]</definedName>
    <definedName name="d.techniciens" localSheetId="8">T_Techniciens[Technicien]</definedName>
    <definedName name="d.techniciens" localSheetId="9">T_Techniciens[Technicien]</definedName>
    <definedName name="d.techniciens" localSheetId="12">T_Techniciens[Technicien]</definedName>
    <definedName name="d.techniciens">T_Techniciens[Technicien]</definedName>
    <definedName name="d.temps" localSheetId="7">T_Temps[Temps théorique]</definedName>
    <definedName name="d.temps" localSheetId="8">T_Temps[Temps théorique]</definedName>
    <definedName name="d.temps" localSheetId="9">T_Temps[Temps théorique]</definedName>
    <definedName name="d.temps" localSheetId="12">T_Temps[Temps théorique]</definedName>
    <definedName name="d.temps">T_Temps[Temps théorique]</definedName>
    <definedName name="d.validation" localSheetId="7">T_Validation[Validation]</definedName>
    <definedName name="d.validation" localSheetId="8">T_Validation[Validation]</definedName>
    <definedName name="d.validation" localSheetId="9">T_Validation[Validation]</definedName>
    <definedName name="d.validation" localSheetId="12">T_Validation[Validation]</definedName>
    <definedName name="d.validation">T_Validation[Validation]</definedName>
    <definedName name="_xlnm.Print_Area" localSheetId="2">A.AVRIL!$A$13:$H$97</definedName>
    <definedName name="_xlnm.Print_Area" localSheetId="3">A.BENBACHIR!$A$13:$H$61</definedName>
    <definedName name="_xlnm.Print_Area" localSheetId="7">CHAUDRONNIER!$A$13:$H$67</definedName>
    <definedName name="_xlnm.Print_Area" localSheetId="11">D.MUNO!$A$13:$H$17</definedName>
    <definedName name="_xlnm.Print_Area" localSheetId="8">ELECTRICIEN!$A$13:$H$30</definedName>
    <definedName name="_xlnm.Print_Area" localSheetId="4">G.DELANOUE!$A$13:$H$207</definedName>
    <definedName name="_xlnm.Print_Area" localSheetId="10">JM.GAUDET!$A$13:$H$40</definedName>
    <definedName name="_xlnm.Print_Area" localSheetId="5">L.LOUVET!$A$13:$H$35</definedName>
    <definedName name="_xlnm.Print_Area" localSheetId="6">M.BENDAHMANE!$A$13:$H$39</definedName>
    <definedName name="_xlnm.Print_Area" localSheetId="9">MACON!$A$13:$H$37</definedName>
    <definedName name="_xlnm.Print_Area" localSheetId="12">'SOUS-TRAITANT'!$A$13:$H$25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497" i="1" l="1"/>
  <c r="F497" i="1"/>
  <c r="G497" i="1"/>
  <c r="E496" i="1"/>
  <c r="F496" i="1"/>
  <c r="G496" i="1"/>
  <c r="E495" i="1"/>
  <c r="F495" i="1"/>
  <c r="G495" i="1"/>
  <c r="E494" i="1"/>
  <c r="F494" i="1"/>
  <c r="G494" i="1"/>
  <c r="E493" i="1" l="1"/>
  <c r="F493" i="1"/>
  <c r="G493" i="1"/>
  <c r="E492" i="1" l="1"/>
  <c r="F492" i="1"/>
  <c r="G492" i="1"/>
  <c r="E491" i="1"/>
  <c r="F491" i="1"/>
  <c r="G491" i="1"/>
  <c r="E490" i="1" l="1"/>
  <c r="F490" i="1"/>
  <c r="G490" i="1"/>
  <c r="E489" i="1" l="1"/>
  <c r="F489" i="1"/>
  <c r="G489" i="1"/>
  <c r="E488" i="1"/>
  <c r="F488" i="1"/>
  <c r="G488" i="1"/>
  <c r="E487" i="1" l="1"/>
  <c r="F487" i="1"/>
  <c r="G487" i="1"/>
  <c r="E486" i="1" l="1"/>
  <c r="F486" i="1"/>
  <c r="G486" i="1"/>
  <c r="E485" i="1" l="1"/>
  <c r="F485" i="1"/>
  <c r="G485" i="1"/>
  <c r="E484" i="1" l="1"/>
  <c r="F484" i="1"/>
  <c r="G484" i="1"/>
  <c r="E483" i="1" l="1"/>
  <c r="F483" i="1"/>
  <c r="G483" i="1"/>
  <c r="E482" i="1" l="1"/>
  <c r="F482" i="1"/>
  <c r="G482" i="1"/>
  <c r="E481" i="1" l="1"/>
  <c r="F481" i="1"/>
  <c r="G481" i="1"/>
  <c r="E480" i="1" l="1"/>
  <c r="F480" i="1"/>
  <c r="G480" i="1"/>
  <c r="E479" i="1" l="1"/>
  <c r="F479" i="1"/>
  <c r="G479" i="1"/>
  <c r="E478" i="1" l="1"/>
  <c r="F478" i="1"/>
  <c r="G478" i="1"/>
  <c r="E477" i="1" l="1"/>
  <c r="F477" i="1"/>
  <c r="G477" i="1"/>
  <c r="E476" i="1" l="1"/>
  <c r="F476" i="1"/>
  <c r="G476" i="1"/>
  <c r="E475" i="1" l="1"/>
  <c r="F475" i="1"/>
  <c r="G475" i="1"/>
  <c r="E474" i="1" l="1"/>
  <c r="F474" i="1"/>
  <c r="G474" i="1"/>
  <c r="E473" i="1" l="1"/>
  <c r="F473" i="1"/>
  <c r="G473" i="1"/>
  <c r="E472" i="1" l="1"/>
  <c r="F472" i="1"/>
  <c r="G472" i="1"/>
  <c r="E471" i="1" l="1"/>
  <c r="F471" i="1"/>
  <c r="G471" i="1"/>
  <c r="E470" i="1" l="1"/>
  <c r="F470" i="1"/>
  <c r="G470" i="1"/>
  <c r="E469" i="1"/>
  <c r="F469" i="1"/>
  <c r="G469" i="1"/>
  <c r="E468" i="1" l="1"/>
  <c r="F468" i="1"/>
  <c r="G468" i="1"/>
  <c r="E467" i="1" l="1"/>
  <c r="F467" i="1"/>
  <c r="G467" i="1"/>
  <c r="E466" i="1" l="1"/>
  <c r="F466" i="1"/>
  <c r="G466" i="1"/>
  <c r="E465" i="1" l="1"/>
  <c r="F465" i="1"/>
  <c r="G465" i="1"/>
  <c r="E464" i="1" l="1"/>
  <c r="F464" i="1"/>
  <c r="G464" i="1"/>
  <c r="E463" i="1"/>
  <c r="F463" i="1"/>
  <c r="G463" i="1"/>
  <c r="E462" i="1"/>
  <c r="F462" i="1"/>
  <c r="G462" i="1"/>
  <c r="E461" i="1" l="1"/>
  <c r="F461" i="1"/>
  <c r="G461" i="1"/>
  <c r="E460" i="1" l="1"/>
  <c r="F460" i="1"/>
  <c r="G460" i="1"/>
  <c r="E459" i="1" l="1"/>
  <c r="F459" i="1"/>
  <c r="G459" i="1"/>
  <c r="E458" i="1" l="1"/>
  <c r="F458" i="1"/>
  <c r="G458" i="1"/>
  <c r="E457" i="1" l="1"/>
  <c r="F457" i="1"/>
  <c r="G457" i="1"/>
  <c r="E456" i="1" l="1"/>
  <c r="F456" i="1"/>
  <c r="G456" i="1"/>
  <c r="E455" i="1" l="1"/>
  <c r="F455" i="1"/>
  <c r="G455" i="1"/>
  <c r="E454" i="1" l="1"/>
  <c r="F454" i="1"/>
  <c r="G454" i="1"/>
  <c r="E453" i="1"/>
  <c r="F453" i="1"/>
  <c r="G453" i="1"/>
  <c r="E452" i="1"/>
  <c r="F452" i="1"/>
  <c r="G452" i="1"/>
  <c r="E451" i="1" l="1"/>
  <c r="F451" i="1"/>
  <c r="G451" i="1"/>
  <c r="E450" i="1" l="1"/>
  <c r="F450" i="1"/>
  <c r="G450" i="1"/>
  <c r="E449" i="1" l="1"/>
  <c r="F449" i="1"/>
  <c r="G449" i="1"/>
  <c r="E448" i="1" l="1"/>
  <c r="F448" i="1"/>
  <c r="G448" i="1"/>
  <c r="E447" i="1" l="1"/>
  <c r="F447" i="1"/>
  <c r="G447" i="1"/>
  <c r="E446" i="1" l="1"/>
  <c r="F446" i="1"/>
  <c r="G446" i="1"/>
  <c r="E445" i="1" l="1"/>
  <c r="F445" i="1"/>
  <c r="G445" i="1"/>
  <c r="E444" i="1" l="1"/>
  <c r="F444" i="1"/>
  <c r="G444" i="1"/>
  <c r="E443" i="1" l="1"/>
  <c r="F443" i="1"/>
  <c r="G443" i="1"/>
  <c r="E442" i="1" l="1"/>
  <c r="F442" i="1"/>
  <c r="G442" i="1"/>
  <c r="E441" i="1"/>
  <c r="F441" i="1"/>
  <c r="G441" i="1"/>
  <c r="E440" i="1"/>
  <c r="F440" i="1"/>
  <c r="G440" i="1"/>
  <c r="E439" i="1"/>
  <c r="F439" i="1"/>
  <c r="G439" i="1"/>
  <c r="E438" i="1" l="1"/>
  <c r="F438" i="1"/>
  <c r="G438" i="1"/>
  <c r="E437" i="1" l="1"/>
  <c r="F437" i="1"/>
  <c r="G437" i="1"/>
  <c r="E436" i="1" l="1"/>
  <c r="F436" i="1"/>
  <c r="G436" i="1"/>
  <c r="E435" i="1" l="1"/>
  <c r="F435" i="1"/>
  <c r="G435" i="1"/>
  <c r="E434" i="1" l="1"/>
  <c r="F434" i="1"/>
  <c r="G434" i="1"/>
  <c r="E433" i="1" l="1"/>
  <c r="F433" i="1"/>
  <c r="G433" i="1"/>
  <c r="E432" i="1" l="1"/>
  <c r="F432" i="1"/>
  <c r="G432" i="1"/>
  <c r="E431" i="1" l="1"/>
  <c r="F431" i="1"/>
  <c r="G431" i="1"/>
  <c r="E430" i="1" l="1"/>
  <c r="F430" i="1"/>
  <c r="G430" i="1"/>
  <c r="E429" i="1" l="1"/>
  <c r="F429" i="1"/>
  <c r="G429" i="1"/>
  <c r="E428" i="1" l="1"/>
  <c r="F428" i="1"/>
  <c r="G428" i="1"/>
  <c r="E427" i="1" l="1"/>
  <c r="F427" i="1"/>
  <c r="G427" i="1"/>
  <c r="E426" i="1" l="1"/>
  <c r="F426" i="1"/>
  <c r="G426" i="1"/>
  <c r="E425" i="1" l="1"/>
  <c r="F425" i="1"/>
  <c r="G425" i="1"/>
  <c r="E424" i="1" l="1"/>
  <c r="F424" i="1"/>
  <c r="G424" i="1"/>
  <c r="E423" i="1" l="1"/>
  <c r="F423" i="1"/>
  <c r="G423" i="1"/>
  <c r="E422" i="1" l="1"/>
  <c r="F422" i="1"/>
  <c r="G422" i="1"/>
  <c r="E421" i="1" l="1"/>
  <c r="F421" i="1"/>
  <c r="G421" i="1"/>
  <c r="E420" i="1" l="1"/>
  <c r="F420" i="1"/>
  <c r="G420" i="1"/>
  <c r="E419" i="1"/>
  <c r="F419" i="1"/>
  <c r="G419" i="1"/>
  <c r="E418" i="1" l="1"/>
  <c r="F418" i="1"/>
  <c r="G418" i="1"/>
  <c r="E417" i="1" l="1"/>
  <c r="F417" i="1"/>
  <c r="G417" i="1"/>
  <c r="E416" i="1" l="1"/>
  <c r="F416" i="1"/>
  <c r="G416" i="1"/>
  <c r="E415" i="1" l="1"/>
  <c r="F415" i="1"/>
  <c r="G415" i="1"/>
  <c r="E414" i="1" l="1"/>
  <c r="F414" i="1"/>
  <c r="G414" i="1"/>
  <c r="E413" i="1" l="1"/>
  <c r="F413" i="1"/>
  <c r="G413" i="1"/>
  <c r="E412" i="1" l="1"/>
  <c r="F412" i="1"/>
  <c r="G412" i="1"/>
  <c r="E411" i="1" l="1"/>
  <c r="F411" i="1"/>
  <c r="G411" i="1"/>
  <c r="E410" i="1" l="1"/>
  <c r="F410" i="1"/>
  <c r="G410" i="1"/>
  <c r="E409" i="1"/>
  <c r="F409" i="1"/>
  <c r="G409" i="1"/>
  <c r="E408" i="1" l="1"/>
  <c r="F408" i="1"/>
  <c r="G408" i="1"/>
  <c r="E407" i="1" l="1"/>
  <c r="F407" i="1"/>
  <c r="G407" i="1"/>
  <c r="E406" i="1" l="1"/>
  <c r="F406" i="1"/>
  <c r="G406" i="1"/>
  <c r="E405" i="1" l="1"/>
  <c r="F405" i="1"/>
  <c r="G405" i="1"/>
  <c r="E404" i="1"/>
  <c r="F404" i="1"/>
  <c r="G404" i="1"/>
  <c r="E403" i="1" l="1"/>
  <c r="F403" i="1"/>
  <c r="G403" i="1"/>
  <c r="E402" i="1" l="1"/>
  <c r="F402" i="1"/>
  <c r="G402" i="1"/>
  <c r="E401" i="1" l="1"/>
  <c r="F401" i="1"/>
  <c r="G401" i="1"/>
  <c r="E400" i="1" l="1"/>
  <c r="F400" i="1"/>
  <c r="G400" i="1"/>
  <c r="E399" i="1" l="1"/>
  <c r="F399" i="1"/>
  <c r="G399" i="1"/>
  <c r="E398" i="1" l="1"/>
  <c r="F398" i="1"/>
  <c r="G398" i="1"/>
  <c r="E397" i="1" l="1"/>
  <c r="F397" i="1"/>
  <c r="G397" i="1"/>
  <c r="E396" i="1" l="1"/>
  <c r="F396" i="1"/>
  <c r="G396" i="1"/>
  <c r="E395" i="1" l="1"/>
  <c r="F395" i="1"/>
  <c r="G395" i="1"/>
  <c r="E394" i="1" l="1"/>
  <c r="F394" i="1"/>
  <c r="G394" i="1"/>
  <c r="E393" i="1" l="1"/>
  <c r="F393" i="1"/>
  <c r="G393" i="1"/>
  <c r="E392" i="1" l="1"/>
  <c r="F392" i="1"/>
  <c r="G392" i="1"/>
  <c r="E391" i="1" l="1"/>
  <c r="F391" i="1"/>
  <c r="G391" i="1"/>
  <c r="E390" i="1" l="1"/>
  <c r="F390" i="1"/>
  <c r="G390" i="1"/>
  <c r="E389" i="1"/>
  <c r="F389" i="1"/>
  <c r="G389" i="1"/>
  <c r="E388" i="1"/>
  <c r="F388" i="1"/>
  <c r="G388" i="1"/>
  <c r="E387" i="1"/>
  <c r="F387" i="1"/>
  <c r="G387" i="1"/>
  <c r="E386" i="1"/>
  <c r="F386" i="1"/>
  <c r="G386" i="1"/>
  <c r="E385" i="1" l="1"/>
  <c r="F385" i="1"/>
  <c r="G385" i="1"/>
  <c r="E384" i="1" l="1"/>
  <c r="F384" i="1"/>
  <c r="G384" i="1"/>
  <c r="E383" i="1" l="1"/>
  <c r="F383" i="1"/>
  <c r="G383" i="1"/>
  <c r="E382" i="1" l="1"/>
  <c r="F382" i="1"/>
  <c r="G382" i="1"/>
  <c r="E381" i="1" l="1"/>
  <c r="F381" i="1"/>
  <c r="G381" i="1"/>
  <c r="E380" i="1" l="1"/>
  <c r="F380" i="1"/>
  <c r="G380" i="1"/>
  <c r="E379" i="1" l="1"/>
  <c r="F379" i="1"/>
  <c r="G379" i="1"/>
  <c r="E378" i="1" l="1"/>
  <c r="F378" i="1"/>
  <c r="G378" i="1"/>
  <c r="E377" i="1" l="1"/>
  <c r="F377" i="1"/>
  <c r="G377" i="1"/>
  <c r="E376" i="1" l="1"/>
  <c r="F376" i="1"/>
  <c r="G376" i="1"/>
  <c r="E375" i="1" l="1"/>
  <c r="F375" i="1"/>
  <c r="G375" i="1"/>
  <c r="E374" i="1" l="1"/>
  <c r="F374" i="1"/>
  <c r="G374" i="1"/>
  <c r="E373" i="1" l="1"/>
  <c r="F373" i="1"/>
  <c r="G373" i="1"/>
  <c r="E372" i="1" l="1"/>
  <c r="F372" i="1"/>
  <c r="G372" i="1"/>
  <c r="E371" i="1" l="1"/>
  <c r="F371" i="1"/>
  <c r="G371" i="1"/>
  <c r="E370" i="1" l="1"/>
  <c r="F370" i="1"/>
  <c r="G370" i="1"/>
  <c r="E369" i="1" l="1"/>
  <c r="F369" i="1"/>
  <c r="G369" i="1"/>
  <c r="E368" i="1" l="1"/>
  <c r="F368" i="1"/>
  <c r="G368" i="1"/>
  <c r="E367" i="1"/>
  <c r="F367" i="1"/>
  <c r="G367" i="1"/>
  <c r="E366" i="1" l="1"/>
  <c r="F366" i="1"/>
  <c r="G366" i="1"/>
  <c r="E365" i="1" l="1"/>
  <c r="F365" i="1"/>
  <c r="G365" i="1"/>
  <c r="E364" i="1" l="1"/>
  <c r="F364" i="1"/>
  <c r="G364" i="1"/>
  <c r="E363" i="1" l="1"/>
  <c r="F363" i="1"/>
  <c r="G363" i="1"/>
  <c r="E362" i="1" l="1"/>
  <c r="F362" i="1"/>
  <c r="G362" i="1"/>
  <c r="E361" i="1" l="1"/>
  <c r="F361" i="1"/>
  <c r="G361" i="1"/>
  <c r="E360" i="1" l="1"/>
  <c r="F360" i="1"/>
  <c r="G360" i="1"/>
  <c r="E359" i="1" l="1"/>
  <c r="F359" i="1"/>
  <c r="G359" i="1"/>
  <c r="E358" i="1" l="1"/>
  <c r="F358" i="1"/>
  <c r="G358" i="1"/>
  <c r="E357" i="1" l="1"/>
  <c r="F357" i="1"/>
  <c r="G357" i="1"/>
  <c r="E356" i="1" l="1"/>
  <c r="F356" i="1"/>
  <c r="G356" i="1"/>
  <c r="E355" i="1" l="1"/>
  <c r="F355" i="1"/>
  <c r="G355" i="1"/>
  <c r="E354" i="1" l="1"/>
  <c r="F354" i="1"/>
  <c r="G354" i="1"/>
  <c r="E353" i="1" l="1"/>
  <c r="F353" i="1"/>
  <c r="G353" i="1"/>
  <c r="E352" i="1" l="1"/>
  <c r="F352" i="1"/>
  <c r="G352" i="1"/>
  <c r="E351" i="1" l="1"/>
  <c r="F351" i="1"/>
  <c r="G351" i="1"/>
  <c r="E350" i="1" l="1"/>
  <c r="F350" i="1"/>
  <c r="G350" i="1"/>
  <c r="E349" i="1"/>
  <c r="F349" i="1"/>
  <c r="G349" i="1"/>
  <c r="E348" i="1"/>
  <c r="F348" i="1"/>
  <c r="G348" i="1"/>
  <c r="E347" i="1"/>
  <c r="F347" i="1"/>
  <c r="G347" i="1"/>
  <c r="E346" i="1"/>
  <c r="F346" i="1"/>
  <c r="G346" i="1"/>
  <c r="E345" i="1"/>
  <c r="F345" i="1"/>
  <c r="G345" i="1"/>
  <c r="E344" i="1"/>
  <c r="F344" i="1"/>
  <c r="G344" i="1"/>
  <c r="E343" i="1" l="1"/>
  <c r="F343" i="1"/>
  <c r="G343" i="1"/>
  <c r="E342" i="1" l="1"/>
  <c r="F342" i="1"/>
  <c r="G342" i="1"/>
  <c r="E341" i="1" l="1"/>
  <c r="F341" i="1"/>
  <c r="G341" i="1"/>
  <c r="E340" i="1" l="1"/>
  <c r="F340" i="1"/>
  <c r="G340" i="1"/>
  <c r="E339" i="1" l="1"/>
  <c r="F339" i="1"/>
  <c r="G339" i="1"/>
  <c r="E338" i="1" l="1"/>
  <c r="F338" i="1"/>
  <c r="G338" i="1"/>
  <c r="E337" i="1" l="1"/>
  <c r="F337" i="1"/>
  <c r="G337" i="1"/>
  <c r="E336" i="1" l="1"/>
  <c r="F336" i="1"/>
  <c r="G336" i="1"/>
  <c r="E335" i="1" l="1"/>
  <c r="F335" i="1"/>
  <c r="G335" i="1"/>
  <c r="E334" i="1" l="1"/>
  <c r="F334" i="1"/>
  <c r="G334" i="1"/>
  <c r="E333" i="1" l="1"/>
  <c r="F333" i="1"/>
  <c r="G333" i="1"/>
  <c r="E332" i="1" l="1"/>
  <c r="F332" i="1"/>
  <c r="G332" i="1"/>
  <c r="E331" i="1" l="1"/>
  <c r="F331" i="1"/>
  <c r="G331" i="1"/>
  <c r="E330" i="1" l="1"/>
  <c r="F330" i="1"/>
  <c r="G330" i="1"/>
  <c r="E329" i="1" l="1"/>
  <c r="F329" i="1"/>
  <c r="G329" i="1"/>
  <c r="E328" i="1" l="1"/>
  <c r="F328" i="1"/>
  <c r="G328" i="1"/>
  <c r="E327" i="1" l="1"/>
  <c r="F327" i="1"/>
  <c r="G327" i="1"/>
  <c r="E326" i="1" l="1"/>
  <c r="F326" i="1"/>
  <c r="G326" i="1"/>
  <c r="E325" i="1" l="1"/>
  <c r="F325" i="1"/>
  <c r="G325" i="1"/>
  <c r="E324" i="1" l="1"/>
  <c r="F324" i="1"/>
  <c r="G324" i="1"/>
  <c r="E323" i="1" l="1"/>
  <c r="F323" i="1"/>
  <c r="G323" i="1"/>
  <c r="E322" i="1" l="1"/>
  <c r="F322" i="1"/>
  <c r="G322" i="1"/>
  <c r="E321" i="1" l="1"/>
  <c r="F321" i="1"/>
  <c r="G321" i="1"/>
  <c r="E320" i="1"/>
  <c r="F320" i="1"/>
  <c r="G320" i="1"/>
  <c r="E319" i="1" l="1"/>
  <c r="F319" i="1"/>
  <c r="G319" i="1"/>
  <c r="E318" i="1" l="1"/>
  <c r="F318" i="1"/>
  <c r="G318" i="1"/>
  <c r="E317" i="1" l="1"/>
  <c r="F317" i="1"/>
  <c r="G317" i="1"/>
  <c r="E316" i="1" l="1"/>
  <c r="F316" i="1"/>
  <c r="G316" i="1"/>
  <c r="E315" i="1" l="1"/>
  <c r="F315" i="1"/>
  <c r="G315" i="1"/>
  <c r="E314" i="1" l="1"/>
  <c r="F314" i="1"/>
  <c r="G314" i="1"/>
  <c r="E313" i="1" l="1"/>
  <c r="F313" i="1"/>
  <c r="G313" i="1"/>
  <c r="E312" i="1" l="1"/>
  <c r="F312" i="1"/>
  <c r="G312" i="1"/>
  <c r="E311" i="1" l="1"/>
  <c r="F311" i="1"/>
  <c r="G311" i="1"/>
  <c r="E310" i="1"/>
  <c r="F310" i="1"/>
  <c r="G310" i="1"/>
  <c r="E309" i="1" l="1"/>
  <c r="F309" i="1"/>
  <c r="G309" i="1"/>
  <c r="E308" i="1" l="1"/>
  <c r="F308" i="1"/>
  <c r="G308" i="1"/>
  <c r="E307" i="1" l="1"/>
  <c r="F307" i="1"/>
  <c r="G307" i="1"/>
  <c r="E306" i="1" l="1"/>
  <c r="F306" i="1"/>
  <c r="G306" i="1"/>
  <c r="E305" i="1" l="1"/>
  <c r="F305" i="1"/>
  <c r="G305" i="1"/>
  <c r="E304" i="1" l="1"/>
  <c r="F304" i="1"/>
  <c r="G304" i="1"/>
  <c r="E303" i="1" l="1"/>
  <c r="F303" i="1"/>
  <c r="G303" i="1"/>
  <c r="E302" i="1" l="1"/>
  <c r="F302" i="1"/>
  <c r="G302" i="1"/>
  <c r="E301" i="1" l="1"/>
  <c r="F301" i="1"/>
  <c r="G301" i="1"/>
  <c r="E300" i="1" l="1"/>
  <c r="F300" i="1"/>
  <c r="G300" i="1"/>
  <c r="E299" i="1" l="1"/>
  <c r="F299" i="1"/>
  <c r="G299" i="1"/>
  <c r="E298" i="1"/>
  <c r="F298" i="1"/>
  <c r="G298" i="1"/>
  <c r="E297" i="1"/>
  <c r="F297" i="1"/>
  <c r="G297" i="1"/>
  <c r="E296" i="1" l="1"/>
  <c r="F296" i="1"/>
  <c r="G296" i="1"/>
  <c r="E295" i="1" l="1"/>
  <c r="F295" i="1"/>
  <c r="G295" i="1"/>
  <c r="E294" i="1" l="1"/>
  <c r="F294" i="1"/>
  <c r="G294" i="1"/>
  <c r="E293" i="1" l="1"/>
  <c r="F293" i="1"/>
  <c r="G293" i="1"/>
  <c r="E292" i="1" l="1"/>
  <c r="F292" i="1"/>
  <c r="G292" i="1"/>
  <c r="E291" i="1" l="1"/>
  <c r="F291" i="1"/>
  <c r="G291" i="1"/>
  <c r="E290" i="1" l="1"/>
  <c r="F290" i="1"/>
  <c r="G290" i="1"/>
  <c r="C11" i="1" l="1"/>
  <c r="D11" i="1" l="1"/>
  <c r="I3" i="21" l="1"/>
  <c r="K3" i="16"/>
  <c r="I2" i="17"/>
  <c r="I2" i="20"/>
  <c r="I3" i="19"/>
  <c r="I3" i="18"/>
  <c r="I4" i="15"/>
  <c r="I3" i="14"/>
  <c r="I2" i="12"/>
  <c r="I2" i="13"/>
  <c r="J2" i="11"/>
  <c r="G289" i="1" l="1"/>
  <c r="F289" i="1"/>
  <c r="E289" i="1"/>
  <c r="G288" i="1" l="1"/>
  <c r="F288" i="1"/>
  <c r="E288" i="1"/>
  <c r="G287" i="1" l="1"/>
  <c r="F287" i="1"/>
  <c r="E287" i="1"/>
  <c r="G286" i="1" l="1"/>
  <c r="F286" i="1"/>
  <c r="E286" i="1"/>
  <c r="G285" i="1" l="1"/>
  <c r="F285" i="1"/>
  <c r="E285" i="1"/>
  <c r="G284" i="1" l="1"/>
  <c r="F284" i="1"/>
  <c r="E284" i="1"/>
  <c r="G283" i="1" l="1"/>
  <c r="F283" i="1"/>
  <c r="E283" i="1"/>
  <c r="G282" i="1" l="1"/>
  <c r="F282" i="1"/>
  <c r="E282" i="1"/>
  <c r="G281" i="1" l="1"/>
  <c r="E281" i="1"/>
  <c r="F281" i="1"/>
  <c r="G280" i="1" l="1"/>
  <c r="E280" i="1"/>
  <c r="F280" i="1"/>
  <c r="G279" i="1" l="1"/>
  <c r="E279" i="1"/>
  <c r="F279" i="1"/>
  <c r="G278" i="1" l="1"/>
  <c r="E278" i="1"/>
  <c r="F278" i="1"/>
  <c r="G277" i="1" l="1"/>
  <c r="E277" i="1"/>
  <c r="F277" i="1"/>
  <c r="G276" i="1" l="1"/>
  <c r="E276" i="1"/>
  <c r="F276" i="1"/>
  <c r="G275" i="1" l="1"/>
  <c r="F275" i="1"/>
  <c r="E275" i="1"/>
  <c r="G274" i="1" l="1"/>
  <c r="F274" i="1"/>
  <c r="E274" i="1"/>
  <c r="G273" i="1" l="1"/>
  <c r="F273" i="1"/>
  <c r="E273" i="1"/>
  <c r="G272" i="1" l="1"/>
  <c r="F272" i="1"/>
  <c r="E272" i="1"/>
  <c r="G271" i="1" l="1"/>
  <c r="F271" i="1"/>
  <c r="E271" i="1"/>
  <c r="G270" i="1" l="1"/>
  <c r="F270" i="1"/>
  <c r="E270" i="1"/>
  <c r="G269" i="1" l="1"/>
  <c r="F269" i="1"/>
  <c r="E269" i="1"/>
  <c r="G268" i="1" l="1"/>
  <c r="F268" i="1"/>
  <c r="E268" i="1"/>
  <c r="G267" i="1" l="1"/>
  <c r="F267" i="1"/>
  <c r="E267" i="1"/>
  <c r="G266" i="1" l="1"/>
  <c r="F266" i="1"/>
  <c r="E266" i="1"/>
  <c r="G265" i="1" l="1"/>
  <c r="F265" i="1"/>
  <c r="E265" i="1"/>
  <c r="G264" i="1" l="1"/>
  <c r="F264" i="1"/>
  <c r="E264" i="1"/>
  <c r="G263" i="1" l="1"/>
  <c r="E263" i="1"/>
  <c r="F263" i="1"/>
  <c r="G262" i="1" l="1"/>
  <c r="E262" i="1"/>
  <c r="F262" i="1"/>
  <c r="G261" i="1" l="1"/>
  <c r="G260" i="1"/>
  <c r="E261" i="1"/>
  <c r="F260" i="1"/>
  <c r="F261" i="1"/>
  <c r="E260" i="1"/>
  <c r="G259" i="1" l="1"/>
  <c r="E259" i="1"/>
  <c r="F259" i="1"/>
  <c r="G258" i="1" l="1"/>
  <c r="E258" i="1"/>
  <c r="F258" i="1"/>
  <c r="G257" i="1" l="1"/>
  <c r="E257" i="1"/>
  <c r="F257" i="1"/>
  <c r="G256" i="1" l="1"/>
  <c r="E256" i="1"/>
  <c r="F256" i="1"/>
  <c r="G255" i="1" l="1"/>
  <c r="E255" i="1"/>
  <c r="F255" i="1"/>
  <c r="G254" i="1" l="1"/>
  <c r="E254" i="1"/>
  <c r="F254" i="1"/>
  <c r="G253" i="1" l="1"/>
  <c r="E253" i="1"/>
  <c r="F253" i="1"/>
  <c r="G252" i="1" l="1"/>
  <c r="E252" i="1"/>
  <c r="F252" i="1"/>
  <c r="G251" i="1" l="1"/>
  <c r="E251" i="1"/>
  <c r="F251" i="1"/>
  <c r="G250" i="1" l="1"/>
  <c r="G249" i="1"/>
  <c r="G248" i="1"/>
  <c r="G247" i="1"/>
  <c r="G246" i="1"/>
  <c r="G245" i="1"/>
  <c r="G244" i="1"/>
  <c r="G243" i="1"/>
  <c r="G242" i="1"/>
  <c r="G241" i="1"/>
  <c r="G240" i="1"/>
  <c r="F250" i="1"/>
  <c r="E249" i="1"/>
  <c r="F248" i="1"/>
  <c r="E247" i="1"/>
  <c r="F246" i="1"/>
  <c r="E245" i="1"/>
  <c r="F244" i="1"/>
  <c r="E243" i="1"/>
  <c r="F242" i="1"/>
  <c r="F240" i="1"/>
  <c r="E250" i="1"/>
  <c r="F249" i="1"/>
  <c r="E248" i="1"/>
  <c r="F247" i="1"/>
  <c r="E246" i="1"/>
  <c r="F245" i="1"/>
  <c r="E244" i="1"/>
  <c r="F243" i="1"/>
  <c r="E242" i="1"/>
  <c r="F241" i="1"/>
  <c r="E240" i="1"/>
  <c r="E241" i="1"/>
  <c r="G239" i="1" l="1"/>
  <c r="G238" i="1"/>
  <c r="E239" i="1"/>
  <c r="F238" i="1"/>
  <c r="F239" i="1"/>
  <c r="E238" i="1"/>
  <c r="G237" i="1" l="1"/>
  <c r="E237" i="1"/>
  <c r="F237" i="1"/>
  <c r="G236" i="1" l="1"/>
  <c r="E236" i="1"/>
  <c r="F236" i="1"/>
  <c r="G235" i="1" l="1"/>
  <c r="E235" i="1"/>
  <c r="F235" i="1"/>
  <c r="G234" i="1" l="1"/>
  <c r="E234" i="1"/>
  <c r="F234" i="1"/>
  <c r="G233" i="1" l="1"/>
  <c r="F233" i="1"/>
  <c r="E233" i="1"/>
  <c r="G232" i="1" l="1"/>
  <c r="E232" i="1"/>
  <c r="F232" i="1"/>
  <c r="G231" i="1" l="1"/>
  <c r="E231" i="1"/>
  <c r="F231" i="1"/>
  <c r="G230" i="1" l="1"/>
  <c r="F230" i="1"/>
  <c r="E230" i="1"/>
  <c r="G229" i="1" l="1"/>
  <c r="E229" i="1"/>
  <c r="F229" i="1"/>
  <c r="G228" i="1" l="1"/>
  <c r="E228" i="1"/>
  <c r="F228" i="1"/>
  <c r="G227" i="1" l="1"/>
  <c r="E227" i="1"/>
  <c r="F227" i="1"/>
  <c r="G226" i="1" l="1"/>
  <c r="E226" i="1"/>
  <c r="F226" i="1"/>
  <c r="G225" i="1" l="1"/>
  <c r="E225" i="1"/>
  <c r="F225" i="1"/>
  <c r="G224" i="1" l="1"/>
  <c r="E224" i="1"/>
  <c r="F224" i="1"/>
  <c r="G223" i="1" l="1"/>
  <c r="E223" i="1"/>
  <c r="F223" i="1"/>
  <c r="G222" i="1" l="1"/>
  <c r="E222" i="1"/>
  <c r="F222" i="1"/>
  <c r="G221" i="1" l="1"/>
  <c r="E221" i="1"/>
  <c r="F221" i="1"/>
  <c r="G220" i="1" l="1"/>
  <c r="E220" i="1"/>
  <c r="F220" i="1"/>
  <c r="G219" i="1" l="1"/>
  <c r="E219" i="1"/>
  <c r="F219" i="1"/>
  <c r="G218" i="1" l="1"/>
  <c r="E218" i="1"/>
  <c r="F218" i="1"/>
  <c r="G217" i="1" l="1"/>
  <c r="E217" i="1"/>
  <c r="F217" i="1"/>
  <c r="G216" i="1" l="1"/>
  <c r="E216" i="1"/>
  <c r="F216" i="1"/>
  <c r="G215" i="1" l="1"/>
  <c r="E215" i="1"/>
  <c r="F215" i="1"/>
  <c r="G214" i="1" l="1"/>
  <c r="E214" i="1"/>
  <c r="F214" i="1"/>
  <c r="G213" i="1" l="1"/>
  <c r="E213" i="1"/>
  <c r="F213" i="1"/>
  <c r="G212" i="1" l="1"/>
  <c r="G211" i="1"/>
  <c r="E212" i="1"/>
  <c r="F211" i="1"/>
  <c r="F212" i="1"/>
  <c r="E211" i="1"/>
  <c r="G210" i="1" l="1"/>
  <c r="E210" i="1"/>
  <c r="F210" i="1"/>
  <c r="G209" i="1" l="1"/>
  <c r="E209" i="1"/>
  <c r="F209" i="1"/>
  <c r="G208" i="1" l="1"/>
  <c r="E208" i="1"/>
  <c r="F208" i="1"/>
  <c r="G207" i="1" l="1"/>
  <c r="E207" i="1"/>
  <c r="F207" i="1"/>
  <c r="G205" i="1" l="1"/>
  <c r="E205" i="1"/>
  <c r="F205" i="1"/>
  <c r="G204" i="1" l="1"/>
  <c r="E204" i="1"/>
  <c r="F204" i="1"/>
  <c r="G203" i="1" l="1"/>
  <c r="E203" i="1"/>
  <c r="F203" i="1"/>
  <c r="G202" i="1" l="1"/>
  <c r="E202" i="1"/>
  <c r="F202" i="1"/>
  <c r="G201" i="1" l="1"/>
  <c r="E201" i="1"/>
  <c r="F201" i="1"/>
  <c r="G200" i="1" l="1"/>
  <c r="E200" i="1"/>
  <c r="F200" i="1"/>
  <c r="G199" i="1" l="1"/>
  <c r="E199" i="1"/>
  <c r="F199" i="1"/>
  <c r="G198" i="1" l="1"/>
  <c r="E198" i="1"/>
  <c r="F198" i="1"/>
  <c r="G197" i="1" l="1"/>
  <c r="E197" i="1"/>
  <c r="F197" i="1"/>
  <c r="G196" i="1" l="1"/>
  <c r="E196" i="1"/>
  <c r="F196" i="1"/>
  <c r="G195" i="1" l="1"/>
  <c r="E195" i="1"/>
  <c r="F195" i="1"/>
  <c r="G194" i="1" l="1"/>
  <c r="E194" i="1"/>
  <c r="F194" i="1"/>
  <c r="G193" i="1" l="1"/>
  <c r="E193" i="1"/>
  <c r="F193" i="1"/>
  <c r="G192" i="1" l="1"/>
  <c r="E192" i="1"/>
  <c r="F192" i="1"/>
  <c r="G191" i="1" l="1"/>
  <c r="E191" i="1"/>
  <c r="F191" i="1"/>
  <c r="G190" i="1" l="1"/>
  <c r="E190" i="1"/>
  <c r="F190" i="1"/>
  <c r="G189" i="1" l="1"/>
  <c r="E189" i="1"/>
  <c r="F189" i="1"/>
  <c r="G185" i="1" l="1"/>
  <c r="G184" i="1"/>
  <c r="G183" i="1"/>
  <c r="F185" i="1"/>
  <c r="E185" i="1"/>
  <c r="F184" i="1"/>
  <c r="E183" i="1"/>
  <c r="E184" i="1"/>
  <c r="F183" i="1"/>
  <c r="G182" i="1" l="1"/>
  <c r="E182" i="1"/>
  <c r="F182" i="1"/>
  <c r="G181" i="1" l="1"/>
  <c r="E181" i="1"/>
  <c r="F181" i="1"/>
  <c r="G180" i="1" l="1"/>
  <c r="E180" i="1"/>
  <c r="F180" i="1"/>
  <c r="G179" i="1" l="1"/>
  <c r="E179" i="1"/>
  <c r="F179" i="1"/>
  <c r="G178" i="1" l="1"/>
  <c r="E178" i="1"/>
  <c r="F178" i="1"/>
  <c r="G177" i="1" l="1"/>
  <c r="E177" i="1"/>
  <c r="F177" i="1"/>
  <c r="G176" i="1" l="1"/>
  <c r="E176" i="1"/>
  <c r="F176" i="1"/>
  <c r="G175" i="1" l="1"/>
  <c r="E175" i="1"/>
  <c r="F175" i="1"/>
  <c r="G174" i="1" l="1"/>
  <c r="E174" i="1"/>
  <c r="F174" i="1"/>
  <c r="G173" i="1" l="1"/>
  <c r="E173" i="1"/>
  <c r="F173" i="1"/>
  <c r="G172" i="1" l="1"/>
  <c r="F172" i="1"/>
  <c r="E172" i="1"/>
  <c r="G171" i="1" l="1"/>
  <c r="E171" i="1"/>
  <c r="F171" i="1"/>
  <c r="G170" i="1" l="1"/>
  <c r="E170" i="1"/>
  <c r="F170" i="1"/>
  <c r="G169" i="1" l="1"/>
  <c r="F169" i="1"/>
  <c r="E169" i="1"/>
  <c r="G168" i="1" l="1"/>
  <c r="F168" i="1"/>
  <c r="E168" i="1"/>
  <c r="G167" i="1" l="1"/>
  <c r="E167" i="1"/>
  <c r="F167" i="1"/>
  <c r="G166" i="1" l="1"/>
  <c r="E166" i="1"/>
  <c r="F166" i="1"/>
  <c r="G165" i="1" l="1"/>
  <c r="G164" i="1"/>
  <c r="G163" i="1"/>
  <c r="G162" i="1"/>
  <c r="F165" i="1"/>
  <c r="E164" i="1"/>
  <c r="F163" i="1"/>
  <c r="E165" i="1"/>
  <c r="F164" i="1"/>
  <c r="E163" i="1"/>
  <c r="F162" i="1"/>
  <c r="E162" i="1"/>
  <c r="G161" i="1" l="1"/>
  <c r="E161" i="1"/>
  <c r="F161" i="1"/>
  <c r="G160" i="1" l="1"/>
  <c r="G159" i="1"/>
  <c r="G158" i="1"/>
  <c r="F160" i="1"/>
  <c r="E160" i="1"/>
  <c r="F159" i="1"/>
  <c r="E158" i="1"/>
  <c r="E159" i="1"/>
  <c r="F158" i="1"/>
  <c r="G157" i="1" l="1"/>
  <c r="E157" i="1"/>
  <c r="F157" i="1"/>
  <c r="G156" i="1" l="1"/>
  <c r="E156" i="1"/>
  <c r="F156" i="1"/>
  <c r="G155" i="1" l="1"/>
  <c r="E155" i="1"/>
  <c r="F155" i="1"/>
  <c r="G154" i="1" l="1"/>
  <c r="G153" i="1"/>
  <c r="G152" i="1"/>
  <c r="G151" i="1"/>
  <c r="F154" i="1"/>
  <c r="E153" i="1"/>
  <c r="F152" i="1"/>
  <c r="E154" i="1"/>
  <c r="F153" i="1"/>
  <c r="E152" i="1"/>
  <c r="F151" i="1"/>
  <c r="E151" i="1"/>
  <c r="G149" i="1" l="1"/>
  <c r="G147" i="1"/>
  <c r="G146" i="1"/>
  <c r="G145" i="1"/>
  <c r="G144" i="1"/>
  <c r="G143" i="1"/>
  <c r="G142" i="1"/>
  <c r="F149" i="1"/>
  <c r="E147" i="1"/>
  <c r="F146" i="1"/>
  <c r="E145" i="1"/>
  <c r="F144" i="1"/>
  <c r="E143" i="1"/>
  <c r="F142" i="1"/>
  <c r="E149" i="1"/>
  <c r="F147" i="1"/>
  <c r="E146" i="1"/>
  <c r="F145" i="1"/>
  <c r="E144" i="1"/>
  <c r="F143" i="1"/>
  <c r="E142" i="1"/>
  <c r="G141" i="1" l="1"/>
  <c r="E141" i="1"/>
  <c r="F141" i="1"/>
  <c r="G140" i="1" l="1"/>
  <c r="E140" i="1"/>
  <c r="F140" i="1"/>
  <c r="G136" i="1" l="1"/>
  <c r="E136" i="1"/>
  <c r="F136" i="1"/>
  <c r="G135" i="1" l="1"/>
  <c r="E135" i="1"/>
  <c r="F135" i="1"/>
  <c r="G134" i="1" l="1"/>
  <c r="E134" i="1"/>
  <c r="F134" i="1"/>
  <c r="G133" i="1" l="1"/>
  <c r="E133" i="1"/>
  <c r="F133" i="1"/>
  <c r="G132" i="1" l="1"/>
  <c r="E132" i="1"/>
  <c r="F132" i="1"/>
  <c r="G131" i="1" l="1"/>
  <c r="E131" i="1"/>
  <c r="F131" i="1"/>
  <c r="G130" i="1" l="1"/>
  <c r="E130" i="1"/>
  <c r="F130" i="1"/>
  <c r="G129" i="1" l="1"/>
  <c r="F129" i="1"/>
  <c r="E129" i="1"/>
  <c r="G128" i="1" l="1"/>
  <c r="F128" i="1"/>
  <c r="E128" i="1"/>
  <c r="G124" i="1" l="1"/>
  <c r="G125" i="1"/>
  <c r="F124" i="1"/>
  <c r="F125" i="1"/>
  <c r="E124" i="1"/>
  <c r="E125" i="1"/>
  <c r="G123" i="1" l="1"/>
  <c r="E126" i="1"/>
  <c r="E127" i="1"/>
  <c r="F123" i="1"/>
  <c r="E123" i="1"/>
  <c r="G122" i="1" l="1"/>
  <c r="E122" i="1"/>
  <c r="F122" i="1"/>
  <c r="G121" i="1" l="1"/>
  <c r="E121" i="1"/>
  <c r="F121" i="1"/>
  <c r="G120" i="1" l="1"/>
  <c r="E120" i="1"/>
  <c r="F120" i="1"/>
  <c r="G119" i="1" l="1"/>
  <c r="E119" i="1"/>
  <c r="F119" i="1"/>
  <c r="G118" i="1" l="1"/>
  <c r="E118" i="1"/>
  <c r="F118" i="1"/>
  <c r="G117" i="1" l="1"/>
  <c r="E117" i="1"/>
  <c r="F117" i="1"/>
  <c r="G116" i="1" l="1"/>
  <c r="E116" i="1"/>
  <c r="F116" i="1"/>
  <c r="G115" i="1" l="1"/>
  <c r="E115" i="1"/>
  <c r="F115" i="1"/>
  <c r="G114" i="1" l="1"/>
  <c r="F114" i="1"/>
  <c r="E114" i="1"/>
  <c r="G109" i="1" l="1"/>
  <c r="G113" i="1" l="1"/>
  <c r="E113" i="1"/>
  <c r="F113" i="1"/>
  <c r="G112" i="1" l="1"/>
  <c r="E112" i="1"/>
  <c r="F112" i="1"/>
  <c r="G111" i="1" l="1"/>
  <c r="E111" i="1"/>
  <c r="F111" i="1"/>
  <c r="G108" i="1" l="1"/>
  <c r="E110" i="1"/>
  <c r="E109" i="1"/>
  <c r="F110" i="1"/>
  <c r="F109" i="1"/>
  <c r="E108" i="1"/>
  <c r="F108" i="1"/>
  <c r="G107" i="1" l="1"/>
  <c r="E107" i="1"/>
  <c r="F107" i="1"/>
  <c r="G106" i="1" l="1"/>
  <c r="E106" i="1"/>
  <c r="F106" i="1"/>
  <c r="G105" i="1" l="1"/>
  <c r="G104" i="1"/>
  <c r="G103" i="1"/>
  <c r="F105" i="1"/>
  <c r="E104" i="1"/>
  <c r="F103" i="1"/>
  <c r="E105" i="1"/>
  <c r="F104" i="1"/>
  <c r="E103" i="1"/>
  <c r="G102" i="1" l="1"/>
  <c r="E102" i="1"/>
  <c r="F102" i="1"/>
  <c r="G101" i="1" l="1"/>
  <c r="G100" i="1"/>
  <c r="G99" i="1"/>
  <c r="G98" i="1"/>
  <c r="G97" i="1"/>
  <c r="G96" i="1"/>
  <c r="F101" i="1"/>
  <c r="E100" i="1"/>
  <c r="F99" i="1"/>
  <c r="E98" i="1"/>
  <c r="F97" i="1"/>
  <c r="E101" i="1"/>
  <c r="F100" i="1"/>
  <c r="E99" i="1"/>
  <c r="F98" i="1"/>
  <c r="E97" i="1"/>
  <c r="F96" i="1"/>
  <c r="E96" i="1"/>
  <c r="G95" i="1" l="1"/>
  <c r="G94" i="1"/>
  <c r="G93" i="1"/>
  <c r="G92" i="1"/>
  <c r="G91" i="1"/>
  <c r="G90" i="1"/>
  <c r="G89" i="1"/>
  <c r="G88" i="1"/>
  <c r="F95" i="1"/>
  <c r="E94" i="1"/>
  <c r="F93" i="1"/>
  <c r="E92" i="1"/>
  <c r="F91" i="1"/>
  <c r="E90" i="1"/>
  <c r="F89" i="1"/>
  <c r="E95" i="1"/>
  <c r="F94" i="1"/>
  <c r="E93" i="1"/>
  <c r="F92" i="1"/>
  <c r="E91" i="1"/>
  <c r="F90" i="1"/>
  <c r="E89" i="1"/>
  <c r="F88" i="1"/>
  <c r="E88" i="1"/>
  <c r="G87" i="1" l="1"/>
  <c r="E87" i="1"/>
  <c r="F87" i="1"/>
  <c r="G86" i="1" l="1"/>
  <c r="E86" i="1"/>
  <c r="F86" i="1"/>
  <c r="G85" i="1" l="1"/>
  <c r="E85" i="1"/>
  <c r="F85" i="1"/>
  <c r="G84" i="1" l="1"/>
  <c r="E84" i="1"/>
  <c r="F84" i="1"/>
  <c r="G83" i="1" l="1"/>
  <c r="E83" i="1"/>
  <c r="F83" i="1"/>
  <c r="G82" i="1" l="1"/>
  <c r="E82" i="1"/>
  <c r="F82" i="1"/>
  <c r="G81" i="1" l="1"/>
  <c r="E81" i="1"/>
  <c r="F81" i="1"/>
  <c r="G80" i="1" l="1"/>
  <c r="F80" i="1"/>
  <c r="E80" i="1"/>
  <c r="G79" i="1" l="1"/>
  <c r="E79" i="1"/>
  <c r="F79" i="1"/>
  <c r="G78" i="1" l="1"/>
  <c r="E78" i="1"/>
  <c r="F78" i="1"/>
  <c r="G77" i="1" l="1"/>
  <c r="E77" i="1"/>
  <c r="F77" i="1"/>
  <c r="G76" i="1" l="1"/>
  <c r="G75" i="1"/>
  <c r="F76" i="1"/>
  <c r="E76" i="1"/>
  <c r="F75" i="1"/>
  <c r="E75" i="1"/>
  <c r="G74" i="1" l="1"/>
  <c r="G73" i="1"/>
  <c r="F74" i="1"/>
  <c r="E74" i="1"/>
  <c r="F73" i="1"/>
  <c r="E73" i="1"/>
  <c r="G72" i="1" l="1"/>
  <c r="E72" i="1"/>
  <c r="F72" i="1"/>
  <c r="G71" i="1" l="1"/>
  <c r="E71" i="1"/>
  <c r="F71" i="1"/>
  <c r="G70" i="1" l="1"/>
  <c r="E70" i="1"/>
  <c r="F70" i="1"/>
  <c r="G68" i="1" l="1"/>
  <c r="E69" i="1"/>
  <c r="F69" i="1"/>
  <c r="E68" i="1"/>
  <c r="F68" i="1"/>
  <c r="G67" i="1" l="1"/>
  <c r="E67" i="1"/>
  <c r="F67" i="1"/>
  <c r="G66" i="1" l="1"/>
  <c r="E66" i="1"/>
  <c r="F66" i="1"/>
  <c r="G65" i="1" l="1"/>
  <c r="E65" i="1"/>
  <c r="F65" i="1"/>
  <c r="G60" i="1" l="1"/>
  <c r="F62" i="1"/>
  <c r="F63" i="1"/>
  <c r="E64" i="1"/>
  <c r="F64" i="1"/>
  <c r="E60" i="1"/>
  <c r="F60" i="1"/>
  <c r="G59" i="1" l="1"/>
  <c r="E59" i="1"/>
  <c r="F59" i="1"/>
  <c r="G40" i="1" l="1"/>
  <c r="G39" i="1"/>
  <c r="G38" i="1"/>
  <c r="G37" i="1"/>
  <c r="F40" i="1"/>
  <c r="E39" i="1"/>
  <c r="F38" i="1"/>
  <c r="E40" i="1"/>
  <c r="F39" i="1"/>
  <c r="E38" i="1"/>
  <c r="F37" i="1"/>
  <c r="E37" i="1"/>
  <c r="G35" i="1" l="1"/>
  <c r="E35" i="1"/>
  <c r="E41" i="1"/>
  <c r="E44" i="1"/>
  <c r="E46" i="1"/>
  <c r="E48" i="1"/>
  <c r="E50" i="1"/>
  <c r="E52" i="1"/>
  <c r="E54" i="1"/>
  <c r="E56" i="1"/>
  <c r="E58" i="1"/>
  <c r="F36" i="1"/>
  <c r="F43" i="1"/>
  <c r="F45" i="1"/>
  <c r="F47" i="1"/>
  <c r="F49" i="1"/>
  <c r="F51" i="1"/>
  <c r="F53" i="1"/>
  <c r="F55" i="1"/>
  <c r="E36" i="1"/>
  <c r="E43" i="1"/>
  <c r="E45" i="1"/>
  <c r="E47" i="1"/>
  <c r="E49" i="1"/>
  <c r="E51" i="1"/>
  <c r="E53" i="1"/>
  <c r="E55" i="1"/>
  <c r="E57" i="1"/>
  <c r="F35" i="1"/>
  <c r="F41" i="1"/>
  <c r="F44" i="1"/>
  <c r="F46" i="1"/>
  <c r="F48" i="1"/>
  <c r="F50" i="1"/>
  <c r="F52" i="1"/>
  <c r="F54" i="1"/>
  <c r="F56" i="1"/>
  <c r="F58" i="1"/>
  <c r="F57" i="1"/>
  <c r="G34" i="1" l="1"/>
  <c r="E34" i="1"/>
  <c r="F34" i="1"/>
  <c r="G33" i="1" l="1"/>
  <c r="G32" i="1"/>
  <c r="F33" i="1"/>
  <c r="E33" i="1"/>
  <c r="F32" i="1"/>
  <c r="E32" i="1"/>
  <c r="G31" i="1" l="1"/>
  <c r="E31" i="1"/>
  <c r="F31" i="1"/>
  <c r="G30" i="1" l="1"/>
  <c r="G29" i="1"/>
  <c r="F30" i="1"/>
  <c r="E30" i="1"/>
  <c r="F29" i="1"/>
  <c r="E29" i="1"/>
  <c r="G28" i="1" l="1"/>
  <c r="E28" i="1"/>
  <c r="F28" i="1"/>
  <c r="G27" i="1" l="1"/>
  <c r="G26" i="1"/>
  <c r="G25" i="1"/>
  <c r="G24" i="1"/>
  <c r="G23" i="1"/>
  <c r="G22" i="1"/>
  <c r="F27" i="1"/>
  <c r="E26" i="1"/>
  <c r="F25" i="1"/>
  <c r="E24" i="1"/>
  <c r="F23" i="1"/>
  <c r="E27" i="1"/>
  <c r="F26" i="1"/>
  <c r="E25" i="1"/>
  <c r="F24" i="1"/>
  <c r="E23" i="1"/>
  <c r="F22" i="1"/>
  <c r="E22" i="1"/>
  <c r="G21" i="1" l="1"/>
  <c r="E21" i="1"/>
  <c r="F21" i="1"/>
  <c r="G20" i="1" l="1"/>
  <c r="E20" i="1"/>
  <c r="F20" i="1"/>
  <c r="G19" i="1" l="1"/>
  <c r="E19" i="1"/>
  <c r="F19" i="1"/>
  <c r="G18" i="1" l="1"/>
  <c r="E18" i="1"/>
  <c r="F18" i="1"/>
  <c r="G17" i="1" l="1"/>
  <c r="E17" i="1"/>
  <c r="F17" i="1"/>
  <c r="G16" i="1" l="1"/>
  <c r="E16" i="1"/>
  <c r="F16" i="1"/>
  <c r="G15" i="1" l="1"/>
  <c r="E15" i="1"/>
  <c r="F15" i="1"/>
  <c r="G14" i="1" l="1"/>
  <c r="F14" i="1"/>
  <c r="E14" i="1"/>
</calcChain>
</file>

<file path=xl/sharedStrings.xml><?xml version="1.0" encoding="utf-8"?>
<sst xmlns="http://schemas.openxmlformats.org/spreadsheetml/2006/main" count="5793" uniqueCount="1003">
  <si>
    <t xml:space="preserve">Equipement </t>
  </si>
  <si>
    <t>Atelier</t>
  </si>
  <si>
    <t>N°DI</t>
  </si>
  <si>
    <t>Validation demandeur</t>
  </si>
  <si>
    <t>M_ATELIER_CIP</t>
  </si>
  <si>
    <t>M_CIP LIGNE 1</t>
  </si>
  <si>
    <t>M_CIP LIGNE 2</t>
  </si>
  <si>
    <t>M_CUVE A COCHON</t>
  </si>
  <si>
    <t>M_ASCENSEUR ADDITIF</t>
  </si>
  <si>
    <t>M_ASCENSEUR STER</t>
  </si>
  <si>
    <t>M_ATELIER PREPA</t>
  </si>
  <si>
    <t>M_BROYEUR 1</t>
  </si>
  <si>
    <t>M_BROYEUR 2</t>
  </si>
  <si>
    <t>M_BROYEUR 3</t>
  </si>
  <si>
    <t>M_CENTRIFUGEUSE</t>
  </si>
  <si>
    <t>M_COMMITROL</t>
  </si>
  <si>
    <t>M_HOT_BREACK</t>
  </si>
  <si>
    <t>M_POMPE MURZAN</t>
  </si>
  <si>
    <t>M_TRANSFERT METAUX</t>
  </si>
  <si>
    <t>M_URCHELL 1</t>
  </si>
  <si>
    <t>M_KARDEX</t>
  </si>
  <si>
    <t>M_EVAPO LIGNE 8</t>
  </si>
  <si>
    <t>M_LIGNE 2</t>
  </si>
  <si>
    <t>M_LIGNE 4</t>
  </si>
  <si>
    <t>M_LIGNE 5</t>
  </si>
  <si>
    <t>M_LIGNE 9</t>
  </si>
  <si>
    <t>M_SUCRE CRISTAL</t>
  </si>
  <si>
    <t>M_SUCRE LIQUIDE</t>
  </si>
  <si>
    <t>M_MAINTENANCE</t>
  </si>
  <si>
    <t>M_PORTE AUTOMATIQUE</t>
  </si>
  <si>
    <t>M_EAU USÉE</t>
  </si>
  <si>
    <t>M_ELECTRICITÉ</t>
  </si>
  <si>
    <t>M_ENERGIE</t>
  </si>
  <si>
    <t>M_VAPEUR</t>
  </si>
  <si>
    <t>M_ABORD USINE</t>
  </si>
  <si>
    <t>M_CH_EXPEDITION</t>
  </si>
  <si>
    <t>M_CH_FROID_RECEPTION</t>
  </si>
  <si>
    <t>M_CH_STER_RECEPTION</t>
  </si>
  <si>
    <t>M_MAGASIN</t>
  </si>
  <si>
    <t>M_BUREAU</t>
  </si>
  <si>
    <t>USINE DE MITRY-MORY</t>
  </si>
  <si>
    <t>M_LABO DEVELOPPEMENT</t>
  </si>
  <si>
    <t>Centre de charge</t>
  </si>
  <si>
    <t>CIP</t>
  </si>
  <si>
    <t>ATELIER ENTRETIENT</t>
  </si>
  <si>
    <t>AUTRE</t>
  </si>
  <si>
    <t>PREPARATION</t>
  </si>
  <si>
    <t>CUISSON</t>
  </si>
  <si>
    <t>BUREAU / LABO</t>
  </si>
  <si>
    <t>LOGISTIQUE</t>
  </si>
  <si>
    <t>ENERGIE / FLUIDES</t>
  </si>
  <si>
    <t>SUCRE</t>
  </si>
  <si>
    <t>MAINTENANCE</t>
  </si>
  <si>
    <t>M_MONTE-CHARGE</t>
  </si>
  <si>
    <t>Liste des équipements</t>
  </si>
  <si>
    <t>M_CH_AROMES</t>
  </si>
  <si>
    <t>M_CH_FROIDERECEPTIO</t>
  </si>
  <si>
    <t>M_CH_PREPA_FRUITS</t>
  </si>
  <si>
    <t>Temps réel</t>
  </si>
  <si>
    <t>Validation</t>
  </si>
  <si>
    <t>Oui</t>
  </si>
  <si>
    <t>Non</t>
  </si>
  <si>
    <t>Temps théorique</t>
  </si>
  <si>
    <t>Date</t>
  </si>
  <si>
    <t>Demande</t>
  </si>
  <si>
    <t>Description</t>
  </si>
  <si>
    <t>T_Zones</t>
  </si>
  <si>
    <t>T_Validation</t>
  </si>
  <si>
    <t>Technicien</t>
  </si>
  <si>
    <t>T_Equipements</t>
  </si>
  <si>
    <t>T_Temps</t>
  </si>
  <si>
    <t>T_Techniciens</t>
  </si>
  <si>
    <t>formule</t>
  </si>
  <si>
    <t>liste déroulante</t>
  </si>
  <si>
    <t>saisie date heure</t>
  </si>
  <si>
    <t>saisie texte</t>
  </si>
  <si>
    <t>A.AVRIL</t>
  </si>
  <si>
    <t>A.BENBACHIR</t>
  </si>
  <si>
    <t>G.DELANOUE</t>
  </si>
  <si>
    <t>L.LOUVET</t>
  </si>
  <si>
    <t>M.BENDAHMANE</t>
  </si>
  <si>
    <t>D.MUNO</t>
  </si>
  <si>
    <t>J-M.GAUDET</t>
  </si>
  <si>
    <t>#</t>
  </si>
  <si>
    <t>essai</t>
  </si>
  <si>
    <t>Equipement</t>
  </si>
  <si>
    <t>DAVID</t>
  </si>
  <si>
    <t>002</t>
  </si>
  <si>
    <t>TEST 2</t>
  </si>
  <si>
    <t>jean-marie</t>
  </si>
  <si>
    <t>control bouton et flash remplissage silo</t>
  </si>
  <si>
    <t>CHAUDRONNIER</t>
  </si>
  <si>
    <t>ELECTRICIEN</t>
  </si>
  <si>
    <t>004</t>
  </si>
  <si>
    <t>001</t>
  </si>
  <si>
    <t>MACON</t>
  </si>
  <si>
    <t>remplacer eclairage atelier poudre</t>
  </si>
  <si>
    <t>005</t>
  </si>
  <si>
    <t>006</t>
  </si>
  <si>
    <t>007</t>
  </si>
  <si>
    <t>remplacement joint flasque</t>
  </si>
  <si>
    <t>008</t>
  </si>
  <si>
    <t>fuite joint spi + roulement hs pompe bredel</t>
  </si>
  <si>
    <t>superviseur</t>
  </si>
  <si>
    <t>fuite joint clamp (test)</t>
  </si>
  <si>
    <t>Mathilde</t>
  </si>
  <si>
    <t>CHSCT SECURITE Mettre des bandes antidérapantes sur les marches de la passerelle d'accès à l'arrière du hotbreak (6marches + plateforme)</t>
  </si>
  <si>
    <t>CHSCT Installation d'un néon LED à l'arrière du Hotbreak pour la visibilité lors des montages</t>
  </si>
  <si>
    <t>CHSCT Installation d'un tuyau d'eau sur la passerelle broyeur L3 pour le nettoyage</t>
  </si>
  <si>
    <t>CHSCT SECURITE Essayer de réaliser une connexion du trop plein du hotbreak à l'égout (risque projection produits chim + risque glissade + hygiène)</t>
  </si>
  <si>
    <t>CHSCT installation du sèche botte dans les vestiaires</t>
  </si>
  <si>
    <t>Pas de chauffage dans le vestiaire femme</t>
  </si>
  <si>
    <t>SECURITE Expéditions Déplacer le miroir demi sphère entrée zone danone de 2-3m vers l'allée centrale de la zone</t>
  </si>
  <si>
    <t>SECURITE expéditions ajouter un bouton on-off pour le flash piéton bleu de l'autre côté du passage piéton, côté ouverture de la porte</t>
  </si>
  <si>
    <t>003</t>
  </si>
  <si>
    <t>remplacement pompe bredel cuve a cochon</t>
  </si>
  <si>
    <t>018</t>
  </si>
  <si>
    <t>Lila</t>
  </si>
  <si>
    <t xml:space="preserve">FIS: Installation d'un equilibreur aux sucres liquides (Les equilibreurs sont déjà dans mon bureau,Il manque le support pour les accrocher) </t>
  </si>
  <si>
    <t>FIS: Installation d'une balance petits bidons dans l'atelier allergenes</t>
  </si>
  <si>
    <t>Cuve eaux usées - pompes de soude ne marchent plus (peut être bouché dans la tuyauterie)</t>
  </si>
  <si>
    <t>Hélène</t>
  </si>
  <si>
    <t>mettre les plaques en plastiques sur le mur rouillé à la CIP à côté du poste de lavage des petites pièces L2.</t>
  </si>
  <si>
    <t>021</t>
  </si>
  <si>
    <t xml:space="preserve">probleme porte </t>
  </si>
  <si>
    <t>eclairage vestiaire (linges propre)</t>
  </si>
  <si>
    <t>015</t>
  </si>
  <si>
    <t>analyse chaufferie</t>
  </si>
  <si>
    <t>SECURITE Mettre une grille autour de l'emplacement pour poser les couteaux sur les deux urschel</t>
  </si>
  <si>
    <t>guy</t>
  </si>
  <si>
    <t>024</t>
  </si>
  <si>
    <t>025</t>
  </si>
  <si>
    <t>027</t>
  </si>
  <si>
    <t>Qassim</t>
  </si>
  <si>
    <t xml:space="preserve">Test date ok </t>
  </si>
  <si>
    <t>026</t>
  </si>
  <si>
    <t>remplacer 1 neon au alergene a l'etage a cote de la fibre</t>
  </si>
  <si>
    <t>009</t>
  </si>
  <si>
    <t>014</t>
  </si>
  <si>
    <t>016</t>
  </si>
  <si>
    <t>019</t>
  </si>
  <si>
    <t>022</t>
  </si>
  <si>
    <t>053</t>
  </si>
  <si>
    <t>remplacement cloche cip ligne1</t>
  </si>
  <si>
    <t>054</t>
  </si>
  <si>
    <t>démontage et remontage commitrol</t>
  </si>
  <si>
    <t>Poste Urshell Comitroll: Ajout d'une plaque en sortie afin d'eviter les pertes</t>
  </si>
  <si>
    <t>FIS: Rehausser la goulotte du Hotbreak afin d'eviter les pertes</t>
  </si>
  <si>
    <t xml:space="preserve">FIS: Crochet pour tenir le tuyau de la vanne evapo </t>
  </si>
  <si>
    <t>FIS: Support pour sac plastique sur les lignes de cuisson</t>
  </si>
  <si>
    <t xml:space="preserve">FIS: Installer un support/derouleur a grands sacs plastiques au niveau du poste poudres </t>
  </si>
  <si>
    <t>M_ATELIER PROD</t>
  </si>
  <si>
    <t>Olivier</t>
  </si>
  <si>
    <t>Créer un support sur la potence pour la ventouse du poste amidon</t>
  </si>
  <si>
    <t>1 chauffage sur 2 seulement à la CIP. Celui qui fonctionne (chargement Ligne 1) est fuyard</t>
  </si>
  <si>
    <t xml:space="preserve">Fuite sur 3 vannes cuve prélavage </t>
  </si>
  <si>
    <t>Flash sécurité Broyeur 3 inexistant</t>
  </si>
  <si>
    <t>preventif complet ligne xxl4</t>
  </si>
  <si>
    <t>REMPLACEMENT TAPIS MAGURIT 1</t>
  </si>
  <si>
    <t>Martial</t>
  </si>
  <si>
    <t>Echelle à crénoline du silo de sucre claque quand le silo vibre (bruit pour les voisins) voir si il y a quelque chose à refixer resserer ou mettre quleque chose pour atténuer le bruit</t>
  </si>
  <si>
    <t>remplacement cellule cip ligne1</t>
  </si>
  <si>
    <t>mise en route chaudière</t>
  </si>
  <si>
    <t>vérif sens de rotation commitrôle</t>
  </si>
  <si>
    <t>consigne de sucre ne disparait pas, probleme prospeo</t>
  </si>
  <si>
    <t>PO reste dans le ref 2 en fin de condi probleme prospeo</t>
  </si>
  <si>
    <t>PO reste dans le ref 2 en fin de condi, probleme prospeo</t>
  </si>
  <si>
    <t>netoyage</t>
  </si>
  <si>
    <t>046</t>
  </si>
  <si>
    <t>047</t>
  </si>
  <si>
    <t>055</t>
  </si>
  <si>
    <t>Franck L</t>
  </si>
  <si>
    <t>pb de lavage azote ligne 3 pendant les eaux froide le lavage ne demarre jamais</t>
  </si>
  <si>
    <t xml:space="preserve">ligne 2 au soutirage impossible d'arreter le soutirage en cours </t>
  </si>
  <si>
    <t>058</t>
  </si>
  <si>
    <t>eclairage chambre labo</t>
  </si>
  <si>
    <t>059</t>
  </si>
  <si>
    <t>Hélène B</t>
  </si>
  <si>
    <t>pistolet d'eau de forage à changer L3, L5 et L6</t>
  </si>
  <si>
    <t>retirer les morceaux de scotch aluminium sur tuyau de glucose L3 car ils se détachent (au dessus du pasto) et en remettre des neufs.</t>
  </si>
  <si>
    <t>CHSCT support pour la calle PL quai ancien surgelés pas : agrandir la partie basse pour éviter que celui appuie et déclenche intempestivement le flash + réparation/modification du détecteur (ne marche pas)</t>
  </si>
  <si>
    <t>CHSCT remettre un cadenas au compacteur à ferraille (disparu…)</t>
  </si>
  <si>
    <t>CHSCT mise en place d’une plateforme en zone de transfert pour conatiner à remplir (voir plan transmis) DEADLINE AVRIL 2019</t>
  </si>
  <si>
    <t xml:space="preserve">dépôt 202 (chambre négative) les racks ne fonctionne plus en automatique depuis allé G </t>
  </si>
  <si>
    <t>066</t>
  </si>
  <si>
    <t>GUY</t>
  </si>
  <si>
    <t xml:space="preserve">remplacement vanne vapeur </t>
  </si>
  <si>
    <t>067</t>
  </si>
  <si>
    <t>fuite tuyan pompe cochon</t>
  </si>
  <si>
    <t>068</t>
  </si>
  <si>
    <t>069</t>
  </si>
  <si>
    <t>préventif complet ligne xxl4</t>
  </si>
  <si>
    <t>070</t>
  </si>
  <si>
    <t>refixé presse étoupe renverseur bidon l3</t>
  </si>
  <si>
    <t>071</t>
  </si>
  <si>
    <t>suivi cycle ster ligne 2</t>
  </si>
  <si>
    <t>057</t>
  </si>
  <si>
    <t>072</t>
  </si>
  <si>
    <t>073</t>
  </si>
  <si>
    <t>074</t>
  </si>
  <si>
    <t>purge chauffage BM</t>
  </si>
  <si>
    <t>Pertes Matières. Modification de l'entrée Broyeur 1. Ajouter une plaque afin d'eviter les fruits de tomber Voir Lila ou Olivier</t>
  </si>
  <si>
    <t>FIS: Faire une pelle cuisson. Voir Martial pour le modele</t>
  </si>
  <si>
    <t>FIS: Adapter les tabliers anti eclaboussures des pompes  aux gros bidons. A tester sur une pompe</t>
  </si>
  <si>
    <t xml:space="preserve">FIS/ Faire supports supplementaires pour les couvercles à la CIP </t>
  </si>
  <si>
    <t xml:space="preserve">FIS Automatisme: Rajouter sur automate Hotbreak une indication qui confime que le moteur du hachoir tourne au moment du soutirage et est arreté le reste du temps. </t>
  </si>
  <si>
    <t xml:space="preserve">FIS automatisme: Mettre une alerte sur l'automate quand la température dépasse les 98°C. (Sécurité) </t>
  </si>
  <si>
    <t>FIS Automatisme: En cas de rattrapage sur ligne, gestion du palier en automatique en fonction de la quantité saisi par l'opérateur</t>
  </si>
  <si>
    <t>preventif complet ligne ligne6</t>
  </si>
  <si>
    <t>083</t>
  </si>
  <si>
    <t>085</t>
  </si>
  <si>
    <t>084</t>
  </si>
  <si>
    <t>088</t>
  </si>
  <si>
    <t/>
  </si>
  <si>
    <t>091</t>
  </si>
  <si>
    <t>092</t>
  </si>
  <si>
    <t>Ahmed</t>
  </si>
  <si>
    <t>balance 19 transvidage HS le verrin est désoudé</t>
  </si>
  <si>
    <t xml:space="preserve">mohammed bettahar </t>
  </si>
  <si>
    <t>neon hs</t>
  </si>
  <si>
    <t>093</t>
  </si>
  <si>
    <t>probleme pompe envoie lavage ligne 1</t>
  </si>
  <si>
    <t>094</t>
  </si>
  <si>
    <t>broyeur 3 ne démarre pas</t>
  </si>
  <si>
    <t>095</t>
  </si>
  <si>
    <t>laminoir n°1 ne démarre pas</t>
  </si>
  <si>
    <t>087</t>
  </si>
  <si>
    <t>test</t>
  </si>
  <si>
    <t>098</t>
  </si>
  <si>
    <t>0,041666667</t>
  </si>
  <si>
    <t>099</t>
  </si>
  <si>
    <t>100</t>
  </si>
  <si>
    <t xml:space="preserve">Ajouter une rangée de support de filtre supplementaire au conditionnement </t>
  </si>
  <si>
    <t>CHSCT mettre de l'éclairage dans la zone de chargement des chariots en face compacteur à ferraille</t>
  </si>
  <si>
    <t>086</t>
  </si>
  <si>
    <t>089</t>
  </si>
  <si>
    <t>102</t>
  </si>
  <si>
    <t>ne fonctionne pas</t>
  </si>
  <si>
    <t>103</t>
  </si>
  <si>
    <t>probleme concentration lavage</t>
  </si>
  <si>
    <t>075</t>
  </si>
  <si>
    <t>076</t>
  </si>
  <si>
    <t>077</t>
  </si>
  <si>
    <t>078</t>
  </si>
  <si>
    <t>079</t>
  </si>
  <si>
    <t>096</t>
  </si>
  <si>
    <t xml:space="preserve">MOhammed bettahar </t>
  </si>
  <si>
    <t xml:space="preserve">ecrasse fut probleme de contacte </t>
  </si>
  <si>
    <t xml:space="preserve">   louche dessoude </t>
  </si>
  <si>
    <t>081</t>
  </si>
  <si>
    <t>082</t>
  </si>
  <si>
    <t>105</t>
  </si>
  <si>
    <t>palier pasto ne démarre pas</t>
  </si>
  <si>
    <t>106</t>
  </si>
  <si>
    <t>sonde T°té pasto plaine d'eau</t>
  </si>
  <si>
    <t>107</t>
  </si>
  <si>
    <t>soutirage ref L3 ne démarre pas</t>
  </si>
  <si>
    <t>108</t>
  </si>
  <si>
    <t xml:space="preserve">déblocage </t>
  </si>
  <si>
    <t>109</t>
  </si>
  <si>
    <t>déblocage( m195)</t>
  </si>
  <si>
    <t>110</t>
  </si>
  <si>
    <t xml:space="preserve">def t°pasto </t>
  </si>
  <si>
    <t>doseur crème pour les mains à fixer au mur vestiaire femme.</t>
  </si>
  <si>
    <t>CHSCT: finaliser le remplacement des neon aux additifs bas.</t>
  </si>
  <si>
    <t xml:space="preserve">Tuyaux eau Hot break et  urshell à remplacer (tuyaux coupé) </t>
  </si>
  <si>
    <t>115</t>
  </si>
  <si>
    <t>probleme vidange pasto ligne 3</t>
  </si>
  <si>
    <t>116</t>
  </si>
  <si>
    <t>probleme soutirage</t>
  </si>
  <si>
    <t>117</t>
  </si>
  <si>
    <t>remplacement éclairage cond</t>
  </si>
  <si>
    <t>118</t>
  </si>
  <si>
    <t>remplacement sectionneur pompe</t>
  </si>
  <si>
    <t>119</t>
  </si>
  <si>
    <t>pasto fige  ligne 3</t>
  </si>
  <si>
    <t>120</t>
  </si>
  <si>
    <t>remis en état couteau</t>
  </si>
  <si>
    <t>121</t>
  </si>
  <si>
    <t>probleme soutirage ref ligne 3</t>
  </si>
  <si>
    <t>122</t>
  </si>
  <si>
    <t>broyeur ne démarre pas</t>
  </si>
  <si>
    <t>Raccordement Prospéo des compteurs dégrilleur et mécanique eaux usées (si possible pour avoir les données dès début Mars)</t>
  </si>
  <si>
    <t>128</t>
  </si>
  <si>
    <t>FIS: Faire un support afin d'ecrire lors reception de sucre</t>
  </si>
  <si>
    <t xml:space="preserve"> Créer un Chariot pour poser les prelevements microBio au conditionnement. (Fusionner deux demi chariots presents au KLM) Vu avec Christian. Voir Lila pour plus d'info</t>
  </si>
  <si>
    <t>preventif ligne xxl2</t>
  </si>
  <si>
    <t>134</t>
  </si>
  <si>
    <t>129</t>
  </si>
  <si>
    <t>136</t>
  </si>
  <si>
    <t>130</t>
  </si>
  <si>
    <t>131</t>
  </si>
  <si>
    <t>132</t>
  </si>
  <si>
    <t>111</t>
  </si>
  <si>
    <t>133</t>
  </si>
  <si>
    <t>raccord eau de forage et pistolet sur les lignes cuissons à raccourcir vu avec Jean Marie</t>
  </si>
  <si>
    <t>Mettre un éclairage dans la douche vestiaires femme (très sombre - difficulté nettoyage)</t>
  </si>
  <si>
    <t>SECU déplacer la barrière contrôle pression expéditions RISQUE COLLISION PIETON CHARIOT à planifier au plus vite, voir Mathilde pour positionnement</t>
  </si>
  <si>
    <t>SECU modification support de la cale PL quai 201 agrandir le bas pour ne pas activer la cale quand elle est sur le support (asservie au pont)</t>
  </si>
  <si>
    <t>Réparation prise élec bureau QSE (au fond près du meuble gris foncé) (besoin pour plastifieuse + ordinateur étiquettes)</t>
  </si>
  <si>
    <t>Faire un couvercle pour le petit entonnoire qui est sur la machine à fibre.</t>
  </si>
  <si>
    <t>CHSCT SECURITE réinstallation des rideaux et de l'aspiration pour le poste soudure (1 AT brûlure aux yeux à déjà eu lieu il y a quelques années) (couverture complète des côtés de la zone soudure)</t>
  </si>
  <si>
    <t>OUI</t>
  </si>
  <si>
    <t>ressarage boulon renverseur</t>
  </si>
  <si>
    <t>143</t>
  </si>
  <si>
    <t>vanne sortie ref2 bloquée</t>
  </si>
  <si>
    <t>Lacoux M</t>
  </si>
  <si>
    <t>Réparation clef CIP</t>
  </si>
  <si>
    <t>david</t>
  </si>
  <si>
    <t>raccorder le trop plein à l'egout</t>
  </si>
  <si>
    <t>remettre aspiration soudure</t>
  </si>
  <si>
    <t>faire plate forme de 60 cm de haut pour container à remplir</t>
  </si>
  <si>
    <t>Christian : Adaptation du système de blocage des gros bidons sur balances --&gt; manipulation déportée au sol au pied ou en hauteur à la main</t>
  </si>
  <si>
    <t>Christian : Bilan état dégrilleur + sécurisation pour éviter les gros résidus (palette, plastique) dans la cuve finale eaux usées - trouver par où ça passe</t>
  </si>
  <si>
    <t>Prototype Bidons carrés :
David --&gt; devis pour couvercle en téflon type gros bidons et  dimmensions
Christian --&gt; devis modification 1 bidon carré pour fixation des roulettes + retirer le couvercle inox + mettre un support pour couvercle en téflon</t>
  </si>
  <si>
    <t>SECU Réparation des 400L au KLM en profiter pour souder une barre de chaque côté du passage de fourches pour rehausser ceux qui sont trop courts --&gt; VOIR MATHILDE pour dimension/explication (certains 400 bloquent sur les chaînes)</t>
  </si>
  <si>
    <t>104</t>
  </si>
  <si>
    <t>139</t>
  </si>
  <si>
    <t>140</t>
  </si>
  <si>
    <t>142</t>
  </si>
  <si>
    <t>145</t>
  </si>
  <si>
    <t>146</t>
  </si>
  <si>
    <t>147</t>
  </si>
  <si>
    <t>Dégrilleur Néon HS</t>
  </si>
  <si>
    <t>154</t>
  </si>
  <si>
    <t xml:space="preserve">cablage calle </t>
  </si>
  <si>
    <t>155</t>
  </si>
  <si>
    <t>commitrole</t>
  </si>
  <si>
    <t>156</t>
  </si>
  <si>
    <t>réglage urshell</t>
  </si>
  <si>
    <t>Poteau barrière jaune à refixer passage piéton couloir conditionnement</t>
  </si>
  <si>
    <t>158</t>
  </si>
  <si>
    <t>ajustage trancheur</t>
  </si>
  <si>
    <t>159</t>
  </si>
  <si>
    <t>remplacement urshell et descendu lancienne stérilisé bas</t>
  </si>
  <si>
    <t>160</t>
  </si>
  <si>
    <t>remplacement voyant</t>
  </si>
  <si>
    <t>161</t>
  </si>
  <si>
    <t>refixé prise</t>
  </si>
  <si>
    <t>162</t>
  </si>
  <si>
    <t>rengement atelier</t>
  </si>
  <si>
    <t>preventif complet xxl 2</t>
  </si>
  <si>
    <t>163</t>
  </si>
  <si>
    <t>164</t>
  </si>
  <si>
    <t>165</t>
  </si>
  <si>
    <t>166</t>
  </si>
  <si>
    <t>ABORD USINE</t>
  </si>
  <si>
    <t>ASCENSEUR ADDITIF</t>
  </si>
  <si>
    <t>ASCENSEUR QUAI</t>
  </si>
  <si>
    <t>ASCENSEUR STER</t>
  </si>
  <si>
    <t>ATELIER PREPA</t>
  </si>
  <si>
    <t>ATELIER PROD</t>
  </si>
  <si>
    <t>ATELIER_CIP</t>
  </si>
  <si>
    <t>AUTOMATES</t>
  </si>
  <si>
    <t>BROYEUR 1</t>
  </si>
  <si>
    <t>BROYEUR 2</t>
  </si>
  <si>
    <t>BROYEUR 3</t>
  </si>
  <si>
    <t>BUREAU</t>
  </si>
  <si>
    <t>CENTRIFUGEUSE</t>
  </si>
  <si>
    <t>CH_AROMES</t>
  </si>
  <si>
    <t>CH_EXPEDITION</t>
  </si>
  <si>
    <t>CH_FROID_RECEPTION</t>
  </si>
  <si>
    <t>CH_STER_RECEPTION</t>
  </si>
  <si>
    <t>CIP LIGNE 1</t>
  </si>
  <si>
    <t>CIP LIGNE 2</t>
  </si>
  <si>
    <t>COMMITROL</t>
  </si>
  <si>
    <t>CRIOVAC</t>
  </si>
  <si>
    <t>CUVE A COCHON</t>
  </si>
  <si>
    <t>EAU DE FORAGE</t>
  </si>
  <si>
    <t>EAU USÉE</t>
  </si>
  <si>
    <t>ECRASE_FUT</t>
  </si>
  <si>
    <t>ELECTRICITÉ</t>
  </si>
  <si>
    <t>ENERGIE</t>
  </si>
  <si>
    <t>EVAPO LIGNE 8</t>
  </si>
  <si>
    <t>FRUCTOSE CRISTAL</t>
  </si>
  <si>
    <t>GAZ</t>
  </si>
  <si>
    <t>GLUCOSE</t>
  </si>
  <si>
    <t>HOT_BREACK</t>
  </si>
  <si>
    <t>KARDEX</t>
  </si>
  <si>
    <t>LABO DEVELOPPEMENT</t>
  </si>
  <si>
    <t>LABO QUALITÉ</t>
  </si>
  <si>
    <t>LABORATOIRE</t>
  </si>
  <si>
    <t>LAVAGE DES BIDONS</t>
  </si>
  <si>
    <t>LAVEUSE DE SEAUX</t>
  </si>
  <si>
    <t>LIGNE 2</t>
  </si>
  <si>
    <t>LIGNE 3</t>
  </si>
  <si>
    <t>LIGNE 4</t>
  </si>
  <si>
    <t>LIGNE 5</t>
  </si>
  <si>
    <t>LIGNE 6</t>
  </si>
  <si>
    <t>LIGNE 8</t>
  </si>
  <si>
    <t>LIGNE 9</t>
  </si>
  <si>
    <t>MAGASIN</t>
  </si>
  <si>
    <t>MOBILIER_BUREAU</t>
  </si>
  <si>
    <t>MONTE-CHARGE</t>
  </si>
  <si>
    <t>POMPE MURZAN</t>
  </si>
  <si>
    <t>PORTE AUTOMATIQUE</t>
  </si>
  <si>
    <t>RANGEMENT/NETTOYAGE</t>
  </si>
  <si>
    <t>STOCK MAINTENANCE</t>
  </si>
  <si>
    <t>SUCRE CRISTAL</t>
  </si>
  <si>
    <t>SUCRE LIQUIDE</t>
  </si>
  <si>
    <t>TABLE ELEVATRICE 1</t>
  </si>
  <si>
    <t>TRANSFERT METAUX</t>
  </si>
  <si>
    <t>URCHELL 1</t>
  </si>
  <si>
    <t>OUVRE-BOITES</t>
  </si>
  <si>
    <t>167</t>
  </si>
  <si>
    <t>remis en route et débouchage compacteur fut</t>
  </si>
  <si>
    <t>Local eaux usées, la pompe de soude droite ne marche pas (tuyauterie entièrement débouchée - quand on allume la pompe, on voit que le produit monte mais il redessend tout de suite - surement appel d'air quelque part)</t>
  </si>
  <si>
    <t>SECU nombreux presqu'AT avec porte du KLM - remplacer la porte</t>
  </si>
  <si>
    <t>PROGRAMMAE EVAPO L6</t>
  </si>
  <si>
    <t>168</t>
  </si>
  <si>
    <t>170</t>
  </si>
  <si>
    <t>172</t>
  </si>
  <si>
    <t>171</t>
  </si>
  <si>
    <t>Denis</t>
  </si>
  <si>
    <t xml:space="preserve">soudure filtre Mini cuve/sirupeur </t>
  </si>
  <si>
    <t>cuisson</t>
  </si>
  <si>
    <t>Fuite vapeur tuyau extérieur entre la sortie condt et CIP</t>
  </si>
  <si>
    <t>123</t>
  </si>
  <si>
    <t>144</t>
  </si>
  <si>
    <t>149</t>
  </si>
  <si>
    <t>176</t>
  </si>
  <si>
    <t xml:space="preserve">probleme lavage </t>
  </si>
  <si>
    <t>177</t>
  </si>
  <si>
    <t>démarrage usine</t>
  </si>
  <si>
    <t>178</t>
  </si>
  <si>
    <t>réglage cellules</t>
  </si>
  <si>
    <t>179</t>
  </si>
  <si>
    <t>passage cable</t>
  </si>
  <si>
    <t>180</t>
  </si>
  <si>
    <t>cablage disjonteur pompe eau</t>
  </si>
  <si>
    <t>181</t>
  </si>
  <si>
    <t>aur</t>
  </si>
  <si>
    <t>182</t>
  </si>
  <si>
    <t xml:space="preserve">remplacement éclairage </t>
  </si>
  <si>
    <t>183</t>
  </si>
  <si>
    <t>hachoire en def</t>
  </si>
  <si>
    <t>065</t>
  </si>
  <si>
    <t>184</t>
  </si>
  <si>
    <t>185</t>
  </si>
  <si>
    <t>remplacement tuyau ster</t>
  </si>
  <si>
    <t>186</t>
  </si>
  <si>
    <t>remplacement couteau</t>
  </si>
  <si>
    <t>NETTOYAGE ATELIER + LOCAL STOCAGE HUILE</t>
  </si>
  <si>
    <t>187</t>
  </si>
  <si>
    <t>alex</t>
  </si>
  <si>
    <t>188</t>
  </si>
  <si>
    <t>remplacement embout 2</t>
  </si>
  <si>
    <t>189</t>
  </si>
  <si>
    <t>acces sécurité CR01</t>
  </si>
  <si>
    <t>190</t>
  </si>
  <si>
    <t>fuite joint clamp sous vanne decompression</t>
  </si>
  <si>
    <t>191</t>
  </si>
  <si>
    <t xml:space="preserve">défaut niveau bas chaudiere </t>
  </si>
  <si>
    <t>192</t>
  </si>
  <si>
    <t>défaut chauffe reglage capteur</t>
  </si>
  <si>
    <t>Remplacer les joints des vannes aromes L5,8,9,3</t>
  </si>
  <si>
    <t>194</t>
  </si>
  <si>
    <t>Jean-marie</t>
  </si>
  <si>
    <t>faire un habillage inox pour les masses étalons
et faire venir gastineau pour validation des masses étalons</t>
  </si>
  <si>
    <t>Remplacer les blocs néon dans le stockage stérilisé (101) par des blocs LED.Nécessite une grande nacelle</t>
  </si>
  <si>
    <t>Installation des tableaux bureau Abdé et ADV + 3 boites à clé bureau Mathilde</t>
  </si>
  <si>
    <t>198</t>
  </si>
  <si>
    <t>changer le néon à côté de la 
table de transvidage 1</t>
  </si>
  <si>
    <t>199</t>
  </si>
  <si>
    <t>200</t>
  </si>
  <si>
    <t>201</t>
  </si>
  <si>
    <t>déblocage palette</t>
  </si>
  <si>
    <t>202</t>
  </si>
  <si>
    <t>refoidissement ref1 ne démarre pas</t>
  </si>
  <si>
    <t>203</t>
  </si>
  <si>
    <t>porle auto ne se fèrme pas</t>
  </si>
  <si>
    <t>204</t>
  </si>
  <si>
    <t xml:space="preserve">abandon op ref </t>
  </si>
  <si>
    <t>205</t>
  </si>
  <si>
    <t>Déblocage</t>
  </si>
  <si>
    <t>206</t>
  </si>
  <si>
    <t>SECU Modification de la tuyauterie YTRON (murale + tuyaux souples au besoin) pour permettre les branchements tout en ne dépassant pas du mur tuyaux débranchés et bouchons mis</t>
  </si>
  <si>
    <t>déblocage</t>
  </si>
  <si>
    <t>208</t>
  </si>
  <si>
    <t>209</t>
  </si>
  <si>
    <t>essais capteur pression eau</t>
  </si>
  <si>
    <t>remplacement vanne centrale lavage</t>
  </si>
  <si>
    <t>Mettre en place des protections d'arret d'urgence à la CIP</t>
  </si>
  <si>
    <t>212</t>
  </si>
  <si>
    <t>porte cabine disjonctée</t>
  </si>
  <si>
    <t>213</t>
  </si>
  <si>
    <t>sécu commitrol</t>
  </si>
  <si>
    <t>214</t>
  </si>
  <si>
    <t>container n'avance pas</t>
  </si>
  <si>
    <t>215</t>
  </si>
  <si>
    <t>déblocage pallette</t>
  </si>
  <si>
    <t>216</t>
  </si>
  <si>
    <t>démontage y du karcher</t>
  </si>
  <si>
    <t>217</t>
  </si>
  <si>
    <t xml:space="preserve">remontage couteaux </t>
  </si>
  <si>
    <t>218</t>
  </si>
  <si>
    <t>débordement</t>
  </si>
  <si>
    <t>219</t>
  </si>
  <si>
    <t>probleme sout</t>
  </si>
  <si>
    <t>220</t>
  </si>
  <si>
    <t>recherche alime prises surgelé bas</t>
  </si>
  <si>
    <t>221</t>
  </si>
  <si>
    <t>222</t>
  </si>
  <si>
    <t>remplacement disjoncteur psb</t>
  </si>
  <si>
    <t>223</t>
  </si>
  <si>
    <t>210</t>
  </si>
  <si>
    <t>Installation de 3 prises pour le futur poste brix (se trouvant dans la zone recyclage en cuisson)</t>
  </si>
  <si>
    <t>SOUS-TRAITANT</t>
  </si>
  <si>
    <t>225</t>
  </si>
  <si>
    <t>Remplacement écluse</t>
  </si>
  <si>
    <t>préventif complet ligne 5</t>
  </si>
  <si>
    <t>remplacement variateur racleur + central</t>
  </si>
  <si>
    <t>poche bloquée dans laminoir pompe 2</t>
  </si>
  <si>
    <t>Vérification compteur eau ligne 09 après contrôle 109 L pour 100 deman</t>
  </si>
  <si>
    <t xml:space="preserve">automate sucre étage cuisson HS </t>
  </si>
  <si>
    <t>011</t>
  </si>
  <si>
    <t>062</t>
  </si>
  <si>
    <t>064</t>
  </si>
  <si>
    <t>150</t>
  </si>
  <si>
    <t>152</t>
  </si>
  <si>
    <t>157</t>
  </si>
  <si>
    <t>195</t>
  </si>
  <si>
    <t>238</t>
  </si>
  <si>
    <t>05/06/2019</t>
  </si>
  <si>
    <t>Demandeur</t>
  </si>
  <si>
    <t>EAU USÉES</t>
  </si>
  <si>
    <t>239</t>
  </si>
  <si>
    <t>URSCHEL CAPTEUR</t>
  </si>
  <si>
    <t>laurent</t>
  </si>
  <si>
    <t>240</t>
  </si>
  <si>
    <t>contrôle periodique</t>
  </si>
  <si>
    <t>241</t>
  </si>
  <si>
    <t>pas d'agitation retermisation</t>
  </si>
  <si>
    <t>242</t>
  </si>
  <si>
    <t>defaut capteur couvercle</t>
  </si>
  <si>
    <t>243</t>
  </si>
  <si>
    <t>probleme de chaine a la cabine</t>
  </si>
  <si>
    <t>244</t>
  </si>
  <si>
    <t>rearm variateurs</t>
  </si>
  <si>
    <t>245</t>
  </si>
  <si>
    <r>
      <rPr>
        <b/>
        <sz val="11"/>
        <color theme="1"/>
        <rFont val="Tahoma"/>
        <family val="2"/>
      </rPr>
      <t>SECU</t>
    </r>
    <r>
      <rPr>
        <sz val="11"/>
        <color theme="1"/>
        <rFont val="Tahoma"/>
        <family val="2"/>
      </rPr>
      <t xml:space="preserve"> création d'un prototype de goulotte à pectine pour sirupeur L3 (centré comme la goulotte actuelle mais avec cheminée de 3-4 cm comme goulotte L9)</t>
    </r>
  </si>
  <si>
    <r>
      <rPr>
        <b/>
        <sz val="11"/>
        <color theme="1"/>
        <rFont val="Tahoma"/>
        <family val="2"/>
      </rPr>
      <t xml:space="preserve">SECU </t>
    </r>
    <r>
      <rPr>
        <sz val="11"/>
        <color theme="1"/>
        <rFont val="Tahoma"/>
        <family val="2"/>
      </rPr>
      <t>Broyeur 1 les flashs de sécurité ne fonctionnent pas</t>
    </r>
  </si>
  <si>
    <r>
      <rPr>
        <b/>
        <sz val="11"/>
        <color theme="1"/>
        <rFont val="Tahoma"/>
        <family val="2"/>
      </rPr>
      <t>SECU</t>
    </r>
    <r>
      <rPr>
        <sz val="11"/>
        <color theme="1"/>
        <rFont val="Tahoma"/>
        <family val="2"/>
      </rPr>
      <t xml:space="preserve"> Broyeur 3 les flashs de sécurité ne sont pas présents sur la machine, à installer</t>
    </r>
  </si>
  <si>
    <t xml:space="preserve">remise en etat urschel N°2 a l'atelier </t>
  </si>
  <si>
    <t>249</t>
  </si>
  <si>
    <t>changt cable leve bidon</t>
  </si>
  <si>
    <t>250</t>
  </si>
  <si>
    <t>251</t>
  </si>
  <si>
    <t>remis en route cip</t>
  </si>
  <si>
    <t>252</t>
  </si>
  <si>
    <t>urshell ne démarre pas</t>
  </si>
  <si>
    <t>253</t>
  </si>
  <si>
    <t xml:space="preserve">probleme sout </t>
  </si>
  <si>
    <t>254</t>
  </si>
  <si>
    <t>container ne rentre pas en cabine</t>
  </si>
  <si>
    <t>255</t>
  </si>
  <si>
    <t>def covercle pasto</t>
  </si>
  <si>
    <t>256</t>
  </si>
  <si>
    <t>def sonde t°embout sout</t>
  </si>
  <si>
    <t>257</t>
  </si>
  <si>
    <t>probleme porte auto -30</t>
  </si>
  <si>
    <t>258</t>
  </si>
  <si>
    <t>probleme compresseur chambre froide</t>
  </si>
  <si>
    <t>259</t>
  </si>
  <si>
    <t>déblocage vis sucre</t>
  </si>
  <si>
    <t>260</t>
  </si>
  <si>
    <t>réarmement leve bidon</t>
  </si>
  <si>
    <t>261</t>
  </si>
  <si>
    <t>agitation pasto bloquée</t>
  </si>
  <si>
    <t>262</t>
  </si>
  <si>
    <t xml:space="preserve">agitation bloquée </t>
  </si>
  <si>
    <t>263</t>
  </si>
  <si>
    <t>mise en service pompe cuve a cochon</t>
  </si>
  <si>
    <t>264</t>
  </si>
  <si>
    <t>remis en route portail</t>
  </si>
  <si>
    <t>265</t>
  </si>
  <si>
    <t>réglage capteur vanne sucre sir</t>
  </si>
  <si>
    <t>266</t>
  </si>
  <si>
    <t>267</t>
  </si>
  <si>
    <t>268</t>
  </si>
  <si>
    <t>remise en place raccleur ref 2</t>
  </si>
  <si>
    <t>269</t>
  </si>
  <si>
    <t>remplacement écrou tapis a gaudet</t>
  </si>
  <si>
    <t>270</t>
  </si>
  <si>
    <t>remplacement détecteur de mouvement</t>
  </si>
  <si>
    <t>271</t>
  </si>
  <si>
    <t>272</t>
  </si>
  <si>
    <t>remplacement cable capteur vanne fond sir</t>
  </si>
  <si>
    <t>273</t>
  </si>
  <si>
    <t>231</t>
  </si>
  <si>
    <t>235</t>
  </si>
  <si>
    <t>remplacement capteur couvercle pasto</t>
  </si>
  <si>
    <t>274</t>
  </si>
  <si>
    <t>remise en place capteur goulotte urshell</t>
  </si>
  <si>
    <t>275</t>
  </si>
  <si>
    <t>réarmement portail</t>
  </si>
  <si>
    <t>276</t>
  </si>
  <si>
    <t>228</t>
  </si>
  <si>
    <t>229</t>
  </si>
  <si>
    <t>233</t>
  </si>
  <si>
    <t>230</t>
  </si>
  <si>
    <t>234</t>
  </si>
  <si>
    <t>236</t>
  </si>
  <si>
    <t>237</t>
  </si>
  <si>
    <t>224</t>
  </si>
  <si>
    <t>Non réalisées</t>
  </si>
  <si>
    <t>Réalisées</t>
  </si>
  <si>
    <t>% Des DI /DI réalisées</t>
  </si>
  <si>
    <t>Remplacement cellule cabine</t>
  </si>
  <si>
    <t>277</t>
  </si>
  <si>
    <t>mis en route pompe cochon</t>
  </si>
  <si>
    <t>278</t>
  </si>
  <si>
    <t>Remise en route CIP</t>
  </si>
  <si>
    <t>279</t>
  </si>
  <si>
    <t xml:space="preserve">démarrage ster </t>
  </si>
  <si>
    <t>280</t>
  </si>
  <si>
    <t>probleme remplissage chaudiere</t>
  </si>
  <si>
    <t>281</t>
  </si>
  <si>
    <t>fuite sortie azote ref 2</t>
  </si>
  <si>
    <t>282</t>
  </si>
  <si>
    <t>démarrage broyeur</t>
  </si>
  <si>
    <t>283</t>
  </si>
  <si>
    <t>284</t>
  </si>
  <si>
    <t>285</t>
  </si>
  <si>
    <t>286</t>
  </si>
  <si>
    <t>réparation du support gauche gros bidon du renverseur L4 (fendu)</t>
  </si>
  <si>
    <t>remplacement de 3 cellule</t>
  </si>
  <si>
    <t>288</t>
  </si>
  <si>
    <t>remplacement tube de pompe</t>
  </si>
  <si>
    <t>289</t>
  </si>
  <si>
    <t>probleme sout r1</t>
  </si>
  <si>
    <t>290</t>
  </si>
  <si>
    <t>débouchage tuyau pompe</t>
  </si>
  <si>
    <t>291</t>
  </si>
  <si>
    <t>écran bloqué</t>
  </si>
  <si>
    <t>292</t>
  </si>
  <si>
    <t>déblocage vanne sucre sir</t>
  </si>
  <si>
    <t>293</t>
  </si>
  <si>
    <t>remplacemennt courroie ref 1</t>
  </si>
  <si>
    <t>294</t>
  </si>
  <si>
    <t>ligne 4</t>
  </si>
  <si>
    <t>remplacement tuyau pompe cip</t>
  </si>
  <si>
    <t>295</t>
  </si>
  <si>
    <t>ligne 2</t>
  </si>
  <si>
    <t>remplacer le pistolet du tuyau bleu en entrée de la ligne 1 à la CIP (côté containers sales)</t>
  </si>
  <si>
    <t>287</t>
  </si>
  <si>
    <t>297</t>
  </si>
  <si>
    <t>test evapo ligne 6</t>
  </si>
  <si>
    <t>298</t>
  </si>
  <si>
    <t>fixer 1 cerclage sur la tige pour maintenir la petite poubelle qui doit rester amovible sur le chariot de contrôle de pression aux expéditions (actuellement est attaché avec du scotch.</t>
  </si>
  <si>
    <t>300</t>
  </si>
  <si>
    <t>301</t>
  </si>
  <si>
    <t>302</t>
  </si>
  <si>
    <t>303</t>
  </si>
  <si>
    <t>304</t>
  </si>
  <si>
    <t>305</t>
  </si>
  <si>
    <t>306</t>
  </si>
  <si>
    <t>307</t>
  </si>
  <si>
    <t>hot breack disjctonct</t>
  </si>
  <si>
    <t>308</t>
  </si>
  <si>
    <t>portail PL discjont/ cellule HS</t>
  </si>
  <si>
    <t>309</t>
  </si>
  <si>
    <t>aimant filtre sirupeur + pb automatisme</t>
  </si>
  <si>
    <t>310</t>
  </si>
  <si>
    <t xml:space="preserve">débouragge goulote </t>
  </si>
  <si>
    <t>311</t>
  </si>
  <si>
    <t>inverser cellule tronçon cip L2</t>
  </si>
  <si>
    <t>312</t>
  </si>
  <si>
    <t>ytron en defaut</t>
  </si>
  <si>
    <t>313</t>
  </si>
  <si>
    <t>enlever bache+ support coffret</t>
  </si>
  <si>
    <t>314</t>
  </si>
  <si>
    <t>ranger palettes au klm</t>
  </si>
  <si>
    <t>315</t>
  </si>
  <si>
    <t>ascenceur ster HS</t>
  </si>
  <si>
    <t>316</t>
  </si>
  <si>
    <t>remplacement cellule cabine</t>
  </si>
  <si>
    <t>317</t>
  </si>
  <si>
    <t>démontage prise</t>
  </si>
  <si>
    <t>318</t>
  </si>
  <si>
    <t>problm vidange pasto</t>
  </si>
  <si>
    <t>319</t>
  </si>
  <si>
    <t>modif cablage alim pc</t>
  </si>
  <si>
    <t>320</t>
  </si>
  <si>
    <t>ne démarre pas</t>
  </si>
  <si>
    <t>321</t>
  </si>
  <si>
    <t>prise informatique disjoncte</t>
  </si>
  <si>
    <t>322</t>
  </si>
  <si>
    <t>disjonctée</t>
  </si>
  <si>
    <t>323</t>
  </si>
  <si>
    <t>soutirrage ne démarre pas</t>
  </si>
  <si>
    <t>324</t>
  </si>
  <si>
    <t>recherche problm électrique*</t>
  </si>
  <si>
    <t>325</t>
  </si>
  <si>
    <t>rangement ateleir et klm</t>
  </si>
  <si>
    <t>326</t>
  </si>
  <si>
    <t>fait le tour des armoire electrique avec sosiete ext</t>
  </si>
  <si>
    <t>327</t>
  </si>
  <si>
    <t>REMIS PLACE SONDE TEMPERATURE SORTIE AZOTE REF 2</t>
  </si>
  <si>
    <t>328</t>
  </si>
  <si>
    <t>FORCER FIN DE SOUT  A 0</t>
  </si>
  <si>
    <t>329</t>
  </si>
  <si>
    <t>330</t>
  </si>
  <si>
    <t>AU REFAIT CONNECTION LIGNE 1 APRES CABINE HAUT</t>
  </si>
  <si>
    <t>remplacement neon a droite du renverseur</t>
  </si>
  <si>
    <t>remplacement neon derriere le sirupeur contre mur</t>
  </si>
  <si>
    <t>remplacement neon a gauche du renverseur</t>
  </si>
  <si>
    <t>331</t>
  </si>
  <si>
    <t>332</t>
  </si>
  <si>
    <t>333</t>
  </si>
  <si>
    <t>334</t>
  </si>
  <si>
    <t>remplacer le pistolet eau de forage</t>
  </si>
  <si>
    <t xml:space="preserve">revisser la porte de gaine tech,a gauche </t>
  </si>
  <si>
    <t>changer la pédale du laminoire pompe N°2</t>
  </si>
  <si>
    <t>335</t>
  </si>
  <si>
    <t>336</t>
  </si>
  <si>
    <t>337</t>
  </si>
  <si>
    <t>remise en état hurchell Pter</t>
  </si>
  <si>
    <t>338</t>
  </si>
  <si>
    <t>recherche probleme aur</t>
  </si>
  <si>
    <t>339</t>
  </si>
  <si>
    <t>340</t>
  </si>
  <si>
    <t>remplacement joint aimant</t>
  </si>
  <si>
    <t>341</t>
  </si>
  <si>
    <t>342</t>
  </si>
  <si>
    <t>343</t>
  </si>
  <si>
    <t>NETTOYAGE CHAUFFERIE</t>
  </si>
  <si>
    <t>344</t>
  </si>
  <si>
    <t>remontage machine labo</t>
  </si>
  <si>
    <t>345</t>
  </si>
  <si>
    <t>pb X-ray</t>
  </si>
  <si>
    <t>346</t>
  </si>
  <si>
    <t>remise en service monte charge</t>
  </si>
  <si>
    <t>347</t>
  </si>
  <si>
    <t>rangement établi</t>
  </si>
  <si>
    <t>348</t>
  </si>
  <si>
    <t>demarrage chaudiere + ster ligne</t>
  </si>
  <si>
    <t>349</t>
  </si>
  <si>
    <t>au a la cip</t>
  </si>
  <si>
    <t>350</t>
  </si>
  <si>
    <t>bloqué (prévenue otis)</t>
  </si>
  <si>
    <t>351</t>
  </si>
  <si>
    <t>problm sout des eau ref</t>
  </si>
  <si>
    <t>352</t>
  </si>
  <si>
    <t>remis vis capteur couvercle ref1</t>
  </si>
  <si>
    <t>353</t>
  </si>
  <si>
    <t>récupération écrou tombé dans baby</t>
  </si>
  <si>
    <t>354</t>
  </si>
  <si>
    <t>remplacement raccord d'air</t>
  </si>
  <si>
    <t>355</t>
  </si>
  <si>
    <t>remis en état satélite santral haute pression</t>
  </si>
  <si>
    <t>356</t>
  </si>
  <si>
    <t>def compresseur</t>
  </si>
  <si>
    <t>357</t>
  </si>
  <si>
    <t>pas d'emplacement plateaux</t>
  </si>
  <si>
    <t>358</t>
  </si>
  <si>
    <t>remplacement manchette vapeur</t>
  </si>
  <si>
    <t>359</t>
  </si>
  <si>
    <t>remplacement sonde T° sortie azote</t>
  </si>
  <si>
    <t>360</t>
  </si>
  <si>
    <t xml:space="preserve">déblocage palette </t>
  </si>
  <si>
    <t>361</t>
  </si>
  <si>
    <t>PB LIGNE 6 REMISE EN PROD</t>
  </si>
  <si>
    <t>362</t>
  </si>
  <si>
    <t>DEPANNAGE MONTE CHARGE</t>
  </si>
  <si>
    <t>363</t>
  </si>
  <si>
    <t>REMPALCEMENT NEON + INTERRUPTEUR LOCAL PRODUIT CONDI</t>
  </si>
  <si>
    <t>364</t>
  </si>
  <si>
    <t>ANALYSE CHAUFFERIE</t>
  </si>
  <si>
    <t>365</t>
  </si>
  <si>
    <t>REMPLACEMENT PEDALE COMMANDE LAMINOIR 2</t>
  </si>
  <si>
    <t>366</t>
  </si>
  <si>
    <t>APOINT NIV HUILE LEVE BIDON+ RESSERAGE RACCORDS</t>
  </si>
  <si>
    <t>367</t>
  </si>
  <si>
    <t>DEFAUT VANNE BARRI7RE EMBOUT 1</t>
  </si>
  <si>
    <t>368</t>
  </si>
  <si>
    <t>REMPLACEMENT NEON  LOCAL PRODUIT CHIMIQUE CONDITIONNEMT</t>
  </si>
  <si>
    <t>369</t>
  </si>
  <si>
    <t>BRANCHEMENT VMC DOUCHE</t>
  </si>
  <si>
    <t>370</t>
  </si>
  <si>
    <t>BRANCHEMENT VMC</t>
  </si>
  <si>
    <t>371</t>
  </si>
  <si>
    <t>BRANCHEMENT TUYAU POMPE COCHON</t>
  </si>
  <si>
    <t>372</t>
  </si>
  <si>
    <t>373</t>
  </si>
  <si>
    <t>balance pompe N°1 instable</t>
  </si>
  <si>
    <t>374</t>
  </si>
  <si>
    <t>Faire souder le crochet échelle hot break</t>
  </si>
  <si>
    <t>375</t>
  </si>
  <si>
    <t xml:space="preserve">manque écrou raccord tuyau ster cont </t>
  </si>
  <si>
    <t>376</t>
  </si>
  <si>
    <t>rideau ster bas HS</t>
  </si>
  <si>
    <t>vanne fond sirupeur égout HS</t>
  </si>
  <si>
    <t>378</t>
  </si>
  <si>
    <t>fuite raccord ster cont 4</t>
  </si>
  <si>
    <t>379</t>
  </si>
  <si>
    <t>déblocage porte</t>
  </si>
  <si>
    <t>380</t>
  </si>
  <si>
    <t>remis en état tuyau d'eau</t>
  </si>
  <si>
    <t>381</t>
  </si>
  <si>
    <t>382</t>
  </si>
  <si>
    <t>démontage urschel</t>
  </si>
  <si>
    <t>DEFAUT HACHOIR</t>
  </si>
  <si>
    <t>383</t>
  </si>
  <si>
    <t>PLATEAU EN TRAVERS 1915</t>
  </si>
  <si>
    <t>384</t>
  </si>
  <si>
    <t>COUVERCLE MAL POSE</t>
  </si>
  <si>
    <t>385</t>
  </si>
  <si>
    <t>TABLE ELEVATRICE NE PEUX PAS DESCENDRE / BUTEE MISE</t>
  </si>
  <si>
    <t>386</t>
  </si>
  <si>
    <t>DEMONTAGE /LAVAGE/REMONTAGE POMPE</t>
  </si>
  <si>
    <t>387</t>
  </si>
  <si>
    <t>388</t>
  </si>
  <si>
    <t>REMETTRE CARTER AR</t>
  </si>
  <si>
    <t>389</t>
  </si>
  <si>
    <t>REMETTRE VIS CIP + RESSERAGE</t>
  </si>
  <si>
    <t>390</t>
  </si>
  <si>
    <t>riselents blancs sur les câbles au mur derrière la ligne 2 à remplacer par des riselants bleus.</t>
  </si>
  <si>
    <t>fuite vapeur sur tuyau au plafond sur côté gauche de la ligne 2 vers le fond+ fuite vapeur sur raccord vanne drrière le pasto.</t>
  </si>
  <si>
    <t>faire intervenir une société extérieur en vue de l'état de certains calorifugeages pour faire les reparations nécessaires.</t>
  </si>
  <si>
    <t>SECU: remplacement des neons dans le dépôt 201 (ancienne chambre froide)</t>
  </si>
  <si>
    <t>LAVAGE DES DOUCHE</t>
  </si>
  <si>
    <t>395</t>
  </si>
  <si>
    <t>299</t>
  </si>
  <si>
    <t>oui</t>
  </si>
  <si>
    <t>391</t>
  </si>
  <si>
    <t>contrôle programme</t>
  </si>
  <si>
    <t>contrôle outils de coupe</t>
  </si>
  <si>
    <t>398</t>
  </si>
  <si>
    <t>fermeture usine</t>
  </si>
  <si>
    <t>399</t>
  </si>
  <si>
    <t>remplacement éclairage</t>
  </si>
  <si>
    <t>400</t>
  </si>
  <si>
    <t>probleme alarm</t>
  </si>
  <si>
    <t>401</t>
  </si>
  <si>
    <t>préventif usine lavage</t>
  </si>
  <si>
    <t>402</t>
  </si>
  <si>
    <t>réglage capteur barrage embout</t>
  </si>
  <si>
    <t>403</t>
  </si>
  <si>
    <t>404</t>
  </si>
  <si>
    <t>probleme porte auto additif</t>
  </si>
  <si>
    <t>réglage capteur vanne vapeur embout</t>
  </si>
  <si>
    <t>405</t>
  </si>
  <si>
    <t>377</t>
  </si>
  <si>
    <t>397</t>
  </si>
  <si>
    <r>
      <rPr>
        <b/>
        <sz val="11"/>
        <color theme="1"/>
        <rFont val="Tahoma"/>
        <family val="2"/>
      </rPr>
      <t>SECU CHSCT</t>
    </r>
    <r>
      <rPr>
        <sz val="11"/>
        <color theme="1"/>
        <rFont val="Tahoma"/>
        <family val="2"/>
      </rPr>
      <t xml:space="preserve">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r>
  </si>
  <si>
    <r>
      <rPr>
        <b/>
        <sz val="11"/>
        <color theme="1"/>
        <rFont val="Tahoma"/>
        <family val="2"/>
      </rPr>
      <t>SECU CHSCT</t>
    </r>
    <r>
      <rPr>
        <sz val="11"/>
        <color theme="1"/>
        <rFont val="Tahoma"/>
        <family val="2"/>
      </rPr>
      <t xml:space="preserve"> DAVID
Station transfert métaux valider qu'on peut ajouter une vanne dans l'automate ou sinon avoir un devis pour le changement de l'automate </t>
    </r>
  </si>
  <si>
    <t>probleme rayon x</t>
  </si>
  <si>
    <t>408</t>
  </si>
  <si>
    <t>plateau ne rentre pas</t>
  </si>
  <si>
    <t>409</t>
  </si>
  <si>
    <t>réglage barre sécuritée</t>
  </si>
  <si>
    <t>410</t>
  </si>
  <si>
    <t>réarmement AUR</t>
  </si>
  <si>
    <t>411</t>
  </si>
  <si>
    <t>396</t>
  </si>
  <si>
    <t>REMPLACEMENT TUYAU POMPE MURZAN 1</t>
  </si>
  <si>
    <t>412</t>
  </si>
  <si>
    <t>reprise cycle cabine L1</t>
  </si>
  <si>
    <t>413</t>
  </si>
  <si>
    <t>bloc fruit congeler/agitation defaut</t>
  </si>
  <si>
    <t>414</t>
  </si>
  <si>
    <t>garniture eau desserer ( 24/06)</t>
  </si>
  <si>
    <t>415</t>
  </si>
  <si>
    <t>416</t>
  </si>
  <si>
    <t>défaut compresseur air (24/06)</t>
  </si>
  <si>
    <t>417</t>
  </si>
  <si>
    <t>défaut air / détendeur HS/ tuyau d'air pincer par riselan ( 24/6)</t>
  </si>
  <si>
    <t>coup de bélier au baby/ sonde azote 2 casse</t>
  </si>
  <si>
    <t>418</t>
  </si>
  <si>
    <t>remplacement ressort galet pompe</t>
  </si>
  <si>
    <t>419</t>
  </si>
  <si>
    <t>420</t>
  </si>
  <si>
    <t xml:space="preserve">démontage palier  (21/06) </t>
  </si>
  <si>
    <t>421</t>
  </si>
  <si>
    <t>remplacement cellule(24/06)</t>
  </si>
  <si>
    <t>sectionneur mis sur 0 donc ne peut pas demmarer</t>
  </si>
  <si>
    <t>422</t>
  </si>
  <si>
    <r>
      <rPr>
        <b/>
        <sz val="11"/>
        <color theme="1"/>
        <rFont val="Tahoma"/>
        <family val="2"/>
      </rPr>
      <t>SECU</t>
    </r>
    <r>
      <rPr>
        <sz val="11"/>
        <color theme="1"/>
        <rFont val="Tahoma"/>
        <family val="2"/>
      </rPr>
      <t xml:space="preserve"> création d'une tablette pour le poste préparation amidon pour poser les sacs dessus couchés avec la potence puis les faire glisser debout sur le poste</t>
    </r>
  </si>
  <si>
    <t xml:space="preserve">fermeture vanne vapeur </t>
  </si>
  <si>
    <t>424</t>
  </si>
  <si>
    <t>pb de ster ( SAP)</t>
  </si>
  <si>
    <t>425</t>
  </si>
  <si>
    <r>
      <rPr>
        <b/>
        <sz val="11"/>
        <color theme="1"/>
        <rFont val="Tahoma"/>
        <family val="2"/>
      </rPr>
      <t>CHSCT SECU</t>
    </r>
    <r>
      <rPr>
        <sz val="11"/>
        <color theme="1"/>
        <rFont val="Tahoma"/>
        <family val="2"/>
      </rPr>
      <t xml:space="preserve"> L1 CIP refixer le support du téflon vert jsute avant la cabine de prélavage</t>
    </r>
  </si>
  <si>
    <r>
      <rPr>
        <b/>
        <sz val="11"/>
        <color theme="1"/>
        <rFont val="Tahoma"/>
        <family val="2"/>
      </rPr>
      <t>CHSCT SECU</t>
    </r>
    <r>
      <rPr>
        <sz val="11"/>
        <color theme="1"/>
        <rFont val="Tahoma"/>
        <family val="2"/>
      </rPr>
      <t xml:space="preserve"> L2 CIP chargement une plaque se soulève juste avant le tapis car une vis est manquante</t>
    </r>
  </si>
  <si>
    <r>
      <rPr>
        <b/>
        <sz val="11"/>
        <color theme="1"/>
        <rFont val="Tahoma"/>
        <family val="2"/>
      </rPr>
      <t>CHSCT SECU</t>
    </r>
    <r>
      <rPr>
        <sz val="11"/>
        <color theme="1"/>
        <rFont val="Tahoma"/>
        <family val="2"/>
      </rPr>
      <t xml:space="preserve"> L1 CIP refixer la bande verte du tapis pour faire avancer les containers au chargement (sort côté pompe)</t>
    </r>
  </si>
  <si>
    <r>
      <rPr>
        <b/>
        <sz val="11"/>
        <color theme="1"/>
        <rFont val="Tahoma"/>
        <family val="2"/>
      </rPr>
      <t>CHSCT</t>
    </r>
    <r>
      <rPr>
        <sz val="11"/>
        <color theme="1"/>
        <rFont val="Tahoma"/>
        <family val="2"/>
      </rPr>
      <t xml:space="preserve"> CIP refaire une passe générale sur leslignes CIP car de très nombreuses fixations (vis) sont absentes</t>
    </r>
  </si>
  <si>
    <t>remplacement du verin de verrouillage  couvercle pasto</t>
  </si>
  <si>
    <t>430</t>
  </si>
  <si>
    <t>431</t>
  </si>
  <si>
    <t>problm vidange pasto et minicuve</t>
  </si>
  <si>
    <t>432</t>
  </si>
  <si>
    <t>porte disjonctée</t>
  </si>
  <si>
    <t>433</t>
  </si>
  <si>
    <t>434</t>
  </si>
  <si>
    <t>remplt cellule troncon B l2</t>
  </si>
  <si>
    <t>435</t>
  </si>
  <si>
    <t>436</t>
  </si>
  <si>
    <t>remplt accouplement pompe 2 eau glacée</t>
  </si>
  <si>
    <t>remplt moteur pompe 1 eau G</t>
  </si>
  <si>
    <t>437</t>
  </si>
  <si>
    <t>reglage cellule cabine</t>
  </si>
  <si>
    <t>438</t>
  </si>
  <si>
    <t>mettre un support (plaque) en dessous de l'évier du labo microbio sur le côté gauche en utilisant le montant de la paillasse pour mettre le bac avec le bidon d'eau de javel et le bidon d'éthanol.</t>
  </si>
  <si>
    <t>Mettre une barre transversale pour reposer ses pieds sur le support de la hotte (celle avec les pieds en inox) au labo microbio.</t>
  </si>
  <si>
    <t>Boucher le trou dans la canalisation au sol en béton dans le local dégrilleur. A faire par le maçon.</t>
  </si>
  <si>
    <t>rempalcement moteur tronçon G1</t>
  </si>
  <si>
    <t>442</t>
  </si>
  <si>
    <t>débourrage vis sucre ss tremie</t>
  </si>
  <si>
    <t>443</t>
  </si>
  <si>
    <t>opérateur bloquer ( trop charger )</t>
  </si>
  <si>
    <t>444</t>
  </si>
  <si>
    <t>karcher bloquer en position mousse cuisson</t>
  </si>
  <si>
    <t>445</t>
  </si>
  <si>
    <t>pas de consgines refroidisssement ref2</t>
  </si>
  <si>
    <t>446</t>
  </si>
  <si>
    <t>connexion a l'egout/embout</t>
  </si>
  <si>
    <t>447</t>
  </si>
  <si>
    <t>demontage flash presence (attente piece )</t>
  </si>
  <si>
    <t>448</t>
  </si>
  <si>
    <t>Ecrous desserrés sur fixation barre de protection zone de stockage des palettes amidons en cuisson sous n°8 (mais autres à vérifier aussi)+ 1 tête de vis rouillée sous n°2. A resserrer et vis rouillée à remplacer.</t>
  </si>
  <si>
    <t>Plaque métallique d'identification de vanne détachée d'un côté sur la vanne descente sucre au sirupeur L2. A retirer.</t>
  </si>
  <si>
    <t>boitier de commande de la table élévatrice L2 dévissé ou cassé. A revisser ou à remplacer.</t>
  </si>
  <si>
    <t>151</t>
  </si>
  <si>
    <t>remplacement sonde trémie sucre</t>
  </si>
  <si>
    <t>452</t>
  </si>
  <si>
    <t>déblocage porte auto</t>
  </si>
  <si>
    <t>453</t>
  </si>
  <si>
    <t>remis en état cale et rempt fusible</t>
  </si>
  <si>
    <t>454</t>
  </si>
  <si>
    <t>probleme groupes froid</t>
  </si>
  <si>
    <t>455</t>
  </si>
  <si>
    <t>456</t>
  </si>
  <si>
    <t>457</t>
  </si>
  <si>
    <t>bloquer en refroidissement sans consigne</t>
  </si>
  <si>
    <t>PR 24 en défaut</t>
  </si>
  <si>
    <t>458</t>
  </si>
  <si>
    <t>pompe muzan ne pompe pas/ demontage remontage pr enlever les prise d'air</t>
  </si>
  <si>
    <t>459</t>
  </si>
  <si>
    <t>460</t>
  </si>
  <si>
    <t>faire souder le bandeau en inox situé sur la partie haute du poste arôme /colorant car les vis se détachent.</t>
  </si>
  <si>
    <t>462</t>
  </si>
  <si>
    <t>disjoncter</t>
  </si>
  <si>
    <t>463</t>
  </si>
  <si>
    <t>porte entre -30 chariot disjoncter</t>
  </si>
  <si>
    <t>464</t>
  </si>
  <si>
    <t>nettoyage filtre tank glucose et fructose</t>
  </si>
  <si>
    <t>465</t>
  </si>
  <si>
    <t>ligne 6 reprise soutirage opérateur avait modifier consigne poids</t>
  </si>
  <si>
    <t>466</t>
  </si>
  <si>
    <t>nettoyage filtre glucose + fructose</t>
  </si>
  <si>
    <t>467</t>
  </si>
  <si>
    <t>468</t>
  </si>
  <si>
    <t>rangement etabli</t>
  </si>
  <si>
    <t>469</t>
  </si>
  <si>
    <t>449</t>
  </si>
  <si>
    <t>450</t>
  </si>
  <si>
    <t>451</t>
  </si>
  <si>
    <t>porte cabine bloquée</t>
  </si>
  <si>
    <t xml:space="preserve">remis en place dérouleur </t>
  </si>
  <si>
    <t>470</t>
  </si>
  <si>
    <t>remplacement cellule présence cont</t>
  </si>
  <si>
    <t>471</t>
  </si>
  <si>
    <t>nettoyage cellule xray</t>
  </si>
  <si>
    <t>472</t>
  </si>
  <si>
    <t>473</t>
  </si>
  <si>
    <t>CHSCT SECU L1 CIP refixer le support du téflon vert jsute avant la cabine de prélavage</t>
  </si>
  <si>
    <t>426</t>
  </si>
  <si>
    <t>CHSCT SECU L1 CIP refixer la bande verte du tapis pour faire avancer les containers au chargement (sort côté pompe)</t>
  </si>
  <si>
    <t>428</t>
  </si>
  <si>
    <t>enlever le vigi porte sortie rampe chambre froide</t>
  </si>
  <si>
    <t xml:space="preserve">SECU CHSCT DAVID
Station transfert métaux valider qu'on peut ajouter une vanne dans l'automate ou sinon avoir un devis pour le changement de l'automate </t>
  </si>
  <si>
    <t>407</t>
  </si>
  <si>
    <t>CHSCT SECU L2 CIP chargement une plaque se soulève juste avant le tapis car une vis est manquante</t>
  </si>
  <si>
    <t>427</t>
  </si>
  <si>
    <t>CHSCT CIP refaire une passe générale sur leslignes CIP car de très nombreuses fixations (vis) sont absentes</t>
  </si>
  <si>
    <t>429</t>
  </si>
  <si>
    <t>474</t>
  </si>
  <si>
    <t>392</t>
  </si>
  <si>
    <t>SECU CHSCT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</si>
  <si>
    <t>406</t>
  </si>
  <si>
    <t>SECU création d'une tablette pour le poste préparation amidon pour poser les sacs dessus couchés avec la potence puis les faire glisser debout sur le poste</t>
  </si>
  <si>
    <t>423</t>
  </si>
  <si>
    <t>439</t>
  </si>
  <si>
    <t>440</t>
  </si>
  <si>
    <t>461</t>
  </si>
  <si>
    <t>476</t>
  </si>
  <si>
    <t>475</t>
  </si>
  <si>
    <t>débouchage conne vapeur embout soutirage L2</t>
  </si>
  <si>
    <t>remplacement baby XXL4</t>
  </si>
  <si>
    <t>478</t>
  </si>
  <si>
    <t>479</t>
  </si>
  <si>
    <r>
      <rPr>
        <b/>
        <sz val="11"/>
        <color theme="1"/>
        <rFont val="Tahoma"/>
        <family val="2"/>
      </rPr>
      <t xml:space="preserve">SECU </t>
    </r>
    <r>
      <rPr>
        <sz val="11"/>
        <color theme="1"/>
        <rFont val="Tahoma"/>
        <family val="2"/>
      </rPr>
      <t>passerelle benne plastiques bancale (pied manquant + 1 tordu)</t>
    </r>
  </si>
  <si>
    <t>modif programme</t>
  </si>
  <si>
    <t>481</t>
  </si>
  <si>
    <t>482</t>
  </si>
  <si>
    <t>477</t>
  </si>
  <si>
    <t>SECU passerelle benne plastiques bancale (pied manquant + 1 tordu)</t>
  </si>
  <si>
    <t>480</t>
  </si>
  <si>
    <t>fut huile usager a faire remplacer</t>
  </si>
  <si>
    <t>magasin</t>
  </si>
  <si>
    <t>483</t>
  </si>
  <si>
    <t>484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</si>
</sst>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h:mm;@"/>
    <numFmt numFmtId="165" formatCode="[h]:mm:ss;@"/>
  </numFmts>
  <fonts count="6" x14ac:knownFonts="1">
    <font>
      <sz val="11"/>
      <color theme="1"/>
      <name val="Tahoma"/>
      <family val="2"/>
    </font>
    <font>
      <sz val="10"/>
      <color indexed="8"/>
      <name val="Arial"/>
      <family val="2"/>
    </font>
    <font>
      <b/>
      <sz val="11"/>
      <color theme="1"/>
      <name val="Tahoma"/>
      <family val="2"/>
    </font>
    <font>
      <i/>
      <sz val="10"/>
      <color rgb="FF7F7F7F"/>
      <name val="Calibri"/>
      <family val="2"/>
      <scheme val="minor"/>
    </font>
    <font>
      <sz val="11"/>
      <color rgb="FF000000"/>
      <name val="Tahoma"/>
      <family val="2"/>
    </font>
    <font>
      <b/>
      <sz val="11"/>
      <color rgb="FFFF0000"/>
      <name val="Tahoma"/>
      <family val="2"/>
    </font>
  </fonts>
  <fills count="7">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61">
    <xf numFmtId="0" fontId="0" fillId="0" borderId="0" xfId="0"/>
    <xf numFmtId="0" fontId="1" fillId="0" borderId="0" xfId="0" applyFont="1" applyAlignment="1">
      <alignment vertical="top"/>
    </xf>
    <xf numFmtId="0" fontId="0" fillId="0" borderId="0" xfId="0" applyAlignment="1">
      <alignment vertical="top"/>
    </xf>
    <xf numFmtId="0" fontId="0" fillId="0" borderId="0" xfId="0" applyFont="1" applyAlignment="1">
      <alignment vertical="top"/>
    </xf>
    <xf numFmtId="0" fontId="0" fillId="0" borderId="0" xfId="0" applyFill="1" applyBorder="1"/>
    <xf numFmtId="0" fontId="1" fillId="0" borderId="0" xfId="0" applyFont="1" applyFill="1" applyBorder="1" applyAlignment="1">
      <alignment vertical="top"/>
    </xf>
    <xf numFmtId="0" fontId="0" fillId="0" borderId="0" xfId="0" applyAlignment="1"/>
    <xf numFmtId="0" fontId="0" fillId="0" borderId="0" xfId="0" quotePrefix="1" applyAlignment="1"/>
    <xf numFmtId="0" fontId="0" fillId="0" borderId="0" xfId="0" applyFill="1" applyBorder="1" applyAlignment="1"/>
    <xf numFmtId="0" fontId="2" fillId="0" borderId="0" xfId="0" applyFont="1"/>
    <xf numFmtId="164" fontId="0" fillId="0" borderId="0" xfId="0" applyNumberFormat="1"/>
    <xf numFmtId="164" fontId="0" fillId="0" borderId="0" xfId="0" applyNumberFormat="1" applyFill="1" applyBorder="1" applyAlignment="1"/>
    <xf numFmtId="0" fontId="3" fillId="0" borderId="0" xfId="1" applyAlignment="1"/>
    <xf numFmtId="0" fontId="0" fillId="0" borderId="0" xfId="0" applyFill="1" applyAlignment="1"/>
    <xf numFmtId="0" fontId="0" fillId="3" borderId="0" xfId="0" applyNumberFormat="1" applyFill="1" applyAlignment="1"/>
    <xf numFmtId="0" fontId="0" fillId="2" borderId="0" xfId="0" applyFill="1" applyAlignment="1"/>
    <xf numFmtId="164" fontId="0" fillId="2" borderId="0" xfId="0" applyNumberFormat="1" applyFill="1" applyAlignment="1"/>
    <xf numFmtId="0" fontId="0" fillId="0" borderId="0" xfId="0" applyNumberFormat="1" applyFill="1" applyAlignment="1"/>
    <xf numFmtId="0" fontId="0" fillId="4" borderId="0" xfId="0" applyFill="1"/>
    <xf numFmtId="0" fontId="0" fillId="4" borderId="0" xfId="0" applyNumberFormat="1" applyFill="1" applyAlignment="1"/>
    <xf numFmtId="0" fontId="0" fillId="4" borderId="0" xfId="0" applyFill="1" applyAlignment="1"/>
    <xf numFmtId="22" fontId="0" fillId="4" borderId="0" xfId="0" applyNumberFormat="1" applyFill="1" applyAlignment="1"/>
    <xf numFmtId="164" fontId="0" fillId="4" borderId="0" xfId="0" applyNumberFormat="1" applyFill="1" applyBorder="1" applyAlignment="1"/>
    <xf numFmtId="0" fontId="0" fillId="4" borderId="0" xfId="0" applyFill="1" applyBorder="1" applyAlignment="1"/>
    <xf numFmtId="164" fontId="0" fillId="4" borderId="0" xfId="0" applyNumberFormat="1" applyFill="1"/>
    <xf numFmtId="0" fontId="0" fillId="5" borderId="0" xfId="0" applyFill="1" applyAlignment="1"/>
    <xf numFmtId="22" fontId="0" fillId="4" borderId="0" xfId="0" applyNumberFormat="1" applyFill="1" applyBorder="1" applyAlignment="1"/>
    <xf numFmtId="22" fontId="0" fillId="4" borderId="0" xfId="0" applyNumberFormat="1" applyFill="1"/>
    <xf numFmtId="164" fontId="0" fillId="0" borderId="0" xfId="0" applyNumberFormat="1" applyFill="1" applyAlignment="1"/>
    <xf numFmtId="164" fontId="0" fillId="4" borderId="0" xfId="0" applyNumberFormat="1" applyFill="1" applyAlignment="1"/>
    <xf numFmtId="0" fontId="0" fillId="6" borderId="0" xfId="0" applyFill="1" applyBorder="1" applyAlignment="1"/>
    <xf numFmtId="164" fontId="0" fillId="6" borderId="0" xfId="0" applyNumberFormat="1" applyFill="1" applyBorder="1" applyAlignment="1"/>
    <xf numFmtId="0" fontId="0" fillId="6" borderId="0" xfId="0" applyFill="1" applyAlignment="1"/>
    <xf numFmtId="0" fontId="0" fillId="6" borderId="0" xfId="0" applyNumberFormat="1" applyFill="1" applyAlignment="1"/>
    <xf numFmtId="164" fontId="0" fillId="6" borderId="0" xfId="0" applyNumberFormat="1" applyFill="1" applyAlignment="1"/>
    <xf numFmtId="0" fontId="0" fillId="4" borderId="0" xfId="0" applyFill="1" applyAlignment="1">
      <alignment wrapText="1"/>
    </xf>
    <xf numFmtId="0" fontId="0" fillId="0" borderId="0" xfId="0" applyAlignment="1">
      <alignment wrapText="1"/>
    </xf>
    <xf numFmtId="0" fontId="3" fillId="0" borderId="0" xfId="1" applyAlignment="1">
      <alignment wrapText="1"/>
    </xf>
    <xf numFmtId="0" fontId="0" fillId="0" borderId="0" xfId="0" applyFill="1" applyBorder="1" applyAlignment="1">
      <alignment wrapText="1"/>
    </xf>
    <xf numFmtId="0" fontId="0" fillId="4" borderId="0" xfId="0" applyFill="1" applyBorder="1" applyAlignment="1">
      <alignment wrapText="1"/>
    </xf>
    <xf numFmtId="22" fontId="0" fillId="0" borderId="0" xfId="0" applyNumberFormat="1"/>
    <xf numFmtId="14" fontId="0" fillId="4" borderId="0" xfId="0" applyNumberFormat="1" applyFill="1" applyAlignment="1">
      <alignment wrapText="1"/>
    </xf>
    <xf numFmtId="14" fontId="0" fillId="0" borderId="0" xfId="0" applyNumberFormat="1" applyFill="1" applyBorder="1" applyAlignment="1"/>
    <xf numFmtId="0" fontId="0" fillId="3" borderId="0" xfId="0" applyNumberFormat="1" applyFill="1" applyAlignment="1">
      <alignment horizontal="left"/>
    </xf>
    <xf numFmtId="165" fontId="2" fillId="0" borderId="0" xfId="0" applyNumberFormat="1" applyFont="1"/>
    <xf numFmtId="165" fontId="0" fillId="0" borderId="0" xfId="0" applyNumberFormat="1"/>
    <xf numFmtId="165" fontId="0" fillId="0" borderId="0" xfId="0" applyNumberFormat="1" applyFill="1" applyBorder="1"/>
    <xf numFmtId="10" fontId="0" fillId="4" borderId="1" xfId="0" applyNumberFormat="1" applyFill="1" applyBorder="1" applyAlignment="1"/>
    <xf numFmtId="10" fontId="0" fillId="4" borderId="1" xfId="0" applyNumberFormat="1" applyFont="1" applyFill="1" applyBorder="1" applyAlignment="1"/>
    <xf numFmtId="0" fontId="0" fillId="4" borderId="1" xfId="0" applyFill="1" applyBorder="1" applyAlignment="1"/>
    <xf numFmtId="10" fontId="0" fillId="4" borderId="1" xfId="0" applyNumberFormat="1" applyFill="1" applyBorder="1" applyAlignment="1">
      <alignment horizontal="right"/>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10" fontId="2" fillId="4" borderId="1" xfId="0" applyNumberFormat="1" applyFont="1" applyFill="1" applyBorder="1" applyAlignment="1">
      <alignment horizontal="center" vertical="center"/>
    </xf>
    <xf numFmtId="0" fontId="0" fillId="0" borderId="0" xfId="0" applyAlignment="1">
      <alignment horizontal="center" vertical="center"/>
    </xf>
    <xf numFmtId="0" fontId="0" fillId="0" borderId="0" xfId="0" quotePrefix="1" applyAlignment="1">
      <alignment horizontal="center" vertical="center"/>
    </xf>
    <xf numFmtId="10" fontId="5" fillId="4" borderId="1" xfId="0" applyNumberFormat="1" applyFont="1" applyFill="1" applyBorder="1" applyAlignment="1">
      <alignment horizontal="center" vertical="center"/>
    </xf>
    <xf numFmtId="14" fontId="0" fillId="4" borderId="0" xfId="0" applyNumberFormat="1" applyFill="1" applyAlignment="1"/>
    <xf numFmtId="14" fontId="0" fillId="0" borderId="0" xfId="0" applyNumberFormat="1" applyFill="1" applyAlignment="1"/>
    <xf numFmtId="0" fontId="2"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cellXfs>
  <cellStyles count="2">
    <cellStyle name="Normal" xfId="0" builtinId="0"/>
    <cellStyle name="Texte explicatif" xfId="1" builtinId="53"/>
  </cellStyles>
  <dxfs count="135">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numFmt numFmtId="0" formatCode="General"/>
      <fill>
        <patternFill patternType="solid">
          <fgColor indexed="64"/>
          <bgColor theme="0"/>
        </patternFill>
      </fill>
      <alignment horizontal="general" vertical="bottom" textRotation="0" wrapText="0" indent="0" justifyLastLine="0" shrinkToFit="0" readingOrder="0"/>
    </dxf>
    <dxf>
      <numFmt numFmtId="0" formatCode="General"/>
      <fill>
        <patternFill patternType="solid">
          <fgColor indexed="64"/>
          <bgColor theme="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theme="0"/>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fgColor indexed="64"/>
          <bgColor rgb="FFFFC000"/>
        </patternFill>
      </fill>
    </dxf>
    <dxf>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rgb="FF000000"/>
          <bgColor rgb="FFFFFFFF"/>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1"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dxf>
    <dxf>
      <numFmt numFmtId="164" formatCode="h:mm;@"/>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numFmt numFmtId="27" formatCode="dd/mm/yyyy\ hh:mm"/>
      <fill>
        <patternFill patternType="solid">
          <fgColor indexed="64"/>
          <bgColor rgb="FFFFC000"/>
        </patternFill>
      </fill>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164" formatCode="h:mm;@"/>
      <fill>
        <patternFill patternType="solid">
          <fgColor indexed="64"/>
          <bgColor rgb="FFFFC000"/>
        </patternFill>
      </fill>
      <alignment horizontal="general" vertical="bottom" textRotation="0" wrapText="0" indent="0" justifyLastLine="0" shrinkToFit="0" readingOrder="0"/>
    </dxf>
    <dxf>
      <numFmt numFmtId="164" formatCode="h:mm;@"/>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alignment horizontal="general" vertical="top" textRotation="0" wrapText="0" indent="0" justifyLastLine="0" shrinkToFit="0" readingOrder="0"/>
    </dxf>
    <dxf>
      <numFmt numFmtId="165" formatCode="[h]:mm:ss;@"/>
      <fill>
        <patternFill patternType="none">
          <fgColor indexed="64"/>
          <bgColor indexed="65"/>
        </patternFill>
      </fill>
    </dxf>
    <dxf>
      <numFmt numFmtId="165" formatCode="[h]:mm:ss;@"/>
      <fill>
        <patternFill patternType="none">
          <fgColor indexed="64"/>
          <bgColor indexed="65"/>
        </patternFill>
      </fill>
    </dxf>
    <dxf>
      <numFmt numFmtId="165" formatCode="[h]:mm:ss;@"/>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alignment horizontal="general" vertical="top" textRotation="0" wrapText="0" indent="0" justifyLastLine="0" shrinkToFit="0" readingOrder="0"/>
    </dxf>
    <dxf>
      <numFmt numFmtId="0" formatCode="General"/>
      <fill>
        <patternFill patternType="none">
          <fgColor indexed="64"/>
          <bgColor indexed="65"/>
        </patternFill>
      </fill>
      <alignment horizontal="general" vertical="bottom" textRotation="0" wrapText="0" indent="0" justifyLastLine="0" shrinkToFit="0" readingOrder="0"/>
    </dxf>
    <dxf>
      <fill>
        <patternFill patternType="solid">
          <fgColor indexed="64"/>
          <bgColor rgb="FF92D050"/>
        </patternFill>
      </fill>
      <alignment horizontal="general" vertical="bottom" textRotation="0" wrapText="0" indent="0" justifyLastLine="0" shrinkToFit="0" readingOrder="0"/>
    </dxf>
    <dxf>
      <numFmt numFmtId="164" formatCode="h:mm;@"/>
      <fill>
        <patternFill patternType="solid">
          <fgColor indexed="64"/>
          <bgColor theme="0" tint="-4.9989318521683403E-2"/>
        </patternFill>
      </fill>
      <alignment horizontal="general" vertical="bottom" textRotation="0" wrapText="0" indent="0" justifyLastLine="0" shrinkToFit="0" readingOrder="0"/>
    </dxf>
    <dxf>
      <numFmt numFmtId="164" formatCode="h:mm;@"/>
      <fill>
        <patternFill patternType="solid">
          <fgColor indexed="64"/>
          <bgColor theme="0" tint="-4.9989318521683403E-2"/>
        </patternFill>
      </fill>
      <alignment horizontal="general" vertical="bottom" textRotation="0" wrapText="0" indent="0" justifyLastLine="0" shrinkToFit="0" readingOrder="0"/>
    </dxf>
    <dxf>
      <fill>
        <patternFill patternType="solid">
          <fgColor indexed="64"/>
          <bgColor theme="0" tint="-4.9989318521683403E-2"/>
        </patternFill>
      </fill>
      <alignment horizontal="general" vertical="bottom" textRotation="0" wrapText="0" indent="0" justifyLastLine="0" shrinkToFit="0" readingOrder="0"/>
    </dxf>
    <dxf>
      <numFmt numFmtId="0" formatCode="General"/>
      <fill>
        <patternFill patternType="solid">
          <fgColor indexed="64"/>
          <bgColor theme="4" tint="0.79998168889431442"/>
        </patternFill>
      </fill>
      <alignment horizontal="general" vertical="bottom" textRotation="0" wrapText="0" indent="0" justifyLastLine="0" shrinkToFit="0" readingOrder="0"/>
    </dxf>
    <dxf>
      <numFmt numFmtId="0" formatCode="General"/>
      <fill>
        <patternFill patternType="solid">
          <fgColor indexed="64"/>
          <bgColor theme="4" tint="0.79998168889431442"/>
        </patternFill>
      </fill>
      <alignment horizontal="general" vertical="bottom" textRotation="0" wrapText="0" indent="0" justifyLastLine="0" shrinkToFit="0" readingOrder="0"/>
    </dxf>
    <dxf>
      <numFmt numFmtId="0" formatCode="General"/>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dxf>
    <dxf>
      <fill>
        <patternFill>
          <fgColor indexed="64"/>
          <bgColor rgb="FFFFC000"/>
        </patternFill>
      </fill>
      <alignment horizontal="general" vertical="bottom" textRotation="0" wrapText="1" indent="0" justifyLastLine="0" shrinkToFit="0" readingOrder="0"/>
    </dxf>
    <dxf>
      <numFmt numFmtId="27" formatCode="dd/mm/yyyy\ hh:mm"/>
      <fill>
        <patternFill patternType="solid">
          <fgColor indexed="64"/>
          <bgColor rgb="FFFFC000"/>
        </patternFill>
      </fill>
      <alignment horizontal="general" vertical="bottom" textRotation="0" wrapText="0" indent="0" justifyLastLine="0" shrinkToFit="0" readingOrder="0"/>
    </dxf>
    <dxf>
      <fill>
        <patternFill patternType="solid">
          <fgColor indexed="64"/>
          <bgColor rgb="FFFFC000"/>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t>
            </a:r>
            <a:r>
              <a:rPr lang="en-US" baseline="0"/>
              <a:t> Des DI/DI réalisées</a:t>
            </a:r>
            <a:endParaRPr lang="en-US"/>
          </a:p>
        </c:rich>
      </c:tx>
      <c:layout/>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0.12869225721784777"/>
          <c:y val="0.17171296296296301"/>
          <c:w val="0.84075218722659673"/>
          <c:h val="0.61498432487605703"/>
        </c:manualLayout>
      </c:layout>
      <c:pieChart>
        <c:varyColors val="1"/>
        <c:ser>
          <c:idx val="0"/>
          <c:order val="0"/>
          <c:tx>
            <c:strRef>
              <c:f>Demandes!$C$10</c:f>
              <c:strCache>
                <c:ptCount val="1"/>
                <c:pt idx="0">
                  <c:v>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3-F57E-4756-8601-16CD3A6EF740}"/>
              </c:ext>
            </c:extLst>
          </c:dPt>
          <c:dPt>
            <c:idx val="1"/>
            <c:bubble3D val="0"/>
            <c:spPr>
              <a:solidFill>
                <a:schemeClr val="accent2"/>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4-F57E-4756-8601-16CD3A6EF740}"/>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15:layout/>
              </c:ext>
            </c:extLst>
          </c:dLbls>
          <c:cat>
            <c:strRef>
              <c:f>Demandes!$C$10:$D$10</c:f>
              <c:strCache>
                <c:ptCount val="2"/>
                <c:pt idx="0">
                  <c:v>Réalisées</c:v>
                </c:pt>
                <c:pt idx="1">
                  <c:v>Non réalisées</c:v>
                </c:pt>
              </c:strCache>
            </c:strRef>
          </c:cat>
          <c:val>
            <c:numRef>
              <c:f>Demandes!$C$11:$D$11</c:f>
              <c:numCache>
                <c:formatCode>0.00%</c:formatCode>
                <c:ptCount val="2"/>
                <c:pt idx="0">
                  <c:v>0.85526315789473684</c:v>
                </c:pt>
                <c:pt idx="1">
                  <c:v>0.14473684210526316</c:v>
                </c:pt>
              </c:numCache>
            </c:numRef>
          </c:val>
          <c:extLst xmlns:c16r2="http://schemas.microsoft.com/office/drawing/2015/06/chart">
            <c:ext xmlns:c16="http://schemas.microsoft.com/office/drawing/2014/chart" uri="{C3380CC4-5D6E-409C-BE32-E72D297353CC}">
              <c16:uniqueId val="{00000000-F57E-4756-8601-16CD3A6EF740}"/>
            </c:ext>
          </c:extLst>
        </c:ser>
        <c:ser>
          <c:idx val="1"/>
          <c:order val="1"/>
          <c:tx>
            <c:strRef>
              <c:f>Demandes!$D$10</c:f>
              <c:strCache>
                <c:ptCount val="1"/>
                <c:pt idx="0">
                  <c:v>Non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2-D987-4C3E-9176-F891CBDC592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cat>
            <c:strRef>
              <c:f>Demandes!$C$10:$D$10</c:f>
              <c:strCache>
                <c:ptCount val="2"/>
                <c:pt idx="0">
                  <c:v>Réalisées</c:v>
                </c:pt>
                <c:pt idx="1">
                  <c:v>Non réalisées</c:v>
                </c:pt>
              </c:strCache>
            </c:strRef>
          </c:cat>
          <c:val>
            <c:numLit>
              <c:formatCode>General</c:formatCode>
              <c:ptCount val="1"/>
              <c:pt idx="0">
                <c:v>1</c:v>
              </c:pt>
            </c:numLit>
          </c:val>
          <c:extLst xmlns:c16r2="http://schemas.microsoft.com/office/drawing/2015/06/chart">
            <c:ext xmlns:c16="http://schemas.microsoft.com/office/drawing/2014/chart" uri="{C3380CC4-5D6E-409C-BE32-E72D297353CC}">
              <c16:uniqueId val="{00000001-F57E-4756-8601-16CD3A6EF740}"/>
            </c:ext>
          </c:extLst>
        </c:ser>
        <c:ser>
          <c:idx val="2"/>
          <c:order val="2"/>
          <c:tx>
            <c:strRef>
              <c:f>Demandes!$C$9</c:f>
              <c:strCache>
                <c:ptCount val="1"/>
                <c:pt idx="0">
                  <c:v>% Des DI /DI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xmlns:c16r2="http://schemas.microsoft.com/office/drawing/2015/06/chart">
              <c:ext xmlns:c16="http://schemas.microsoft.com/office/drawing/2014/chart" uri="{C3380CC4-5D6E-409C-BE32-E72D297353CC}">
                <c16:uniqueId val="{00000003-D987-4C3E-9176-F891CBDC592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xmlns:c16r2="http://schemas.microsoft.com/office/drawing/2015/06/chart">
              <c:ext xmlns:c15="http://schemas.microsoft.com/office/drawing/2012/chart" uri="{CE6537A1-D6FC-4f65-9D91-7224C49458BB}"/>
            </c:extLst>
          </c:dLbls>
          <c:val>
            <c:numLit>
              <c:formatCode>General</c:formatCode>
              <c:ptCount val="1"/>
              <c:pt idx="0">
                <c:v>1</c:v>
              </c:pt>
            </c:numLit>
          </c:val>
          <c:extLst xmlns:c16r2="http://schemas.microsoft.com/office/drawing/2015/06/chart">
            <c:ext xmlns:c16="http://schemas.microsoft.com/office/drawing/2014/chart" uri="{C3380CC4-5D6E-409C-BE32-E72D297353CC}">
              <c16:uniqueId val="{00000002-F57E-4756-8601-16CD3A6EF740}"/>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69425159659909541"/>
          <c:y val="0.64830240682548335"/>
          <c:w val="0.26800328761028752"/>
          <c:h val="0.25164740196607976"/>
        </c:manualLayout>
      </c:layout>
      <c:overlay val="0"/>
      <c:spPr>
        <a:solidFill>
          <a:schemeClr val="lt1">
            <a:lumMod val="95000"/>
            <a:alpha val="39000"/>
          </a:schemeClr>
        </a:solidFill>
        <a:ln>
          <a:noFill/>
        </a:ln>
        <a:effectLst/>
      </c:spPr>
      <c:txPr>
        <a:bodyPr rot="0" spcFirstLastPara="1" vertOverflow="ellipsis" vert="horz" wrap="square" anchor="ctr" anchorCtr="1"/>
        <a:lstStyle/>
        <a:p>
          <a:pPr rtl="0">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000000000000011" l="0.70000000000000007" r="0.70000000000000007" t="0.75000000000000011" header="0.30000000000000004" footer="0.30000000000000004"/>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6</xdr:row>
      <xdr:rowOff>38760</xdr:rowOff>
    </xdr:from>
    <xdr:to>
      <xdr:col>1</xdr:col>
      <xdr:colOff>1979706</xdr:colOff>
      <xdr:row>11</xdr:row>
      <xdr:rowOff>195637</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4</xdr:col>
          <xdr:colOff>1000125</xdr:colOff>
          <xdr:row>8</xdr:row>
          <xdr:rowOff>19050</xdr:rowOff>
        </xdr:from>
        <xdr:to>
          <xdr:col>5</xdr:col>
          <xdr:colOff>923925</xdr:colOff>
          <xdr:row>10</xdr:row>
          <xdr:rowOff>161925</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Tahoma"/>
                  <a:ea typeface="Tahoma"/>
                  <a:cs typeface="Tahoma"/>
                </a:rPr>
                <a:t>DEBUG</a:t>
              </a:r>
            </a:p>
            <a:p>
              <a:pPr algn="ctr" rtl="0">
                <a:defRPr sz="1000"/>
              </a:pPr>
              <a:endParaRPr lang="fr-FR" sz="1100" b="0" i="0" u="none" strike="noStrike" baseline="0">
                <a:solidFill>
                  <a:srgbClr val="000000"/>
                </a:solidFill>
                <a:latin typeface="Tahoma"/>
                <a:ea typeface="Tahoma"/>
                <a:cs typeface="Tahoma"/>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xdr:col>
      <xdr:colOff>262758</xdr:colOff>
      <xdr:row>0</xdr:row>
      <xdr:rowOff>94884</xdr:rowOff>
    </xdr:from>
    <xdr:to>
      <xdr:col>11</xdr:col>
      <xdr:colOff>274254</xdr:colOff>
      <xdr:row>11</xdr:row>
      <xdr:rowOff>14371</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45114" y="94884"/>
          <a:ext cx="11108851" cy="184638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635000</xdr:colOff>
      <xdr:row>0</xdr:row>
      <xdr:rowOff>87586</xdr:rowOff>
    </xdr:from>
    <xdr:to>
      <xdr:col>9</xdr:col>
      <xdr:colOff>467710</xdr:colOff>
      <xdr:row>11</xdr:row>
      <xdr:rowOff>7073</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2471" y="87586"/>
          <a:ext cx="10058400" cy="184638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444500</xdr:colOff>
      <xdr:row>0</xdr:row>
      <xdr:rowOff>141111</xdr:rowOff>
    </xdr:from>
    <xdr:to>
      <xdr:col>9</xdr:col>
      <xdr:colOff>180622</xdr:colOff>
      <xdr:row>11</xdr:row>
      <xdr:rowOff>47217</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25889" y="141111"/>
          <a:ext cx="10058400" cy="184638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370960</xdr:colOff>
      <xdr:row>0</xdr:row>
      <xdr:rowOff>161541</xdr:rowOff>
    </xdr:from>
    <xdr:to>
      <xdr:col>9</xdr:col>
      <xdr:colOff>216103</xdr:colOff>
      <xdr:row>11</xdr:row>
      <xdr:rowOff>55129</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79372" y="161541"/>
          <a:ext cx="10064907" cy="186582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474505</xdr:colOff>
      <xdr:row>0</xdr:row>
      <xdr:rowOff>104670</xdr:rowOff>
    </xdr:from>
    <xdr:to>
      <xdr:col>9</xdr:col>
      <xdr:colOff>310103</xdr:colOff>
      <xdr:row>11</xdr:row>
      <xdr:rowOff>32098</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53956" y="104670"/>
          <a:ext cx="10058400" cy="184638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1068294</xdr:colOff>
      <xdr:row>1</xdr:row>
      <xdr:rowOff>0</xdr:rowOff>
    </xdr:from>
    <xdr:to>
      <xdr:col>9</xdr:col>
      <xdr:colOff>309282</xdr:colOff>
      <xdr:row>11</xdr:row>
      <xdr:rowOff>53443</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7294" y="179294"/>
          <a:ext cx="10058400" cy="184638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781050</xdr:colOff>
      <xdr:row>0</xdr:row>
      <xdr:rowOff>88900</xdr:rowOff>
    </xdr:from>
    <xdr:to>
      <xdr:col>8</xdr:col>
      <xdr:colOff>857250</xdr:colOff>
      <xdr:row>10</xdr:row>
      <xdr:rowOff>157284</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76400" y="88900"/>
          <a:ext cx="10058400" cy="18463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228600</xdr:colOff>
      <xdr:row>0</xdr:row>
      <xdr:rowOff>95250</xdr:rowOff>
    </xdr:from>
    <xdr:to>
      <xdr:col>9</xdr:col>
      <xdr:colOff>63500</xdr:colOff>
      <xdr:row>10</xdr:row>
      <xdr:rowOff>163634</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1400" y="95250"/>
          <a:ext cx="10058400" cy="184638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590550</xdr:colOff>
      <xdr:row>0</xdr:row>
      <xdr:rowOff>146050</xdr:rowOff>
    </xdr:from>
    <xdr:to>
      <xdr:col>7</xdr:col>
      <xdr:colOff>1035050</xdr:colOff>
      <xdr:row>11</xdr:row>
      <xdr:rowOff>36634</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0550" y="146050"/>
          <a:ext cx="10058400" cy="18463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6350</xdr:colOff>
      <xdr:row>1</xdr:row>
      <xdr:rowOff>6350</xdr:rowOff>
    </xdr:from>
    <xdr:to>
      <xdr:col>7</xdr:col>
      <xdr:colOff>450850</xdr:colOff>
      <xdr:row>11</xdr:row>
      <xdr:rowOff>74734</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50" y="184150"/>
          <a:ext cx="10058400" cy="184638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171450</xdr:rowOff>
    </xdr:from>
    <xdr:to>
      <xdr:col>7</xdr:col>
      <xdr:colOff>444500</xdr:colOff>
      <xdr:row>11</xdr:row>
      <xdr:rowOff>62034</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71450"/>
          <a:ext cx="10058400" cy="1846384"/>
        </a:xfrm>
        <a:prstGeom prst="rect">
          <a:avLst/>
        </a:prstGeom>
      </xdr:spPr>
    </xdr:pic>
    <xdr:clientData/>
  </xdr:twoCellAnchor>
</xdr:wsDr>
</file>

<file path=xl/tables/table1.xml><?xml version="1.0" encoding="utf-8"?>
<table xmlns="http://schemas.openxmlformats.org/spreadsheetml/2006/main" id="6" name="T_Demandes" displayName="T_Demandes" ref="A13:L497" totalsRowShown="0" headerRowDxfId="134" dataDxfId="133">
  <autoFilter ref="A13:L497"/>
  <tableColumns count="12">
    <tableColumn id="1" name="Demandeur" dataDxfId="132"/>
    <tableColumn id="2" name="05/06/2019" dataDxfId="131"/>
    <tableColumn id="3" name="Description" dataDxfId="130"/>
    <tableColumn id="4" name="Equipement" dataDxfId="129"/>
    <tableColumn id="5" name="Atelier" dataDxfId="128">
      <calculatedColumnFormula>_xlfn.IFNA(VLOOKUP(T_Demandes[[#This Row],[Equipement]],T_Zones[],2,FALSE),"")</calculatedColumnFormula>
    </tableColumn>
    <tableColumn id="6" name="Centre de charge" dataDxfId="127">
      <calculatedColumnFormula>_xlfn.IFNA(VLOOKUP(T_Demandes[[#This Row],[Equipement]],T_Zones[],3,FALSE),"")</calculatedColumnFormula>
    </tableColumn>
    <tableColumn id="7" name="N°DI" dataDxfId="126">
      <calculatedColumnFormula>TEXT(ROW()-ROW(T_Demandes[[#Headers],[N°DI]]),"000")</calculatedColumnFormula>
    </tableColumn>
    <tableColumn id="8" name="Technicien" dataDxfId="125"/>
    <tableColumn id="9" name="Temps théorique" dataDxfId="124"/>
    <tableColumn id="10" name="0,041666667" dataDxfId="123"/>
    <tableColumn id="11" name="Validation demandeur" dataDxfId="122"/>
    <tableColumn id="12" name="#" dataDxfId="121"/>
  </tableColumns>
  <tableStyleInfo name="TableStyleLight8" showFirstColumn="0" showLastColumn="0" showRowStripes="1" showColumnStripes="0"/>
</table>
</file>

<file path=xl/tables/table2.xml><?xml version="1.0" encoding="utf-8"?>
<table xmlns="http://schemas.openxmlformats.org/spreadsheetml/2006/main" id="1" name="T_Equipements" displayName="T_Equipements" ref="B3:B18" totalsRowShown="0" headerRowDxfId="120" dataDxfId="119">
  <autoFilter ref="B3:B18">
    <filterColumn colId="0" hiddenButton="1"/>
  </autoFilter>
  <tableColumns count="1">
    <tableColumn id="1" name="Liste des équipements" dataDxfId="118"/>
  </tableColumns>
  <tableStyleInfo name="TableStyleLight8" showFirstColumn="0" showLastColumn="0" showRowStripes="1" showColumnStripes="0"/>
</table>
</file>

<file path=xl/tables/table3.xml><?xml version="1.0" encoding="utf-8"?>
<table xmlns="http://schemas.openxmlformats.org/spreadsheetml/2006/main" id="3" name="T_Techniciens" displayName="T_Techniciens" ref="D3:D14" totalsRowShown="0">
  <autoFilter ref="D3:D14">
    <filterColumn colId="0" hiddenButton="1"/>
  </autoFilter>
  <sortState ref="D4:E10">
    <sortCondition ref="D4:D10"/>
  </sortState>
  <tableColumns count="1">
    <tableColumn id="1" name="Technicien"/>
  </tableColumns>
  <tableStyleInfo name="TableStyleLight8" showFirstColumn="0" showLastColumn="0" showRowStripes="1" showColumnStripes="0"/>
</table>
</file>

<file path=xl/tables/table4.xml><?xml version="1.0" encoding="utf-8"?>
<table xmlns="http://schemas.openxmlformats.org/spreadsheetml/2006/main" id="4" name="T_Temps" displayName="T_Temps" ref="F3:F23" totalsRowShown="0" headerRowDxfId="117" dataDxfId="116">
  <autoFilter ref="F3:F23">
    <filterColumn colId="0" hiddenButton="1"/>
  </autoFilter>
  <tableColumns count="1">
    <tableColumn id="1" name="Temps théorique" dataDxfId="115"/>
  </tableColumns>
  <tableStyleInfo name="TableStyleLight8" showFirstColumn="0" showLastColumn="0" showRowStripes="1" showColumnStripes="0"/>
</table>
</file>

<file path=xl/tables/table5.xml><?xml version="1.0" encoding="utf-8"?>
<table xmlns="http://schemas.openxmlformats.org/spreadsheetml/2006/main" id="5" name="T_Validation" displayName="T_Validation" ref="H3:H5" totalsRowShown="0">
  <autoFilter ref="H3:H5">
    <filterColumn colId="0" hiddenButton="1"/>
  </autoFilter>
  <tableColumns count="1">
    <tableColumn id="1" name="Validation"/>
  </tableColumns>
  <tableStyleInfo name="TableStyleLight8" showFirstColumn="0" showLastColumn="0" showRowStripes="1" showColumnStripes="0"/>
</table>
</file>

<file path=xl/tables/table6.xml><?xml version="1.0" encoding="utf-8"?>
<table xmlns="http://schemas.openxmlformats.org/spreadsheetml/2006/main" id="7" name="T_Zones" displayName="T_Zones" ref="J3:L65" totalsRowShown="0" headerRowCellStyle="Normal">
  <autoFilter ref="J3:L65">
    <filterColumn colId="0" hiddenButton="1"/>
    <filterColumn colId="1" hiddenButton="1"/>
    <filterColumn colId="2" hiddenButton="1"/>
  </autoFilter>
  <sortState ref="J4:L65">
    <sortCondition ref="J4"/>
  </sortState>
  <tableColumns count="3">
    <tableColumn id="1" name="Equipement " dataDxfId="114"/>
    <tableColumn id="2" name="Atelier" dataDxfId="113"/>
    <tableColumn id="3" name="Centre de charge"/>
  </tableColumns>
  <tableStyleInfo name="TableStyleLight8" showFirstColumn="0" showLastColumn="0" showRowStripes="1" showColumnStripes="0"/>
</table>
</file>

<file path=xl/tables/table7.xml><?xml version="1.0" encoding="utf-8"?>
<table xmlns="http://schemas.openxmlformats.org/spreadsheetml/2006/main" id="9" name="T_Alex" displayName="T_Alex" ref="A13:L97" totalsRowShown="0" headerRowDxfId="112" dataDxfId="111">
  <autoFilter ref="A13:L97"/>
  <tableColumns count="12">
    <tableColumn id="1" name="Demande" dataDxfId="110"/>
    <tableColumn id="2" name="Date" dataDxfId="109"/>
    <tableColumn id="3" name="Description" dataDxfId="108"/>
    <tableColumn id="4" name="Equipement " dataDxfId="107"/>
    <tableColumn id="5" name="Atelier" dataDxfId="106"/>
    <tableColumn id="6" name="Centre de charge" dataDxfId="105"/>
    <tableColumn id="7" name="N°DI" dataDxfId="104"/>
    <tableColumn id="8" name="Technicien" dataDxfId="103"/>
    <tableColumn id="9" name="Temps théorique" dataDxfId="102"/>
    <tableColumn id="10" name="Temps réel" dataDxfId="101"/>
    <tableColumn id="11" name="Validation demandeur" dataDxfId="100"/>
    <tableColumn id="12" name="#" dataDxfId="99"/>
  </tableColumns>
  <tableStyleInfo name="TableStyleLight8" showFirstColumn="0" showLastColumn="0" showRowStripes="1" showColumnStripes="0"/>
</table>
</file>

<file path=xl/tables/table8.xml><?xml version="1.0" encoding="utf-8"?>
<table xmlns="http://schemas.openxmlformats.org/spreadsheetml/2006/main" id="11" name="T_Amar" displayName="T_Amar" ref="A13:L61" totalsRowShown="0" headerRowDxfId="98">
  <autoFilter ref="A13:L61"/>
  <tableColumns count="12">
    <tableColumn id="1" name="Demande"/>
    <tableColumn id="2" name="Date" dataDxfId="4"/>
    <tableColumn id="3" name="Description" dataDxfId="3"/>
    <tableColumn id="4" name="Equipement " dataDxfId="2"/>
    <tableColumn id="5" name="Atelier"/>
    <tableColumn id="6" name="Centre de charge"/>
    <tableColumn id="7" name="N°DI"/>
    <tableColumn id="8" name="Technicien"/>
    <tableColumn id="9" name="Temps théorique" dataDxfId="1"/>
    <tableColumn id="10" name="Temps réel" dataDxfId="0"/>
    <tableColumn id="11" name="Validation demandeur"/>
    <tableColumn id="12" name="#"/>
  </tableColumns>
  <tableStyleInfo name="TableStyleLight8" showFirstColumn="0" showLastColumn="0" showRowStripes="1" showColumnStripes="0"/>
</table>
</file>

<file path=xl/tables/table9.xml><?xml version="1.0" encoding="utf-8"?>
<table xmlns="http://schemas.openxmlformats.org/spreadsheetml/2006/main" id="10" name="T_Guy" displayName="T_Guy" ref="A13:L207" totalsRowShown="0" headerRowDxfId="97" dataDxfId="5">
  <autoFilter ref="A13:L207"/>
  <tableColumns count="12">
    <tableColumn id="1" name="Demande" dataDxfId="17"/>
    <tableColumn id="2" name="Date" dataDxfId="16"/>
    <tableColumn id="3" name="Description" dataDxfId="15"/>
    <tableColumn id="4" name="Equipement " dataDxfId="14"/>
    <tableColumn id="5" name="Atelier" dataDxfId="13"/>
    <tableColumn id="6" name="Centre de charge" dataDxfId="12"/>
    <tableColumn id="7" name="N°DI" dataDxfId="11"/>
    <tableColumn id="8" name="Technicien" dataDxfId="10"/>
    <tableColumn id="9" name="Temps théorique" dataDxfId="9"/>
    <tableColumn id="10" name="Temps réel" dataDxfId="8"/>
    <tableColumn id="11" name="Validation demandeur" dataDxfId="7"/>
    <tableColumn id="12" name="#" dataDxfId="6"/>
  </tableColumns>
  <tableStyleInfo name="TableStyleLight8" showFirstColumn="0" showLastColumn="0" showRowStripes="1" showColumnStripes="0"/>
</table>
</file>

<file path=xl/tables/table10.xml><?xml version="1.0" encoding="utf-8"?>
<table xmlns="http://schemas.openxmlformats.org/spreadsheetml/2006/main" id="12" name="T_Laurent" displayName="T_Laurent" ref="A13:L35" totalsRowShown="0" headerRowDxfId="96">
  <autoFilter ref="A13:L35"/>
  <tableColumns count="12">
    <tableColumn id="1" name="Demande"/>
    <tableColumn id="2" name="Date" dataDxfId="95"/>
    <tableColumn id="3" name="Description" dataDxfId="94"/>
    <tableColumn id="4" name="Equipement " dataDxfId="93"/>
    <tableColumn id="5" name="Atelier"/>
    <tableColumn id="6" name="Centre de charge"/>
    <tableColumn id="7" name="N°DI"/>
    <tableColumn id="8" name="Technicien"/>
    <tableColumn id="9" name="Temps théorique" dataDxfId="92"/>
    <tableColumn id="10" name="Temps réel" dataDxfId="91"/>
    <tableColumn id="11" name="Validation demandeur"/>
    <tableColumn id="12" name="#"/>
  </tableColumns>
  <tableStyleInfo name="TableStyleLight8" showFirstColumn="0" showLastColumn="0" showRowStripes="1" showColumnStripes="0"/>
</table>
</file>

<file path=xl/tables/table11.xml><?xml version="1.0" encoding="utf-8"?>
<table xmlns="http://schemas.openxmlformats.org/spreadsheetml/2006/main" id="13" name="T_Mohamed" displayName="T_Mohamed" ref="A13:L39" totalsRowShown="0" headerRowDxfId="90" dataDxfId="89">
  <autoFilter ref="A13:L39"/>
  <tableColumns count="12">
    <tableColumn id="1" name="Demande" dataDxfId="88"/>
    <tableColumn id="2" name="Date" dataDxfId="87"/>
    <tableColumn id="3" name="Description" dataDxfId="86"/>
    <tableColumn id="4" name="Equipement " dataDxfId="85"/>
    <tableColumn id="5" name="Atelier" dataDxfId="84"/>
    <tableColumn id="6" name="Centre de charge" dataDxfId="83"/>
    <tableColumn id="7" name="N°DI" dataDxfId="82"/>
    <tableColumn id="8" name="Technicien" dataDxfId="81"/>
    <tableColumn id="9" name="Temps théorique" dataDxfId="80"/>
    <tableColumn id="10" name="Temps réel" dataDxfId="79"/>
    <tableColumn id="11" name="Validation demandeur" dataDxfId="78"/>
    <tableColumn id="12" name="#" dataDxfId="77"/>
  </tableColumns>
  <tableStyleInfo name="TableStyleLight8" showFirstColumn="0" showLastColumn="0" showRowStripes="1" showColumnStripes="0"/>
</table>
</file>

<file path=xl/tables/table12.xml><?xml version="1.0" encoding="utf-8"?>
<table xmlns="http://schemas.openxmlformats.org/spreadsheetml/2006/main" id="14" name="T_Mohamed15" displayName="T_Mohamed15" ref="A13:L67" totalsRowShown="0" headerRowDxfId="76" dataDxfId="75">
  <autoFilter ref="A13:L67"/>
  <tableColumns count="12">
    <tableColumn id="1" name="Demande" dataDxfId="74"/>
    <tableColumn id="2" name="Date" dataDxfId="73"/>
    <tableColumn id="3" name="Description" dataDxfId="72"/>
    <tableColumn id="4" name="Equipement " dataDxfId="71"/>
    <tableColumn id="5" name="Atelier" dataDxfId="70"/>
    <tableColumn id="6" name="Centre de charge" dataDxfId="69"/>
    <tableColumn id="7" name="N°DI" dataDxfId="68"/>
    <tableColumn id="8" name="Technicien" dataDxfId="67"/>
    <tableColumn id="9" name="Temps théorique" dataDxfId="66"/>
    <tableColumn id="10" name="Temps réel" dataDxfId="65"/>
    <tableColumn id="11" name="Validation demandeur" dataDxfId="64"/>
    <tableColumn id="12" name="#" dataDxfId="63"/>
  </tableColumns>
  <tableStyleInfo name="TableStyleLight8" showFirstColumn="0" showLastColumn="0" showRowStripes="1" showColumnStripes="0"/>
</table>
</file>

<file path=xl/tables/table13.xml><?xml version="1.0" encoding="utf-8"?>
<table xmlns="http://schemas.openxmlformats.org/spreadsheetml/2006/main" id="15" name="T_Mohamed1516" displayName="T_Mohamed1516" ref="A13:L15" totalsRowShown="0" headerRowDxfId="62" dataDxfId="61">
  <autoFilter ref="A13:L15"/>
  <tableColumns count="12">
    <tableColumn id="1" name="Demande" dataDxfId="60"/>
    <tableColumn id="2" name="Date" dataDxfId="59"/>
    <tableColumn id="3" name="Description" dataDxfId="58"/>
    <tableColumn id="4" name="Equipement " dataDxfId="57"/>
    <tableColumn id="5" name="Atelier" dataDxfId="56"/>
    <tableColumn id="6" name="Centre de charge" dataDxfId="55"/>
    <tableColumn id="7" name="N°DI" dataDxfId="54"/>
    <tableColumn id="8" name="Technicien" dataDxfId="53"/>
    <tableColumn id="9" name="Temps théorique" dataDxfId="52"/>
    <tableColumn id="10" name="Temps réel" dataDxfId="51"/>
    <tableColumn id="11" name="Validation demandeur" dataDxfId="50"/>
    <tableColumn id="12" name="#" dataDxfId="49"/>
  </tableColumns>
  <tableStyleInfo name="TableStyleLight8" showFirstColumn="0" showLastColumn="0" showRowStripes="1" showColumnStripes="0"/>
</table>
</file>

<file path=xl/tables/table14.xml><?xml version="1.0" encoding="utf-8"?>
<table xmlns="http://schemas.openxmlformats.org/spreadsheetml/2006/main" id="16" name="T_Mohamed151617" displayName="T_Mohamed151617" ref="A13:L14" insertRow="1" totalsRowShown="0" headerRowDxfId="48" dataDxfId="47">
  <autoFilter ref="A13:L14"/>
  <tableColumns count="12">
    <tableColumn id="1" name="Demande" dataDxfId="46"/>
    <tableColumn id="2" name="Date" dataDxfId="45"/>
    <tableColumn id="3" name="Description" dataDxfId="44"/>
    <tableColumn id="4" name="Equipement " dataDxfId="43"/>
    <tableColumn id="5" name="Atelier" dataDxfId="42"/>
    <tableColumn id="6" name="Centre de charge" dataDxfId="41"/>
    <tableColumn id="7" name="N°DI" dataDxfId="40"/>
    <tableColumn id="8" name="Technicien" dataDxfId="39"/>
    <tableColumn id="9" name="Temps théorique" dataDxfId="38"/>
    <tableColumn id="10" name="Temps réel" dataDxfId="37"/>
    <tableColumn id="11" name="Validation demandeur" dataDxfId="36"/>
    <tableColumn id="12" name="#" dataDxfId="35"/>
  </tableColumns>
  <tableStyleInfo name="TableStyleLight8" showFirstColumn="0" showLastColumn="0" showRowStripes="1" showColumnStripes="0"/>
</table>
</file>

<file path=xl/tables/table15.xml><?xml version="1.0" encoding="utf-8"?>
<table xmlns="http://schemas.openxmlformats.org/spreadsheetml/2006/main" id="8" name="T_Jean_Marie" displayName="T_Jean_Marie" ref="A13:L14" insertRow="1" totalsRowShown="0" headerRowDxfId="34">
  <autoFilter ref="A13:L14"/>
  <tableColumns count="12">
    <tableColumn id="1" name="Demande"/>
    <tableColumn id="2" name="Date" dataDxfId="33"/>
    <tableColumn id="3" name="Description" dataDxfId="32"/>
    <tableColumn id="4" name="Equipement " dataDxfId="31"/>
    <tableColumn id="5" name="Atelier"/>
    <tableColumn id="6" name="Centre de charge"/>
    <tableColumn id="7" name="N°DI"/>
    <tableColumn id="8" name="Technicien"/>
    <tableColumn id="9" name="Temps théorique"/>
    <tableColumn id="10" name="Temps réel" dataDxfId="30"/>
    <tableColumn id="11" name="Validation demandeur"/>
    <tableColumn id="12" name="#"/>
  </tableColumns>
  <tableStyleInfo name="TableStyleLight8" showFirstColumn="0" showLastColumn="0" showRowStripes="1" showColumnStripes="0"/>
</table>
</file>

<file path=xl/tables/table16.xml><?xml version="1.0" encoding="utf-8"?>
<table xmlns="http://schemas.openxmlformats.org/spreadsheetml/2006/main" id="2" name="T_David" displayName="T_David" ref="A13:L17" totalsRowShown="0" headerRowDxfId="29">
  <autoFilter ref="A13:L17"/>
  <tableColumns count="12">
    <tableColumn id="1" name="Demande"/>
    <tableColumn id="2" name="Date" dataDxfId="28"/>
    <tableColumn id="3" name="Description" dataDxfId="27"/>
    <tableColumn id="4" name="Equipement " dataDxfId="26"/>
    <tableColumn id="5" name="Atelier"/>
    <tableColumn id="6" name="Centre de charge"/>
    <tableColumn id="7" name="N°DI"/>
    <tableColumn id="8" name="Technicien"/>
    <tableColumn id="9" name="Temps théorique" dataDxfId="25"/>
    <tableColumn id="10" name="Temps réel" dataDxfId="24"/>
    <tableColumn id="11" name="Validation demandeur"/>
    <tableColumn id="12" name="#"/>
  </tableColumns>
  <tableStyleInfo name="TableStyleLight8" showFirstColumn="0" showLastColumn="0" showRowStripes="1" showColumnStripes="0"/>
</table>
</file>

<file path=xl/tables/table17.xml><?xml version="1.0" encoding="utf-8"?>
<table xmlns="http://schemas.openxmlformats.org/spreadsheetml/2006/main" id="17" name="T_David18" displayName="T_David18" ref="A13:L15" totalsRowShown="0" headerRowDxfId="23">
  <autoFilter ref="A13:L15"/>
  <tableColumns count="12">
    <tableColumn id="1" name="Demande"/>
    <tableColumn id="2" name="Date" dataDxfId="22"/>
    <tableColumn id="3" name="Description" dataDxfId="21"/>
    <tableColumn id="4" name="Equipement " dataDxfId="20"/>
    <tableColumn id="5" name="Atelier"/>
    <tableColumn id="6" name="Centre de charge"/>
    <tableColumn id="7" name="N°DI"/>
    <tableColumn id="8" name="Technicien"/>
    <tableColumn id="9" name="Temps théorique" dataDxfId="19"/>
    <tableColumn id="10" name="Temps réel" dataDxfId="18"/>
    <tableColumn id="11" name="Validation demandeur"/>
    <tableColumn id="12" name="#"/>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2.bin"/><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11.xml"/><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12.xml"/><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table" Target="../tables/table14.xml"/><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table" Target="../tables/table15.xml"/><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table" Target="../tables/table17.xml"/><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1048542"/>
  <sheetViews>
    <sheetView showGridLines="0" topLeftCell="A7" zoomScale="80" zoomScaleNormal="80" workbookViewId="0">
      <pane ySplit="7" topLeftCell="A443" activePane="bottomLeft" state="frozenSplit"/>
      <selection activeCell="A7" sqref="A7"/>
      <selection pane="bottomLeft" activeCell="C12" sqref="C12"/>
    </sheetView>
  </sheetViews>
  <sheetFormatPr baseColWidth="10" defaultColWidth="11" defaultRowHeight="14.25" x14ac:dyDescent="0.2"/>
  <cols>
    <col min="1" max="1" width="14.625" customWidth="1"/>
    <col min="2" max="2" width="26.875" customWidth="1"/>
    <col min="3" max="3" width="43.375" style="36" customWidth="1"/>
    <col min="4" max="4" width="25.625" customWidth="1"/>
    <col min="5" max="5" width="19.875" customWidth="1"/>
    <col min="6" max="6" width="19.125" bestFit="1" customWidth="1"/>
    <col min="7" max="7" width="7.875" bestFit="1" customWidth="1"/>
    <col min="8" max="8" width="14.875" bestFit="1"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D1" s="6"/>
      <c r="E1" s="6"/>
      <c r="F1" s="6"/>
      <c r="G1" s="6"/>
      <c r="H1" s="6"/>
      <c r="I1" s="6"/>
      <c r="J1" s="6"/>
      <c r="K1" s="6"/>
    </row>
    <row r="2" spans="1:12" x14ac:dyDescent="0.2">
      <c r="A2" s="6"/>
      <c r="B2" s="6"/>
      <c r="D2" s="6"/>
      <c r="E2" s="6"/>
      <c r="F2" s="6"/>
      <c r="G2" s="6"/>
      <c r="H2" s="6"/>
      <c r="I2" s="6"/>
      <c r="J2" s="6"/>
      <c r="K2" s="6"/>
    </row>
    <row r="3" spans="1:12" x14ac:dyDescent="0.2">
      <c r="A3" s="6"/>
      <c r="B3" s="6"/>
      <c r="D3" s="6"/>
      <c r="E3" s="6"/>
      <c r="F3" s="6"/>
      <c r="G3" s="6"/>
      <c r="H3" s="6"/>
      <c r="I3" s="6"/>
      <c r="J3" s="6"/>
      <c r="K3" s="6"/>
    </row>
    <row r="4" spans="1:12" x14ac:dyDescent="0.2">
      <c r="A4" s="6"/>
      <c r="B4" s="6"/>
      <c r="D4" s="6"/>
      <c r="E4" s="6"/>
      <c r="F4" s="6"/>
      <c r="G4" s="6"/>
      <c r="H4" s="6"/>
      <c r="I4" s="6"/>
      <c r="J4" s="6"/>
      <c r="K4" s="6"/>
    </row>
    <row r="5" spans="1:12" x14ac:dyDescent="0.2">
      <c r="A5" s="6"/>
      <c r="B5" s="6"/>
      <c r="D5" s="6"/>
      <c r="E5" s="6"/>
      <c r="F5" s="6"/>
      <c r="G5" s="6"/>
      <c r="H5" s="6"/>
      <c r="I5" s="6"/>
      <c r="J5" s="6"/>
      <c r="K5" s="6"/>
    </row>
    <row r="6" spans="1:12" x14ac:dyDescent="0.2">
      <c r="A6" s="6"/>
      <c r="B6" s="6"/>
      <c r="D6" s="6"/>
      <c r="E6" s="6"/>
      <c r="F6" s="6"/>
      <c r="G6" s="6"/>
      <c r="H6" s="6"/>
      <c r="I6" s="6"/>
      <c r="J6" s="6"/>
      <c r="K6" s="6"/>
    </row>
    <row r="7" spans="1:12" ht="30.6" customHeight="1" x14ac:dyDescent="0.2">
      <c r="A7" s="6"/>
      <c r="B7" s="6"/>
      <c r="D7" s="6"/>
      <c r="E7" s="6"/>
      <c r="F7" s="6"/>
      <c r="G7" s="6"/>
      <c r="H7" s="6"/>
      <c r="I7" s="6"/>
      <c r="J7" s="6"/>
      <c r="K7" s="6"/>
    </row>
    <row r="8" spans="1:12" ht="0.6" customHeight="1" x14ac:dyDescent="0.2">
      <c r="A8" s="6"/>
      <c r="B8" s="6"/>
      <c r="D8" s="6"/>
      <c r="E8" s="6"/>
      <c r="F8" s="6"/>
      <c r="G8" s="6"/>
      <c r="H8" s="6"/>
      <c r="I8" s="6"/>
      <c r="J8" s="6"/>
      <c r="K8" s="6"/>
    </row>
    <row r="9" spans="1:12" ht="33.950000000000003" customHeight="1" x14ac:dyDescent="0.2">
      <c r="A9" s="7"/>
      <c r="B9" s="6"/>
      <c r="C9" s="59" t="s">
        <v>607</v>
      </c>
      <c r="D9" s="60"/>
      <c r="E9" s="6"/>
      <c r="F9" s="6"/>
      <c r="G9" s="6"/>
      <c r="H9" s="6"/>
      <c r="I9" s="6"/>
      <c r="J9" s="55"/>
      <c r="K9" s="6"/>
    </row>
    <row r="10" spans="1:12" ht="28.5" customHeight="1" x14ac:dyDescent="0.2">
      <c r="A10" s="7"/>
      <c r="B10" s="6"/>
      <c r="C10" s="51" t="s">
        <v>606</v>
      </c>
      <c r="D10" s="52" t="s">
        <v>605</v>
      </c>
      <c r="E10" s="6"/>
      <c r="F10" s="6"/>
      <c r="G10" s="6"/>
      <c r="I10" s="6"/>
      <c r="J10" s="6"/>
      <c r="K10" s="6"/>
    </row>
    <row r="11" spans="1:12" ht="27.95" customHeight="1" x14ac:dyDescent="0.2">
      <c r="A11" s="7"/>
      <c r="B11" s="6"/>
      <c r="C11" s="56">
        <f ca="1">SUMPRODUCT((J14:J500000&lt;&gt;"")*SUBTOTAL(3,OFFSET(J14,ROW(J14:J500000)-MIN(ROW(J14:J500000)),0)))/SUBTOTAL(3,C14:C500000)</f>
        <v>0.85526315789473684</v>
      </c>
      <c r="D11" s="53">
        <f ca="1">1-C11</f>
        <v>0.14473684210526316</v>
      </c>
      <c r="E11" s="54"/>
      <c r="F11" s="6"/>
      <c r="G11" s="6"/>
      <c r="H11" s="6"/>
      <c r="I11" s="6"/>
      <c r="J11" s="54"/>
      <c r="K11" s="6"/>
    </row>
    <row r="12" spans="1:12" ht="24.6" customHeight="1" x14ac:dyDescent="0.2">
      <c r="A12" s="12" t="s">
        <v>75</v>
      </c>
      <c r="B12" s="12" t="s">
        <v>74</v>
      </c>
      <c r="C12" s="37"/>
      <c r="D12" s="12" t="s">
        <v>73</v>
      </c>
      <c r="E12" s="12" t="s">
        <v>72</v>
      </c>
      <c r="F12" s="12" t="s">
        <v>72</v>
      </c>
      <c r="G12" s="12" t="s">
        <v>72</v>
      </c>
      <c r="H12" s="12" t="s">
        <v>73</v>
      </c>
      <c r="I12" s="12" t="s">
        <v>73</v>
      </c>
      <c r="J12" s="12" t="s">
        <v>73</v>
      </c>
      <c r="K12" s="12" t="s">
        <v>73</v>
      </c>
    </row>
    <row r="13" spans="1:12" x14ac:dyDescent="0.2">
      <c r="A13" s="8" t="s">
        <v>524</v>
      </c>
      <c r="B13" s="42" t="s">
        <v>523</v>
      </c>
      <c r="C13" s="38" t="s">
        <v>65</v>
      </c>
      <c r="D13" s="8" t="s">
        <v>85</v>
      </c>
      <c r="E13" s="8" t="s">
        <v>1</v>
      </c>
      <c r="F13" s="8" t="s">
        <v>42</v>
      </c>
      <c r="G13" s="8" t="s">
        <v>2</v>
      </c>
      <c r="H13" s="8" t="s">
        <v>68</v>
      </c>
      <c r="I13" s="8" t="s">
        <v>62</v>
      </c>
      <c r="J13" s="8" t="s">
        <v>229</v>
      </c>
      <c r="K13" s="8" t="s">
        <v>3</v>
      </c>
      <c r="L13" s="13" t="s">
        <v>83</v>
      </c>
    </row>
    <row r="14" spans="1:12" x14ac:dyDescent="0.2">
      <c r="A14" s="20" t="s">
        <v>86</v>
      </c>
      <c r="B14" s="21">
        <v>43497</v>
      </c>
      <c r="C14" s="35" t="s">
        <v>88</v>
      </c>
      <c r="D14" s="18" t="s">
        <v>44</v>
      </c>
      <c r="E14" s="19" t="str">
        <f>_xlfn.IFNA(VLOOKUP(T_Demandes[[#This Row],[Equipement]],T_Zones[],2,FALSE),"")</f>
        <v>AUTRE</v>
      </c>
      <c r="F14" s="14">
        <f>_xlfn.IFNA(VLOOKUP(T_Demandes[[#This Row],[Equipement]],T_Zones[],3,FALSE),"")</f>
        <v>20307</v>
      </c>
      <c r="G14" s="14" t="str">
        <f>TEXT(ROW()-ROW(T_Demandes[[#Headers],[N°DI]]),"000")</f>
        <v>001</v>
      </c>
      <c r="H14" s="15" t="s">
        <v>78</v>
      </c>
      <c r="I14" s="16">
        <v>2.0833333333333332E-2</v>
      </c>
      <c r="J14" s="16">
        <v>0.104166666666667</v>
      </c>
      <c r="K14" s="25" t="s">
        <v>60</v>
      </c>
      <c r="L14" s="17" t="s">
        <v>83</v>
      </c>
    </row>
    <row r="15" spans="1:12" x14ac:dyDescent="0.2">
      <c r="A15" s="20" t="s">
        <v>89</v>
      </c>
      <c r="B15" s="21">
        <v>43472</v>
      </c>
      <c r="C15" s="35" t="s">
        <v>90</v>
      </c>
      <c r="D15" s="18" t="s">
        <v>26</v>
      </c>
      <c r="E15" s="19" t="str">
        <f>_xlfn.IFNA(VLOOKUP(T_Demandes[[#This Row],[Equipement]],T_Zones[],2,FALSE),"")</f>
        <v/>
      </c>
      <c r="F15" s="14" t="str">
        <f>_xlfn.IFNA(VLOOKUP(T_Demandes[[#This Row],[Equipement]],T_Zones[],3,FALSE),"")</f>
        <v/>
      </c>
      <c r="G15" s="14" t="str">
        <f>TEXT(ROW()-ROW(T_Demandes[[#Headers],[N°DI]]),"000")</f>
        <v>002</v>
      </c>
      <c r="H15" s="15" t="s">
        <v>92</v>
      </c>
      <c r="I15" s="16">
        <v>6.25E-2</v>
      </c>
      <c r="J15" s="16">
        <v>8.3333333333333301E-2</v>
      </c>
      <c r="K15" s="25" t="s">
        <v>60</v>
      </c>
      <c r="L15" s="17"/>
    </row>
    <row r="16" spans="1:12" x14ac:dyDescent="0.2">
      <c r="A16" s="20"/>
      <c r="B16" s="21"/>
      <c r="C16" s="35" t="s">
        <v>167</v>
      </c>
      <c r="D16" s="18" t="s">
        <v>44</v>
      </c>
      <c r="E16" s="19" t="str">
        <f>_xlfn.IFNA(VLOOKUP(T_Demandes[[#This Row],[Equipement]],T_Zones[],2,FALSE),"")</f>
        <v>AUTRE</v>
      </c>
      <c r="F16" s="14">
        <f>_xlfn.IFNA(VLOOKUP(T_Demandes[[#This Row],[Equipement]],T_Zones[],3,FALSE),"")</f>
        <v>20307</v>
      </c>
      <c r="G16" s="14" t="str">
        <f>TEXT(ROW()-ROW(T_Demandes[[#Headers],[N°DI]]),"000")</f>
        <v>003</v>
      </c>
      <c r="H16" s="15" t="s">
        <v>76</v>
      </c>
      <c r="I16" s="16"/>
      <c r="J16" s="16">
        <v>6.25E-2</v>
      </c>
      <c r="K16" s="25" t="s">
        <v>60</v>
      </c>
      <c r="L16" s="17" t="s">
        <v>83</v>
      </c>
    </row>
    <row r="17" spans="1:12" x14ac:dyDescent="0.2">
      <c r="A17" s="20" t="s">
        <v>86</v>
      </c>
      <c r="B17" s="21"/>
      <c r="C17" s="35" t="s">
        <v>96</v>
      </c>
      <c r="D17" s="18" t="s">
        <v>10</v>
      </c>
      <c r="E17" s="19" t="str">
        <f>_xlfn.IFNA(VLOOKUP(T_Demandes[[#This Row],[Equipement]],T_Zones[],2,FALSE),"")</f>
        <v/>
      </c>
      <c r="F17" s="14" t="str">
        <f>_xlfn.IFNA(VLOOKUP(T_Demandes[[#This Row],[Equipement]],T_Zones[],3,FALSE),"")</f>
        <v/>
      </c>
      <c r="G17" s="14" t="str">
        <f>TEXT(ROW()-ROW(T_Demandes[[#Headers],[N°DI]]),"000")</f>
        <v>004</v>
      </c>
      <c r="H17" s="15" t="s">
        <v>78</v>
      </c>
      <c r="I17" s="16">
        <v>0.125</v>
      </c>
      <c r="J17" s="16">
        <v>0.125</v>
      </c>
      <c r="K17" s="25" t="s">
        <v>60</v>
      </c>
      <c r="L17" s="17"/>
    </row>
    <row r="18" spans="1:12" x14ac:dyDescent="0.2">
      <c r="A18" s="20" t="s">
        <v>89</v>
      </c>
      <c r="B18" s="21">
        <v>43475</v>
      </c>
      <c r="C18" s="35" t="s">
        <v>96</v>
      </c>
      <c r="D18" s="18" t="s">
        <v>10</v>
      </c>
      <c r="E18" s="19" t="str">
        <f>_xlfn.IFNA(VLOOKUP(T_Demandes[[#This Row],[Equipement]],T_Zones[],2,FALSE),"")</f>
        <v/>
      </c>
      <c r="F18" s="14" t="str">
        <f>_xlfn.IFNA(VLOOKUP(T_Demandes[[#This Row],[Equipement]],T_Zones[],3,FALSE),"")</f>
        <v/>
      </c>
      <c r="G18" s="14" t="str">
        <f>TEXT(ROW()-ROW(T_Demandes[[#Headers],[N°DI]]),"000")</f>
        <v>005</v>
      </c>
      <c r="H18" s="15" t="s">
        <v>80</v>
      </c>
      <c r="I18" s="16">
        <v>0.125</v>
      </c>
      <c r="J18" s="16">
        <v>0.125</v>
      </c>
      <c r="K18" s="25" t="s">
        <v>60</v>
      </c>
      <c r="L18" s="17"/>
    </row>
    <row r="19" spans="1:12" x14ac:dyDescent="0.2">
      <c r="A19" s="20"/>
      <c r="B19" s="21"/>
      <c r="C19" s="35" t="s">
        <v>100</v>
      </c>
      <c r="D19" s="18" t="s">
        <v>7</v>
      </c>
      <c r="E19" s="19" t="str">
        <f>_xlfn.IFNA(VLOOKUP(T_Demandes[[#This Row],[Equipement]],T_Zones[],2,FALSE),"")</f>
        <v/>
      </c>
      <c r="F19" s="14" t="str">
        <f>_xlfn.IFNA(VLOOKUP(T_Demandes[[#This Row],[Equipement]],T_Zones[],3,FALSE),"")</f>
        <v/>
      </c>
      <c r="G19" s="14" t="str">
        <f>TEXT(ROW()-ROW(T_Demandes[[#Headers],[N°DI]]),"000")</f>
        <v>006</v>
      </c>
      <c r="H19" s="15" t="s">
        <v>76</v>
      </c>
      <c r="I19" s="16"/>
      <c r="J19" s="16">
        <v>4.1666666666666664E-2</v>
      </c>
      <c r="K19" s="25" t="s">
        <v>60</v>
      </c>
      <c r="L19" s="17" t="s">
        <v>83</v>
      </c>
    </row>
    <row r="20" spans="1:12" x14ac:dyDescent="0.2">
      <c r="A20" s="20" t="s">
        <v>89</v>
      </c>
      <c r="B20" s="21">
        <v>43475</v>
      </c>
      <c r="C20" s="35" t="s">
        <v>102</v>
      </c>
      <c r="D20" s="18" t="s">
        <v>7</v>
      </c>
      <c r="E20" s="19" t="str">
        <f>_xlfn.IFNA(VLOOKUP(T_Demandes[[#This Row],[Equipement]],T_Zones[],2,FALSE),"")</f>
        <v/>
      </c>
      <c r="F20" s="14" t="str">
        <f>_xlfn.IFNA(VLOOKUP(T_Demandes[[#This Row],[Equipement]],T_Zones[],3,FALSE),"")</f>
        <v/>
      </c>
      <c r="G20" s="14" t="str">
        <f>TEXT(ROW()-ROW(T_Demandes[[#Headers],[N°DI]]),"000")</f>
        <v>007</v>
      </c>
      <c r="H20" s="15" t="s">
        <v>78</v>
      </c>
      <c r="I20" s="16">
        <v>0.125</v>
      </c>
      <c r="J20" s="16">
        <v>0.125</v>
      </c>
      <c r="K20" s="25" t="s">
        <v>60</v>
      </c>
      <c r="L20" s="17" t="s">
        <v>83</v>
      </c>
    </row>
    <row r="21" spans="1:12" x14ac:dyDescent="0.2">
      <c r="A21" s="20" t="s">
        <v>103</v>
      </c>
      <c r="B21" s="21">
        <v>43475</v>
      </c>
      <c r="C21" s="35" t="s">
        <v>104</v>
      </c>
      <c r="D21" s="18" t="s">
        <v>7</v>
      </c>
      <c r="E21" s="19" t="str">
        <f>_xlfn.IFNA(VLOOKUP(T_Demandes[[#This Row],[Equipement]],T_Zones[],2,FALSE),"")</f>
        <v/>
      </c>
      <c r="F21" s="14" t="str">
        <f>_xlfn.IFNA(VLOOKUP(T_Demandes[[#This Row],[Equipement]],T_Zones[],3,FALSE),"")</f>
        <v/>
      </c>
      <c r="G21" s="14" t="str">
        <f>TEXT(ROW()-ROW(T_Demandes[[#Headers],[N°DI]]),"000")</f>
        <v>008</v>
      </c>
      <c r="H21" s="15" t="s">
        <v>78</v>
      </c>
      <c r="I21" s="16"/>
      <c r="J21" s="16">
        <v>2.0833333333333332E-2</v>
      </c>
      <c r="K21" s="25" t="s">
        <v>60</v>
      </c>
      <c r="L21" s="17" t="s">
        <v>83</v>
      </c>
    </row>
    <row r="22" spans="1:12" ht="57" x14ac:dyDescent="0.2">
      <c r="A22" s="20" t="s">
        <v>105</v>
      </c>
      <c r="B22" s="21">
        <v>43475</v>
      </c>
      <c r="C22" s="35" t="s">
        <v>106</v>
      </c>
      <c r="D22" s="18" t="s">
        <v>16</v>
      </c>
      <c r="E22" s="19" t="str">
        <f>_xlfn.IFNA(VLOOKUP(T_Demandes[[#This Row],[Equipement]],T_Zones[],2,FALSE),"")</f>
        <v/>
      </c>
      <c r="F22" s="14" t="str">
        <f>_xlfn.IFNA(VLOOKUP(T_Demandes[[#This Row],[Equipement]],T_Zones[],3,FALSE),"")</f>
        <v/>
      </c>
      <c r="G22" s="14" t="str">
        <f>TEXT(ROW()-ROW(T_Demandes[[#Headers],[N°DI]]),"000")</f>
        <v>009</v>
      </c>
      <c r="H22" s="15" t="s">
        <v>91</v>
      </c>
      <c r="I22" s="16">
        <v>0.104166666666667</v>
      </c>
      <c r="J22" s="16">
        <v>0.104166666666667</v>
      </c>
      <c r="K22" s="25" t="s">
        <v>60</v>
      </c>
      <c r="L22" s="17" t="s">
        <v>83</v>
      </c>
    </row>
    <row r="23" spans="1:12" ht="28.5" x14ac:dyDescent="0.2">
      <c r="A23" s="20" t="s">
        <v>105</v>
      </c>
      <c r="B23" s="21">
        <v>43475</v>
      </c>
      <c r="C23" s="35" t="s">
        <v>107</v>
      </c>
      <c r="D23" s="18" t="s">
        <v>16</v>
      </c>
      <c r="E23" s="19" t="str">
        <f>_xlfn.IFNA(VLOOKUP(T_Demandes[[#This Row],[Equipement]],T_Zones[],2,FALSE),"")</f>
        <v/>
      </c>
      <c r="F23" s="14" t="str">
        <f>_xlfn.IFNA(VLOOKUP(T_Demandes[[#This Row],[Equipement]],T_Zones[],3,FALSE),"")</f>
        <v/>
      </c>
      <c r="G23" s="14" t="str">
        <f>TEXT(ROW()-ROW(T_Demandes[[#Headers],[N°DI]]),"000")</f>
        <v>010</v>
      </c>
      <c r="H23" s="15"/>
      <c r="I23" s="16"/>
      <c r="J23" s="16"/>
      <c r="K23" s="25"/>
      <c r="L23" s="17"/>
    </row>
    <row r="24" spans="1:12" ht="28.5" x14ac:dyDescent="0.2">
      <c r="A24" s="20" t="s">
        <v>105</v>
      </c>
      <c r="B24" s="21">
        <v>43475</v>
      </c>
      <c r="C24" s="35" t="s">
        <v>108</v>
      </c>
      <c r="D24" s="18" t="s">
        <v>13</v>
      </c>
      <c r="E24" s="19" t="str">
        <f>_xlfn.IFNA(VLOOKUP(T_Demandes[[#This Row],[Equipement]],T_Zones[],2,FALSE),"")</f>
        <v/>
      </c>
      <c r="F24" s="14" t="str">
        <f>_xlfn.IFNA(VLOOKUP(T_Demandes[[#This Row],[Equipement]],T_Zones[],3,FALSE),"")</f>
        <v/>
      </c>
      <c r="G24" s="14" t="str">
        <f>TEXT(ROW()-ROW(T_Demandes[[#Headers],[N°DI]]),"000")</f>
        <v>011</v>
      </c>
      <c r="H24" s="15" t="s">
        <v>91</v>
      </c>
      <c r="I24" s="16"/>
      <c r="J24" s="16">
        <v>0.125</v>
      </c>
      <c r="K24" s="25" t="s">
        <v>60</v>
      </c>
      <c r="L24" s="17"/>
    </row>
    <row r="25" spans="1:12" ht="57" x14ac:dyDescent="0.2">
      <c r="A25" s="20" t="s">
        <v>105</v>
      </c>
      <c r="B25" s="21">
        <v>43475</v>
      </c>
      <c r="C25" s="35" t="s">
        <v>109</v>
      </c>
      <c r="D25" s="18" t="s">
        <v>16</v>
      </c>
      <c r="E25" s="19" t="str">
        <f>_xlfn.IFNA(VLOOKUP(T_Demandes[[#This Row],[Equipement]],T_Zones[],2,FALSE),"")</f>
        <v/>
      </c>
      <c r="F25" s="14" t="str">
        <f>_xlfn.IFNA(VLOOKUP(T_Demandes[[#This Row],[Equipement]],T_Zones[],3,FALSE),"")</f>
        <v/>
      </c>
      <c r="G25" s="14" t="str">
        <f>TEXT(ROW()-ROW(T_Demandes[[#Headers],[N°DI]]),"000")</f>
        <v>012</v>
      </c>
      <c r="H25" s="15"/>
      <c r="I25" s="16"/>
      <c r="J25" s="16"/>
      <c r="K25" s="25"/>
      <c r="L25" s="17"/>
    </row>
    <row r="26" spans="1:12" ht="28.5" x14ac:dyDescent="0.2">
      <c r="A26" s="20" t="s">
        <v>105</v>
      </c>
      <c r="B26" s="21">
        <v>43475</v>
      </c>
      <c r="C26" s="35" t="s">
        <v>110</v>
      </c>
      <c r="D26" s="18" t="s">
        <v>40</v>
      </c>
      <c r="E26" s="19" t="str">
        <f>_xlfn.IFNA(VLOOKUP(T_Demandes[[#This Row],[Equipement]],T_Zones[],2,FALSE),"")</f>
        <v>BUREAU / LABO</v>
      </c>
      <c r="F26" s="14">
        <f>_xlfn.IFNA(VLOOKUP(T_Demandes[[#This Row],[Equipement]],T_Zones[],3,FALSE),"")</f>
        <v>20312</v>
      </c>
      <c r="G26" s="14" t="str">
        <f>TEXT(ROW()-ROW(T_Demandes[[#Headers],[N°DI]]),"000")</f>
        <v>013</v>
      </c>
      <c r="H26" s="15"/>
      <c r="I26" s="16"/>
      <c r="J26" s="16"/>
      <c r="K26" s="25"/>
      <c r="L26" s="17"/>
    </row>
    <row r="27" spans="1:12" ht="71.25" x14ac:dyDescent="0.2">
      <c r="A27" s="20" t="s">
        <v>105</v>
      </c>
      <c r="B27" s="21">
        <v>43475</v>
      </c>
      <c r="C27" s="35" t="s">
        <v>301</v>
      </c>
      <c r="D27" s="18" t="s">
        <v>44</v>
      </c>
      <c r="E27" s="19" t="str">
        <f>_xlfn.IFNA(VLOOKUP(T_Demandes[[#This Row],[Equipement]],T_Zones[],2,FALSE),"")</f>
        <v>AUTRE</v>
      </c>
      <c r="F27" s="14">
        <f>_xlfn.IFNA(VLOOKUP(T_Demandes[[#This Row],[Equipement]],T_Zones[],3,FALSE),"")</f>
        <v>20307</v>
      </c>
      <c r="G27" s="14" t="str">
        <f>TEXT(ROW()-ROW(T_Demandes[[#Headers],[N°DI]]),"000")</f>
        <v>014</v>
      </c>
      <c r="H27" s="15" t="s">
        <v>91</v>
      </c>
      <c r="I27" s="16"/>
      <c r="J27" s="16">
        <v>4.1666666666666664E-2</v>
      </c>
      <c r="K27" s="25" t="s">
        <v>60</v>
      </c>
      <c r="L27" s="17"/>
    </row>
    <row r="28" spans="1:12" x14ac:dyDescent="0.2">
      <c r="A28" s="20" t="s">
        <v>105</v>
      </c>
      <c r="B28" s="21">
        <v>43475</v>
      </c>
      <c r="C28" s="35" t="s">
        <v>111</v>
      </c>
      <c r="D28" s="18" t="s">
        <v>40</v>
      </c>
      <c r="E28" s="19" t="str">
        <f>_xlfn.IFNA(VLOOKUP(T_Demandes[[#This Row],[Equipement]],T_Zones[],2,FALSE),"")</f>
        <v>BUREAU / LABO</v>
      </c>
      <c r="F28" s="14">
        <f>_xlfn.IFNA(VLOOKUP(T_Demandes[[#This Row],[Equipement]],T_Zones[],3,FALSE),"")</f>
        <v>20312</v>
      </c>
      <c r="G28" s="14" t="str">
        <f>TEXT(ROW()-ROW(T_Demandes[[#Headers],[N°DI]]),"000")</f>
        <v>015</v>
      </c>
      <c r="H28" s="15" t="s">
        <v>78</v>
      </c>
      <c r="I28" s="16">
        <v>4.1666666666666664E-2</v>
      </c>
      <c r="J28" s="16">
        <v>4.1666666666666664E-2</v>
      </c>
      <c r="K28" s="25" t="s">
        <v>302</v>
      </c>
      <c r="L28" s="17" t="s">
        <v>83</v>
      </c>
    </row>
    <row r="29" spans="1:12" ht="42.75" x14ac:dyDescent="0.2">
      <c r="A29" s="20" t="s">
        <v>105</v>
      </c>
      <c r="B29" s="21">
        <v>43476</v>
      </c>
      <c r="C29" s="35" t="s">
        <v>112</v>
      </c>
      <c r="D29" s="18" t="s">
        <v>35</v>
      </c>
      <c r="E29" s="19" t="str">
        <f>_xlfn.IFNA(VLOOKUP(T_Demandes[[#This Row],[Equipement]],T_Zones[],2,FALSE),"")</f>
        <v/>
      </c>
      <c r="F29" s="14" t="str">
        <f>_xlfn.IFNA(VLOOKUP(T_Demandes[[#This Row],[Equipement]],T_Zones[],3,FALSE),"")</f>
        <v/>
      </c>
      <c r="G29" s="14" t="str">
        <f>TEXT(ROW()-ROW(T_Demandes[[#Headers],[N°DI]]),"000")</f>
        <v>016</v>
      </c>
      <c r="H29" s="15" t="s">
        <v>91</v>
      </c>
      <c r="I29" s="16"/>
      <c r="J29" s="16">
        <v>4.1666666666666664E-2</v>
      </c>
      <c r="K29" s="25" t="s">
        <v>60</v>
      </c>
      <c r="L29" s="17"/>
    </row>
    <row r="30" spans="1:12" ht="42.75" x14ac:dyDescent="0.2">
      <c r="A30" s="20" t="s">
        <v>105</v>
      </c>
      <c r="B30" s="21">
        <v>43476</v>
      </c>
      <c r="C30" s="35" t="s">
        <v>113</v>
      </c>
      <c r="D30" s="18" t="s">
        <v>35</v>
      </c>
      <c r="E30" s="19" t="str">
        <f>_xlfn.IFNA(VLOOKUP(T_Demandes[[#This Row],[Equipement]],T_Zones[],2,FALSE),"")</f>
        <v/>
      </c>
      <c r="F30" s="14" t="str">
        <f>_xlfn.IFNA(VLOOKUP(T_Demandes[[#This Row],[Equipement]],T_Zones[],3,FALSE),"")</f>
        <v/>
      </c>
      <c r="G30" s="14" t="str">
        <f>TEXT(ROW()-ROW(T_Demandes[[#Headers],[N°DI]]),"000")</f>
        <v>017</v>
      </c>
      <c r="H30" s="15"/>
      <c r="I30" s="16"/>
      <c r="J30" s="16"/>
      <c r="K30" s="25"/>
      <c r="L30" s="17"/>
    </row>
    <row r="31" spans="1:12" x14ac:dyDescent="0.2">
      <c r="A31" s="20" t="s">
        <v>89</v>
      </c>
      <c r="B31" s="21">
        <v>43476</v>
      </c>
      <c r="C31" s="35" t="s">
        <v>115</v>
      </c>
      <c r="D31" s="18" t="s">
        <v>7</v>
      </c>
      <c r="E31" s="19" t="str">
        <f>_xlfn.IFNA(VLOOKUP(T_Demandes[[#This Row],[Equipement]],T_Zones[],2,FALSE),"")</f>
        <v/>
      </c>
      <c r="F31" s="14" t="str">
        <f>_xlfn.IFNA(VLOOKUP(T_Demandes[[#This Row],[Equipement]],T_Zones[],3,FALSE),"")</f>
        <v/>
      </c>
      <c r="G31" s="14" t="str">
        <f>TEXT(ROW()-ROW(T_Demandes[[#Headers],[N°DI]]),"000")</f>
        <v>018</v>
      </c>
      <c r="H31" s="15" t="s">
        <v>78</v>
      </c>
      <c r="I31" s="16"/>
      <c r="J31" s="16">
        <v>0.25</v>
      </c>
      <c r="K31" s="25" t="s">
        <v>60</v>
      </c>
      <c r="L31" s="17"/>
    </row>
    <row r="32" spans="1:12" ht="42.75" x14ac:dyDescent="0.2">
      <c r="A32" s="20" t="s">
        <v>117</v>
      </c>
      <c r="B32" s="21">
        <v>43476</v>
      </c>
      <c r="C32" s="35" t="s">
        <v>118</v>
      </c>
      <c r="D32" s="18" t="s">
        <v>27</v>
      </c>
      <c r="E32" s="19" t="str">
        <f>_xlfn.IFNA(VLOOKUP(T_Demandes[[#This Row],[Equipement]],T_Zones[],2,FALSE),"")</f>
        <v/>
      </c>
      <c r="F32" s="14" t="str">
        <f>_xlfn.IFNA(VLOOKUP(T_Demandes[[#This Row],[Equipement]],T_Zones[],3,FALSE),"")</f>
        <v/>
      </c>
      <c r="G32" s="14" t="str">
        <f>TEXT(ROW()-ROW(T_Demandes[[#Headers],[N°DI]]),"000")</f>
        <v>019</v>
      </c>
      <c r="H32" s="15" t="s">
        <v>91</v>
      </c>
      <c r="I32" s="16"/>
      <c r="J32" s="16">
        <v>2.0833333333333332E-2</v>
      </c>
      <c r="K32" s="25" t="s">
        <v>60</v>
      </c>
      <c r="L32" s="17"/>
    </row>
    <row r="33" spans="1:12" ht="28.5" x14ac:dyDescent="0.2">
      <c r="A33" s="20" t="s">
        <v>117</v>
      </c>
      <c r="B33" s="21">
        <v>43476</v>
      </c>
      <c r="C33" s="35" t="s">
        <v>119</v>
      </c>
      <c r="D33" s="18" t="s">
        <v>10</v>
      </c>
      <c r="E33" s="19" t="str">
        <f>_xlfn.IFNA(VLOOKUP(T_Demandes[[#This Row],[Equipement]],T_Zones[],2,FALSE),"")</f>
        <v/>
      </c>
      <c r="F33" s="14" t="str">
        <f>_xlfn.IFNA(VLOOKUP(T_Demandes[[#This Row],[Equipement]],T_Zones[],3,FALSE),"")</f>
        <v/>
      </c>
      <c r="G33" s="14" t="str">
        <f>TEXT(ROW()-ROW(T_Demandes[[#Headers],[N°DI]]),"000")</f>
        <v>020</v>
      </c>
      <c r="H33" s="15"/>
      <c r="I33" s="16"/>
      <c r="J33" s="16"/>
      <c r="K33" s="25"/>
      <c r="L33" s="17"/>
    </row>
    <row r="34" spans="1:12" ht="28.5" x14ac:dyDescent="0.2">
      <c r="A34" s="20" t="s">
        <v>105</v>
      </c>
      <c r="B34" s="21">
        <v>43479</v>
      </c>
      <c r="C34" s="35" t="s">
        <v>120</v>
      </c>
      <c r="D34" s="18" t="s">
        <v>30</v>
      </c>
      <c r="E34" s="19" t="str">
        <f>_xlfn.IFNA(VLOOKUP(T_Demandes[[#This Row],[Equipement]],T_Zones[],2,FALSE),"")</f>
        <v/>
      </c>
      <c r="F34" s="14" t="str">
        <f>_xlfn.IFNA(VLOOKUP(T_Demandes[[#This Row],[Equipement]],T_Zones[],3,FALSE),"")</f>
        <v/>
      </c>
      <c r="G34" s="14" t="str">
        <f>TEXT(ROW()-ROW(T_Demandes[[#Headers],[N°DI]]),"000")</f>
        <v>021</v>
      </c>
      <c r="H34" s="15" t="s">
        <v>78</v>
      </c>
      <c r="I34" s="16">
        <v>4.1666666666666664E-2</v>
      </c>
      <c r="J34" s="16">
        <v>6.25E-2</v>
      </c>
      <c r="K34" s="25" t="s">
        <v>60</v>
      </c>
      <c r="L34" s="17" t="s">
        <v>83</v>
      </c>
    </row>
    <row r="35" spans="1:12" ht="42.75" x14ac:dyDescent="0.2">
      <c r="A35" s="20" t="s">
        <v>121</v>
      </c>
      <c r="B35" s="21">
        <v>43479</v>
      </c>
      <c r="C35" s="35" t="s">
        <v>122</v>
      </c>
      <c r="D35" s="18" t="s">
        <v>4</v>
      </c>
      <c r="E35" s="19" t="str">
        <f>_xlfn.IFNA(VLOOKUP(T_Demandes[[#This Row],[Equipement]],T_Zones[],2,FALSE),"")</f>
        <v/>
      </c>
      <c r="F35" s="14" t="str">
        <f>_xlfn.IFNA(VLOOKUP(T_Demandes[[#This Row],[Equipement]],T_Zones[],3,FALSE),"")</f>
        <v/>
      </c>
      <c r="G35" s="14" t="str">
        <f>TEXT(ROW()-ROW(T_Demandes[[#Headers],[N°DI]]),"000")</f>
        <v>022</v>
      </c>
      <c r="H35" s="15" t="s">
        <v>91</v>
      </c>
      <c r="I35" s="16"/>
      <c r="J35" s="16">
        <v>0.125</v>
      </c>
      <c r="K35" s="25" t="s">
        <v>60</v>
      </c>
      <c r="L35" s="17"/>
    </row>
    <row r="36" spans="1:12" ht="42.75" x14ac:dyDescent="0.2">
      <c r="A36" s="20" t="s">
        <v>105</v>
      </c>
      <c r="B36" s="21">
        <v>43480</v>
      </c>
      <c r="C36" s="35" t="s">
        <v>128</v>
      </c>
      <c r="D36" s="18" t="s">
        <v>19</v>
      </c>
      <c r="E36" s="19" t="str">
        <f>_xlfn.IFNA(VLOOKUP(T_Demandes[[#This Row],[Equipement]],T_Zones[],2,FALSE),"")</f>
        <v/>
      </c>
      <c r="F36" s="14" t="str">
        <f>_xlfn.IFNA(VLOOKUP(T_Demandes[[#This Row],[Equipement]],T_Zones[],3,FALSE),"")</f>
        <v/>
      </c>
      <c r="G36" s="14">
        <v>10</v>
      </c>
      <c r="H36" s="15" t="s">
        <v>91</v>
      </c>
      <c r="I36" s="16">
        <v>0.104166666666667</v>
      </c>
      <c r="J36" s="16">
        <v>0.104166666666667</v>
      </c>
      <c r="K36" s="25" t="s">
        <v>60</v>
      </c>
      <c r="L36" s="17" t="s">
        <v>83</v>
      </c>
    </row>
    <row r="37" spans="1:12" x14ac:dyDescent="0.2">
      <c r="A37" s="20" t="s">
        <v>89</v>
      </c>
      <c r="B37" s="21">
        <v>43480</v>
      </c>
      <c r="C37" s="35" t="s">
        <v>124</v>
      </c>
      <c r="D37" s="18" t="s">
        <v>34</v>
      </c>
      <c r="E37" s="19" t="str">
        <f>_xlfn.IFNA(VLOOKUP(T_Demandes[[#This Row],[Equipement]],T_Zones[],2,FALSE),"")</f>
        <v/>
      </c>
      <c r="F37" s="14" t="str">
        <f>_xlfn.IFNA(VLOOKUP(T_Demandes[[#This Row],[Equipement]],T_Zones[],3,FALSE),"")</f>
        <v/>
      </c>
      <c r="G37" s="14" t="str">
        <f>TEXT(ROW()-ROW(T_Demandes[[#Headers],[N°DI]]),"000")</f>
        <v>024</v>
      </c>
      <c r="H37" s="15" t="s">
        <v>80</v>
      </c>
      <c r="I37" s="16">
        <v>4.1666666666666664E-2</v>
      </c>
      <c r="J37" s="16">
        <v>4.1666666666666664E-2</v>
      </c>
      <c r="K37" s="25" t="s">
        <v>60</v>
      </c>
      <c r="L37" s="17" t="s">
        <v>83</v>
      </c>
    </row>
    <row r="38" spans="1:12" x14ac:dyDescent="0.2">
      <c r="A38" s="20" t="s">
        <v>89</v>
      </c>
      <c r="B38" s="21">
        <v>43480</v>
      </c>
      <c r="C38" s="35" t="s">
        <v>125</v>
      </c>
      <c r="D38" s="18" t="s">
        <v>31</v>
      </c>
      <c r="E38" s="19" t="str">
        <f>_xlfn.IFNA(VLOOKUP(T_Demandes[[#This Row],[Equipement]],T_Zones[],2,FALSE),"")</f>
        <v/>
      </c>
      <c r="F38" s="14" t="str">
        <f>_xlfn.IFNA(VLOOKUP(T_Demandes[[#This Row],[Equipement]],T_Zones[],3,FALSE),"")</f>
        <v/>
      </c>
      <c r="G38" s="14" t="str">
        <f>TEXT(ROW()-ROW(T_Demandes[[#Headers],[N°DI]]),"000")</f>
        <v>025</v>
      </c>
      <c r="H38" s="15" t="s">
        <v>78</v>
      </c>
      <c r="I38" s="16">
        <v>4.1666666666666664E-2</v>
      </c>
      <c r="J38" s="16">
        <v>0.125</v>
      </c>
      <c r="K38" s="25" t="s">
        <v>60</v>
      </c>
      <c r="L38" s="17" t="s">
        <v>83</v>
      </c>
    </row>
    <row r="39" spans="1:12" x14ac:dyDescent="0.2">
      <c r="A39" s="20" t="s">
        <v>89</v>
      </c>
      <c r="B39" s="21">
        <v>43480</v>
      </c>
      <c r="C39" s="35" t="s">
        <v>127</v>
      </c>
      <c r="D39" s="18" t="s">
        <v>32</v>
      </c>
      <c r="E39" s="19" t="str">
        <f>_xlfn.IFNA(VLOOKUP(T_Demandes[[#This Row],[Equipement]],T_Zones[],2,FALSE),"")</f>
        <v/>
      </c>
      <c r="F39" s="14" t="str">
        <f>_xlfn.IFNA(VLOOKUP(T_Demandes[[#This Row],[Equipement]],T_Zones[],3,FALSE),"")</f>
        <v/>
      </c>
      <c r="G39" s="14" t="str">
        <f>TEXT(ROW()-ROW(T_Demandes[[#Headers],[N°DI]]),"000")</f>
        <v>026</v>
      </c>
      <c r="H39" s="15" t="s">
        <v>80</v>
      </c>
      <c r="I39" s="16">
        <v>4.1666666666666664E-2</v>
      </c>
      <c r="J39" s="16">
        <v>4.1666666666666664E-2</v>
      </c>
      <c r="K39" s="25" t="s">
        <v>60</v>
      </c>
      <c r="L39" s="17" t="s">
        <v>83</v>
      </c>
    </row>
    <row r="40" spans="1:12" x14ac:dyDescent="0.2">
      <c r="A40" s="20" t="s">
        <v>129</v>
      </c>
      <c r="B40" s="21">
        <v>43480</v>
      </c>
      <c r="C40" s="35" t="s">
        <v>88</v>
      </c>
      <c r="D40" s="18" t="s">
        <v>20</v>
      </c>
      <c r="E40" s="19" t="str">
        <f>_xlfn.IFNA(VLOOKUP(T_Demandes[[#This Row],[Equipement]],T_Zones[],2,FALSE),"")</f>
        <v/>
      </c>
      <c r="F40" s="14" t="str">
        <f>_xlfn.IFNA(VLOOKUP(T_Demandes[[#This Row],[Equipement]],T_Zones[],3,FALSE),"")</f>
        <v/>
      </c>
      <c r="G40" s="14" t="str">
        <f>TEXT(ROW()-ROW(T_Demandes[[#Headers],[N°DI]]),"000")</f>
        <v>027</v>
      </c>
      <c r="H40" s="15" t="s">
        <v>78</v>
      </c>
      <c r="I40" s="16"/>
      <c r="J40" s="16">
        <v>2.0833333333333332E-2</v>
      </c>
      <c r="K40" s="25" t="s">
        <v>60</v>
      </c>
      <c r="L40" s="17" t="s">
        <v>83</v>
      </c>
    </row>
    <row r="41" spans="1:12" x14ac:dyDescent="0.2">
      <c r="A41" s="20" t="s">
        <v>133</v>
      </c>
      <c r="B41" s="21">
        <v>43481</v>
      </c>
      <c r="C41" s="35" t="s">
        <v>134</v>
      </c>
      <c r="D41" s="18"/>
      <c r="E41" s="19" t="str">
        <f>_xlfn.IFNA(VLOOKUP(T_Demandes[[#This Row],[Equipement]],T_Zones[],2,FALSE),"")</f>
        <v/>
      </c>
      <c r="F41" s="14" t="str">
        <f>_xlfn.IFNA(VLOOKUP(T_Demandes[[#This Row],[Equipement]],T_Zones[],3,FALSE),"")</f>
        <v/>
      </c>
      <c r="G41" s="14"/>
      <c r="H41" s="15"/>
      <c r="I41" s="16"/>
      <c r="J41" s="16"/>
      <c r="K41" s="25"/>
      <c r="L41" s="17"/>
    </row>
    <row r="42" spans="1:12" x14ac:dyDescent="0.2">
      <c r="A42" s="20"/>
      <c r="B42" s="21"/>
      <c r="C42" s="35"/>
      <c r="D42" s="18"/>
      <c r="E42" s="19"/>
      <c r="F42" s="14"/>
      <c r="G42" s="14"/>
      <c r="H42" s="15"/>
      <c r="I42" s="16"/>
      <c r="J42" s="16"/>
      <c r="K42" s="25"/>
      <c r="L42" s="17"/>
    </row>
    <row r="43" spans="1:12" ht="28.5" x14ac:dyDescent="0.2">
      <c r="A43" s="20" t="s">
        <v>89</v>
      </c>
      <c r="B43" s="21">
        <v>43482</v>
      </c>
      <c r="C43" s="35" t="s">
        <v>136</v>
      </c>
      <c r="D43" s="18" t="s">
        <v>10</v>
      </c>
      <c r="E43" s="19" t="str">
        <f>_xlfn.IFNA(VLOOKUP(T_Demandes[[#This Row],[Equipement]],T_Zones[],2,FALSE),"")</f>
        <v/>
      </c>
      <c r="F43" s="14" t="str">
        <f>_xlfn.IFNA(VLOOKUP(T_Demandes[[#This Row],[Equipement]],T_Zones[],3,FALSE),"")</f>
        <v/>
      </c>
      <c r="G43" s="14"/>
      <c r="H43" s="15" t="s">
        <v>76</v>
      </c>
      <c r="I43" s="16">
        <v>0.125</v>
      </c>
      <c r="J43" s="16">
        <v>0.104166666666667</v>
      </c>
      <c r="K43" s="25" t="s">
        <v>60</v>
      </c>
      <c r="L43" s="17"/>
    </row>
    <row r="44" spans="1:12" ht="28.5" x14ac:dyDescent="0.2">
      <c r="A44" s="20" t="s">
        <v>117</v>
      </c>
      <c r="B44" s="21">
        <v>43483</v>
      </c>
      <c r="C44" s="35" t="s">
        <v>146</v>
      </c>
      <c r="D44" s="18" t="s">
        <v>19</v>
      </c>
      <c r="E44" s="19" t="str">
        <f>_xlfn.IFNA(VLOOKUP(T_Demandes[[#This Row],[Equipement]],T_Zones[],2,FALSE),"")</f>
        <v/>
      </c>
      <c r="F44" s="14" t="str">
        <f>_xlfn.IFNA(VLOOKUP(T_Demandes[[#This Row],[Equipement]],T_Zones[],3,FALSE),"")</f>
        <v/>
      </c>
      <c r="G44" s="14">
        <v>11</v>
      </c>
      <c r="H44" s="15" t="s">
        <v>91</v>
      </c>
      <c r="I44" s="16"/>
      <c r="J44" s="16"/>
      <c r="K44" s="25" t="s">
        <v>60</v>
      </c>
      <c r="L44" s="17"/>
    </row>
    <row r="45" spans="1:12" ht="28.5" x14ac:dyDescent="0.2">
      <c r="A45" s="20" t="s">
        <v>117</v>
      </c>
      <c r="B45" s="21">
        <v>43483</v>
      </c>
      <c r="C45" s="35" t="s">
        <v>147</v>
      </c>
      <c r="D45" s="18" t="s">
        <v>16</v>
      </c>
      <c r="E45" s="19" t="str">
        <f>_xlfn.IFNA(VLOOKUP(T_Demandes[[#This Row],[Equipement]],T_Zones[],2,FALSE),"")</f>
        <v/>
      </c>
      <c r="F45" s="14" t="str">
        <f>_xlfn.IFNA(VLOOKUP(T_Demandes[[#This Row],[Equipement]],T_Zones[],3,FALSE),"")</f>
        <v/>
      </c>
      <c r="G45" s="14">
        <v>12</v>
      </c>
      <c r="H45" s="15" t="s">
        <v>91</v>
      </c>
      <c r="I45" s="16"/>
      <c r="J45" s="16"/>
      <c r="K45" s="25"/>
      <c r="L45" s="17"/>
    </row>
    <row r="46" spans="1:12" x14ac:dyDescent="0.2">
      <c r="A46" s="20" t="s">
        <v>117</v>
      </c>
      <c r="B46" s="21">
        <v>43483</v>
      </c>
      <c r="C46" s="35" t="s">
        <v>148</v>
      </c>
      <c r="D46" s="18" t="s">
        <v>21</v>
      </c>
      <c r="E46" s="19" t="str">
        <f>_xlfn.IFNA(VLOOKUP(T_Demandes[[#This Row],[Equipement]],T_Zones[],2,FALSE),"")</f>
        <v/>
      </c>
      <c r="F46" s="14" t="str">
        <f>_xlfn.IFNA(VLOOKUP(T_Demandes[[#This Row],[Equipement]],T_Zones[],3,FALSE),"")</f>
        <v/>
      </c>
      <c r="G46" s="14">
        <v>13</v>
      </c>
      <c r="H46" s="15" t="s">
        <v>91</v>
      </c>
      <c r="I46" s="16"/>
      <c r="J46" s="16"/>
      <c r="K46" s="25" t="s">
        <v>60</v>
      </c>
      <c r="L46" s="17"/>
    </row>
    <row r="47" spans="1:12" ht="28.5" x14ac:dyDescent="0.2">
      <c r="A47" s="20" t="s">
        <v>117</v>
      </c>
      <c r="B47" s="21">
        <v>43483</v>
      </c>
      <c r="C47" s="35" t="s">
        <v>149</v>
      </c>
      <c r="D47" s="18" t="s">
        <v>151</v>
      </c>
      <c r="E47" s="19" t="str">
        <f>_xlfn.IFNA(VLOOKUP(T_Demandes[[#This Row],[Equipement]],T_Zones[],2,FALSE),"")</f>
        <v/>
      </c>
      <c r="F47" s="14" t="str">
        <f>_xlfn.IFNA(VLOOKUP(T_Demandes[[#This Row],[Equipement]],T_Zones[],3,FALSE),"")</f>
        <v/>
      </c>
      <c r="G47" s="14">
        <v>14</v>
      </c>
      <c r="H47" s="15" t="s">
        <v>91</v>
      </c>
      <c r="I47" s="16"/>
      <c r="J47" s="16"/>
      <c r="K47" s="25" t="s">
        <v>60</v>
      </c>
      <c r="L47" s="17"/>
    </row>
    <row r="48" spans="1:12" ht="28.5" x14ac:dyDescent="0.2">
      <c r="A48" s="20" t="s">
        <v>117</v>
      </c>
      <c r="B48" s="21">
        <v>43483</v>
      </c>
      <c r="C48" s="35" t="s">
        <v>150</v>
      </c>
      <c r="D48" s="18" t="s">
        <v>151</v>
      </c>
      <c r="E48" s="19" t="str">
        <f>_xlfn.IFNA(VLOOKUP(T_Demandes[[#This Row],[Equipement]],T_Zones[],2,FALSE),"")</f>
        <v/>
      </c>
      <c r="F48" s="14" t="str">
        <f>_xlfn.IFNA(VLOOKUP(T_Demandes[[#This Row],[Equipement]],T_Zones[],3,FALSE),"")</f>
        <v/>
      </c>
      <c r="G48" s="14">
        <v>15</v>
      </c>
      <c r="H48" s="15" t="s">
        <v>91</v>
      </c>
      <c r="I48" s="16"/>
      <c r="J48" s="16"/>
      <c r="K48" s="25" t="s">
        <v>60</v>
      </c>
      <c r="L48" s="17"/>
    </row>
    <row r="49" spans="1:12" ht="28.5" x14ac:dyDescent="0.2">
      <c r="A49" s="20" t="s">
        <v>152</v>
      </c>
      <c r="B49" s="21">
        <v>43483</v>
      </c>
      <c r="C49" s="35" t="s">
        <v>153</v>
      </c>
      <c r="D49" s="18" t="s">
        <v>10</v>
      </c>
      <c r="E49" s="19" t="str">
        <f>_xlfn.IFNA(VLOOKUP(T_Demandes[[#This Row],[Equipement]],T_Zones[],2,FALSE),"")</f>
        <v/>
      </c>
      <c r="F49" s="14" t="str">
        <f>_xlfn.IFNA(VLOOKUP(T_Demandes[[#This Row],[Equipement]],T_Zones[],3,FALSE),"")</f>
        <v/>
      </c>
      <c r="G49" s="14">
        <v>16</v>
      </c>
      <c r="H49" s="15" t="s">
        <v>91</v>
      </c>
      <c r="I49" s="16"/>
      <c r="J49" s="16"/>
      <c r="K49" s="25" t="s">
        <v>60</v>
      </c>
      <c r="L49" s="17"/>
    </row>
    <row r="50" spans="1:12" ht="28.5" x14ac:dyDescent="0.2">
      <c r="A50" s="20" t="s">
        <v>152</v>
      </c>
      <c r="B50" s="21">
        <v>43483</v>
      </c>
      <c r="C50" s="35" t="s">
        <v>154</v>
      </c>
      <c r="D50" s="18" t="s">
        <v>4</v>
      </c>
      <c r="E50" s="19" t="str">
        <f>_xlfn.IFNA(VLOOKUP(T_Demandes[[#This Row],[Equipement]],T_Zones[],2,FALSE),"")</f>
        <v/>
      </c>
      <c r="F50" s="14" t="str">
        <f>_xlfn.IFNA(VLOOKUP(T_Demandes[[#This Row],[Equipement]],T_Zones[],3,FALSE),"")</f>
        <v/>
      </c>
      <c r="G50" s="14"/>
      <c r="H50" s="15" t="s">
        <v>91</v>
      </c>
      <c r="I50" s="16"/>
      <c r="J50" s="16"/>
      <c r="K50" s="25" t="s">
        <v>60</v>
      </c>
      <c r="L50" s="17"/>
    </row>
    <row r="51" spans="1:12" x14ac:dyDescent="0.2">
      <c r="A51" s="20" t="s">
        <v>152</v>
      </c>
      <c r="B51" s="21">
        <v>43483</v>
      </c>
      <c r="C51" s="35" t="s">
        <v>155</v>
      </c>
      <c r="D51" s="18" t="s">
        <v>4</v>
      </c>
      <c r="E51" s="19" t="str">
        <f>_xlfn.IFNA(VLOOKUP(T_Demandes[[#This Row],[Equipement]],T_Zones[],2,FALSE),"")</f>
        <v/>
      </c>
      <c r="F51" s="14" t="str">
        <f>_xlfn.IFNA(VLOOKUP(T_Demandes[[#This Row],[Equipement]],T_Zones[],3,FALSE),"")</f>
        <v/>
      </c>
      <c r="G51" s="14"/>
      <c r="H51" s="15"/>
      <c r="I51" s="16"/>
      <c r="J51" s="16"/>
      <c r="K51" s="25"/>
      <c r="L51" s="17"/>
    </row>
    <row r="52" spans="1:12" x14ac:dyDescent="0.2">
      <c r="A52" s="20" t="s">
        <v>152</v>
      </c>
      <c r="B52" s="21">
        <v>43483</v>
      </c>
      <c r="C52" s="35" t="s">
        <v>156</v>
      </c>
      <c r="D52" s="18" t="s">
        <v>10</v>
      </c>
      <c r="E52" s="19" t="str">
        <f>_xlfn.IFNA(VLOOKUP(T_Demandes[[#This Row],[Equipement]],T_Zones[],2,FALSE),"")</f>
        <v/>
      </c>
      <c r="F52" s="14" t="str">
        <f>_xlfn.IFNA(VLOOKUP(T_Demandes[[#This Row],[Equipement]],T_Zones[],3,FALSE),"")</f>
        <v/>
      </c>
      <c r="G52" s="14"/>
      <c r="H52" s="15"/>
      <c r="I52" s="16"/>
      <c r="J52" s="16"/>
      <c r="K52" s="25"/>
      <c r="L52" s="17"/>
    </row>
    <row r="53" spans="1:12" x14ac:dyDescent="0.2">
      <c r="A53" s="20" t="s">
        <v>89</v>
      </c>
      <c r="B53" s="21">
        <v>43486</v>
      </c>
      <c r="C53" s="35" t="s">
        <v>157</v>
      </c>
      <c r="D53" s="18" t="s">
        <v>151</v>
      </c>
      <c r="E53" s="19" t="str">
        <f>_xlfn.IFNA(VLOOKUP(T_Demandes[[#This Row],[Equipement]],T_Zones[],2,FALSE),"")</f>
        <v/>
      </c>
      <c r="F53" s="14" t="str">
        <f>_xlfn.IFNA(VLOOKUP(T_Demandes[[#This Row],[Equipement]],T_Zones[],3,FALSE),"")</f>
        <v/>
      </c>
      <c r="G53" s="14"/>
      <c r="H53" s="15" t="s">
        <v>76</v>
      </c>
      <c r="I53" s="16"/>
      <c r="J53" s="16">
        <v>0.3125</v>
      </c>
      <c r="K53" s="25" t="s">
        <v>60</v>
      </c>
      <c r="L53" s="17"/>
    </row>
    <row r="54" spans="1:12" x14ac:dyDescent="0.2">
      <c r="A54" s="20" t="s">
        <v>89</v>
      </c>
      <c r="B54" s="21">
        <v>43486</v>
      </c>
      <c r="C54" s="35" t="s">
        <v>157</v>
      </c>
      <c r="D54" s="18" t="s">
        <v>151</v>
      </c>
      <c r="E54" s="19" t="str">
        <f>_xlfn.IFNA(VLOOKUP(T_Demandes[[#This Row],[Equipement]],T_Zones[],2,FALSE),"")</f>
        <v/>
      </c>
      <c r="F54" s="14" t="str">
        <f>_xlfn.IFNA(VLOOKUP(T_Demandes[[#This Row],[Equipement]],T_Zones[],3,FALSE),"")</f>
        <v/>
      </c>
      <c r="G54" s="14"/>
      <c r="H54" s="15" t="s">
        <v>78</v>
      </c>
      <c r="I54" s="16"/>
      <c r="J54" s="16">
        <v>0.3125</v>
      </c>
      <c r="K54" s="25" t="s">
        <v>60</v>
      </c>
      <c r="L54" s="17"/>
    </row>
    <row r="55" spans="1:12" x14ac:dyDescent="0.2">
      <c r="A55" s="20" t="s">
        <v>89</v>
      </c>
      <c r="B55" s="21">
        <v>43486</v>
      </c>
      <c r="C55" s="35" t="s">
        <v>157</v>
      </c>
      <c r="D55" s="18" t="s">
        <v>151</v>
      </c>
      <c r="E55" s="19" t="str">
        <f>_xlfn.IFNA(VLOOKUP(T_Demandes[[#This Row],[Equipement]],T_Zones[],2,FALSE),"")</f>
        <v/>
      </c>
      <c r="F55" s="14" t="str">
        <f>_xlfn.IFNA(VLOOKUP(T_Demandes[[#This Row],[Equipement]],T_Zones[],3,FALSE),"")</f>
        <v/>
      </c>
      <c r="G55" s="14"/>
      <c r="H55" s="15" t="s">
        <v>79</v>
      </c>
      <c r="I55" s="16"/>
      <c r="J55" s="16">
        <v>0.3125</v>
      </c>
      <c r="K55" s="25" t="s">
        <v>60</v>
      </c>
      <c r="L55" s="17"/>
    </row>
    <row r="56" spans="1:12" x14ac:dyDescent="0.2">
      <c r="A56" s="20" t="s">
        <v>89</v>
      </c>
      <c r="B56" s="21">
        <v>43486</v>
      </c>
      <c r="C56" s="35" t="s">
        <v>157</v>
      </c>
      <c r="D56" s="18" t="s">
        <v>151</v>
      </c>
      <c r="E56" s="19" t="str">
        <f>_xlfn.IFNA(VLOOKUP(T_Demandes[[#This Row],[Equipement]],T_Zones[],2,FALSE),"")</f>
        <v/>
      </c>
      <c r="F56" s="14" t="str">
        <f>_xlfn.IFNA(VLOOKUP(T_Demandes[[#This Row],[Equipement]],T_Zones[],3,FALSE),"")</f>
        <v/>
      </c>
      <c r="G56" s="14"/>
      <c r="H56" s="15" t="s">
        <v>80</v>
      </c>
      <c r="I56" s="16"/>
      <c r="J56" s="16">
        <v>0.3125</v>
      </c>
      <c r="K56" s="25" t="s">
        <v>60</v>
      </c>
      <c r="L56" s="17"/>
    </row>
    <row r="57" spans="1:12" x14ac:dyDescent="0.2">
      <c r="A57" s="20" t="s">
        <v>89</v>
      </c>
      <c r="B57" s="21">
        <v>43486</v>
      </c>
      <c r="C57" s="35" t="s">
        <v>157</v>
      </c>
      <c r="D57" s="18" t="s">
        <v>151</v>
      </c>
      <c r="E57" s="19" t="str">
        <f>_xlfn.IFNA(VLOOKUP(T_Demandes[[#This Row],[Equipement]],T_Zones[],2,FALSE),"")</f>
        <v/>
      </c>
      <c r="F57" s="14" t="str">
        <f>_xlfn.IFNA(VLOOKUP(T_Demandes[[#This Row],[Equipement]],T_Zones[],3,FALSE),"")</f>
        <v/>
      </c>
      <c r="G57" s="14"/>
      <c r="H57" s="15" t="s">
        <v>77</v>
      </c>
      <c r="I57" s="16"/>
      <c r="J57" s="16">
        <v>0.3125</v>
      </c>
      <c r="K57" s="25" t="s">
        <v>60</v>
      </c>
      <c r="L57" s="17"/>
    </row>
    <row r="58" spans="1:12" x14ac:dyDescent="0.2">
      <c r="A58" s="20" t="s">
        <v>89</v>
      </c>
      <c r="B58" s="21">
        <v>43486</v>
      </c>
      <c r="C58" s="35" t="s">
        <v>127</v>
      </c>
      <c r="D58" s="18" t="s">
        <v>32</v>
      </c>
      <c r="E58" s="19" t="str">
        <f>_xlfn.IFNA(VLOOKUP(T_Demandes[[#This Row],[Equipement]],T_Zones[],2,FALSE),"")</f>
        <v/>
      </c>
      <c r="F58" s="14" t="str">
        <f>_xlfn.IFNA(VLOOKUP(T_Demandes[[#This Row],[Equipement]],T_Zones[],3,FALSE),"")</f>
        <v/>
      </c>
      <c r="G58" s="14"/>
      <c r="H58" s="15" t="s">
        <v>78</v>
      </c>
      <c r="I58" s="16"/>
      <c r="J58" s="16">
        <v>4.1666666666666664E-2</v>
      </c>
      <c r="K58" s="25" t="s">
        <v>60</v>
      </c>
      <c r="L58" s="17"/>
    </row>
    <row r="59" spans="1:12" x14ac:dyDescent="0.2">
      <c r="A59" s="20" t="s">
        <v>129</v>
      </c>
      <c r="B59" s="21">
        <v>43480</v>
      </c>
      <c r="C59" s="35" t="s">
        <v>143</v>
      </c>
      <c r="D59" s="18" t="s">
        <v>4</v>
      </c>
      <c r="E59" s="19" t="str">
        <f>_xlfn.IFNA(VLOOKUP(T_Demandes[[#This Row],[Equipement]],T_Zones[],2,FALSE),"")</f>
        <v/>
      </c>
      <c r="F59" s="14" t="str">
        <f>_xlfn.IFNA(VLOOKUP(T_Demandes[[#This Row],[Equipement]],T_Zones[],3,FALSE),"")</f>
        <v/>
      </c>
      <c r="G59" s="14" t="str">
        <f>TEXT(ROW()-ROW(T_Demandes[[#Headers],[N°DI]]),"000")</f>
        <v>046</v>
      </c>
      <c r="H59" s="15" t="s">
        <v>78</v>
      </c>
      <c r="I59" s="16"/>
      <c r="J59" s="16">
        <v>6.25E-2</v>
      </c>
      <c r="K59" s="25" t="s">
        <v>60</v>
      </c>
      <c r="L59" s="17" t="s">
        <v>83</v>
      </c>
    </row>
    <row r="60" spans="1:12" x14ac:dyDescent="0.2">
      <c r="A60" s="20" t="s">
        <v>129</v>
      </c>
      <c r="B60" s="21">
        <v>43480</v>
      </c>
      <c r="C60" s="35" t="s">
        <v>145</v>
      </c>
      <c r="D60" s="18" t="s">
        <v>10</v>
      </c>
      <c r="E60" s="19" t="str">
        <f>_xlfn.IFNA(VLOOKUP(T_Demandes[[#This Row],[Equipement]],T_Zones[],2,FALSE),"")</f>
        <v/>
      </c>
      <c r="F60" s="14" t="str">
        <f>_xlfn.IFNA(VLOOKUP(T_Demandes[[#This Row],[Equipement]],T_Zones[],3,FALSE),"")</f>
        <v/>
      </c>
      <c r="G60" s="14" t="str">
        <f>TEXT(ROW()-ROW(T_Demandes[[#Headers],[N°DI]]),"000")</f>
        <v>047</v>
      </c>
      <c r="H60" s="15" t="s">
        <v>78</v>
      </c>
      <c r="I60" s="16"/>
      <c r="J60" s="16">
        <v>0.20833333333333301</v>
      </c>
      <c r="K60" s="25" t="s">
        <v>60</v>
      </c>
      <c r="L60" s="17" t="s">
        <v>83</v>
      </c>
    </row>
    <row r="61" spans="1:12" x14ac:dyDescent="0.2">
      <c r="A61" s="20" t="s">
        <v>89</v>
      </c>
      <c r="B61" s="21">
        <v>43486</v>
      </c>
      <c r="C61" s="35" t="s">
        <v>158</v>
      </c>
      <c r="D61" s="18" t="s">
        <v>11</v>
      </c>
      <c r="E61" s="19"/>
      <c r="F61" s="14"/>
      <c r="G61" s="14"/>
      <c r="H61" s="15" t="s">
        <v>76</v>
      </c>
      <c r="I61" s="16">
        <v>0.125</v>
      </c>
      <c r="J61" s="16">
        <v>0.125</v>
      </c>
      <c r="K61" s="25" t="s">
        <v>60</v>
      </c>
      <c r="L61" s="17"/>
    </row>
    <row r="62" spans="1:12" ht="28.5" x14ac:dyDescent="0.2">
      <c r="A62" s="20" t="s">
        <v>159</v>
      </c>
      <c r="B62" s="21">
        <v>43486</v>
      </c>
      <c r="C62" s="35" t="s">
        <v>164</v>
      </c>
      <c r="D62" s="18" t="s">
        <v>22</v>
      </c>
      <c r="E62" s="19" t="s">
        <v>47</v>
      </c>
      <c r="F62" s="14" t="str">
        <f>_xlfn.IFNA(VLOOKUP(T_Demandes[[#This Row],[Equipement]],T_Zones[],3,FALSE),"")</f>
        <v/>
      </c>
      <c r="G62" s="14"/>
      <c r="H62" s="15" t="s">
        <v>81</v>
      </c>
      <c r="I62" s="16"/>
      <c r="J62" s="16">
        <v>2.0833333333333332E-2</v>
      </c>
      <c r="K62" s="25"/>
      <c r="L62" s="17"/>
    </row>
    <row r="63" spans="1:12" ht="28.5" x14ac:dyDescent="0.2">
      <c r="A63" s="20" t="s">
        <v>159</v>
      </c>
      <c r="B63" s="21">
        <v>43486</v>
      </c>
      <c r="C63" s="35" t="s">
        <v>165</v>
      </c>
      <c r="D63" s="18" t="s">
        <v>22</v>
      </c>
      <c r="E63" s="19" t="s">
        <v>47</v>
      </c>
      <c r="F63" s="14" t="str">
        <f>_xlfn.IFNA(VLOOKUP(T_Demandes[[#This Row],[Equipement]],T_Zones[],3,FALSE),"")</f>
        <v/>
      </c>
      <c r="G63" s="14"/>
      <c r="H63" s="15" t="s">
        <v>81</v>
      </c>
      <c r="I63" s="16"/>
      <c r="J63" s="16">
        <v>2.0833333333333332E-2</v>
      </c>
      <c r="K63" s="25"/>
      <c r="L63" s="17"/>
    </row>
    <row r="64" spans="1:12" ht="28.5" x14ac:dyDescent="0.2">
      <c r="A64" s="20" t="s">
        <v>159</v>
      </c>
      <c r="B64" s="21">
        <v>43486</v>
      </c>
      <c r="C64" s="35" t="s">
        <v>166</v>
      </c>
      <c r="D64" s="18" t="s">
        <v>23</v>
      </c>
      <c r="E64" s="19" t="str">
        <f>_xlfn.IFNA(VLOOKUP(T_Demandes[[#This Row],[Equipement]],T_Zones[],2,FALSE),"")</f>
        <v/>
      </c>
      <c r="F64" s="14" t="str">
        <f>_xlfn.IFNA(VLOOKUP(T_Demandes[[#This Row],[Equipement]],T_Zones[],3,FALSE),"")</f>
        <v/>
      </c>
      <c r="G64" s="14"/>
      <c r="H64" s="15" t="s">
        <v>81</v>
      </c>
      <c r="I64" s="16"/>
      <c r="J64" s="16">
        <v>2.0833333333333332E-2</v>
      </c>
      <c r="K64" s="25"/>
      <c r="L64" s="17" t="s">
        <v>83</v>
      </c>
    </row>
    <row r="65" spans="1:12" ht="57" x14ac:dyDescent="0.2">
      <c r="A65" s="20" t="s">
        <v>105</v>
      </c>
      <c r="B65" s="21">
        <v>43486</v>
      </c>
      <c r="C65" s="35" t="s">
        <v>160</v>
      </c>
      <c r="D65" s="18" t="s">
        <v>26</v>
      </c>
      <c r="E65" s="19" t="str">
        <f>_xlfn.IFNA(VLOOKUP(T_Demandes[[#This Row],[Equipement]],T_Zones[],2,FALSE),"")</f>
        <v/>
      </c>
      <c r="F65" s="14" t="str">
        <f>_xlfn.IFNA(VLOOKUP(T_Demandes[[#This Row],[Equipement]],T_Zones[],3,FALSE),"")</f>
        <v/>
      </c>
      <c r="G65" s="14" t="str">
        <f>TEXT(ROW()-ROW(T_Demandes[[#Headers],[N°DI]]),"000")</f>
        <v>052</v>
      </c>
      <c r="H65" s="15"/>
      <c r="I65" s="16"/>
      <c r="J65" s="16"/>
      <c r="K65" s="25"/>
      <c r="L65" s="17"/>
    </row>
    <row r="66" spans="1:12" x14ac:dyDescent="0.2">
      <c r="A66" s="20" t="s">
        <v>129</v>
      </c>
      <c r="B66" s="21">
        <v>43486</v>
      </c>
      <c r="C66" s="35" t="s">
        <v>161</v>
      </c>
      <c r="D66" s="18" t="s">
        <v>4</v>
      </c>
      <c r="E66" s="19" t="str">
        <f>_xlfn.IFNA(VLOOKUP(T_Demandes[[#This Row],[Equipement]],T_Zones[],2,FALSE),"")</f>
        <v/>
      </c>
      <c r="F66" s="14" t="str">
        <f>_xlfn.IFNA(VLOOKUP(T_Demandes[[#This Row],[Equipement]],T_Zones[],3,FALSE),"")</f>
        <v/>
      </c>
      <c r="G66" s="14" t="str">
        <f>TEXT(ROW()-ROW(T_Demandes[[#Headers],[N°DI]]),"000")</f>
        <v>053</v>
      </c>
      <c r="H66" s="15" t="s">
        <v>78</v>
      </c>
      <c r="I66" s="16"/>
      <c r="J66" s="16">
        <v>4.1666666666666664E-2</v>
      </c>
      <c r="K66" s="25" t="s">
        <v>60</v>
      </c>
      <c r="L66" s="17" t="s">
        <v>83</v>
      </c>
    </row>
    <row r="67" spans="1:12" x14ac:dyDescent="0.2">
      <c r="A67" s="20" t="s">
        <v>129</v>
      </c>
      <c r="B67" s="21">
        <v>43486</v>
      </c>
      <c r="C67" s="35" t="s">
        <v>162</v>
      </c>
      <c r="D67" s="18" t="s">
        <v>33</v>
      </c>
      <c r="E67" s="19" t="str">
        <f>_xlfn.IFNA(VLOOKUP(T_Demandes[[#This Row],[Equipement]],T_Zones[],2,FALSE),"")</f>
        <v>ENERGIE / FLUIDES</v>
      </c>
      <c r="F67" s="14">
        <f>_xlfn.IFNA(VLOOKUP(T_Demandes[[#This Row],[Equipement]],T_Zones[],3,FALSE),"")</f>
        <v>20308</v>
      </c>
      <c r="G67" s="14" t="str">
        <f>TEXT(ROW()-ROW(T_Demandes[[#Headers],[N°DI]]),"000")</f>
        <v>054</v>
      </c>
      <c r="H67" s="15" t="s">
        <v>78</v>
      </c>
      <c r="I67" s="16"/>
      <c r="J67" s="16">
        <v>4.1666666666666664E-2</v>
      </c>
      <c r="K67" s="25" t="s">
        <v>60</v>
      </c>
      <c r="L67" s="17" t="s">
        <v>83</v>
      </c>
    </row>
    <row r="68" spans="1:12" x14ac:dyDescent="0.2">
      <c r="A68" s="20" t="s">
        <v>129</v>
      </c>
      <c r="B68" s="21">
        <v>43486</v>
      </c>
      <c r="C68" s="35" t="s">
        <v>163</v>
      </c>
      <c r="D68" s="18" t="s">
        <v>10</v>
      </c>
      <c r="E68" s="19" t="str">
        <f>_xlfn.IFNA(VLOOKUP(T_Demandes[[#This Row],[Equipement]],T_Zones[],2,FALSE),"")</f>
        <v/>
      </c>
      <c r="F68" s="14" t="str">
        <f>_xlfn.IFNA(VLOOKUP(T_Demandes[[#This Row],[Equipement]],T_Zones[],3,FALSE),"")</f>
        <v/>
      </c>
      <c r="G68" s="14" t="str">
        <f>TEXT(ROW()-ROW(T_Demandes[[#Headers],[N°DI]]),"000")</f>
        <v>055</v>
      </c>
      <c r="H68" s="15" t="s">
        <v>78</v>
      </c>
      <c r="I68" s="16"/>
      <c r="J68" s="16">
        <v>2.0833333333333332E-2</v>
      </c>
      <c r="K68" s="25" t="s">
        <v>60</v>
      </c>
      <c r="L68" s="17" t="s">
        <v>83</v>
      </c>
    </row>
    <row r="69" spans="1:12" ht="28.5" x14ac:dyDescent="0.2">
      <c r="A69" s="20" t="s">
        <v>117</v>
      </c>
      <c r="B69" s="21">
        <v>43488</v>
      </c>
      <c r="C69" s="35" t="s">
        <v>265</v>
      </c>
      <c r="D69" s="18" t="s">
        <v>10</v>
      </c>
      <c r="E69" s="19" t="str">
        <f>_xlfn.IFNA(VLOOKUP(T_Demandes[[#This Row],[Equipement]],T_Zones[],2,FALSE),"")</f>
        <v/>
      </c>
      <c r="F69" s="14" t="str">
        <f>_xlfn.IFNA(VLOOKUP(T_Demandes[[#This Row],[Equipement]],T_Zones[],3,FALSE),"")</f>
        <v/>
      </c>
      <c r="G69" s="14"/>
      <c r="H69" s="15"/>
      <c r="I69" s="16"/>
      <c r="J69" s="16">
        <v>0.125</v>
      </c>
      <c r="K69" s="25"/>
      <c r="L69" s="17" t="s">
        <v>83</v>
      </c>
    </row>
    <row r="70" spans="1:12" ht="28.5" x14ac:dyDescent="0.2">
      <c r="A70" s="20" t="s">
        <v>171</v>
      </c>
      <c r="B70" s="21">
        <v>43488</v>
      </c>
      <c r="C70" s="35" t="s">
        <v>172</v>
      </c>
      <c r="D70" s="18" t="s">
        <v>151</v>
      </c>
      <c r="E70" s="19" t="str">
        <f>_xlfn.IFNA(VLOOKUP(T_Demandes[[#This Row],[Equipement]],T_Zones[],2,FALSE),"")</f>
        <v/>
      </c>
      <c r="F70" s="14" t="str">
        <f>_xlfn.IFNA(VLOOKUP(T_Demandes[[#This Row],[Equipement]],T_Zones[],3,FALSE),"")</f>
        <v/>
      </c>
      <c r="G70" s="14" t="str">
        <f>TEXT(ROW()-ROW(T_Demandes[[#Headers],[N°DI]]),"000")</f>
        <v>057</v>
      </c>
      <c r="H70" s="15" t="s">
        <v>80</v>
      </c>
      <c r="I70" s="16"/>
      <c r="J70" s="16">
        <v>8.3333333333333301E-2</v>
      </c>
      <c r="K70" s="25" t="s">
        <v>60</v>
      </c>
      <c r="L70" s="17"/>
    </row>
    <row r="71" spans="1:12" ht="34.5" customHeight="1" x14ac:dyDescent="0.2">
      <c r="A71" s="20" t="s">
        <v>171</v>
      </c>
      <c r="B71" s="21">
        <v>43489</v>
      </c>
      <c r="C71" s="35" t="s">
        <v>173</v>
      </c>
      <c r="D71" s="18" t="s">
        <v>22</v>
      </c>
      <c r="E71" s="19" t="str">
        <f>_xlfn.IFNA(VLOOKUP(T_Demandes[[#This Row],[Equipement]],T_Zones[],2,FALSE),"")</f>
        <v/>
      </c>
      <c r="F71" s="14" t="str">
        <f>_xlfn.IFNA(VLOOKUP(T_Demandes[[#This Row],[Equipement]],T_Zones[],3,FALSE),"")</f>
        <v/>
      </c>
      <c r="G71" s="14" t="str">
        <f>TEXT(ROW()-ROW(T_Demandes[[#Headers],[N°DI]]),"000")</f>
        <v>058</v>
      </c>
      <c r="H71" s="15" t="s">
        <v>80</v>
      </c>
      <c r="I71" s="16"/>
      <c r="J71" s="16">
        <v>4.1666666666666664E-2</v>
      </c>
      <c r="K71" s="25" t="s">
        <v>60</v>
      </c>
      <c r="L71" s="17"/>
    </row>
    <row r="72" spans="1:12" ht="13.5" customHeight="1" x14ac:dyDescent="0.2">
      <c r="A72" s="20" t="s">
        <v>89</v>
      </c>
      <c r="B72" s="21">
        <v>43489</v>
      </c>
      <c r="C72" s="35" t="s">
        <v>175</v>
      </c>
      <c r="D72" s="18" t="s">
        <v>41</v>
      </c>
      <c r="E72" s="19" t="str">
        <f>_xlfn.IFNA(VLOOKUP(T_Demandes[[#This Row],[Equipement]],T_Zones[],2,FALSE),"")</f>
        <v/>
      </c>
      <c r="F72" s="14" t="str">
        <f>_xlfn.IFNA(VLOOKUP(T_Demandes[[#This Row],[Equipement]],T_Zones[],3,FALSE),"")</f>
        <v/>
      </c>
      <c r="G72" s="14" t="str">
        <f>TEXT(ROW()-ROW(T_Demandes[[#Headers],[N°DI]]),"000")</f>
        <v>059</v>
      </c>
      <c r="H72" s="15" t="s">
        <v>78</v>
      </c>
      <c r="I72" s="16"/>
      <c r="J72" s="16">
        <v>6.25E-2</v>
      </c>
      <c r="K72" s="25" t="s">
        <v>60</v>
      </c>
      <c r="L72" s="17"/>
    </row>
    <row r="73" spans="1:12" x14ac:dyDescent="0.2">
      <c r="A73" s="20" t="s">
        <v>177</v>
      </c>
      <c r="B73" s="21">
        <v>43496</v>
      </c>
      <c r="C73" s="35" t="s">
        <v>178</v>
      </c>
      <c r="D73" s="18" t="s">
        <v>151</v>
      </c>
      <c r="E73" s="19" t="str">
        <f>_xlfn.IFNA(VLOOKUP(T_Demandes[[#This Row],[Equipement]],T_Zones[],2,FALSE),"")</f>
        <v/>
      </c>
      <c r="F73" s="14" t="str">
        <f>_xlfn.IFNA(VLOOKUP(T_Demandes[[#This Row],[Equipement]],T_Zones[],3,FALSE),"")</f>
        <v/>
      </c>
      <c r="G73" s="14" t="str">
        <f>TEXT(ROW()-ROW(T_Demandes[[#Headers],[N°DI]]),"000")</f>
        <v>060</v>
      </c>
      <c r="H73" s="15"/>
      <c r="I73" s="16"/>
      <c r="J73" s="16"/>
      <c r="K73" s="25"/>
      <c r="L73" s="17"/>
    </row>
    <row r="74" spans="1:12" ht="42.75" x14ac:dyDescent="0.2">
      <c r="A74" s="20" t="s">
        <v>177</v>
      </c>
      <c r="B74" s="21">
        <v>43489</v>
      </c>
      <c r="C74" s="41" t="s">
        <v>179</v>
      </c>
      <c r="D74" s="18" t="s">
        <v>151</v>
      </c>
      <c r="E74" s="19" t="str">
        <f>_xlfn.IFNA(VLOOKUP(T_Demandes[[#This Row],[Equipement]],T_Zones[],2,FALSE),"")</f>
        <v/>
      </c>
      <c r="F74" s="14" t="str">
        <f>_xlfn.IFNA(VLOOKUP(T_Demandes[[#This Row],[Equipement]],T_Zones[],3,FALSE),"")</f>
        <v/>
      </c>
      <c r="G74" s="14" t="str">
        <f>TEXT(ROW()-ROW(T_Demandes[[#Headers],[N°DI]]),"000")</f>
        <v>061</v>
      </c>
      <c r="H74" s="15"/>
      <c r="I74" s="16"/>
      <c r="J74" s="16"/>
      <c r="K74" s="25" t="s">
        <v>60</v>
      </c>
      <c r="L74" s="17"/>
    </row>
    <row r="75" spans="1:12" ht="71.25" x14ac:dyDescent="0.2">
      <c r="A75" s="20" t="s">
        <v>105</v>
      </c>
      <c r="B75" s="21">
        <v>43489</v>
      </c>
      <c r="C75" s="35" t="s">
        <v>180</v>
      </c>
      <c r="D75" s="18" t="s">
        <v>55</v>
      </c>
      <c r="E75" s="19" t="str">
        <f>_xlfn.IFNA(VLOOKUP(T_Demandes[[#This Row],[Equipement]],T_Zones[],2,FALSE),"")</f>
        <v/>
      </c>
      <c r="F75" s="14" t="str">
        <f>_xlfn.IFNA(VLOOKUP(T_Demandes[[#This Row],[Equipement]],T_Zones[],3,FALSE),"")</f>
        <v/>
      </c>
      <c r="G75" s="14" t="str">
        <f>TEXT(ROW()-ROW(T_Demandes[[#Headers],[N°DI]]),"000")</f>
        <v>062</v>
      </c>
      <c r="H75" s="15" t="s">
        <v>91</v>
      </c>
      <c r="I75" s="16"/>
      <c r="J75" s="16"/>
      <c r="K75" s="25"/>
      <c r="L75" s="17"/>
    </row>
    <row r="76" spans="1:12" ht="28.5" x14ac:dyDescent="0.2">
      <c r="A76" s="20" t="s">
        <v>105</v>
      </c>
      <c r="B76" s="21">
        <v>43489</v>
      </c>
      <c r="C76" s="35" t="s">
        <v>181</v>
      </c>
      <c r="D76" s="18" t="s">
        <v>34</v>
      </c>
      <c r="E76" s="19" t="str">
        <f>_xlfn.IFNA(VLOOKUP(T_Demandes[[#This Row],[Equipement]],T_Zones[],2,FALSE),"")</f>
        <v/>
      </c>
      <c r="F76" s="14" t="str">
        <f>_xlfn.IFNA(VLOOKUP(T_Demandes[[#This Row],[Equipement]],T_Zones[],3,FALSE),"")</f>
        <v/>
      </c>
      <c r="G76" s="14" t="str">
        <f>TEXT(ROW()-ROW(T_Demandes[[#Headers],[N°DI]]),"000")</f>
        <v>063</v>
      </c>
      <c r="H76" s="15"/>
      <c r="I76" s="16"/>
      <c r="J76" s="16"/>
      <c r="K76" s="25"/>
      <c r="L76" s="17"/>
    </row>
    <row r="77" spans="1:12" ht="42.75" x14ac:dyDescent="0.2">
      <c r="A77" s="20" t="s">
        <v>105</v>
      </c>
      <c r="B77" s="21">
        <v>43489</v>
      </c>
      <c r="C77" s="35" t="s">
        <v>182</v>
      </c>
      <c r="D77" s="18" t="s">
        <v>18</v>
      </c>
      <c r="E77" s="19" t="str">
        <f>_xlfn.IFNA(VLOOKUP(T_Demandes[[#This Row],[Equipement]],T_Zones[],2,FALSE),"")</f>
        <v/>
      </c>
      <c r="F77" s="14" t="str">
        <f>_xlfn.IFNA(VLOOKUP(T_Demandes[[#This Row],[Equipement]],T_Zones[],3,FALSE),"")</f>
        <v/>
      </c>
      <c r="G77" s="14" t="str">
        <f>TEXT(ROW()-ROW(T_Demandes[[#Headers],[N°DI]]),"000")</f>
        <v>064</v>
      </c>
      <c r="H77" s="15" t="s">
        <v>91</v>
      </c>
      <c r="I77" s="16"/>
      <c r="J77" s="16"/>
      <c r="K77" s="25"/>
      <c r="L77" s="17"/>
    </row>
    <row r="78" spans="1:12" ht="28.5" x14ac:dyDescent="0.2">
      <c r="A78" s="20" t="s">
        <v>171</v>
      </c>
      <c r="B78" s="21">
        <v>43489</v>
      </c>
      <c r="C78" s="35" t="s">
        <v>183</v>
      </c>
      <c r="D78" s="18" t="s">
        <v>36</v>
      </c>
      <c r="E78" s="19" t="str">
        <f>_xlfn.IFNA(VLOOKUP(T_Demandes[[#This Row],[Equipement]],T_Zones[],2,FALSE),"")</f>
        <v/>
      </c>
      <c r="F78" s="14" t="str">
        <f>_xlfn.IFNA(VLOOKUP(T_Demandes[[#This Row],[Equipement]],T_Zones[],3,FALSE),"")</f>
        <v/>
      </c>
      <c r="G78" s="14" t="str">
        <f>TEXT(ROW()-ROW(T_Demandes[[#Headers],[N°DI]]),"000")</f>
        <v>065</v>
      </c>
      <c r="H78" s="15" t="s">
        <v>92</v>
      </c>
      <c r="I78" s="16"/>
      <c r="J78" s="16">
        <v>4.1666666666666664E-2</v>
      </c>
      <c r="K78" s="25" t="s">
        <v>60</v>
      </c>
      <c r="L78" s="17"/>
    </row>
    <row r="79" spans="1:12" x14ac:dyDescent="0.2">
      <c r="A79" s="20" t="s">
        <v>185</v>
      </c>
      <c r="B79" s="21">
        <v>43489</v>
      </c>
      <c r="C79" s="35" t="s">
        <v>186</v>
      </c>
      <c r="D79" s="18" t="s">
        <v>18</v>
      </c>
      <c r="E79" s="19" t="str">
        <f>_xlfn.IFNA(VLOOKUP(T_Demandes[[#This Row],[Equipement]],T_Zones[],2,FALSE),"")</f>
        <v/>
      </c>
      <c r="F79" s="14" t="str">
        <f>_xlfn.IFNA(VLOOKUP(T_Demandes[[#This Row],[Equipement]],T_Zones[],3,FALSE),"")</f>
        <v/>
      </c>
      <c r="G79" s="14" t="str">
        <f>TEXT(ROW()-ROW(T_Demandes[[#Headers],[N°DI]]),"000")</f>
        <v>066</v>
      </c>
      <c r="H79" s="15" t="s">
        <v>78</v>
      </c>
      <c r="I79" s="16"/>
      <c r="J79" s="16">
        <v>4.1666666666666664E-2</v>
      </c>
      <c r="K79" s="25" t="s">
        <v>60</v>
      </c>
      <c r="L79" s="17" t="s">
        <v>83</v>
      </c>
    </row>
    <row r="80" spans="1:12" x14ac:dyDescent="0.2">
      <c r="A80" s="20" t="s">
        <v>129</v>
      </c>
      <c r="B80" s="21">
        <v>43489</v>
      </c>
      <c r="C80" s="35" t="s">
        <v>188</v>
      </c>
      <c r="D80" s="18" t="s">
        <v>4</v>
      </c>
      <c r="E80" s="19" t="str">
        <f>_xlfn.IFNA(VLOOKUP(T_Demandes[[#This Row],[Equipement]],T_Zones[],2,FALSE),"")</f>
        <v/>
      </c>
      <c r="F80" s="14" t="str">
        <f>_xlfn.IFNA(VLOOKUP(T_Demandes[[#This Row],[Equipement]],T_Zones[],3,FALSE),"")</f>
        <v/>
      </c>
      <c r="G80" s="14" t="str">
        <f>TEXT(ROW()-ROW(T_Demandes[[#Headers],[N°DI]]),"000")</f>
        <v>067</v>
      </c>
      <c r="H80" s="15" t="s">
        <v>78</v>
      </c>
      <c r="I80" s="16"/>
      <c r="J80" s="16">
        <v>2.0833333333333332E-2</v>
      </c>
      <c r="K80" s="25" t="s">
        <v>60</v>
      </c>
      <c r="L80" s="17" t="s">
        <v>83</v>
      </c>
    </row>
    <row r="81" spans="1:12" x14ac:dyDescent="0.2">
      <c r="A81" s="20" t="s">
        <v>129</v>
      </c>
      <c r="B81" s="21">
        <v>43489</v>
      </c>
      <c r="C81" s="35" t="s">
        <v>127</v>
      </c>
      <c r="D81" s="18" t="s">
        <v>33</v>
      </c>
      <c r="E81" s="19" t="str">
        <f>_xlfn.IFNA(VLOOKUP(T_Demandes[[#This Row],[Equipement]],T_Zones[],2,FALSE),"")</f>
        <v>ENERGIE / FLUIDES</v>
      </c>
      <c r="F81" s="14">
        <f>_xlfn.IFNA(VLOOKUP(T_Demandes[[#This Row],[Equipement]],T_Zones[],3,FALSE),"")</f>
        <v>20308</v>
      </c>
      <c r="G81" s="14" t="str">
        <f>TEXT(ROW()-ROW(T_Demandes[[#Headers],[N°DI]]),"000")</f>
        <v>068</v>
      </c>
      <c r="H81" s="15" t="s">
        <v>78</v>
      </c>
      <c r="I81" s="16"/>
      <c r="J81" s="16">
        <v>4.1666666666666664E-2</v>
      </c>
      <c r="K81" s="25" t="s">
        <v>60</v>
      </c>
      <c r="L81" s="17" t="s">
        <v>83</v>
      </c>
    </row>
    <row r="82" spans="1:12" x14ac:dyDescent="0.2">
      <c r="A82" s="20" t="s">
        <v>129</v>
      </c>
      <c r="B82" s="21">
        <v>43489</v>
      </c>
      <c r="C82" s="35" t="s">
        <v>191</v>
      </c>
      <c r="D82" s="18" t="s">
        <v>151</v>
      </c>
      <c r="E82" s="19" t="str">
        <f>_xlfn.IFNA(VLOOKUP(T_Demandes[[#This Row],[Equipement]],T_Zones[],2,FALSE),"")</f>
        <v/>
      </c>
      <c r="F82" s="14" t="str">
        <f>_xlfn.IFNA(VLOOKUP(T_Demandes[[#This Row],[Equipement]],T_Zones[],3,FALSE),"")</f>
        <v/>
      </c>
      <c r="G82" s="14" t="str">
        <f>TEXT(ROW()-ROW(T_Demandes[[#Headers],[N°DI]]),"000")</f>
        <v>069</v>
      </c>
      <c r="H82" s="15" t="s">
        <v>78</v>
      </c>
      <c r="I82" s="16"/>
      <c r="J82" s="16">
        <v>0.125</v>
      </c>
      <c r="K82" s="25" t="s">
        <v>60</v>
      </c>
      <c r="L82" s="17" t="s">
        <v>83</v>
      </c>
    </row>
    <row r="83" spans="1:12" x14ac:dyDescent="0.2">
      <c r="A83" s="20" t="s">
        <v>129</v>
      </c>
      <c r="B83" s="21">
        <v>43490</v>
      </c>
      <c r="C83" s="35" t="s">
        <v>193</v>
      </c>
      <c r="D83" s="18" t="s">
        <v>151</v>
      </c>
      <c r="E83" s="19" t="str">
        <f>_xlfn.IFNA(VLOOKUP(T_Demandes[[#This Row],[Equipement]],T_Zones[],2,FALSE),"")</f>
        <v/>
      </c>
      <c r="F83" s="14" t="str">
        <f>_xlfn.IFNA(VLOOKUP(T_Demandes[[#This Row],[Equipement]],T_Zones[],3,FALSE),"")</f>
        <v/>
      </c>
      <c r="G83" s="14" t="str">
        <f>TEXT(ROW()-ROW(T_Demandes[[#Headers],[N°DI]]),"000")</f>
        <v>070</v>
      </c>
      <c r="H83" s="15" t="s">
        <v>78</v>
      </c>
      <c r="I83" s="16"/>
      <c r="J83" s="16">
        <v>2.0833333333333332E-2</v>
      </c>
      <c r="K83" s="25" t="s">
        <v>60</v>
      </c>
      <c r="L83" s="17" t="s">
        <v>83</v>
      </c>
    </row>
    <row r="84" spans="1:12" x14ac:dyDescent="0.2">
      <c r="A84" s="20" t="s">
        <v>129</v>
      </c>
      <c r="B84" s="21">
        <v>43490</v>
      </c>
      <c r="C84" s="35" t="s">
        <v>195</v>
      </c>
      <c r="D84" s="18" t="s">
        <v>4</v>
      </c>
      <c r="E84" s="19" t="str">
        <f>_xlfn.IFNA(VLOOKUP(T_Demandes[[#This Row],[Equipement]],T_Zones[],2,FALSE),"")</f>
        <v/>
      </c>
      <c r="F84" s="14" t="str">
        <f>_xlfn.IFNA(VLOOKUP(T_Demandes[[#This Row],[Equipement]],T_Zones[],3,FALSE),"")</f>
        <v/>
      </c>
      <c r="G84" s="14" t="str">
        <f>TEXT(ROW()-ROW(T_Demandes[[#Headers],[N°DI]]),"000")</f>
        <v>071</v>
      </c>
      <c r="H84" s="15" t="s">
        <v>78</v>
      </c>
      <c r="I84" s="16"/>
      <c r="J84" s="16">
        <v>8.3333333333333301E-2</v>
      </c>
      <c r="K84" s="25" t="s">
        <v>60</v>
      </c>
      <c r="L84" s="17" t="s">
        <v>83</v>
      </c>
    </row>
    <row r="85" spans="1:12" x14ac:dyDescent="0.2">
      <c r="A85" s="20" t="s">
        <v>129</v>
      </c>
      <c r="B85" s="21">
        <v>43490</v>
      </c>
      <c r="C85" s="35" t="s">
        <v>127</v>
      </c>
      <c r="D85" s="18" t="s">
        <v>33</v>
      </c>
      <c r="E85" s="19" t="str">
        <f>_xlfn.IFNA(VLOOKUP(T_Demandes[[#This Row],[Equipement]],T_Zones[],2,FALSE),"")</f>
        <v>ENERGIE / FLUIDES</v>
      </c>
      <c r="F85" s="14">
        <f>_xlfn.IFNA(VLOOKUP(T_Demandes[[#This Row],[Equipement]],T_Zones[],3,FALSE),"")</f>
        <v>20308</v>
      </c>
      <c r="G85" s="14" t="str">
        <f>TEXT(ROW()-ROW(T_Demandes[[#Headers],[N°DI]]),"000")</f>
        <v>072</v>
      </c>
      <c r="H85" s="15" t="s">
        <v>78</v>
      </c>
      <c r="I85" s="16"/>
      <c r="J85" s="16">
        <v>4.1666666666666664E-2</v>
      </c>
      <c r="K85" s="25" t="s">
        <v>60</v>
      </c>
      <c r="L85" s="17" t="s">
        <v>83</v>
      </c>
    </row>
    <row r="86" spans="1:12" x14ac:dyDescent="0.2">
      <c r="A86" s="20" t="s">
        <v>129</v>
      </c>
      <c r="B86" s="21">
        <v>43490</v>
      </c>
      <c r="C86" s="35" t="s">
        <v>200</v>
      </c>
      <c r="D86" s="18" t="s">
        <v>34</v>
      </c>
      <c r="E86" s="19" t="str">
        <f>_xlfn.IFNA(VLOOKUP(T_Demandes[[#This Row],[Equipement]],T_Zones[],2,FALSE),"")</f>
        <v/>
      </c>
      <c r="F86" s="14" t="str">
        <f>_xlfn.IFNA(VLOOKUP(T_Demandes[[#This Row],[Equipement]],T_Zones[],3,FALSE),"")</f>
        <v/>
      </c>
      <c r="G86" s="14" t="str">
        <f>TEXT(ROW()-ROW(T_Demandes[[#Headers],[N°DI]]),"000")</f>
        <v>073</v>
      </c>
      <c r="H86" s="15" t="s">
        <v>78</v>
      </c>
      <c r="I86" s="16"/>
      <c r="J86" s="16">
        <v>2.0833333333333332E-2</v>
      </c>
      <c r="K86" s="25" t="s">
        <v>60</v>
      </c>
      <c r="L86" s="17" t="s">
        <v>83</v>
      </c>
    </row>
    <row r="87" spans="1:12" x14ac:dyDescent="0.2">
      <c r="A87" s="20" t="s">
        <v>129</v>
      </c>
      <c r="B87" s="21">
        <v>43490</v>
      </c>
      <c r="C87" s="35" t="s">
        <v>191</v>
      </c>
      <c r="D87" s="18" t="s">
        <v>151</v>
      </c>
      <c r="E87" s="19" t="str">
        <f>_xlfn.IFNA(VLOOKUP(T_Demandes[[#This Row],[Equipement]],T_Zones[],2,FALSE),"")</f>
        <v/>
      </c>
      <c r="F87" s="14" t="str">
        <f>_xlfn.IFNA(VLOOKUP(T_Demandes[[#This Row],[Equipement]],T_Zones[],3,FALSE),"")</f>
        <v/>
      </c>
      <c r="G87" s="14" t="str">
        <f>TEXT(ROW()-ROW(T_Demandes[[#Headers],[N°DI]]),"000")</f>
        <v>074</v>
      </c>
      <c r="H87" s="15" t="s">
        <v>78</v>
      </c>
      <c r="I87" s="16"/>
      <c r="J87" s="16">
        <v>0.3125</v>
      </c>
      <c r="K87" s="25" t="s">
        <v>60</v>
      </c>
      <c r="L87" s="17" t="s">
        <v>83</v>
      </c>
    </row>
    <row r="88" spans="1:12" ht="40.5" customHeight="1" x14ac:dyDescent="0.2">
      <c r="A88" s="20" t="s">
        <v>117</v>
      </c>
      <c r="B88" s="21">
        <v>43490</v>
      </c>
      <c r="C88" s="35" t="s">
        <v>201</v>
      </c>
      <c r="D88" s="18" t="s">
        <v>10</v>
      </c>
      <c r="E88" s="19" t="str">
        <f>_xlfn.IFNA(VLOOKUP(T_Demandes[[#This Row],[Equipement]],T_Zones[],2,FALSE),"")</f>
        <v/>
      </c>
      <c r="F88" s="14" t="str">
        <f>_xlfn.IFNA(VLOOKUP(T_Demandes[[#This Row],[Equipement]],T_Zones[],3,FALSE),"")</f>
        <v/>
      </c>
      <c r="G88" s="14" t="str">
        <f>TEXT(ROW()-ROW(T_Demandes[[#Headers],[N°DI]]),"000")</f>
        <v>075</v>
      </c>
      <c r="H88" s="15" t="s">
        <v>91</v>
      </c>
      <c r="I88" s="16"/>
      <c r="J88" s="16">
        <v>4.1666666666666664E-2</v>
      </c>
      <c r="K88" s="25" t="s">
        <v>60</v>
      </c>
      <c r="L88" s="17"/>
    </row>
    <row r="89" spans="1:12" ht="28.5" x14ac:dyDescent="0.2">
      <c r="A89" s="20" t="s">
        <v>159</v>
      </c>
      <c r="B89" s="21">
        <v>43490</v>
      </c>
      <c r="C89" s="35" t="s">
        <v>202</v>
      </c>
      <c r="D89" s="18" t="s">
        <v>151</v>
      </c>
      <c r="E89" s="19" t="str">
        <f>_xlfn.IFNA(VLOOKUP(T_Demandes[[#This Row],[Equipement]],T_Zones[],2,FALSE),"")</f>
        <v/>
      </c>
      <c r="F89" s="14" t="str">
        <f>_xlfn.IFNA(VLOOKUP(T_Demandes[[#This Row],[Equipement]],T_Zones[],3,FALSE),"")</f>
        <v/>
      </c>
      <c r="G89" s="14" t="str">
        <f>TEXT(ROW()-ROW(T_Demandes[[#Headers],[N°DI]]),"000")</f>
        <v>076</v>
      </c>
      <c r="H89" s="15" t="s">
        <v>91</v>
      </c>
      <c r="I89" s="16"/>
      <c r="J89" s="16">
        <v>6.25E-2</v>
      </c>
      <c r="K89" s="25" t="s">
        <v>60</v>
      </c>
      <c r="L89" s="17"/>
    </row>
    <row r="90" spans="1:12" ht="28.5" x14ac:dyDescent="0.2">
      <c r="A90" s="20" t="s">
        <v>117</v>
      </c>
      <c r="B90" s="21">
        <v>43490</v>
      </c>
      <c r="C90" s="35" t="s">
        <v>284</v>
      </c>
      <c r="D90" s="18" t="s">
        <v>34</v>
      </c>
      <c r="E90" s="19" t="str">
        <f>_xlfn.IFNA(VLOOKUP(T_Demandes[[#This Row],[Equipement]],T_Zones[],2,FALSE),"")</f>
        <v/>
      </c>
      <c r="F90" s="14" t="str">
        <f>_xlfn.IFNA(VLOOKUP(T_Demandes[[#This Row],[Equipement]],T_Zones[],3,FALSE),"")</f>
        <v/>
      </c>
      <c r="G90" s="14" t="str">
        <f>TEXT(ROW()-ROW(T_Demandes[[#Headers],[N°DI]]),"000")</f>
        <v>077</v>
      </c>
      <c r="H90" s="15" t="s">
        <v>91</v>
      </c>
      <c r="I90" s="16"/>
      <c r="J90" s="16"/>
      <c r="K90" s="25"/>
      <c r="L90" s="17"/>
    </row>
    <row r="91" spans="1:12" ht="28.5" x14ac:dyDescent="0.2">
      <c r="A91" s="20" t="s">
        <v>117</v>
      </c>
      <c r="B91" s="21">
        <v>43490</v>
      </c>
      <c r="C91" s="35" t="s">
        <v>203</v>
      </c>
      <c r="D91" s="18" t="s">
        <v>17</v>
      </c>
      <c r="E91" s="19" t="str">
        <f>_xlfn.IFNA(VLOOKUP(T_Demandes[[#This Row],[Equipement]],T_Zones[],2,FALSE),"")</f>
        <v/>
      </c>
      <c r="F91" s="14" t="str">
        <f>_xlfn.IFNA(VLOOKUP(T_Demandes[[#This Row],[Equipement]],T_Zones[],3,FALSE),"")</f>
        <v/>
      </c>
      <c r="G91" s="14" t="str">
        <f>TEXT(ROW()-ROW(T_Demandes[[#Headers],[N°DI]]),"000")</f>
        <v>078</v>
      </c>
      <c r="H91" s="15" t="s">
        <v>91</v>
      </c>
      <c r="I91" s="16"/>
      <c r="J91" s="16"/>
      <c r="K91" s="25"/>
      <c r="L91" s="17"/>
    </row>
    <row r="92" spans="1:12" ht="28.5" x14ac:dyDescent="0.2">
      <c r="A92" s="20" t="s">
        <v>117</v>
      </c>
      <c r="B92" s="21">
        <v>43490</v>
      </c>
      <c r="C92" s="35" t="s">
        <v>204</v>
      </c>
      <c r="D92" s="18" t="s">
        <v>4</v>
      </c>
      <c r="E92" s="19" t="str">
        <f>_xlfn.IFNA(VLOOKUP(T_Demandes[[#This Row],[Equipement]],T_Zones[],2,FALSE),"")</f>
        <v/>
      </c>
      <c r="F92" s="14" t="str">
        <f>_xlfn.IFNA(VLOOKUP(T_Demandes[[#This Row],[Equipement]],T_Zones[],3,FALSE),"")</f>
        <v/>
      </c>
      <c r="G92" s="14" t="str">
        <f>TEXT(ROW()-ROW(T_Demandes[[#Headers],[N°DI]]),"000")</f>
        <v>079</v>
      </c>
      <c r="H92" s="15" t="s">
        <v>91</v>
      </c>
      <c r="I92" s="16"/>
      <c r="J92" s="16">
        <v>0.125</v>
      </c>
      <c r="K92" s="25" t="s">
        <v>60</v>
      </c>
      <c r="L92" s="17"/>
    </row>
    <row r="93" spans="1:12" ht="57" x14ac:dyDescent="0.2">
      <c r="A93" s="20" t="s">
        <v>117</v>
      </c>
      <c r="B93" s="21">
        <v>43490</v>
      </c>
      <c r="C93" s="35" t="s">
        <v>205</v>
      </c>
      <c r="D93" s="18" t="s">
        <v>16</v>
      </c>
      <c r="E93" s="19" t="str">
        <f>_xlfn.IFNA(VLOOKUP(T_Demandes[[#This Row],[Equipement]],T_Zones[],2,FALSE),"")</f>
        <v/>
      </c>
      <c r="F93" s="14" t="str">
        <f>_xlfn.IFNA(VLOOKUP(T_Demandes[[#This Row],[Equipement]],T_Zones[],3,FALSE),"")</f>
        <v/>
      </c>
      <c r="G93" s="14" t="str">
        <f>TEXT(ROW()-ROW(T_Demandes[[#Headers],[N°DI]]),"000")</f>
        <v>080</v>
      </c>
      <c r="H93" s="15"/>
      <c r="I93" s="16"/>
      <c r="J93" s="16"/>
      <c r="K93" s="25"/>
      <c r="L93" s="17"/>
    </row>
    <row r="94" spans="1:12" ht="28.5" x14ac:dyDescent="0.2">
      <c r="A94" s="20" t="s">
        <v>117</v>
      </c>
      <c r="B94" s="21">
        <v>43490</v>
      </c>
      <c r="C94" s="35" t="s">
        <v>206</v>
      </c>
      <c r="D94" s="18" t="s">
        <v>151</v>
      </c>
      <c r="E94" s="19" t="str">
        <f>_xlfn.IFNA(VLOOKUP(T_Demandes[[#This Row],[Equipement]],T_Zones[],2,FALSE),"")</f>
        <v/>
      </c>
      <c r="F94" s="14" t="str">
        <f>_xlfn.IFNA(VLOOKUP(T_Demandes[[#This Row],[Equipement]],T_Zones[],3,FALSE),"")</f>
        <v/>
      </c>
      <c r="G94" s="14" t="str">
        <f>TEXT(ROW()-ROW(T_Demandes[[#Headers],[N°DI]]),"000")</f>
        <v>081</v>
      </c>
      <c r="H94" s="15" t="s">
        <v>80</v>
      </c>
      <c r="I94" s="16"/>
      <c r="J94" s="16">
        <v>4.1666666666666664E-2</v>
      </c>
      <c r="K94" s="25" t="s">
        <v>60</v>
      </c>
      <c r="L94" s="17"/>
    </row>
    <row r="95" spans="1:12" ht="42.75" x14ac:dyDescent="0.2">
      <c r="A95" s="20" t="s">
        <v>117</v>
      </c>
      <c r="B95" s="21">
        <v>43490</v>
      </c>
      <c r="C95" s="35" t="s">
        <v>207</v>
      </c>
      <c r="D95" s="18" t="s">
        <v>151</v>
      </c>
      <c r="E95" s="19" t="str">
        <f>_xlfn.IFNA(VLOOKUP(T_Demandes[[#This Row],[Equipement]],T_Zones[],2,FALSE),"")</f>
        <v/>
      </c>
      <c r="F95" s="14" t="str">
        <f>_xlfn.IFNA(VLOOKUP(T_Demandes[[#This Row],[Equipement]],T_Zones[],3,FALSE),"")</f>
        <v/>
      </c>
      <c r="G95" s="14" t="str">
        <f>TEXT(ROW()-ROW(T_Demandes[[#Headers],[N°DI]]),"000")</f>
        <v>082</v>
      </c>
      <c r="H95" s="15" t="s">
        <v>80</v>
      </c>
      <c r="I95" s="16"/>
      <c r="J95" s="16"/>
      <c r="K95" s="25"/>
      <c r="L95" s="17"/>
    </row>
    <row r="96" spans="1:12" x14ac:dyDescent="0.2">
      <c r="A96" s="20" t="s">
        <v>89</v>
      </c>
      <c r="B96" s="21">
        <v>43493</v>
      </c>
      <c r="C96" s="35" t="s">
        <v>208</v>
      </c>
      <c r="D96" s="18" t="s">
        <v>151</v>
      </c>
      <c r="E96" s="19" t="str">
        <f>_xlfn.IFNA(VLOOKUP(T_Demandes[[#This Row],[Equipement]],T_Zones[],2,FALSE),"")</f>
        <v/>
      </c>
      <c r="F96" s="14" t="str">
        <f>_xlfn.IFNA(VLOOKUP(T_Demandes[[#This Row],[Equipement]],T_Zones[],3,FALSE),"")</f>
        <v/>
      </c>
      <c r="G96" s="14" t="str">
        <f>TEXT(ROW()-ROW(T_Demandes[[#Headers],[N°DI]]),"000")</f>
        <v>083</v>
      </c>
      <c r="H96" s="15" t="s">
        <v>76</v>
      </c>
      <c r="I96" s="16"/>
      <c r="J96" s="16">
        <v>0.3125</v>
      </c>
      <c r="K96" s="25" t="s">
        <v>60</v>
      </c>
      <c r="L96" s="17"/>
    </row>
    <row r="97" spans="1:12" x14ac:dyDescent="0.2">
      <c r="A97" s="20" t="s">
        <v>89</v>
      </c>
      <c r="B97" s="21">
        <v>43493</v>
      </c>
      <c r="C97" s="35" t="s">
        <v>208</v>
      </c>
      <c r="D97" s="18" t="s">
        <v>151</v>
      </c>
      <c r="E97" s="19" t="str">
        <f>_xlfn.IFNA(VLOOKUP(T_Demandes[[#This Row],[Equipement]],T_Zones[],2,FALSE),"")</f>
        <v/>
      </c>
      <c r="F97" s="14" t="str">
        <f>_xlfn.IFNA(VLOOKUP(T_Demandes[[#This Row],[Equipement]],T_Zones[],3,FALSE),"")</f>
        <v/>
      </c>
      <c r="G97" s="14" t="str">
        <f>TEXT(ROW()-ROW(T_Demandes[[#Headers],[N°DI]]),"000")</f>
        <v>084</v>
      </c>
      <c r="H97" s="15" t="s">
        <v>77</v>
      </c>
      <c r="I97" s="16"/>
      <c r="J97" s="16">
        <v>0.3125</v>
      </c>
      <c r="K97" s="25" t="s">
        <v>60</v>
      </c>
      <c r="L97" s="17"/>
    </row>
    <row r="98" spans="1:12" x14ac:dyDescent="0.2">
      <c r="A98" s="20" t="s">
        <v>89</v>
      </c>
      <c r="B98" s="21">
        <v>43493</v>
      </c>
      <c r="C98" s="35" t="s">
        <v>208</v>
      </c>
      <c r="D98" s="18" t="s">
        <v>151</v>
      </c>
      <c r="E98" s="19" t="str">
        <f>_xlfn.IFNA(VLOOKUP(T_Demandes[[#This Row],[Equipement]],T_Zones[],2,FALSE),"")</f>
        <v/>
      </c>
      <c r="F98" s="14" t="str">
        <f>_xlfn.IFNA(VLOOKUP(T_Demandes[[#This Row],[Equipement]],T_Zones[],3,FALSE),"")</f>
        <v/>
      </c>
      <c r="G98" s="14" t="str">
        <f>TEXT(ROW()-ROW(T_Demandes[[#Headers],[N°DI]]),"000")</f>
        <v>085</v>
      </c>
      <c r="H98" s="15" t="s">
        <v>78</v>
      </c>
      <c r="I98" s="16"/>
      <c r="J98" s="16">
        <v>0.25</v>
      </c>
      <c r="K98" s="25" t="s">
        <v>60</v>
      </c>
      <c r="L98" s="17"/>
    </row>
    <row r="99" spans="1:12" x14ac:dyDescent="0.2">
      <c r="A99" s="20" t="s">
        <v>89</v>
      </c>
      <c r="B99" s="21">
        <v>43493</v>
      </c>
      <c r="C99" s="35" t="s">
        <v>208</v>
      </c>
      <c r="D99" s="18" t="s">
        <v>151</v>
      </c>
      <c r="E99" s="19" t="str">
        <f>_xlfn.IFNA(VLOOKUP(T_Demandes[[#This Row],[Equipement]],T_Zones[],2,FALSE),"")</f>
        <v/>
      </c>
      <c r="F99" s="14" t="str">
        <f>_xlfn.IFNA(VLOOKUP(T_Demandes[[#This Row],[Equipement]],T_Zones[],3,FALSE),"")</f>
        <v/>
      </c>
      <c r="G99" s="14" t="str">
        <f>TEXT(ROW()-ROW(T_Demandes[[#Headers],[N°DI]]),"000")</f>
        <v>086</v>
      </c>
      <c r="H99" s="15" t="s">
        <v>79</v>
      </c>
      <c r="I99" s="16"/>
      <c r="J99" s="16">
        <v>0.3125</v>
      </c>
      <c r="K99" s="25" t="s">
        <v>60</v>
      </c>
      <c r="L99" s="17"/>
    </row>
    <row r="100" spans="1:12" x14ac:dyDescent="0.2">
      <c r="A100" s="20" t="s">
        <v>89</v>
      </c>
      <c r="B100" s="21">
        <v>43493</v>
      </c>
      <c r="C100" s="35" t="s">
        <v>208</v>
      </c>
      <c r="D100" s="18" t="s">
        <v>151</v>
      </c>
      <c r="E100" s="19" t="str">
        <f>_xlfn.IFNA(VLOOKUP(T_Demandes[[#This Row],[Equipement]],T_Zones[],2,FALSE),"")</f>
        <v/>
      </c>
      <c r="F100" s="14" t="str">
        <f>_xlfn.IFNA(VLOOKUP(T_Demandes[[#This Row],[Equipement]],T_Zones[],3,FALSE),"")</f>
        <v/>
      </c>
      <c r="G100" s="14" t="str">
        <f>TEXT(ROW()-ROW(T_Demandes[[#Headers],[N°DI]]),"000")</f>
        <v>087</v>
      </c>
      <c r="H100" s="15" t="s">
        <v>80</v>
      </c>
      <c r="I100" s="16"/>
      <c r="J100" s="16">
        <v>0.3125</v>
      </c>
      <c r="K100" s="25" t="s">
        <v>60</v>
      </c>
      <c r="L100" s="17"/>
    </row>
    <row r="101" spans="1:12" x14ac:dyDescent="0.2">
      <c r="A101" s="20" t="s">
        <v>89</v>
      </c>
      <c r="B101" s="21">
        <v>43493</v>
      </c>
      <c r="C101" s="35" t="s">
        <v>208</v>
      </c>
      <c r="D101" s="18" t="s">
        <v>151</v>
      </c>
      <c r="E101" s="19" t="str">
        <f>_xlfn.IFNA(VLOOKUP(T_Demandes[[#This Row],[Equipement]],T_Zones[],2,FALSE),"")</f>
        <v/>
      </c>
      <c r="F101" s="14" t="str">
        <f>_xlfn.IFNA(VLOOKUP(T_Demandes[[#This Row],[Equipement]],T_Zones[],3,FALSE),"")</f>
        <v/>
      </c>
      <c r="G101" s="14" t="str">
        <f>TEXT(ROW()-ROW(T_Demandes[[#Headers],[N°DI]]),"000")</f>
        <v>088</v>
      </c>
      <c r="H101" s="15" t="s">
        <v>91</v>
      </c>
      <c r="I101" s="16"/>
      <c r="J101" s="16">
        <v>0.3125</v>
      </c>
      <c r="K101" s="25" t="s">
        <v>60</v>
      </c>
      <c r="L101" s="17"/>
    </row>
    <row r="102" spans="1:12" x14ac:dyDescent="0.2">
      <c r="A102" s="20" t="s">
        <v>89</v>
      </c>
      <c r="B102" s="21">
        <v>43493</v>
      </c>
      <c r="C102" s="35" t="s">
        <v>127</v>
      </c>
      <c r="D102" s="18" t="s">
        <v>32</v>
      </c>
      <c r="E102" s="19" t="str">
        <f>_xlfn.IFNA(VLOOKUP(T_Demandes[[#This Row],[Equipement]],T_Zones[],2,FALSE),"")</f>
        <v/>
      </c>
      <c r="F102" s="14" t="str">
        <f>_xlfn.IFNA(VLOOKUP(T_Demandes[[#This Row],[Equipement]],T_Zones[],3,FALSE),"")</f>
        <v/>
      </c>
      <c r="G102" s="14" t="str">
        <f>TEXT(ROW()-ROW(T_Demandes[[#Headers],[N°DI]]),"000")</f>
        <v>089</v>
      </c>
      <c r="H102" s="15" t="s">
        <v>79</v>
      </c>
      <c r="I102" s="16"/>
      <c r="J102" s="16">
        <v>0.14583333333333301</v>
      </c>
      <c r="K102" s="25" t="s">
        <v>60</v>
      </c>
      <c r="L102" s="17"/>
    </row>
    <row r="103" spans="1:12" x14ac:dyDescent="0.2">
      <c r="A103" s="20" t="s">
        <v>216</v>
      </c>
      <c r="B103" s="21">
        <v>43493</v>
      </c>
      <c r="C103" s="35" t="s">
        <v>217</v>
      </c>
      <c r="D103" s="18" t="s">
        <v>10</v>
      </c>
      <c r="E103" s="19" t="str">
        <f>_xlfn.IFNA(VLOOKUP(T_Demandes[[#This Row],[Equipement]],T_Zones[],2,FALSE),"")</f>
        <v/>
      </c>
      <c r="F103" s="14" t="str">
        <f>_xlfn.IFNA(VLOOKUP(T_Demandes[[#This Row],[Equipement]],T_Zones[],3,FALSE),"")</f>
        <v/>
      </c>
      <c r="G103" s="14" t="str">
        <f>TEXT(ROW()-ROW(T_Demandes[[#Headers],[N°DI]]),"000")</f>
        <v>090</v>
      </c>
      <c r="H103" s="15" t="s">
        <v>82</v>
      </c>
      <c r="I103" s="16"/>
      <c r="J103" s="16">
        <v>6.25E-2</v>
      </c>
      <c r="K103" s="25" t="s">
        <v>60</v>
      </c>
      <c r="L103" s="17" t="s">
        <v>83</v>
      </c>
    </row>
    <row r="104" spans="1:12" x14ac:dyDescent="0.2">
      <c r="A104" s="20" t="s">
        <v>218</v>
      </c>
      <c r="B104" s="21">
        <v>43493</v>
      </c>
      <c r="C104" s="35" t="s">
        <v>219</v>
      </c>
      <c r="D104" s="18" t="s">
        <v>10</v>
      </c>
      <c r="E104" s="19" t="str">
        <f>_xlfn.IFNA(VLOOKUP(T_Demandes[[#This Row],[Equipement]],T_Zones[],2,FALSE),"")</f>
        <v/>
      </c>
      <c r="F104" s="14" t="str">
        <f>_xlfn.IFNA(VLOOKUP(T_Demandes[[#This Row],[Equipement]],T_Zones[],3,FALSE),"")</f>
        <v/>
      </c>
      <c r="G104" s="14" t="str">
        <f>TEXT(ROW()-ROW(T_Demandes[[#Headers],[N°DI]]),"000")</f>
        <v>091</v>
      </c>
      <c r="H104" s="15" t="s">
        <v>78</v>
      </c>
      <c r="I104" s="16"/>
      <c r="J104" s="16">
        <v>4.1666666666666664E-2</v>
      </c>
      <c r="K104" s="25" t="s">
        <v>60</v>
      </c>
      <c r="L104" s="17" t="s">
        <v>83</v>
      </c>
    </row>
    <row r="105" spans="1:12" x14ac:dyDescent="0.2">
      <c r="A105" s="20"/>
      <c r="B105" s="21"/>
      <c r="C105" s="35"/>
      <c r="D105" s="18"/>
      <c r="E105" s="19" t="str">
        <f>_xlfn.IFNA(VLOOKUP(T_Demandes[[#This Row],[Equipement]],T_Zones[],2,FALSE),"")</f>
        <v/>
      </c>
      <c r="F105" s="14" t="str">
        <f>_xlfn.IFNA(VLOOKUP(T_Demandes[[#This Row],[Equipement]],T_Zones[],3,FALSE),"")</f>
        <v/>
      </c>
      <c r="G105" s="14" t="str">
        <f>TEXT(ROW()-ROW(T_Demandes[[#Headers],[N°DI]]),"000")</f>
        <v>092</v>
      </c>
      <c r="H105" s="15" t="s">
        <v>91</v>
      </c>
      <c r="I105" s="16"/>
      <c r="J105" s="16">
        <v>4.1666666666666664E-2</v>
      </c>
      <c r="K105" s="25" t="s">
        <v>60</v>
      </c>
      <c r="L105" s="17" t="s">
        <v>83</v>
      </c>
    </row>
    <row r="106" spans="1:12" x14ac:dyDescent="0.2">
      <c r="A106" s="20" t="s">
        <v>129</v>
      </c>
      <c r="B106" s="21">
        <v>43493</v>
      </c>
      <c r="C106" s="35" t="s">
        <v>221</v>
      </c>
      <c r="D106" s="18" t="s">
        <v>4</v>
      </c>
      <c r="E106" s="19" t="str">
        <f>_xlfn.IFNA(VLOOKUP(T_Demandes[[#This Row],[Equipement]],T_Zones[],2,FALSE),"")</f>
        <v/>
      </c>
      <c r="F106" s="14" t="str">
        <f>_xlfn.IFNA(VLOOKUP(T_Demandes[[#This Row],[Equipement]],T_Zones[],3,FALSE),"")</f>
        <v/>
      </c>
      <c r="G106" s="14" t="str">
        <f>TEXT(ROW()-ROW(T_Demandes[[#Headers],[N°DI]]),"000")</f>
        <v>093</v>
      </c>
      <c r="H106" s="15" t="s">
        <v>78</v>
      </c>
      <c r="I106" s="16"/>
      <c r="J106" s="16">
        <v>4.1666666666666664E-2</v>
      </c>
      <c r="K106" s="25" t="s">
        <v>60</v>
      </c>
      <c r="L106" s="17" t="s">
        <v>83</v>
      </c>
    </row>
    <row r="107" spans="1:12" x14ac:dyDescent="0.2">
      <c r="A107" s="20" t="s">
        <v>129</v>
      </c>
      <c r="B107" s="21">
        <v>43493</v>
      </c>
      <c r="C107" s="35" t="s">
        <v>223</v>
      </c>
      <c r="D107" s="18" t="s">
        <v>13</v>
      </c>
      <c r="E107" s="19" t="str">
        <f>_xlfn.IFNA(VLOOKUP(T_Demandes[[#This Row],[Equipement]],T_Zones[],2,FALSE),"")</f>
        <v/>
      </c>
      <c r="F107" s="14" t="str">
        <f>_xlfn.IFNA(VLOOKUP(T_Demandes[[#This Row],[Equipement]],T_Zones[],3,FALSE),"")</f>
        <v/>
      </c>
      <c r="G107" s="14" t="str">
        <f>TEXT(ROW()-ROW(T_Demandes[[#Headers],[N°DI]]),"000")</f>
        <v>094</v>
      </c>
      <c r="H107" s="15" t="s">
        <v>78</v>
      </c>
      <c r="I107" s="16"/>
      <c r="J107" s="16">
        <v>2.0833333333333332E-2</v>
      </c>
      <c r="K107" s="25" t="s">
        <v>60</v>
      </c>
      <c r="L107" s="17" t="s">
        <v>83</v>
      </c>
    </row>
    <row r="108" spans="1:12" x14ac:dyDescent="0.2">
      <c r="A108" s="20" t="s">
        <v>129</v>
      </c>
      <c r="B108" s="21">
        <v>43493</v>
      </c>
      <c r="C108" s="35" t="s">
        <v>225</v>
      </c>
      <c r="D108" s="18" t="s">
        <v>10</v>
      </c>
      <c r="E108" s="19" t="str">
        <f>_xlfn.IFNA(VLOOKUP(T_Demandes[[#This Row],[Equipement]],T_Zones[],2,FALSE),"")</f>
        <v/>
      </c>
      <c r="F108" s="14" t="str">
        <f>_xlfn.IFNA(VLOOKUP(T_Demandes[[#This Row],[Equipement]],T_Zones[],3,FALSE),"")</f>
        <v/>
      </c>
      <c r="G108" s="14" t="str">
        <f>TEXT(ROW()-ROW(T_Demandes[[#Headers],[N°DI]]),"000")</f>
        <v>095</v>
      </c>
      <c r="H108" s="15" t="s">
        <v>78</v>
      </c>
      <c r="I108" s="16"/>
      <c r="J108" s="16">
        <v>2.0833333333333332E-2</v>
      </c>
      <c r="K108" s="25" t="s">
        <v>60</v>
      </c>
      <c r="L108" s="17" t="s">
        <v>83</v>
      </c>
    </row>
    <row r="109" spans="1:12" ht="28.5" x14ac:dyDescent="0.2">
      <c r="A109" s="20" t="s">
        <v>117</v>
      </c>
      <c r="B109" s="21">
        <v>43494</v>
      </c>
      <c r="C109" s="35" t="s">
        <v>232</v>
      </c>
      <c r="D109" s="18" t="s">
        <v>151</v>
      </c>
      <c r="E109" s="19" t="str">
        <f>_xlfn.IFNA(VLOOKUP(T_Demandes[[#This Row],[Equipement]],T_Zones[],2,FALSE),"")</f>
        <v/>
      </c>
      <c r="F109" s="14" t="str">
        <f>_xlfn.IFNA(VLOOKUP(T_Demandes[[#This Row],[Equipement]],T_Zones[],3,FALSE),"")</f>
        <v/>
      </c>
      <c r="G109" s="14" t="str">
        <f>TEXT(ROW()-ROW(T_Demandes[[#Headers],[N°DI]]),"000")</f>
        <v>096</v>
      </c>
      <c r="H109" s="15" t="s">
        <v>91</v>
      </c>
      <c r="I109" s="16"/>
      <c r="J109" s="16">
        <v>6.25E-2</v>
      </c>
      <c r="K109" s="25" t="s">
        <v>60</v>
      </c>
      <c r="L109" s="17"/>
    </row>
    <row r="110" spans="1:12" x14ac:dyDescent="0.2">
      <c r="A110" s="20"/>
      <c r="B110" s="21">
        <v>43497</v>
      </c>
      <c r="C110" s="35"/>
      <c r="D110" s="18"/>
      <c r="E110" s="19" t="str">
        <f>_xlfn.IFNA(VLOOKUP(T_Demandes[[#This Row],[Equipement]],T_Zones[],2,FALSE),"")</f>
        <v/>
      </c>
      <c r="F110" s="14" t="str">
        <f>_xlfn.IFNA(VLOOKUP(T_Demandes[[#This Row],[Equipement]],T_Zones[],3,FALSE),"")</f>
        <v/>
      </c>
      <c r="G110" s="14"/>
      <c r="H110" s="15"/>
      <c r="I110" s="16"/>
      <c r="J110" s="16"/>
      <c r="K110" s="25"/>
      <c r="L110" s="17"/>
    </row>
    <row r="111" spans="1:12" x14ac:dyDescent="0.2">
      <c r="A111" s="20" t="s">
        <v>133</v>
      </c>
      <c r="B111" s="21">
        <v>43494</v>
      </c>
      <c r="C111" s="35" t="s">
        <v>227</v>
      </c>
      <c r="D111" s="18" t="s">
        <v>9</v>
      </c>
      <c r="E111" s="19" t="str">
        <f>_xlfn.IFNA(VLOOKUP(T_Demandes[[#This Row],[Equipement]],T_Zones[],2,FALSE),"")</f>
        <v/>
      </c>
      <c r="F111" s="14" t="str">
        <f>_xlfn.IFNA(VLOOKUP(T_Demandes[[#This Row],[Equipement]],T_Zones[],3,FALSE),"")</f>
        <v/>
      </c>
      <c r="G111" s="14" t="str">
        <f>TEXT(ROW()-ROW(T_Demandes[[#Headers],[N°DI]]),"000")</f>
        <v>098</v>
      </c>
      <c r="H111" s="15" t="s">
        <v>78</v>
      </c>
      <c r="I111" s="16">
        <v>8.3333333333333301E-2</v>
      </c>
      <c r="J111" s="16">
        <v>2.0833333333333332E-2</v>
      </c>
      <c r="K111" s="25" t="s">
        <v>60</v>
      </c>
      <c r="L111" s="17"/>
    </row>
    <row r="112" spans="1:12" x14ac:dyDescent="0.2">
      <c r="A112" s="20" t="s">
        <v>133</v>
      </c>
      <c r="B112" s="21">
        <v>43494</v>
      </c>
      <c r="C112" s="35" t="s">
        <v>227</v>
      </c>
      <c r="D112" s="18" t="s">
        <v>34</v>
      </c>
      <c r="E112" s="19" t="str">
        <f>_xlfn.IFNA(VLOOKUP(T_Demandes[[#This Row],[Equipement]],T_Zones[],2,FALSE),"")</f>
        <v/>
      </c>
      <c r="F112" s="14" t="str">
        <f>_xlfn.IFNA(VLOOKUP(T_Demandes[[#This Row],[Equipement]],T_Zones[],3,FALSE),"")</f>
        <v/>
      </c>
      <c r="G112" s="14" t="str">
        <f>TEXT(ROW()-ROW(T_Demandes[[#Headers],[N°DI]]),"000")</f>
        <v>099</v>
      </c>
      <c r="H112" s="15" t="s">
        <v>78</v>
      </c>
      <c r="I112" s="16">
        <v>8.3333333333333301E-2</v>
      </c>
      <c r="J112" s="16">
        <v>4.1666666666666664E-2</v>
      </c>
      <c r="K112" s="25" t="s">
        <v>60</v>
      </c>
      <c r="L112" s="17"/>
    </row>
    <row r="113" spans="1:12" x14ac:dyDescent="0.2">
      <c r="A113" s="20" t="s">
        <v>246</v>
      </c>
      <c r="B113" s="21">
        <v>43495</v>
      </c>
      <c r="C113" s="35" t="s">
        <v>247</v>
      </c>
      <c r="D113" s="18" t="s">
        <v>10</v>
      </c>
      <c r="E113" s="19" t="str">
        <f>_xlfn.IFNA(VLOOKUP(T_Demandes[[#This Row],[Equipement]],T_Zones[],2,FALSE),"")</f>
        <v/>
      </c>
      <c r="F113" s="14" t="str">
        <f>_xlfn.IFNA(VLOOKUP(T_Demandes[[#This Row],[Equipement]],T_Zones[],3,FALSE),"")</f>
        <v/>
      </c>
      <c r="G113" s="14" t="str">
        <f>TEXT(ROW()-ROW(T_Demandes[[#Headers],[N°DI]]),"000")</f>
        <v>100</v>
      </c>
      <c r="H113" s="15" t="s">
        <v>91</v>
      </c>
      <c r="I113" s="16"/>
      <c r="J113" s="16">
        <v>4.1666666666666664E-2</v>
      </c>
      <c r="K113" s="25" t="s">
        <v>60</v>
      </c>
      <c r="L113" s="17" t="s">
        <v>83</v>
      </c>
    </row>
    <row r="114" spans="1:12" ht="42.75" x14ac:dyDescent="0.2">
      <c r="A114" s="20" t="s">
        <v>105</v>
      </c>
      <c r="B114" s="21">
        <v>43494</v>
      </c>
      <c r="C114" s="35" t="s">
        <v>233</v>
      </c>
      <c r="D114" s="18" t="s">
        <v>34</v>
      </c>
      <c r="E114" s="19" t="str">
        <f>_xlfn.IFNA(VLOOKUP(T_Demandes[[#This Row],[Equipement]],T_Zones[],2,FALSE),"")</f>
        <v/>
      </c>
      <c r="F114" s="14" t="str">
        <f>_xlfn.IFNA(VLOOKUP(T_Demandes[[#This Row],[Equipement]],T_Zones[],3,FALSE),"")</f>
        <v/>
      </c>
      <c r="G114" s="14" t="str">
        <f>TEXT(ROW()-ROW(T_Demandes[[#Headers],[N°DI]]),"000")</f>
        <v>101</v>
      </c>
      <c r="H114" s="15"/>
      <c r="I114" s="16"/>
      <c r="J114" s="16"/>
      <c r="K114" s="25"/>
      <c r="L114" s="17"/>
    </row>
    <row r="115" spans="1:12" x14ac:dyDescent="0.2">
      <c r="A115" s="20" t="s">
        <v>129</v>
      </c>
      <c r="B115" s="21">
        <v>43495</v>
      </c>
      <c r="C115" s="35" t="s">
        <v>237</v>
      </c>
      <c r="D115" s="18" t="s">
        <v>53</v>
      </c>
      <c r="E115" s="19" t="str">
        <f>_xlfn.IFNA(VLOOKUP(T_Demandes[[#This Row],[Equipement]],T_Zones[],2,FALSE),"")</f>
        <v/>
      </c>
      <c r="F115" s="14" t="str">
        <f>_xlfn.IFNA(VLOOKUP(T_Demandes[[#This Row],[Equipement]],T_Zones[],3,FALSE),"")</f>
        <v/>
      </c>
      <c r="G115" s="14" t="str">
        <f>TEXT(ROW()-ROW(T_Demandes[[#Headers],[N°DI]]),"000")</f>
        <v>102</v>
      </c>
      <c r="H115" s="15" t="s">
        <v>78</v>
      </c>
      <c r="I115" s="16"/>
      <c r="J115" s="16">
        <v>2.0833333333333332E-2</v>
      </c>
      <c r="K115" s="25" t="s">
        <v>60</v>
      </c>
      <c r="L115" s="17" t="s">
        <v>83</v>
      </c>
    </row>
    <row r="116" spans="1:12" x14ac:dyDescent="0.2">
      <c r="A116" s="20" t="s">
        <v>129</v>
      </c>
      <c r="B116" s="21">
        <v>43495</v>
      </c>
      <c r="C116" s="35" t="s">
        <v>239</v>
      </c>
      <c r="D116" s="18" t="s">
        <v>4</v>
      </c>
      <c r="E116" s="19" t="str">
        <f>_xlfn.IFNA(VLOOKUP(T_Demandes[[#This Row],[Equipement]],T_Zones[],2,FALSE),"")</f>
        <v/>
      </c>
      <c r="F116" s="14" t="str">
        <f>_xlfn.IFNA(VLOOKUP(T_Demandes[[#This Row],[Equipement]],T_Zones[],3,FALSE),"")</f>
        <v/>
      </c>
      <c r="G116" s="14" t="str">
        <f>TEXT(ROW()-ROW(T_Demandes[[#Headers],[N°DI]]),"000")</f>
        <v>103</v>
      </c>
      <c r="H116" s="15" t="s">
        <v>78</v>
      </c>
      <c r="I116" s="16"/>
      <c r="J116" s="16">
        <v>2.0833333333333332E-2</v>
      </c>
      <c r="K116" s="25" t="s">
        <v>60</v>
      </c>
      <c r="L116" s="17" t="s">
        <v>83</v>
      </c>
    </row>
    <row r="117" spans="1:12" x14ac:dyDescent="0.2">
      <c r="A117" s="20" t="s">
        <v>218</v>
      </c>
      <c r="B117" s="21">
        <v>43495</v>
      </c>
      <c r="C117" s="35" t="s">
        <v>248</v>
      </c>
      <c r="D117" s="18" t="s">
        <v>10</v>
      </c>
      <c r="E117" s="19" t="str">
        <f>_xlfn.IFNA(VLOOKUP(T_Demandes[[#This Row],[Equipement]],T_Zones[],2,FALSE),"")</f>
        <v/>
      </c>
      <c r="F117" s="14" t="str">
        <f>_xlfn.IFNA(VLOOKUP(T_Demandes[[#This Row],[Equipement]],T_Zones[],3,FALSE),"")</f>
        <v/>
      </c>
      <c r="G117" s="14" t="str">
        <f>TEXT(ROW()-ROW(T_Demandes[[#Headers],[N°DI]]),"000")</f>
        <v>104</v>
      </c>
      <c r="H117" s="15" t="s">
        <v>91</v>
      </c>
      <c r="I117" s="16"/>
      <c r="J117" s="16">
        <v>2.0833333333333332E-2</v>
      </c>
      <c r="K117" s="25" t="s">
        <v>60</v>
      </c>
      <c r="L117" s="17" t="s">
        <v>83</v>
      </c>
    </row>
    <row r="118" spans="1:12" x14ac:dyDescent="0.2">
      <c r="A118" s="20" t="s">
        <v>129</v>
      </c>
      <c r="B118" s="21">
        <v>43496</v>
      </c>
      <c r="C118" s="35" t="s">
        <v>252</v>
      </c>
      <c r="D118" s="18" t="s">
        <v>24</v>
      </c>
      <c r="E118" s="19" t="str">
        <f>_xlfn.IFNA(VLOOKUP(T_Demandes[[#This Row],[Equipement]],T_Zones[],2,FALSE),"")</f>
        <v/>
      </c>
      <c r="F118" s="14" t="str">
        <f>_xlfn.IFNA(VLOOKUP(T_Demandes[[#This Row],[Equipement]],T_Zones[],3,FALSE),"")</f>
        <v/>
      </c>
      <c r="G118" s="14" t="str">
        <f>TEXT(ROW()-ROW(T_Demandes[[#Headers],[N°DI]]),"000")</f>
        <v>105</v>
      </c>
      <c r="H118" s="15" t="s">
        <v>78</v>
      </c>
      <c r="I118" s="16"/>
      <c r="J118" s="16">
        <v>2.0833333333333332E-2</v>
      </c>
      <c r="K118" s="25" t="s">
        <v>60</v>
      </c>
      <c r="L118" s="17" t="s">
        <v>83</v>
      </c>
    </row>
    <row r="119" spans="1:12" x14ac:dyDescent="0.2">
      <c r="A119" s="20" t="s">
        <v>129</v>
      </c>
      <c r="B119" s="21">
        <v>43496</v>
      </c>
      <c r="C119" s="35" t="s">
        <v>254</v>
      </c>
      <c r="D119" s="18" t="s">
        <v>24</v>
      </c>
      <c r="E119" s="19" t="str">
        <f>_xlfn.IFNA(VLOOKUP(T_Demandes[[#This Row],[Equipement]],T_Zones[],2,FALSE),"")</f>
        <v/>
      </c>
      <c r="F119" s="14" t="str">
        <f>_xlfn.IFNA(VLOOKUP(T_Demandes[[#This Row],[Equipement]],T_Zones[],3,FALSE),"")</f>
        <v/>
      </c>
      <c r="G119" s="14" t="str">
        <f>TEXT(ROW()-ROW(T_Demandes[[#Headers],[N°DI]]),"000")</f>
        <v>106</v>
      </c>
      <c r="H119" s="15" t="s">
        <v>78</v>
      </c>
      <c r="I119" s="16"/>
      <c r="J119" s="16">
        <v>2.0833333333333332E-2</v>
      </c>
      <c r="K119" s="25" t="s">
        <v>60</v>
      </c>
      <c r="L119" s="17" t="s">
        <v>83</v>
      </c>
    </row>
    <row r="120" spans="1:12" x14ac:dyDescent="0.2">
      <c r="A120" s="20" t="s">
        <v>129</v>
      </c>
      <c r="B120" s="21">
        <v>43496</v>
      </c>
      <c r="C120" s="35" t="s">
        <v>256</v>
      </c>
      <c r="D120" s="18" t="s">
        <v>151</v>
      </c>
      <c r="E120" s="19" t="str">
        <f>_xlfn.IFNA(VLOOKUP(T_Demandes[[#This Row],[Equipement]],T_Zones[],2,FALSE),"")</f>
        <v/>
      </c>
      <c r="F120" s="14" t="str">
        <f>_xlfn.IFNA(VLOOKUP(T_Demandes[[#This Row],[Equipement]],T_Zones[],3,FALSE),"")</f>
        <v/>
      </c>
      <c r="G120" s="14" t="str">
        <f>TEXT(ROW()-ROW(T_Demandes[[#Headers],[N°DI]]),"000")</f>
        <v>107</v>
      </c>
      <c r="H120" s="15" t="s">
        <v>78</v>
      </c>
      <c r="I120" s="16"/>
      <c r="J120" s="16">
        <v>2.0833333333333332E-2</v>
      </c>
      <c r="K120" s="25" t="s">
        <v>60</v>
      </c>
      <c r="L120" s="17" t="s">
        <v>83</v>
      </c>
    </row>
    <row r="121" spans="1:12" x14ac:dyDescent="0.2">
      <c r="A121" s="20" t="s">
        <v>129</v>
      </c>
      <c r="B121" s="21">
        <v>43496</v>
      </c>
      <c r="C121" s="35" t="s">
        <v>258</v>
      </c>
      <c r="D121" s="18" t="s">
        <v>8</v>
      </c>
      <c r="E121" s="19" t="str">
        <f>_xlfn.IFNA(VLOOKUP(T_Demandes[[#This Row],[Equipement]],T_Zones[],2,FALSE),"")</f>
        <v/>
      </c>
      <c r="F121" s="14" t="str">
        <f>_xlfn.IFNA(VLOOKUP(T_Demandes[[#This Row],[Equipement]],T_Zones[],3,FALSE),"")</f>
        <v/>
      </c>
      <c r="G121" s="14" t="str">
        <f>TEXT(ROW()-ROW(T_Demandes[[#Headers],[N°DI]]),"000")</f>
        <v>108</v>
      </c>
      <c r="H121" s="15" t="s">
        <v>78</v>
      </c>
      <c r="I121" s="16"/>
      <c r="J121" s="16">
        <v>2.0833333333333332E-2</v>
      </c>
      <c r="K121" s="25" t="s">
        <v>60</v>
      </c>
      <c r="L121" s="17" t="s">
        <v>83</v>
      </c>
    </row>
    <row r="122" spans="1:12" x14ac:dyDescent="0.2">
      <c r="A122" s="20" t="s">
        <v>129</v>
      </c>
      <c r="B122" s="21">
        <v>43496</v>
      </c>
      <c r="C122" s="35" t="s">
        <v>260</v>
      </c>
      <c r="D122" s="18" t="s">
        <v>25</v>
      </c>
      <c r="E122" s="19" t="str">
        <f>_xlfn.IFNA(VLOOKUP(T_Demandes[[#This Row],[Equipement]],T_Zones[],2,FALSE),"")</f>
        <v/>
      </c>
      <c r="F122" s="14" t="str">
        <f>_xlfn.IFNA(VLOOKUP(T_Demandes[[#This Row],[Equipement]],T_Zones[],3,FALSE),"")</f>
        <v/>
      </c>
      <c r="G122" s="14" t="str">
        <f>TEXT(ROW()-ROW(T_Demandes[[#Headers],[N°DI]]),"000")</f>
        <v>109</v>
      </c>
      <c r="H122" s="15" t="s">
        <v>78</v>
      </c>
      <c r="I122" s="16"/>
      <c r="J122" s="16">
        <v>2.0833333333333332E-2</v>
      </c>
      <c r="K122" s="25" t="s">
        <v>60</v>
      </c>
      <c r="L122" s="17" t="s">
        <v>83</v>
      </c>
    </row>
    <row r="123" spans="1:12" x14ac:dyDescent="0.2">
      <c r="A123" s="20" t="s">
        <v>129</v>
      </c>
      <c r="B123" s="21">
        <v>43496</v>
      </c>
      <c r="C123" s="35" t="s">
        <v>262</v>
      </c>
      <c r="D123" s="18" t="s">
        <v>24</v>
      </c>
      <c r="E123" s="19" t="str">
        <f>_xlfn.IFNA(VLOOKUP(T_Demandes[[#This Row],[Equipement]],T_Zones[],2,FALSE),"")</f>
        <v/>
      </c>
      <c r="F123" s="14" t="str">
        <f>_xlfn.IFNA(VLOOKUP(T_Demandes[[#This Row],[Equipement]],T_Zones[],3,FALSE),"")</f>
        <v/>
      </c>
      <c r="G123" s="14" t="str">
        <f>TEXT(ROW()-ROW(T_Demandes[[#Headers],[N°DI]]),"000")</f>
        <v>110</v>
      </c>
      <c r="H123" s="15" t="s">
        <v>78</v>
      </c>
      <c r="I123" s="16"/>
      <c r="J123" s="16">
        <v>2.0833333333333332E-2</v>
      </c>
      <c r="K123" s="25" t="s">
        <v>60</v>
      </c>
      <c r="L123" s="17" t="s">
        <v>83</v>
      </c>
    </row>
    <row r="124" spans="1:12" ht="28.5" x14ac:dyDescent="0.2">
      <c r="A124" s="20" t="s">
        <v>177</v>
      </c>
      <c r="B124" s="21">
        <v>43496</v>
      </c>
      <c r="C124" s="35" t="s">
        <v>263</v>
      </c>
      <c r="D124" s="18" t="s">
        <v>40</v>
      </c>
      <c r="E124" s="19" t="str">
        <f>_xlfn.IFNA(VLOOKUP(T_Demandes[[#This Row],[Equipement]],T_Zones[],2,FALSE),"")</f>
        <v>BUREAU / LABO</v>
      </c>
      <c r="F124" s="14">
        <f>_xlfn.IFNA(VLOOKUP(T_Demandes[[#This Row],[Equipement]],T_Zones[],3,FALSE),"")</f>
        <v>20312</v>
      </c>
      <c r="G124" s="14" t="str">
        <f>TEXT(ROW()-ROW(T_Demandes[[#Headers],[N°DI]]),"000")</f>
        <v>111</v>
      </c>
      <c r="H124" s="15" t="s">
        <v>91</v>
      </c>
      <c r="I124" s="16"/>
      <c r="J124" s="16"/>
      <c r="K124" s="25"/>
      <c r="L124" s="17" t="s">
        <v>83</v>
      </c>
    </row>
    <row r="125" spans="1:12" ht="28.5" x14ac:dyDescent="0.2">
      <c r="A125" s="20" t="s">
        <v>177</v>
      </c>
      <c r="B125" s="21">
        <v>43496</v>
      </c>
      <c r="C125" s="35" t="s">
        <v>264</v>
      </c>
      <c r="D125" s="18" t="s">
        <v>10</v>
      </c>
      <c r="E125" s="19" t="str">
        <f>_xlfn.IFNA(VLOOKUP(T_Demandes[[#This Row],[Equipement]],T_Zones[],2,FALSE),"")</f>
        <v/>
      </c>
      <c r="F125" s="14" t="str">
        <f>_xlfn.IFNA(VLOOKUP(T_Demandes[[#This Row],[Equipement]],T_Zones[],3,FALSE),"")</f>
        <v/>
      </c>
      <c r="G125" s="14" t="str">
        <f>TEXT(ROW()-ROW(T_Demandes[[#Headers],[N°DI]]),"000")</f>
        <v>112</v>
      </c>
      <c r="H125" s="15"/>
      <c r="I125" s="16"/>
      <c r="J125" s="16"/>
      <c r="K125" s="25" t="s">
        <v>60</v>
      </c>
      <c r="L125" s="17"/>
    </row>
    <row r="126" spans="1:12" x14ac:dyDescent="0.2">
      <c r="A126" s="20"/>
      <c r="B126" s="21"/>
      <c r="C126" s="35"/>
      <c r="D126" s="18"/>
      <c r="E126" s="19" t="str">
        <f>_xlfn.IFNA(VLOOKUP(T_Demandes[[#This Row],[Equipement]],T_Zones[],2,FALSE),"")</f>
        <v/>
      </c>
      <c r="F126" s="14"/>
      <c r="G126" s="14"/>
      <c r="H126" s="15"/>
      <c r="I126" s="16"/>
      <c r="J126" s="16"/>
      <c r="K126" s="25"/>
      <c r="L126" s="17" t="s">
        <v>83</v>
      </c>
    </row>
    <row r="127" spans="1:12" x14ac:dyDescent="0.2">
      <c r="A127" s="20"/>
      <c r="B127" s="21"/>
      <c r="C127" s="35"/>
      <c r="D127" s="18"/>
      <c r="E127" s="19" t="str">
        <f>_xlfn.IFNA(VLOOKUP(T_Demandes[[#This Row],[Equipement]],T_Zones[],2,FALSE),"")</f>
        <v/>
      </c>
      <c r="F127" s="14"/>
      <c r="G127" s="14"/>
      <c r="H127" s="15"/>
      <c r="I127" s="16"/>
      <c r="J127" s="16"/>
      <c r="K127" s="25"/>
      <c r="L127" s="17" t="s">
        <v>83</v>
      </c>
    </row>
    <row r="128" spans="1:12" x14ac:dyDescent="0.2">
      <c r="A128" s="20" t="s">
        <v>129</v>
      </c>
      <c r="B128" s="21">
        <v>43497</v>
      </c>
      <c r="C128" s="35" t="s">
        <v>267</v>
      </c>
      <c r="D128" s="18" t="s">
        <v>151</v>
      </c>
      <c r="E128" s="19" t="str">
        <f>_xlfn.IFNA(VLOOKUP(T_Demandes[[#This Row],[Equipement]],T_Zones[],2,FALSE),"")</f>
        <v/>
      </c>
      <c r="F128" s="14" t="str">
        <f>_xlfn.IFNA(VLOOKUP(T_Demandes[[#This Row],[Equipement]],T_Zones[],3,FALSE),"")</f>
        <v/>
      </c>
      <c r="G128" s="14" t="str">
        <f>TEXT(ROW()-ROW(T_Demandes[[#Headers],[N°DI]]),"000")</f>
        <v>115</v>
      </c>
      <c r="H128" s="15" t="s">
        <v>78</v>
      </c>
      <c r="I128" s="16"/>
      <c r="J128" s="16">
        <v>2.0833333333333332E-2</v>
      </c>
      <c r="K128" s="25" t="s">
        <v>60</v>
      </c>
      <c r="L128" s="17" t="s">
        <v>83</v>
      </c>
    </row>
    <row r="129" spans="1:12" x14ac:dyDescent="0.2">
      <c r="A129" s="20" t="s">
        <v>129</v>
      </c>
      <c r="B129" s="21">
        <v>43497</v>
      </c>
      <c r="C129" s="35" t="s">
        <v>269</v>
      </c>
      <c r="D129" s="18" t="s">
        <v>23</v>
      </c>
      <c r="E129" s="19" t="str">
        <f>_xlfn.IFNA(VLOOKUP(T_Demandes[[#This Row],[Equipement]],T_Zones[],2,FALSE),"")</f>
        <v/>
      </c>
      <c r="F129" s="14" t="str">
        <f>_xlfn.IFNA(VLOOKUP(T_Demandes[[#This Row],[Equipement]],T_Zones[],3,FALSE),"")</f>
        <v/>
      </c>
      <c r="G129" s="14" t="str">
        <f>TEXT(ROW()-ROW(T_Demandes[[#Headers],[N°DI]]),"000")</f>
        <v>116</v>
      </c>
      <c r="H129" s="15" t="s">
        <v>78</v>
      </c>
      <c r="I129" s="16"/>
      <c r="J129" s="16">
        <v>2.0833333333333332E-2</v>
      </c>
      <c r="K129" s="25" t="s">
        <v>60</v>
      </c>
      <c r="L129" s="17" t="s">
        <v>83</v>
      </c>
    </row>
    <row r="130" spans="1:12" x14ac:dyDescent="0.2">
      <c r="A130" s="20" t="s">
        <v>129</v>
      </c>
      <c r="B130" s="21">
        <v>43497</v>
      </c>
      <c r="C130" s="35" t="s">
        <v>271</v>
      </c>
      <c r="D130" s="18" t="s">
        <v>151</v>
      </c>
      <c r="E130" s="19" t="str">
        <f>_xlfn.IFNA(VLOOKUP(T_Demandes[[#This Row],[Equipement]],T_Zones[],2,FALSE),"")</f>
        <v/>
      </c>
      <c r="F130" s="14" t="str">
        <f>_xlfn.IFNA(VLOOKUP(T_Demandes[[#This Row],[Equipement]],T_Zones[],3,FALSE),"")</f>
        <v/>
      </c>
      <c r="G130" s="14" t="str">
        <f>TEXT(ROW()-ROW(T_Demandes[[#Headers],[N°DI]]),"000")</f>
        <v>117</v>
      </c>
      <c r="H130" s="15" t="s">
        <v>78</v>
      </c>
      <c r="I130" s="16"/>
      <c r="J130" s="16">
        <v>4.1666666666666664E-2</v>
      </c>
      <c r="K130" s="25" t="s">
        <v>60</v>
      </c>
      <c r="L130" s="17" t="s">
        <v>83</v>
      </c>
    </row>
    <row r="131" spans="1:12" x14ac:dyDescent="0.2">
      <c r="A131" s="20" t="s">
        <v>129</v>
      </c>
      <c r="B131" s="21">
        <v>43497</v>
      </c>
      <c r="C131" s="35" t="s">
        <v>273</v>
      </c>
      <c r="D131" s="18" t="s">
        <v>16</v>
      </c>
      <c r="E131" s="19" t="str">
        <f>_xlfn.IFNA(VLOOKUP(T_Demandes[[#This Row],[Equipement]],T_Zones[],2,FALSE),"")</f>
        <v/>
      </c>
      <c r="F131" s="14" t="str">
        <f>_xlfn.IFNA(VLOOKUP(T_Demandes[[#This Row],[Equipement]],T_Zones[],3,FALSE),"")</f>
        <v/>
      </c>
      <c r="G131" s="14" t="str">
        <f>TEXT(ROW()-ROW(T_Demandes[[#Headers],[N°DI]]),"000")</f>
        <v>118</v>
      </c>
      <c r="H131" s="15" t="s">
        <v>78</v>
      </c>
      <c r="I131" s="16"/>
      <c r="J131" s="16">
        <v>4.1666666666666664E-2</v>
      </c>
      <c r="K131" s="25" t="s">
        <v>60</v>
      </c>
      <c r="L131" s="17" t="s">
        <v>83</v>
      </c>
    </row>
    <row r="132" spans="1:12" x14ac:dyDescent="0.2">
      <c r="A132" s="20" t="s">
        <v>129</v>
      </c>
      <c r="B132" s="21">
        <v>43497</v>
      </c>
      <c r="C132" s="35" t="s">
        <v>275</v>
      </c>
      <c r="D132" s="18" t="s">
        <v>151</v>
      </c>
      <c r="E132" s="19" t="str">
        <f>_xlfn.IFNA(VLOOKUP(T_Demandes[[#This Row],[Equipement]],T_Zones[],2,FALSE),"")</f>
        <v/>
      </c>
      <c r="F132" s="14" t="str">
        <f>_xlfn.IFNA(VLOOKUP(T_Demandes[[#This Row],[Equipement]],T_Zones[],3,FALSE),"")</f>
        <v/>
      </c>
      <c r="G132" s="14" t="str">
        <f>TEXT(ROW()-ROW(T_Demandes[[#Headers],[N°DI]]),"000")</f>
        <v>119</v>
      </c>
      <c r="H132" s="15" t="s">
        <v>78</v>
      </c>
      <c r="I132" s="16"/>
      <c r="J132" s="16">
        <v>2.0833333333333332E-2</v>
      </c>
      <c r="K132" s="25" t="s">
        <v>60</v>
      </c>
      <c r="L132" s="17" t="s">
        <v>83</v>
      </c>
    </row>
    <row r="133" spans="1:12" x14ac:dyDescent="0.2">
      <c r="A133" s="20" t="s">
        <v>129</v>
      </c>
      <c r="B133" s="21">
        <v>43497</v>
      </c>
      <c r="C133" s="35" t="s">
        <v>277</v>
      </c>
      <c r="D133" s="18" t="s">
        <v>10</v>
      </c>
      <c r="E133" s="19" t="str">
        <f>_xlfn.IFNA(VLOOKUP(T_Demandes[[#This Row],[Equipement]],T_Zones[],2,FALSE),"")</f>
        <v/>
      </c>
      <c r="F133" s="14" t="str">
        <f>_xlfn.IFNA(VLOOKUP(T_Demandes[[#This Row],[Equipement]],T_Zones[],3,FALSE),"")</f>
        <v/>
      </c>
      <c r="G133" s="14" t="str">
        <f>TEXT(ROW()-ROW(T_Demandes[[#Headers],[N°DI]]),"000")</f>
        <v>120</v>
      </c>
      <c r="H133" s="15" t="s">
        <v>78</v>
      </c>
      <c r="I133" s="16"/>
      <c r="J133" s="16">
        <v>2.0833333333333332E-2</v>
      </c>
      <c r="K133" s="25" t="s">
        <v>60</v>
      </c>
      <c r="L133" s="17" t="s">
        <v>83</v>
      </c>
    </row>
    <row r="134" spans="1:12" x14ac:dyDescent="0.2">
      <c r="A134" s="20" t="s">
        <v>129</v>
      </c>
      <c r="B134" s="21">
        <v>43497</v>
      </c>
      <c r="C134" s="35" t="s">
        <v>279</v>
      </c>
      <c r="D134" s="18" t="s">
        <v>151</v>
      </c>
      <c r="E134" s="19" t="str">
        <f>_xlfn.IFNA(VLOOKUP(T_Demandes[[#This Row],[Equipement]],T_Zones[],2,FALSE),"")</f>
        <v/>
      </c>
      <c r="F134" s="14" t="str">
        <f>_xlfn.IFNA(VLOOKUP(T_Demandes[[#This Row],[Equipement]],T_Zones[],3,FALSE),"")</f>
        <v/>
      </c>
      <c r="G134" s="14" t="str">
        <f>TEXT(ROW()-ROW(T_Demandes[[#Headers],[N°DI]]),"000")</f>
        <v>121</v>
      </c>
      <c r="H134" s="15" t="s">
        <v>78</v>
      </c>
      <c r="I134" s="16"/>
      <c r="J134" s="16">
        <v>2.0833333333333332E-2</v>
      </c>
      <c r="K134" s="25" t="s">
        <v>60</v>
      </c>
      <c r="L134" s="17" t="s">
        <v>83</v>
      </c>
    </row>
    <row r="135" spans="1:12" x14ac:dyDescent="0.2">
      <c r="A135" s="20" t="s">
        <v>129</v>
      </c>
      <c r="B135" s="21">
        <v>43497</v>
      </c>
      <c r="C135" s="35" t="s">
        <v>281</v>
      </c>
      <c r="D135" s="18" t="s">
        <v>12</v>
      </c>
      <c r="E135" s="19" t="str">
        <f>_xlfn.IFNA(VLOOKUP(T_Demandes[[#This Row],[Equipement]],T_Zones[],2,FALSE),"")</f>
        <v/>
      </c>
      <c r="F135" s="14" t="str">
        <f>_xlfn.IFNA(VLOOKUP(T_Demandes[[#This Row],[Equipement]],T_Zones[],3,FALSE),"")</f>
        <v/>
      </c>
      <c r="G135" s="14" t="str">
        <f>TEXT(ROW()-ROW(T_Demandes[[#Headers],[N°DI]]),"000")</f>
        <v>122</v>
      </c>
      <c r="H135" s="15" t="s">
        <v>78</v>
      </c>
      <c r="I135" s="16"/>
      <c r="J135" s="16">
        <v>2.0833333333333332E-2</v>
      </c>
      <c r="K135" s="25" t="s">
        <v>60</v>
      </c>
      <c r="L135" s="17" t="s">
        <v>83</v>
      </c>
    </row>
    <row r="136" spans="1:12" ht="57" x14ac:dyDescent="0.2">
      <c r="A136" s="20" t="s">
        <v>117</v>
      </c>
      <c r="B136" s="21">
        <v>43497</v>
      </c>
      <c r="C136" s="35" t="s">
        <v>285</v>
      </c>
      <c r="D136" s="18" t="s">
        <v>151</v>
      </c>
      <c r="E136" s="19" t="str">
        <f>_xlfn.IFNA(VLOOKUP(T_Demandes[[#This Row],[Equipement]],T_Zones[],2,FALSE),"")</f>
        <v/>
      </c>
      <c r="F136" s="14" t="str">
        <f>_xlfn.IFNA(VLOOKUP(T_Demandes[[#This Row],[Equipement]],T_Zones[],3,FALSE),"")</f>
        <v/>
      </c>
      <c r="G136" s="14" t="str">
        <f>TEXT(ROW()-ROW(T_Demandes[[#Headers],[N°DI]]),"000")</f>
        <v>123</v>
      </c>
      <c r="H136" s="15" t="s">
        <v>91</v>
      </c>
      <c r="I136" s="16"/>
      <c r="J136" s="16">
        <v>4.1666666666666664E-2</v>
      </c>
      <c r="K136" s="25" t="s">
        <v>60</v>
      </c>
      <c r="L136" s="17" t="s">
        <v>83</v>
      </c>
    </row>
    <row r="137" spans="1:12" ht="2.25" customHeight="1" x14ac:dyDescent="0.2">
      <c r="A137" s="20"/>
      <c r="B137" s="21"/>
      <c r="C137" s="35"/>
      <c r="D137" s="18"/>
      <c r="E137" s="19"/>
      <c r="F137" s="14"/>
      <c r="G137" s="14"/>
      <c r="H137" s="15"/>
      <c r="I137" s="16"/>
      <c r="J137" s="16"/>
      <c r="K137" s="25"/>
      <c r="L137" s="17"/>
    </row>
    <row r="138" spans="1:12" x14ac:dyDescent="0.2">
      <c r="A138" s="20"/>
      <c r="B138" s="21"/>
      <c r="C138" s="35"/>
      <c r="D138" s="18"/>
      <c r="E138" s="19"/>
      <c r="F138" s="14"/>
      <c r="G138" s="14"/>
      <c r="H138" s="15"/>
      <c r="I138" s="16"/>
      <c r="J138" s="16"/>
      <c r="K138" s="25"/>
      <c r="L138" s="17"/>
    </row>
    <row r="139" spans="1:12" x14ac:dyDescent="0.2">
      <c r="A139" s="20"/>
      <c r="B139" s="21"/>
      <c r="C139" s="35"/>
      <c r="D139" s="18"/>
      <c r="E139" s="19"/>
      <c r="F139" s="14"/>
      <c r="G139" s="14"/>
      <c r="H139" s="15"/>
      <c r="I139" s="16"/>
      <c r="J139" s="16"/>
      <c r="K139" s="25"/>
      <c r="L139" s="17"/>
    </row>
    <row r="140" spans="1:12" ht="42.75" x14ac:dyDescent="0.2">
      <c r="A140" s="20" t="s">
        <v>105</v>
      </c>
      <c r="B140" s="21">
        <v>43497</v>
      </c>
      <c r="C140" s="35" t="s">
        <v>282</v>
      </c>
      <c r="D140" s="18" t="s">
        <v>30</v>
      </c>
      <c r="E140" s="19" t="str">
        <f>_xlfn.IFNA(VLOOKUP(T_Demandes[[#This Row],[Equipement]],T_Zones[],2,FALSE),"")</f>
        <v/>
      </c>
      <c r="F140" s="14" t="str">
        <f>_xlfn.IFNA(VLOOKUP(T_Demandes[[#This Row],[Equipement]],T_Zones[],3,FALSE),"")</f>
        <v/>
      </c>
      <c r="G140" s="14" t="str">
        <f>TEXT(ROW()-ROW(T_Demandes[[#Headers],[N°DI]]),"000")</f>
        <v>127</v>
      </c>
      <c r="H140" s="15"/>
      <c r="I140" s="16"/>
      <c r="J140" s="16"/>
      <c r="K140" s="25"/>
      <c r="L140" s="17"/>
    </row>
    <row r="141" spans="1:12" x14ac:dyDescent="0.2">
      <c r="A141" s="20" t="s">
        <v>89</v>
      </c>
      <c r="B141" s="21">
        <v>43500</v>
      </c>
      <c r="C141" s="35" t="s">
        <v>286</v>
      </c>
      <c r="D141" s="18" t="s">
        <v>151</v>
      </c>
      <c r="E141" s="19" t="str">
        <f>_xlfn.IFNA(VLOOKUP(T_Demandes[[#This Row],[Equipement]],T_Zones[],2,FALSE),"")</f>
        <v/>
      </c>
      <c r="F141" s="14" t="str">
        <f>_xlfn.IFNA(VLOOKUP(T_Demandes[[#This Row],[Equipement]],T_Zones[],3,FALSE),"")</f>
        <v/>
      </c>
      <c r="G141" s="14" t="str">
        <f>TEXT(ROW()-ROW(T_Demandes[[#Headers],[N°DI]]),"000")</f>
        <v>128</v>
      </c>
      <c r="H141" s="15" t="s">
        <v>76</v>
      </c>
      <c r="I141" s="16"/>
      <c r="J141" s="16">
        <v>0.3125</v>
      </c>
      <c r="K141" s="25" t="s">
        <v>60</v>
      </c>
      <c r="L141" s="17" t="s">
        <v>83</v>
      </c>
    </row>
    <row r="142" spans="1:12" x14ac:dyDescent="0.2">
      <c r="A142" s="20" t="s">
        <v>89</v>
      </c>
      <c r="B142" s="21">
        <v>43500</v>
      </c>
      <c r="C142" s="35" t="s">
        <v>286</v>
      </c>
      <c r="D142" s="18" t="s">
        <v>151</v>
      </c>
      <c r="E142" s="19" t="str">
        <f>_xlfn.IFNA(VLOOKUP(T_Demandes[[#This Row],[Equipement]],T_Zones[],2,FALSE),"")</f>
        <v/>
      </c>
      <c r="F142" s="14" t="str">
        <f>_xlfn.IFNA(VLOOKUP(T_Demandes[[#This Row],[Equipement]],T_Zones[],3,FALSE),"")</f>
        <v/>
      </c>
      <c r="G142" s="14" t="str">
        <f>TEXT(ROW()-ROW(T_Demandes[[#Headers],[N°DI]]),"000")</f>
        <v>129</v>
      </c>
      <c r="H142" s="15" t="s">
        <v>77</v>
      </c>
      <c r="I142" s="16"/>
      <c r="J142" s="16">
        <v>0.3125</v>
      </c>
      <c r="K142" s="25" t="s">
        <v>60</v>
      </c>
      <c r="L142" s="17"/>
    </row>
    <row r="143" spans="1:12" x14ac:dyDescent="0.2">
      <c r="A143" s="20" t="s">
        <v>89</v>
      </c>
      <c r="B143" s="21">
        <v>43500</v>
      </c>
      <c r="C143" s="35" t="s">
        <v>286</v>
      </c>
      <c r="D143" s="18" t="s">
        <v>151</v>
      </c>
      <c r="E143" s="19" t="str">
        <f>_xlfn.IFNA(VLOOKUP(T_Demandes[[#This Row],[Equipement]],T_Zones[],2,FALSE),"")</f>
        <v/>
      </c>
      <c r="F143" s="14" t="str">
        <f>_xlfn.IFNA(VLOOKUP(T_Demandes[[#This Row],[Equipement]],T_Zones[],3,FALSE),"")</f>
        <v/>
      </c>
      <c r="G143" s="14" t="str">
        <f>TEXT(ROW()-ROW(T_Demandes[[#Headers],[N°DI]]),"000")</f>
        <v>130</v>
      </c>
      <c r="H143" s="15" t="s">
        <v>78</v>
      </c>
      <c r="I143" s="16"/>
      <c r="J143" s="16">
        <v>0.20833333333333301</v>
      </c>
      <c r="K143" s="25" t="s">
        <v>60</v>
      </c>
      <c r="L143" s="17"/>
    </row>
    <row r="144" spans="1:12" x14ac:dyDescent="0.2">
      <c r="A144" s="20" t="s">
        <v>89</v>
      </c>
      <c r="B144" s="21">
        <v>43500</v>
      </c>
      <c r="C144" s="35" t="s">
        <v>303</v>
      </c>
      <c r="D144" s="18" t="s">
        <v>151</v>
      </c>
      <c r="E144" s="19" t="str">
        <f>_xlfn.IFNA(VLOOKUP(T_Demandes[[#This Row],[Equipement]],T_Zones[],2,FALSE),"")</f>
        <v/>
      </c>
      <c r="F144" s="14" t="str">
        <f>_xlfn.IFNA(VLOOKUP(T_Demandes[[#This Row],[Equipement]],T_Zones[],3,FALSE),"")</f>
        <v/>
      </c>
      <c r="G144" s="14" t="str">
        <f>TEXT(ROW()-ROW(T_Demandes[[#Headers],[N°DI]]),"000")</f>
        <v>131</v>
      </c>
      <c r="H144" s="15" t="s">
        <v>78</v>
      </c>
      <c r="I144" s="16"/>
      <c r="J144" s="16">
        <v>0.104166666666667</v>
      </c>
      <c r="K144" s="25" t="s">
        <v>60</v>
      </c>
      <c r="L144" s="17"/>
    </row>
    <row r="145" spans="1:12" x14ac:dyDescent="0.2">
      <c r="A145" s="20" t="s">
        <v>89</v>
      </c>
      <c r="B145" s="21">
        <v>43500</v>
      </c>
      <c r="C145" s="35" t="s">
        <v>286</v>
      </c>
      <c r="D145" s="18" t="s">
        <v>151</v>
      </c>
      <c r="E145" s="19" t="str">
        <f>_xlfn.IFNA(VLOOKUP(T_Demandes[[#This Row],[Equipement]],T_Zones[],2,FALSE),"")</f>
        <v/>
      </c>
      <c r="F145" s="14" t="str">
        <f>_xlfn.IFNA(VLOOKUP(T_Demandes[[#This Row],[Equipement]],T_Zones[],3,FALSE),"")</f>
        <v/>
      </c>
      <c r="G145" s="14" t="str">
        <f>TEXT(ROW()-ROW(T_Demandes[[#Headers],[N°DI]]),"000")</f>
        <v>132</v>
      </c>
      <c r="H145" s="15" t="s">
        <v>80</v>
      </c>
      <c r="I145" s="16"/>
      <c r="J145" s="16">
        <v>0.3125</v>
      </c>
      <c r="K145" s="25" t="s">
        <v>60</v>
      </c>
      <c r="L145" s="17"/>
    </row>
    <row r="146" spans="1:12" x14ac:dyDescent="0.2">
      <c r="A146" s="20" t="s">
        <v>89</v>
      </c>
      <c r="B146" s="21">
        <v>43500</v>
      </c>
      <c r="C146" s="35" t="s">
        <v>286</v>
      </c>
      <c r="D146" s="18" t="s">
        <v>151</v>
      </c>
      <c r="E146" s="19" t="str">
        <f>_xlfn.IFNA(VLOOKUP(T_Demandes[[#This Row],[Equipement]],T_Zones[],2,FALSE),"")</f>
        <v/>
      </c>
      <c r="F146" s="14" t="str">
        <f>_xlfn.IFNA(VLOOKUP(T_Demandes[[#This Row],[Equipement]],T_Zones[],3,FALSE),"")</f>
        <v/>
      </c>
      <c r="G146" s="14" t="str">
        <f>TEXT(ROW()-ROW(T_Demandes[[#Headers],[N°DI]]),"000")</f>
        <v>133</v>
      </c>
      <c r="H146" s="15" t="s">
        <v>91</v>
      </c>
      <c r="I146" s="16"/>
      <c r="J146" s="16">
        <v>0.16666666666666599</v>
      </c>
      <c r="K146" s="25" t="s">
        <v>60</v>
      </c>
      <c r="L146" s="17"/>
    </row>
    <row r="147" spans="1:12" x14ac:dyDescent="0.2">
      <c r="A147" s="20" t="s">
        <v>89</v>
      </c>
      <c r="B147" s="21">
        <v>43500</v>
      </c>
      <c r="C147" s="35" t="s">
        <v>127</v>
      </c>
      <c r="D147" s="18" t="s">
        <v>32</v>
      </c>
      <c r="E147" s="19" t="str">
        <f>_xlfn.IFNA(VLOOKUP(T_Demandes[[#This Row],[Equipement]],T_Zones[],2,FALSE),"")</f>
        <v/>
      </c>
      <c r="F147" s="14" t="str">
        <f>_xlfn.IFNA(VLOOKUP(T_Demandes[[#This Row],[Equipement]],T_Zones[],3,FALSE),"")</f>
        <v/>
      </c>
      <c r="G147" s="14" t="str">
        <f>TEXT(ROW()-ROW(T_Demandes[[#Headers],[N°DI]]),"000")</f>
        <v>134</v>
      </c>
      <c r="H147" s="15" t="s">
        <v>76</v>
      </c>
      <c r="I147" s="16"/>
      <c r="J147" s="16">
        <v>0.125</v>
      </c>
      <c r="K147" s="25" t="s">
        <v>60</v>
      </c>
      <c r="L147" s="17"/>
    </row>
    <row r="148" spans="1:12" x14ac:dyDescent="0.2">
      <c r="A148" s="20"/>
      <c r="B148" s="21"/>
      <c r="C148" s="35"/>
      <c r="D148" s="18"/>
      <c r="E148" s="19"/>
      <c r="F148" s="14"/>
      <c r="G148" s="14"/>
      <c r="H148" s="15"/>
      <c r="I148" s="16"/>
      <c r="J148" s="16"/>
      <c r="K148" s="25"/>
      <c r="L148" s="17"/>
    </row>
    <row r="149" spans="1:12" ht="28.5" x14ac:dyDescent="0.2">
      <c r="A149" s="20" t="s">
        <v>171</v>
      </c>
      <c r="B149" s="21">
        <v>43500</v>
      </c>
      <c r="C149" s="35" t="s">
        <v>295</v>
      </c>
      <c r="D149" s="18" t="s">
        <v>151</v>
      </c>
      <c r="E149" s="19" t="str">
        <f>_xlfn.IFNA(VLOOKUP(T_Demandes[[#This Row],[Equipement]],T_Zones[],2,FALSE),"")</f>
        <v/>
      </c>
      <c r="F149" s="14" t="str">
        <f>_xlfn.IFNA(VLOOKUP(T_Demandes[[#This Row],[Equipement]],T_Zones[],3,FALSE),"")</f>
        <v/>
      </c>
      <c r="G149" s="14" t="str">
        <f>TEXT(ROW()-ROW(T_Demandes[[#Headers],[N°DI]]),"000")</f>
        <v>136</v>
      </c>
      <c r="H149" s="15" t="s">
        <v>77</v>
      </c>
      <c r="I149" s="16"/>
      <c r="J149" s="16">
        <v>4.1666666666666664E-2</v>
      </c>
      <c r="K149" s="25" t="s">
        <v>60</v>
      </c>
      <c r="L149" s="17" t="s">
        <v>83</v>
      </c>
    </row>
    <row r="150" spans="1:12" x14ac:dyDescent="0.2">
      <c r="A150" s="20"/>
      <c r="B150" s="21"/>
      <c r="C150" s="35"/>
      <c r="D150" s="18"/>
      <c r="E150" s="19"/>
      <c r="F150" s="14"/>
      <c r="G150" s="14"/>
      <c r="H150" s="15"/>
      <c r="I150" s="16"/>
      <c r="J150" s="16"/>
      <c r="K150" s="25"/>
      <c r="L150" s="17"/>
    </row>
    <row r="151" spans="1:12" ht="28.5" x14ac:dyDescent="0.2">
      <c r="A151" s="20" t="s">
        <v>105</v>
      </c>
      <c r="B151" s="21">
        <v>43501</v>
      </c>
      <c r="C151" s="35" t="s">
        <v>296</v>
      </c>
      <c r="D151" s="18" t="s">
        <v>40</v>
      </c>
      <c r="E151" s="19" t="str">
        <f>_xlfn.IFNA(VLOOKUP(T_Demandes[[#This Row],[Equipement]],T_Zones[],2,FALSE),"")</f>
        <v>BUREAU / LABO</v>
      </c>
      <c r="F151" s="14">
        <f>_xlfn.IFNA(VLOOKUP(T_Demandes[[#This Row],[Equipement]],T_Zones[],3,FALSE),"")</f>
        <v>20312</v>
      </c>
      <c r="G151" s="14" t="str">
        <f>TEXT(ROW()-ROW(T_Demandes[[#Headers],[N°DI]]),"000")</f>
        <v>138</v>
      </c>
      <c r="H151" s="15"/>
      <c r="I151" s="16"/>
      <c r="J151" s="16"/>
      <c r="K151" s="25"/>
      <c r="L151" s="17"/>
    </row>
    <row r="152" spans="1:12" ht="57" x14ac:dyDescent="0.2">
      <c r="A152" s="20" t="s">
        <v>105</v>
      </c>
      <c r="B152" s="21">
        <v>43501</v>
      </c>
      <c r="C152" s="35" t="s">
        <v>297</v>
      </c>
      <c r="D152" s="18" t="s">
        <v>35</v>
      </c>
      <c r="E152" s="19" t="str">
        <f>_xlfn.IFNA(VLOOKUP(T_Demandes[[#This Row],[Equipement]],T_Zones[],2,FALSE),"")</f>
        <v/>
      </c>
      <c r="F152" s="14" t="str">
        <f>_xlfn.IFNA(VLOOKUP(T_Demandes[[#This Row],[Equipement]],T_Zones[],3,FALSE),"")</f>
        <v/>
      </c>
      <c r="G152" s="14" t="str">
        <f>TEXT(ROW()-ROW(T_Demandes[[#Headers],[N°DI]]),"000")</f>
        <v>139</v>
      </c>
      <c r="H152" s="15" t="s">
        <v>91</v>
      </c>
      <c r="I152" s="16"/>
      <c r="J152" s="16">
        <v>0.20833333333333301</v>
      </c>
      <c r="K152" s="25" t="s">
        <v>60</v>
      </c>
      <c r="L152" s="17"/>
    </row>
    <row r="153" spans="1:12" ht="42.75" x14ac:dyDescent="0.2">
      <c r="A153" s="20" t="s">
        <v>105</v>
      </c>
      <c r="B153" s="21">
        <v>43501</v>
      </c>
      <c r="C153" s="35" t="s">
        <v>298</v>
      </c>
      <c r="D153" s="18" t="s">
        <v>38</v>
      </c>
      <c r="E153" s="19" t="str">
        <f>_xlfn.IFNA(VLOOKUP(T_Demandes[[#This Row],[Equipement]],T_Zones[],2,FALSE),"")</f>
        <v/>
      </c>
      <c r="F153" s="14" t="str">
        <f>_xlfn.IFNA(VLOOKUP(T_Demandes[[#This Row],[Equipement]],T_Zones[],3,FALSE),"")</f>
        <v/>
      </c>
      <c r="G153" s="14" t="str">
        <f>TEXT(ROW()-ROW(T_Demandes[[#Headers],[N°DI]]),"000")</f>
        <v>140</v>
      </c>
      <c r="H153" s="15" t="s">
        <v>91</v>
      </c>
      <c r="I153" s="16"/>
      <c r="J153" s="16"/>
      <c r="K153" s="25"/>
      <c r="L153" s="17"/>
    </row>
    <row r="154" spans="1:12" ht="42.75" x14ac:dyDescent="0.2">
      <c r="A154" s="20" t="s">
        <v>105</v>
      </c>
      <c r="B154" s="21">
        <v>43501</v>
      </c>
      <c r="C154" s="35" t="s">
        <v>299</v>
      </c>
      <c r="D154" s="18" t="s">
        <v>39</v>
      </c>
      <c r="E154" s="19" t="str">
        <f>_xlfn.IFNA(VLOOKUP(T_Demandes[[#This Row],[Equipement]],T_Zones[],2,FALSE),"")</f>
        <v/>
      </c>
      <c r="F154" s="14" t="str">
        <f>_xlfn.IFNA(VLOOKUP(T_Demandes[[#This Row],[Equipement]],T_Zones[],3,FALSE),"")</f>
        <v/>
      </c>
      <c r="G154" s="14" t="str">
        <f>TEXT(ROW()-ROW(T_Demandes[[#Headers],[N°DI]]),"000")</f>
        <v>141</v>
      </c>
      <c r="H154" s="15"/>
      <c r="I154" s="16"/>
      <c r="J154" s="16"/>
      <c r="K154" s="25"/>
      <c r="L154" s="17"/>
    </row>
    <row r="155" spans="1:12" ht="28.5" x14ac:dyDescent="0.2">
      <c r="A155" s="20" t="s">
        <v>177</v>
      </c>
      <c r="B155" s="21">
        <v>43501</v>
      </c>
      <c r="C155" s="35" t="s">
        <v>300</v>
      </c>
      <c r="D155" s="18" t="s">
        <v>10</v>
      </c>
      <c r="E155" s="19" t="str">
        <f>_xlfn.IFNA(VLOOKUP(T_Demandes[[#This Row],[Equipement]],T_Zones[],2,FALSE),"")</f>
        <v/>
      </c>
      <c r="F155" s="14" t="str">
        <f>_xlfn.IFNA(VLOOKUP(T_Demandes[[#This Row],[Equipement]],T_Zones[],3,FALSE),"")</f>
        <v/>
      </c>
      <c r="G155" s="14" t="str">
        <f>TEXT(ROW()-ROW(T_Demandes[[#Headers],[N°DI]]),"000")</f>
        <v>142</v>
      </c>
      <c r="H155" s="15" t="s">
        <v>91</v>
      </c>
      <c r="I155" s="16"/>
      <c r="J155" s="16"/>
      <c r="K155" s="25"/>
      <c r="L155" s="17"/>
    </row>
    <row r="156" spans="1:12" x14ac:dyDescent="0.2">
      <c r="A156" s="20"/>
      <c r="B156" s="21">
        <v>43502</v>
      </c>
      <c r="C156" s="35" t="s">
        <v>305</v>
      </c>
      <c r="D156" s="18" t="s">
        <v>25</v>
      </c>
      <c r="E156" s="19" t="str">
        <f>_xlfn.IFNA(VLOOKUP(T_Demandes[[#This Row],[Equipement]],T_Zones[],2,FALSE),"")</f>
        <v/>
      </c>
      <c r="F156" s="14" t="str">
        <f>_xlfn.IFNA(VLOOKUP(T_Demandes[[#This Row],[Equipement]],T_Zones[],3,FALSE),"")</f>
        <v/>
      </c>
      <c r="G156" s="14" t="str">
        <f>TEXT(ROW()-ROW(T_Demandes[[#Headers],[N°DI]]),"000")</f>
        <v>143</v>
      </c>
      <c r="H156" s="15" t="s">
        <v>78</v>
      </c>
      <c r="I156" s="16"/>
      <c r="J156" s="16">
        <v>4.1666666666666664E-2</v>
      </c>
      <c r="K156" s="25" t="s">
        <v>60</v>
      </c>
      <c r="L156" s="17" t="s">
        <v>83</v>
      </c>
    </row>
    <row r="157" spans="1:12" x14ac:dyDescent="0.2">
      <c r="A157" s="20" t="s">
        <v>306</v>
      </c>
      <c r="B157" s="21">
        <v>43503</v>
      </c>
      <c r="C157" s="35" t="s">
        <v>307</v>
      </c>
      <c r="D157" s="18" t="s">
        <v>4</v>
      </c>
      <c r="E157" s="19" t="str">
        <f>_xlfn.IFNA(VLOOKUP(T_Demandes[[#This Row],[Equipement]],T_Zones[],2,FALSE),"")</f>
        <v/>
      </c>
      <c r="F157" s="14" t="str">
        <f>_xlfn.IFNA(VLOOKUP(T_Demandes[[#This Row],[Equipement]],T_Zones[],3,FALSE),"")</f>
        <v/>
      </c>
      <c r="G157" s="14" t="str">
        <f>TEXT(ROW()-ROW(T_Demandes[[#Headers],[N°DI]]),"000")</f>
        <v>144</v>
      </c>
      <c r="H157" s="15" t="s">
        <v>91</v>
      </c>
      <c r="I157" s="16"/>
      <c r="J157" s="16">
        <v>8.3333333333333301E-2</v>
      </c>
      <c r="K157" s="25" t="s">
        <v>60</v>
      </c>
      <c r="L157" s="17"/>
    </row>
    <row r="158" spans="1:12" x14ac:dyDescent="0.2">
      <c r="A158" s="20" t="s">
        <v>308</v>
      </c>
      <c r="B158" s="21">
        <v>43503</v>
      </c>
      <c r="C158" s="35" t="s">
        <v>309</v>
      </c>
      <c r="D158" s="18" t="s">
        <v>16</v>
      </c>
      <c r="E158" s="19" t="str">
        <f>_xlfn.IFNA(VLOOKUP(T_Demandes[[#This Row],[Equipement]],T_Zones[],2,FALSE),"")</f>
        <v/>
      </c>
      <c r="F158" s="14" t="str">
        <f>_xlfn.IFNA(VLOOKUP(T_Demandes[[#This Row],[Equipement]],T_Zones[],3,FALSE),"")</f>
        <v/>
      </c>
      <c r="G158" s="14" t="str">
        <f>TEXT(ROW()-ROW(T_Demandes[[#Headers],[N°DI]]),"000")</f>
        <v>145</v>
      </c>
      <c r="H158" s="15" t="s">
        <v>91</v>
      </c>
      <c r="I158" s="16"/>
      <c r="J158" s="16">
        <v>6.25E-2</v>
      </c>
      <c r="K158" s="25" t="s">
        <v>60</v>
      </c>
      <c r="L158" s="17"/>
    </row>
    <row r="159" spans="1:12" x14ac:dyDescent="0.2">
      <c r="A159" s="20" t="s">
        <v>308</v>
      </c>
      <c r="B159" s="21">
        <v>43503</v>
      </c>
      <c r="C159" s="35" t="s">
        <v>310</v>
      </c>
      <c r="D159" s="18" t="s">
        <v>44</v>
      </c>
      <c r="E159" s="19" t="str">
        <f>_xlfn.IFNA(VLOOKUP(T_Demandes[[#This Row],[Equipement]],T_Zones[],2,FALSE),"")</f>
        <v>AUTRE</v>
      </c>
      <c r="F159" s="14">
        <f>_xlfn.IFNA(VLOOKUP(T_Demandes[[#This Row],[Equipement]],T_Zones[],3,FALSE),"")</f>
        <v>20307</v>
      </c>
      <c r="G159" s="14" t="str">
        <f>TEXT(ROW()-ROW(T_Demandes[[#Headers],[N°DI]]),"000")</f>
        <v>146</v>
      </c>
      <c r="H159" s="15" t="s">
        <v>91</v>
      </c>
      <c r="I159" s="16"/>
      <c r="J159" s="16">
        <v>0.3125</v>
      </c>
      <c r="K159" s="25"/>
      <c r="L159" s="17"/>
    </row>
    <row r="160" spans="1:12" ht="28.5" x14ac:dyDescent="0.2">
      <c r="A160" s="20" t="s">
        <v>308</v>
      </c>
      <c r="B160" s="21">
        <v>43503</v>
      </c>
      <c r="C160" s="35" t="s">
        <v>311</v>
      </c>
      <c r="D160" s="18" t="s">
        <v>18</v>
      </c>
      <c r="E160" s="19" t="str">
        <f>_xlfn.IFNA(VLOOKUP(T_Demandes[[#This Row],[Equipement]],T_Zones[],2,FALSE),"")</f>
        <v/>
      </c>
      <c r="F160" s="14" t="str">
        <f>_xlfn.IFNA(VLOOKUP(T_Demandes[[#This Row],[Equipement]],T_Zones[],3,FALSE),"")</f>
        <v/>
      </c>
      <c r="G160" s="14" t="str">
        <f>TEXT(ROW()-ROW(T_Demandes[[#Headers],[N°DI]]),"000")</f>
        <v>147</v>
      </c>
      <c r="H160" s="15" t="s">
        <v>91</v>
      </c>
      <c r="I160" s="16"/>
      <c r="J160" s="16">
        <v>0.3125</v>
      </c>
      <c r="K160" s="25"/>
      <c r="L160" s="17"/>
    </row>
    <row r="161" spans="1:12" x14ac:dyDescent="0.2">
      <c r="A161" s="20" t="s">
        <v>216</v>
      </c>
      <c r="B161" s="21">
        <v>43503</v>
      </c>
      <c r="C161" s="35"/>
      <c r="D161" s="18"/>
      <c r="E161" s="19" t="str">
        <f>_xlfn.IFNA(VLOOKUP(T_Demandes[[#This Row],[Equipement]],T_Zones[],2,FALSE),"")</f>
        <v/>
      </c>
      <c r="F161" s="14" t="str">
        <f>_xlfn.IFNA(VLOOKUP(T_Demandes[[#This Row],[Equipement]],T_Zones[],3,FALSE),"")</f>
        <v/>
      </c>
      <c r="G161" s="14" t="str">
        <f>TEXT(ROW()-ROW(T_Demandes[[#Headers],[N°DI]]),"000")</f>
        <v>148</v>
      </c>
      <c r="H161" s="15"/>
      <c r="I161" s="16"/>
      <c r="J161" s="16"/>
      <c r="K161" s="25"/>
      <c r="L161" s="17"/>
    </row>
    <row r="162" spans="1:12" ht="42.75" x14ac:dyDescent="0.2">
      <c r="A162" s="20" t="s">
        <v>105</v>
      </c>
      <c r="B162" s="21">
        <v>43503</v>
      </c>
      <c r="C162" s="35" t="s">
        <v>312</v>
      </c>
      <c r="D162" s="18" t="s">
        <v>10</v>
      </c>
      <c r="E162" s="19" t="str">
        <f>_xlfn.IFNA(VLOOKUP(T_Demandes[[#This Row],[Equipement]],T_Zones[],2,FALSE),"")</f>
        <v/>
      </c>
      <c r="F162" s="14" t="str">
        <f>_xlfn.IFNA(VLOOKUP(T_Demandes[[#This Row],[Equipement]],T_Zones[],3,FALSE),"")</f>
        <v/>
      </c>
      <c r="G162" s="14" t="str">
        <f>TEXT(ROW()-ROW(T_Demandes[[#Headers],[N°DI]]),"000")</f>
        <v>149</v>
      </c>
      <c r="H162" s="15" t="s">
        <v>91</v>
      </c>
      <c r="I162" s="16"/>
      <c r="J162" s="16">
        <v>6.25E-2</v>
      </c>
      <c r="K162" s="25" t="s">
        <v>60</v>
      </c>
      <c r="L162" s="17"/>
    </row>
    <row r="163" spans="1:12" ht="42.75" x14ac:dyDescent="0.2">
      <c r="A163" s="20" t="s">
        <v>105</v>
      </c>
      <c r="B163" s="21">
        <v>43503</v>
      </c>
      <c r="C163" s="35" t="s">
        <v>313</v>
      </c>
      <c r="D163" s="18" t="s">
        <v>30</v>
      </c>
      <c r="E163" s="19" t="str">
        <f>_xlfn.IFNA(VLOOKUP(T_Demandes[[#This Row],[Equipement]],T_Zones[],2,FALSE),"")</f>
        <v/>
      </c>
      <c r="F163" s="14" t="str">
        <f>_xlfn.IFNA(VLOOKUP(T_Demandes[[#This Row],[Equipement]],T_Zones[],3,FALSE),"")</f>
        <v/>
      </c>
      <c r="G163" s="14" t="str">
        <f>TEXT(ROW()-ROW(T_Demandes[[#Headers],[N°DI]]),"000")</f>
        <v>150</v>
      </c>
      <c r="H163" s="15" t="s">
        <v>91</v>
      </c>
      <c r="I163" s="16"/>
      <c r="J163" s="16"/>
      <c r="K163" s="25"/>
      <c r="L163" s="17"/>
    </row>
    <row r="164" spans="1:12" ht="114" customHeight="1" x14ac:dyDescent="0.2">
      <c r="A164" s="20" t="s">
        <v>105</v>
      </c>
      <c r="B164" s="21">
        <v>43503</v>
      </c>
      <c r="C164" s="35" t="s">
        <v>314</v>
      </c>
      <c r="D164" s="18" t="s">
        <v>10</v>
      </c>
      <c r="E164" s="19" t="str">
        <f>_xlfn.IFNA(VLOOKUP(T_Demandes[[#This Row],[Equipement]],T_Zones[],2,FALSE),"")</f>
        <v/>
      </c>
      <c r="F164" s="14" t="str">
        <f>_xlfn.IFNA(VLOOKUP(T_Demandes[[#This Row],[Equipement]],T_Zones[],3,FALSE),"")</f>
        <v/>
      </c>
      <c r="G164" s="14" t="str">
        <f>TEXT(ROW()-ROW(T_Demandes[[#Headers],[N°DI]]),"000")</f>
        <v>151</v>
      </c>
      <c r="H164" s="15" t="s">
        <v>91</v>
      </c>
      <c r="I164" s="16">
        <v>1.4583333333333333</v>
      </c>
      <c r="J164" s="16">
        <v>1.4583333333333333</v>
      </c>
      <c r="K164" s="25" t="s">
        <v>302</v>
      </c>
      <c r="L164" s="17"/>
    </row>
    <row r="165" spans="1:12" ht="87" customHeight="1" x14ac:dyDescent="0.2">
      <c r="A165" s="20" t="s">
        <v>105</v>
      </c>
      <c r="B165" s="21">
        <v>43503</v>
      </c>
      <c r="C165" s="35" t="s">
        <v>315</v>
      </c>
      <c r="D165" s="18" t="s">
        <v>5</v>
      </c>
      <c r="E165" s="19" t="str">
        <f>_xlfn.IFNA(VLOOKUP(T_Demandes[[#This Row],[Equipement]],T_Zones[],2,FALSE),"")</f>
        <v/>
      </c>
      <c r="F165" s="14" t="str">
        <f>_xlfn.IFNA(VLOOKUP(T_Demandes[[#This Row],[Equipement]],T_Zones[],3,FALSE),"")</f>
        <v/>
      </c>
      <c r="G165" s="14" t="str">
        <f>TEXT(ROW()-ROW(T_Demandes[[#Headers],[N°DI]]),"000")</f>
        <v>152</v>
      </c>
      <c r="H165" s="15" t="s">
        <v>91</v>
      </c>
      <c r="I165" s="16">
        <v>1.4583333333333333</v>
      </c>
      <c r="J165" s="16">
        <v>1.4583333333333333</v>
      </c>
      <c r="K165" s="25" t="s">
        <v>302</v>
      </c>
      <c r="L165" s="17"/>
    </row>
    <row r="166" spans="1:12" x14ac:dyDescent="0.2">
      <c r="A166" s="20" t="s">
        <v>105</v>
      </c>
      <c r="B166" s="21">
        <v>43503</v>
      </c>
      <c r="C166" s="35" t="s">
        <v>323</v>
      </c>
      <c r="D166" s="18" t="s">
        <v>30</v>
      </c>
      <c r="E166" s="19" t="str">
        <f>_xlfn.IFNA(VLOOKUP(T_Demandes[[#This Row],[Equipement]],T_Zones[],2,FALSE),"")</f>
        <v/>
      </c>
      <c r="F166" s="14" t="str">
        <f>_xlfn.IFNA(VLOOKUP(T_Demandes[[#This Row],[Equipement]],T_Zones[],3,FALSE),"")</f>
        <v/>
      </c>
      <c r="G166" s="14" t="str">
        <f>TEXT(ROW()-ROW(T_Demandes[[#Headers],[N°DI]]),"000")</f>
        <v>153</v>
      </c>
      <c r="H166" s="15"/>
      <c r="I166" s="16"/>
      <c r="J166" s="16"/>
      <c r="K166" s="25"/>
      <c r="L166" s="17"/>
    </row>
    <row r="167" spans="1:12" x14ac:dyDescent="0.2">
      <c r="A167" s="20"/>
      <c r="B167" s="21">
        <v>43503</v>
      </c>
      <c r="C167" s="35" t="s">
        <v>325</v>
      </c>
      <c r="D167" s="18" t="s">
        <v>29</v>
      </c>
      <c r="E167" s="19" t="str">
        <f>_xlfn.IFNA(VLOOKUP(T_Demandes[[#This Row],[Equipement]],T_Zones[],2,FALSE),"")</f>
        <v/>
      </c>
      <c r="F167" s="14" t="str">
        <f>_xlfn.IFNA(VLOOKUP(T_Demandes[[#This Row],[Equipement]],T_Zones[],3,FALSE),"")</f>
        <v/>
      </c>
      <c r="G167" s="14" t="str">
        <f>TEXT(ROW()-ROW(T_Demandes[[#Headers],[N°DI]]),"000")</f>
        <v>154</v>
      </c>
      <c r="H167" s="15" t="s">
        <v>78</v>
      </c>
      <c r="I167" s="16"/>
      <c r="J167" s="16">
        <v>4.1666666666666664E-2</v>
      </c>
      <c r="K167" s="25" t="s">
        <v>60</v>
      </c>
      <c r="L167" s="17" t="s">
        <v>83</v>
      </c>
    </row>
    <row r="168" spans="1:12" x14ac:dyDescent="0.2">
      <c r="A168" s="20"/>
      <c r="B168" s="21">
        <v>43503</v>
      </c>
      <c r="C168" s="35" t="s">
        <v>327</v>
      </c>
      <c r="D168" s="18" t="s">
        <v>10</v>
      </c>
      <c r="E168" s="19" t="str">
        <f>_xlfn.IFNA(VLOOKUP(T_Demandes[[#This Row],[Equipement]],T_Zones[],2,FALSE),"")</f>
        <v/>
      </c>
      <c r="F168" s="14" t="str">
        <f>_xlfn.IFNA(VLOOKUP(T_Demandes[[#This Row],[Equipement]],T_Zones[],3,FALSE),"")</f>
        <v/>
      </c>
      <c r="G168" s="14" t="str">
        <f>TEXT(ROW()-ROW(T_Demandes[[#Headers],[N°DI]]),"000")</f>
        <v>155</v>
      </c>
      <c r="H168" s="15" t="s">
        <v>78</v>
      </c>
      <c r="I168" s="16"/>
      <c r="J168" s="16">
        <v>2.0833333333333332E-2</v>
      </c>
      <c r="K168" s="25" t="s">
        <v>60</v>
      </c>
      <c r="L168" s="17" t="s">
        <v>83</v>
      </c>
    </row>
    <row r="169" spans="1:12" x14ac:dyDescent="0.2">
      <c r="A169" s="20"/>
      <c r="B169" s="21">
        <v>43503</v>
      </c>
      <c r="C169" s="35" t="s">
        <v>329</v>
      </c>
      <c r="D169" s="18" t="s">
        <v>10</v>
      </c>
      <c r="E169" s="19" t="str">
        <f>_xlfn.IFNA(VLOOKUP(T_Demandes[[#This Row],[Equipement]],T_Zones[],2,FALSE),"")</f>
        <v/>
      </c>
      <c r="F169" s="14" t="str">
        <f>_xlfn.IFNA(VLOOKUP(T_Demandes[[#This Row],[Equipement]],T_Zones[],3,FALSE),"")</f>
        <v/>
      </c>
      <c r="G169" s="14" t="str">
        <f>TEXT(ROW()-ROW(T_Demandes[[#Headers],[N°DI]]),"000")</f>
        <v>156</v>
      </c>
      <c r="H169" s="15" t="s">
        <v>78</v>
      </c>
      <c r="I169" s="16"/>
      <c r="J169" s="16">
        <v>2.0833333333333332E-2</v>
      </c>
      <c r="K169" s="25" t="s">
        <v>60</v>
      </c>
      <c r="L169" s="17" t="s">
        <v>83</v>
      </c>
    </row>
    <row r="170" spans="1:12" ht="28.5" x14ac:dyDescent="0.2">
      <c r="A170" s="20" t="s">
        <v>105</v>
      </c>
      <c r="B170" s="21">
        <v>43503</v>
      </c>
      <c r="C170" s="35" t="s">
        <v>330</v>
      </c>
      <c r="D170" s="18" t="s">
        <v>151</v>
      </c>
      <c r="E170" s="19" t="str">
        <f>_xlfn.IFNA(VLOOKUP(T_Demandes[[#This Row],[Equipement]],T_Zones[],2,FALSE),"")</f>
        <v/>
      </c>
      <c r="F170" s="14" t="str">
        <f>_xlfn.IFNA(VLOOKUP(T_Demandes[[#This Row],[Equipement]],T_Zones[],3,FALSE),"")</f>
        <v/>
      </c>
      <c r="G170" s="14" t="str">
        <f>TEXT(ROW()-ROW(T_Demandes[[#Headers],[N°DI]]),"000")</f>
        <v>157</v>
      </c>
      <c r="H170" s="15" t="s">
        <v>91</v>
      </c>
      <c r="I170" s="16"/>
      <c r="J170" s="16"/>
      <c r="K170" s="25"/>
      <c r="L170" s="17"/>
    </row>
    <row r="171" spans="1:12" x14ac:dyDescent="0.2">
      <c r="A171" s="20"/>
      <c r="B171" s="21">
        <v>43503</v>
      </c>
      <c r="C171" s="35" t="s">
        <v>332</v>
      </c>
      <c r="D171" s="18" t="s">
        <v>16</v>
      </c>
      <c r="E171" s="19" t="str">
        <f>_xlfn.IFNA(VLOOKUP(T_Demandes[[#This Row],[Equipement]],T_Zones[],2,FALSE),"")</f>
        <v/>
      </c>
      <c r="F171" s="14" t="str">
        <f>_xlfn.IFNA(VLOOKUP(T_Demandes[[#This Row],[Equipement]],T_Zones[],3,FALSE),"")</f>
        <v/>
      </c>
      <c r="G171" s="14" t="str">
        <f>TEXT(ROW()-ROW(T_Demandes[[#Headers],[N°DI]]),"000")</f>
        <v>158</v>
      </c>
      <c r="H171" s="15" t="s">
        <v>78</v>
      </c>
      <c r="I171" s="16"/>
      <c r="J171" s="16">
        <v>2.0833333333333332E-2</v>
      </c>
      <c r="K171" s="25" t="s">
        <v>60</v>
      </c>
      <c r="L171" s="17" t="s">
        <v>83</v>
      </c>
    </row>
    <row r="172" spans="1:12" ht="28.5" x14ac:dyDescent="0.2">
      <c r="A172" s="20"/>
      <c r="B172" s="21">
        <v>43503</v>
      </c>
      <c r="C172" s="35" t="s">
        <v>334</v>
      </c>
      <c r="D172" s="18" t="s">
        <v>10</v>
      </c>
      <c r="E172" s="19" t="str">
        <f>_xlfn.IFNA(VLOOKUP(T_Demandes[[#This Row],[Equipement]],T_Zones[],2,FALSE),"")</f>
        <v/>
      </c>
      <c r="F172" s="14" t="str">
        <f>_xlfn.IFNA(VLOOKUP(T_Demandes[[#This Row],[Equipement]],T_Zones[],3,FALSE),"")</f>
        <v/>
      </c>
      <c r="G172" s="14" t="str">
        <f>TEXT(ROW()-ROW(T_Demandes[[#Headers],[N°DI]]),"000")</f>
        <v>159</v>
      </c>
      <c r="H172" s="15" t="s">
        <v>78</v>
      </c>
      <c r="I172" s="16"/>
      <c r="J172" s="16">
        <v>0.125</v>
      </c>
      <c r="K172" s="25" t="s">
        <v>60</v>
      </c>
      <c r="L172" s="17" t="s">
        <v>83</v>
      </c>
    </row>
    <row r="173" spans="1:12" x14ac:dyDescent="0.2">
      <c r="A173" s="20"/>
      <c r="B173" s="21">
        <v>43503</v>
      </c>
      <c r="C173" s="35" t="s">
        <v>336</v>
      </c>
      <c r="D173" s="18" t="s">
        <v>12</v>
      </c>
      <c r="E173" s="19" t="str">
        <f>_xlfn.IFNA(VLOOKUP(T_Demandes[[#This Row],[Equipement]],T_Zones[],2,FALSE),"")</f>
        <v/>
      </c>
      <c r="F173" s="14" t="str">
        <f>_xlfn.IFNA(VLOOKUP(T_Demandes[[#This Row],[Equipement]],T_Zones[],3,FALSE),"")</f>
        <v/>
      </c>
      <c r="G173" s="14" t="str">
        <f>TEXT(ROW()-ROW(T_Demandes[[#Headers],[N°DI]]),"000")</f>
        <v>160</v>
      </c>
      <c r="H173" s="15" t="s">
        <v>78</v>
      </c>
      <c r="I173" s="16"/>
      <c r="J173" s="16">
        <v>2.0833333333333332E-2</v>
      </c>
      <c r="K173" s="25" t="s">
        <v>60</v>
      </c>
      <c r="L173" s="17" t="s">
        <v>83</v>
      </c>
    </row>
    <row r="174" spans="1:12" x14ac:dyDescent="0.2">
      <c r="A174" s="20"/>
      <c r="B174" s="21">
        <v>43503</v>
      </c>
      <c r="C174" s="35" t="s">
        <v>338</v>
      </c>
      <c r="D174" s="18" t="s">
        <v>39</v>
      </c>
      <c r="E174" s="19" t="str">
        <f>_xlfn.IFNA(VLOOKUP(T_Demandes[[#This Row],[Equipement]],T_Zones[],2,FALSE),"")</f>
        <v/>
      </c>
      <c r="F174" s="14" t="str">
        <f>_xlfn.IFNA(VLOOKUP(T_Demandes[[#This Row],[Equipement]],T_Zones[],3,FALSE),"")</f>
        <v/>
      </c>
      <c r="G174" s="14" t="str">
        <f>TEXT(ROW()-ROW(T_Demandes[[#Headers],[N°DI]]),"000")</f>
        <v>161</v>
      </c>
      <c r="H174" s="15" t="s">
        <v>78</v>
      </c>
      <c r="I174" s="16"/>
      <c r="J174" s="16">
        <v>2.0833333333333332E-2</v>
      </c>
      <c r="K174" s="25" t="s">
        <v>60</v>
      </c>
      <c r="L174" s="17" t="s">
        <v>83</v>
      </c>
    </row>
    <row r="175" spans="1:12" x14ac:dyDescent="0.2">
      <c r="A175" s="20"/>
      <c r="B175" s="21">
        <v>43503</v>
      </c>
      <c r="C175" s="35" t="s">
        <v>340</v>
      </c>
      <c r="D175" s="18" t="s">
        <v>28</v>
      </c>
      <c r="E175" s="19" t="str">
        <f>_xlfn.IFNA(VLOOKUP(T_Demandes[[#This Row],[Equipement]],T_Zones[],2,FALSE),"")</f>
        <v/>
      </c>
      <c r="F175" s="14" t="str">
        <f>_xlfn.IFNA(VLOOKUP(T_Demandes[[#This Row],[Equipement]],T_Zones[],3,FALSE),"")</f>
        <v/>
      </c>
      <c r="G175" s="14" t="str">
        <f>TEXT(ROW()-ROW(T_Demandes[[#Headers],[N°DI]]),"000")</f>
        <v>162</v>
      </c>
      <c r="H175" s="15" t="s">
        <v>78</v>
      </c>
      <c r="I175" s="16"/>
      <c r="J175" s="16">
        <v>2.0833333333333332E-2</v>
      </c>
      <c r="K175" s="25" t="s">
        <v>60</v>
      </c>
      <c r="L175" s="17" t="s">
        <v>83</v>
      </c>
    </row>
    <row r="176" spans="1:12" x14ac:dyDescent="0.2">
      <c r="A176" s="20" t="s">
        <v>89</v>
      </c>
      <c r="B176" s="21">
        <v>43507</v>
      </c>
      <c r="C176" s="35" t="s">
        <v>341</v>
      </c>
      <c r="D176" s="18" t="s">
        <v>22</v>
      </c>
      <c r="E176" s="19" t="str">
        <f>_xlfn.IFNA(VLOOKUP(T_Demandes[[#This Row],[Equipement]],T_Zones[],2,FALSE),"")</f>
        <v/>
      </c>
      <c r="F176" s="14" t="str">
        <f>_xlfn.IFNA(VLOOKUP(T_Demandes[[#This Row],[Equipement]],T_Zones[],3,FALSE),"")</f>
        <v/>
      </c>
      <c r="G176" s="14" t="str">
        <f>TEXT(ROW()-ROW(T_Demandes[[#Headers],[N°DI]]),"000")</f>
        <v>163</v>
      </c>
      <c r="H176" s="15" t="s">
        <v>77</v>
      </c>
      <c r="I176" s="16"/>
      <c r="J176" s="16">
        <v>0.3125</v>
      </c>
      <c r="K176" s="25" t="s">
        <v>60</v>
      </c>
      <c r="L176" s="17" t="s">
        <v>83</v>
      </c>
    </row>
    <row r="177" spans="1:12" x14ac:dyDescent="0.2">
      <c r="A177" s="20" t="s">
        <v>89</v>
      </c>
      <c r="B177" s="21">
        <v>43507</v>
      </c>
      <c r="C177" s="35" t="s">
        <v>341</v>
      </c>
      <c r="D177" s="18" t="s">
        <v>22</v>
      </c>
      <c r="E177" s="19" t="str">
        <f>_xlfn.IFNA(VLOOKUP(T_Demandes[[#This Row],[Equipement]],T_Zones[],2,FALSE),"")</f>
        <v/>
      </c>
      <c r="F177" s="14" t="str">
        <f>_xlfn.IFNA(VLOOKUP(T_Demandes[[#This Row],[Equipement]],T_Zones[],3,FALSE),"")</f>
        <v/>
      </c>
      <c r="G177" s="14" t="str">
        <f>TEXT(ROW()-ROW(T_Demandes[[#Headers],[N°DI]]),"000")</f>
        <v>164</v>
      </c>
      <c r="H177" s="15" t="s">
        <v>77</v>
      </c>
      <c r="I177" s="16"/>
      <c r="J177" s="16">
        <v>0.3125</v>
      </c>
      <c r="K177" s="25" t="s">
        <v>60</v>
      </c>
      <c r="L177" s="17" t="s">
        <v>83</v>
      </c>
    </row>
    <row r="178" spans="1:12" x14ac:dyDescent="0.2">
      <c r="A178" s="20" t="s">
        <v>89</v>
      </c>
      <c r="B178" s="21">
        <v>43507</v>
      </c>
      <c r="C178" s="35" t="s">
        <v>341</v>
      </c>
      <c r="D178" s="18" t="s">
        <v>22</v>
      </c>
      <c r="E178" s="19" t="str">
        <f>_xlfn.IFNA(VLOOKUP(T_Demandes[[#This Row],[Equipement]],T_Zones[],2,FALSE),"")</f>
        <v/>
      </c>
      <c r="F178" s="14" t="str">
        <f>_xlfn.IFNA(VLOOKUP(T_Demandes[[#This Row],[Equipement]],T_Zones[],3,FALSE),"")</f>
        <v/>
      </c>
      <c r="G178" s="14" t="str">
        <f>TEXT(ROW()-ROW(T_Demandes[[#Headers],[N°DI]]),"000")</f>
        <v>165</v>
      </c>
      <c r="H178" s="15" t="s">
        <v>77</v>
      </c>
      <c r="I178" s="16"/>
      <c r="J178" s="16">
        <v>0.3125</v>
      </c>
      <c r="K178" s="25" t="s">
        <v>60</v>
      </c>
      <c r="L178" s="17" t="s">
        <v>83</v>
      </c>
    </row>
    <row r="179" spans="1:12" x14ac:dyDescent="0.2">
      <c r="A179" s="20" t="s">
        <v>89</v>
      </c>
      <c r="B179" s="21">
        <v>43507</v>
      </c>
      <c r="C179" s="35" t="s">
        <v>341</v>
      </c>
      <c r="D179" s="18" t="s">
        <v>22</v>
      </c>
      <c r="E179" s="19" t="str">
        <f>_xlfn.IFNA(VLOOKUP(T_Demandes[[#This Row],[Equipement]],T_Zones[],2,FALSE),"")</f>
        <v/>
      </c>
      <c r="F179" s="14" t="str">
        <f>_xlfn.IFNA(VLOOKUP(T_Demandes[[#This Row],[Equipement]],T_Zones[],3,FALSE),"")</f>
        <v/>
      </c>
      <c r="G179" s="14" t="str">
        <f>TEXT(ROW()-ROW(T_Demandes[[#Headers],[N°DI]]),"000")</f>
        <v>166</v>
      </c>
      <c r="H179" s="15" t="s">
        <v>77</v>
      </c>
      <c r="I179" s="16"/>
      <c r="J179" s="16">
        <v>0.22916666666666599</v>
      </c>
      <c r="K179" s="25" t="s">
        <v>60</v>
      </c>
      <c r="L179" s="17" t="s">
        <v>83</v>
      </c>
    </row>
    <row r="180" spans="1:12" x14ac:dyDescent="0.2">
      <c r="A180" s="20"/>
      <c r="B180" s="21">
        <v>43504</v>
      </c>
      <c r="C180" s="35" t="s">
        <v>405</v>
      </c>
      <c r="D180" s="18" t="s">
        <v>350</v>
      </c>
      <c r="E180" s="19" t="str">
        <f>_xlfn.IFNA(VLOOKUP(T_Demandes[[#This Row],[Equipement]],T_Zones[],2,FALSE),"")</f>
        <v>PREPARATION</v>
      </c>
      <c r="F180" s="14">
        <f>_xlfn.IFNA(VLOOKUP(T_Demandes[[#This Row],[Equipement]],T_Zones[],3,FALSE),"")</f>
        <v>20302</v>
      </c>
      <c r="G180" s="14" t="str">
        <f>TEXT(ROW()-ROW(T_Demandes[[#Headers],[N°DI]]),"000")</f>
        <v>167</v>
      </c>
      <c r="H180" s="15" t="s">
        <v>78</v>
      </c>
      <c r="I180" s="16"/>
      <c r="J180" s="16">
        <v>2.0833333333333332E-2</v>
      </c>
      <c r="K180" s="25" t="s">
        <v>60</v>
      </c>
      <c r="L180" s="17" t="s">
        <v>83</v>
      </c>
    </row>
    <row r="181" spans="1:12" ht="71.25" x14ac:dyDescent="0.2">
      <c r="A181" s="20" t="s">
        <v>105</v>
      </c>
      <c r="B181" s="21">
        <v>43507</v>
      </c>
      <c r="C181" s="35" t="s">
        <v>406</v>
      </c>
      <c r="D181" s="18" t="s">
        <v>369</v>
      </c>
      <c r="E181" s="19" t="str">
        <f>_xlfn.IFNA(VLOOKUP(T_Demandes[[#This Row],[Equipement]],T_Zones[],2,FALSE),"")</f>
        <v/>
      </c>
      <c r="F181" s="14" t="str">
        <f>_xlfn.IFNA(VLOOKUP(T_Demandes[[#This Row],[Equipement]],T_Zones[],3,FALSE),"")</f>
        <v/>
      </c>
      <c r="G181" s="14" t="str">
        <f>TEXT(ROW()-ROW(T_Demandes[[#Headers],[N°DI]]),"000")</f>
        <v>168</v>
      </c>
      <c r="H181" s="15" t="s">
        <v>77</v>
      </c>
      <c r="I181" s="16">
        <v>6.25E-2</v>
      </c>
      <c r="J181" s="16">
        <v>6.25E-2</v>
      </c>
      <c r="K181" s="25" t="s">
        <v>60</v>
      </c>
      <c r="L181" s="17"/>
    </row>
    <row r="182" spans="1:12" ht="28.5" x14ac:dyDescent="0.2">
      <c r="A182" s="20" t="s">
        <v>105</v>
      </c>
      <c r="B182" s="21">
        <v>43507</v>
      </c>
      <c r="C182" s="35" t="s">
        <v>407</v>
      </c>
      <c r="D182" s="18" t="s">
        <v>40</v>
      </c>
      <c r="E182" s="19" t="str">
        <f>_xlfn.IFNA(VLOOKUP(T_Demandes[[#This Row],[Equipement]],T_Zones[],2,FALSE),"")</f>
        <v>BUREAU / LABO</v>
      </c>
      <c r="F182" s="14">
        <f>_xlfn.IFNA(VLOOKUP(T_Demandes[[#This Row],[Equipement]],T_Zones[],3,FALSE),"")</f>
        <v>20312</v>
      </c>
      <c r="G182" s="14" t="str">
        <f>TEXT(ROW()-ROW(T_Demandes[[#Headers],[N°DI]]),"000")</f>
        <v>169</v>
      </c>
      <c r="H182" s="15"/>
      <c r="I182" s="16"/>
      <c r="J182" s="16"/>
      <c r="K182" s="25"/>
      <c r="L182" s="17"/>
    </row>
    <row r="183" spans="1:12" x14ac:dyDescent="0.2">
      <c r="A183" s="20" t="s">
        <v>89</v>
      </c>
      <c r="B183" s="21">
        <v>43507</v>
      </c>
      <c r="C183" s="35" t="s">
        <v>127</v>
      </c>
      <c r="D183" s="18" t="s">
        <v>372</v>
      </c>
      <c r="E183" s="19" t="str">
        <f>_xlfn.IFNA(VLOOKUP(T_Demandes[[#This Row],[Equipement]],T_Zones[],2,FALSE),"")</f>
        <v>ENERGIE / FLUIDES</v>
      </c>
      <c r="F183" s="14">
        <f>_xlfn.IFNA(VLOOKUP(T_Demandes[[#This Row],[Equipement]],T_Zones[],3,FALSE),"")</f>
        <v>20308</v>
      </c>
      <c r="G183" s="14" t="str">
        <f>TEXT(ROW()-ROW(T_Demandes[[#Headers],[N°DI]]),"000")</f>
        <v>170</v>
      </c>
      <c r="H183" s="15" t="s">
        <v>78</v>
      </c>
      <c r="I183" s="16"/>
      <c r="J183" s="16">
        <v>4.1666666666666664E-2</v>
      </c>
      <c r="K183" s="25" t="s">
        <v>60</v>
      </c>
      <c r="L183" s="17"/>
    </row>
    <row r="184" spans="1:12" x14ac:dyDescent="0.2">
      <c r="A184" s="20" t="s">
        <v>89</v>
      </c>
      <c r="B184" s="21">
        <v>43507</v>
      </c>
      <c r="C184" s="35" t="s">
        <v>408</v>
      </c>
      <c r="D184" s="18" t="s">
        <v>353</v>
      </c>
      <c r="E184" s="19" t="str">
        <f>_xlfn.IFNA(VLOOKUP(T_Demandes[[#This Row],[Equipement]],T_Zones[],2,FALSE),"")</f>
        <v>CUISSON</v>
      </c>
      <c r="F184" s="14">
        <f>_xlfn.IFNA(VLOOKUP(T_Demandes[[#This Row],[Equipement]],T_Zones[],3,FALSE),"")</f>
        <v>20307</v>
      </c>
      <c r="G184" s="14" t="str">
        <f>TEXT(ROW()-ROW(T_Demandes[[#Headers],[N°DI]]),"000")</f>
        <v>171</v>
      </c>
      <c r="H184" s="15" t="s">
        <v>80</v>
      </c>
      <c r="I184" s="16"/>
      <c r="J184" s="16">
        <v>4.1666666666666664E-2</v>
      </c>
      <c r="K184" s="25" t="s">
        <v>60</v>
      </c>
      <c r="L184" s="17"/>
    </row>
    <row r="185" spans="1:12" x14ac:dyDescent="0.2">
      <c r="A185" s="20" t="s">
        <v>89</v>
      </c>
      <c r="B185" s="21">
        <v>43507</v>
      </c>
      <c r="C185" s="35" t="s">
        <v>391</v>
      </c>
      <c r="D185" s="18" t="s">
        <v>52</v>
      </c>
      <c r="E185" s="19" t="str">
        <f>_xlfn.IFNA(VLOOKUP(T_Demandes[[#This Row],[Equipement]],T_Zones[],2,FALSE),"")</f>
        <v>MAINTENANCE</v>
      </c>
      <c r="F185" s="14">
        <f>_xlfn.IFNA(VLOOKUP(T_Demandes[[#This Row],[Equipement]],T_Zones[],3,FALSE),"")</f>
        <v>20307</v>
      </c>
      <c r="G185" s="14" t="str">
        <f>TEXT(ROW()-ROW(T_Demandes[[#Headers],[N°DI]]),"000")</f>
        <v>172</v>
      </c>
      <c r="H185" s="15" t="s">
        <v>79</v>
      </c>
      <c r="I185" s="16"/>
      <c r="J185" s="16"/>
      <c r="K185" s="25" t="s">
        <v>60</v>
      </c>
      <c r="L185" s="17"/>
    </row>
    <row r="186" spans="1:12" x14ac:dyDescent="0.2">
      <c r="A186" s="20" t="s">
        <v>413</v>
      </c>
      <c r="B186" s="21">
        <v>43508</v>
      </c>
      <c r="C186" s="35" t="s">
        <v>414</v>
      </c>
      <c r="D186" s="18" t="s">
        <v>389</v>
      </c>
      <c r="E186" s="19" t="s">
        <v>415</v>
      </c>
      <c r="F186" s="14"/>
      <c r="G186" s="43">
        <v>173</v>
      </c>
      <c r="H186" s="15" t="s">
        <v>91</v>
      </c>
      <c r="I186" s="16"/>
      <c r="J186" s="16">
        <v>2.0833333333333332E-2</v>
      </c>
      <c r="K186" s="25" t="s">
        <v>60</v>
      </c>
      <c r="L186" s="17"/>
    </row>
    <row r="187" spans="1:12" ht="28.5" x14ac:dyDescent="0.2">
      <c r="A187" s="20" t="s">
        <v>413</v>
      </c>
      <c r="B187" s="21">
        <v>43508</v>
      </c>
      <c r="C187" s="35" t="s">
        <v>416</v>
      </c>
      <c r="D187" s="18" t="s">
        <v>352</v>
      </c>
      <c r="E187" s="19" t="s">
        <v>415</v>
      </c>
      <c r="F187" s="14"/>
      <c r="G187" s="43">
        <v>174</v>
      </c>
      <c r="H187" s="15" t="s">
        <v>91</v>
      </c>
      <c r="I187" s="16"/>
      <c r="J187" s="16">
        <v>4.1666666666666664E-2</v>
      </c>
      <c r="K187" s="25" t="s">
        <v>60</v>
      </c>
      <c r="L187" s="17"/>
    </row>
    <row r="188" spans="1:12" x14ac:dyDescent="0.2">
      <c r="A188" s="20"/>
      <c r="B188" s="21">
        <v>43507</v>
      </c>
      <c r="C188" s="35"/>
      <c r="D188" s="18"/>
      <c r="E188" s="19"/>
      <c r="F188" s="14"/>
      <c r="G188" s="14"/>
      <c r="H188" s="15"/>
      <c r="I188" s="16"/>
      <c r="J188" s="16"/>
      <c r="K188" s="25"/>
      <c r="L188" s="17"/>
    </row>
    <row r="189" spans="1:12" x14ac:dyDescent="0.2">
      <c r="A189" s="20"/>
      <c r="B189" s="21">
        <v>43507</v>
      </c>
      <c r="C189" s="35" t="s">
        <v>421</v>
      </c>
      <c r="D189" s="18" t="s">
        <v>364</v>
      </c>
      <c r="E189" s="19" t="str">
        <f>_xlfn.IFNA(VLOOKUP(T_Demandes[[#This Row],[Equipement]],T_Zones[],2,FALSE),"")</f>
        <v>CIP</v>
      </c>
      <c r="F189" s="14">
        <f>_xlfn.IFNA(VLOOKUP(T_Demandes[[#This Row],[Equipement]],T_Zones[],3,FALSE),"")</f>
        <v>20301</v>
      </c>
      <c r="G189" s="14" t="str">
        <f>TEXT(ROW()-ROW(T_Demandes[[#Headers],[N°DI]]),"000")</f>
        <v>176</v>
      </c>
      <c r="H189" s="15" t="s">
        <v>78</v>
      </c>
      <c r="I189" s="16"/>
      <c r="J189" s="16">
        <v>4.1666666666666664E-2</v>
      </c>
      <c r="K189" s="25" t="s">
        <v>60</v>
      </c>
      <c r="L189" s="17" t="s">
        <v>83</v>
      </c>
    </row>
    <row r="190" spans="1:12" x14ac:dyDescent="0.2">
      <c r="A190" s="20"/>
      <c r="B190" s="21">
        <v>43507</v>
      </c>
      <c r="C190" s="35" t="s">
        <v>423</v>
      </c>
      <c r="D190" s="18" t="s">
        <v>33</v>
      </c>
      <c r="E190" s="19" t="str">
        <f>_xlfn.IFNA(VLOOKUP(T_Demandes[[#This Row],[Equipement]],T_Zones[],2,FALSE),"")</f>
        <v>ENERGIE / FLUIDES</v>
      </c>
      <c r="F190" s="14">
        <f>_xlfn.IFNA(VLOOKUP(T_Demandes[[#This Row],[Equipement]],T_Zones[],3,FALSE),"")</f>
        <v>20308</v>
      </c>
      <c r="G190" s="14" t="str">
        <f>TEXT(ROW()-ROW(T_Demandes[[#Headers],[N°DI]]),"000")</f>
        <v>177</v>
      </c>
      <c r="H190" s="15" t="s">
        <v>78</v>
      </c>
      <c r="I190" s="16"/>
      <c r="J190" s="16">
        <v>4.1666666666666664E-2</v>
      </c>
      <c r="K190" s="25" t="s">
        <v>60</v>
      </c>
      <c r="L190" s="17" t="s">
        <v>83</v>
      </c>
    </row>
    <row r="191" spans="1:12" x14ac:dyDescent="0.2">
      <c r="A191" s="20"/>
      <c r="B191" s="21">
        <v>43507</v>
      </c>
      <c r="C191" s="35" t="s">
        <v>425</v>
      </c>
      <c r="D191" s="18" t="s">
        <v>393</v>
      </c>
      <c r="E191" s="19" t="str">
        <f>_xlfn.IFNA(VLOOKUP(T_Demandes[[#This Row],[Equipement]],T_Zones[],2,FALSE),"")</f>
        <v>PREPARATION</v>
      </c>
      <c r="F191" s="14">
        <f>_xlfn.IFNA(VLOOKUP(T_Demandes[[#This Row],[Equipement]],T_Zones[],3,FALSE),"")</f>
        <v>20302</v>
      </c>
      <c r="G191" s="14" t="str">
        <f>TEXT(ROW()-ROW(T_Demandes[[#Headers],[N°DI]]),"000")</f>
        <v>178</v>
      </c>
      <c r="H191" s="15" t="s">
        <v>78</v>
      </c>
      <c r="I191" s="16"/>
      <c r="J191" s="16">
        <v>2.0833333333333332E-2</v>
      </c>
      <c r="K191" s="25" t="s">
        <v>60</v>
      </c>
      <c r="L191" s="17" t="s">
        <v>83</v>
      </c>
    </row>
    <row r="192" spans="1:12" x14ac:dyDescent="0.2">
      <c r="A192" s="20"/>
      <c r="B192" s="21">
        <v>43507</v>
      </c>
      <c r="C192" s="35" t="s">
        <v>427</v>
      </c>
      <c r="D192" s="18" t="s">
        <v>40</v>
      </c>
      <c r="E192" s="19" t="str">
        <f>_xlfn.IFNA(VLOOKUP(T_Demandes[[#This Row],[Equipement]],T_Zones[],2,FALSE),"")</f>
        <v>BUREAU / LABO</v>
      </c>
      <c r="F192" s="14">
        <f>_xlfn.IFNA(VLOOKUP(T_Demandes[[#This Row],[Equipement]],T_Zones[],3,FALSE),"")</f>
        <v>20312</v>
      </c>
      <c r="G192" s="14" t="str">
        <f>TEXT(ROW()-ROW(T_Demandes[[#Headers],[N°DI]]),"000")</f>
        <v>179</v>
      </c>
      <c r="H192" s="15" t="s">
        <v>78</v>
      </c>
      <c r="I192" s="16"/>
      <c r="J192" s="16">
        <v>2.0833333333333332E-2</v>
      </c>
      <c r="K192" s="25" t="s">
        <v>60</v>
      </c>
      <c r="L192" s="17" t="s">
        <v>83</v>
      </c>
    </row>
    <row r="193" spans="1:12" x14ac:dyDescent="0.2">
      <c r="A193" s="20"/>
      <c r="B193" s="21">
        <v>43507</v>
      </c>
      <c r="C193" s="35" t="s">
        <v>429</v>
      </c>
      <c r="D193" s="18" t="s">
        <v>33</v>
      </c>
      <c r="E193" s="19" t="str">
        <f>_xlfn.IFNA(VLOOKUP(T_Demandes[[#This Row],[Equipement]],T_Zones[],2,FALSE),"")</f>
        <v>ENERGIE / FLUIDES</v>
      </c>
      <c r="F193" s="14">
        <f>_xlfn.IFNA(VLOOKUP(T_Demandes[[#This Row],[Equipement]],T_Zones[],3,FALSE),"")</f>
        <v>20308</v>
      </c>
      <c r="G193" s="14" t="str">
        <f>TEXT(ROW()-ROW(T_Demandes[[#Headers],[N°DI]]),"000")</f>
        <v>180</v>
      </c>
      <c r="H193" s="15" t="s">
        <v>78</v>
      </c>
      <c r="I193" s="16"/>
      <c r="J193" s="16">
        <v>2.0833333333333332E-2</v>
      </c>
      <c r="K193" s="25" t="s">
        <v>60</v>
      </c>
      <c r="L193" s="17" t="s">
        <v>83</v>
      </c>
    </row>
    <row r="194" spans="1:12" x14ac:dyDescent="0.2">
      <c r="A194" s="20"/>
      <c r="B194" s="21">
        <v>43508</v>
      </c>
      <c r="C194" s="35" t="s">
        <v>431</v>
      </c>
      <c r="D194" s="18" t="s">
        <v>352</v>
      </c>
      <c r="E194" s="19" t="str">
        <f>_xlfn.IFNA(VLOOKUP(T_Demandes[[#This Row],[Equipement]],T_Zones[],2,FALSE),"")</f>
        <v>CIP</v>
      </c>
      <c r="F194" s="14">
        <f>_xlfn.IFNA(VLOOKUP(T_Demandes[[#This Row],[Equipement]],T_Zones[],3,FALSE),"")</f>
        <v>20301</v>
      </c>
      <c r="G194" s="14" t="str">
        <f>TEXT(ROW()-ROW(T_Demandes[[#Headers],[N°DI]]),"000")</f>
        <v>181</v>
      </c>
      <c r="H194" s="15" t="s">
        <v>78</v>
      </c>
      <c r="I194" s="16"/>
      <c r="J194" s="16">
        <v>2.0833333333333332E-2</v>
      </c>
      <c r="K194" s="25" t="s">
        <v>60</v>
      </c>
      <c r="L194" s="17" t="s">
        <v>83</v>
      </c>
    </row>
    <row r="195" spans="1:12" x14ac:dyDescent="0.2">
      <c r="A195" s="20"/>
      <c r="B195" s="21">
        <v>43508</v>
      </c>
      <c r="C195" s="35" t="s">
        <v>433</v>
      </c>
      <c r="D195" s="18" t="s">
        <v>350</v>
      </c>
      <c r="E195" s="19" t="str">
        <f>_xlfn.IFNA(VLOOKUP(T_Demandes[[#This Row],[Equipement]],T_Zones[],2,FALSE),"")</f>
        <v>PREPARATION</v>
      </c>
      <c r="F195" s="14">
        <f>_xlfn.IFNA(VLOOKUP(T_Demandes[[#This Row],[Equipement]],T_Zones[],3,FALSE),"")</f>
        <v>20302</v>
      </c>
      <c r="G195" s="14" t="str">
        <f>TEXT(ROW()-ROW(T_Demandes[[#Headers],[N°DI]]),"000")</f>
        <v>182</v>
      </c>
      <c r="H195" s="15" t="s">
        <v>78</v>
      </c>
      <c r="I195" s="16"/>
      <c r="J195" s="16">
        <v>6.25E-2</v>
      </c>
      <c r="K195" s="25" t="s">
        <v>60</v>
      </c>
      <c r="L195" s="17" t="s">
        <v>83</v>
      </c>
    </row>
    <row r="196" spans="1:12" x14ac:dyDescent="0.2">
      <c r="A196" s="20"/>
      <c r="B196" s="21">
        <v>43508</v>
      </c>
      <c r="C196" s="35" t="s">
        <v>435</v>
      </c>
      <c r="D196" s="18" t="s">
        <v>377</v>
      </c>
      <c r="E196" s="19" t="str">
        <f>_xlfn.IFNA(VLOOKUP(T_Demandes[[#This Row],[Equipement]],T_Zones[],2,FALSE),"")</f>
        <v>PREPARATION</v>
      </c>
      <c r="F196" s="14">
        <f>_xlfn.IFNA(VLOOKUP(T_Demandes[[#This Row],[Equipement]],T_Zones[],3,FALSE),"")</f>
        <v>20302</v>
      </c>
      <c r="G196" s="14" t="str">
        <f>TEXT(ROW()-ROW(T_Demandes[[#Headers],[N°DI]]),"000")</f>
        <v>183</v>
      </c>
      <c r="H196" s="15" t="s">
        <v>78</v>
      </c>
      <c r="I196" s="16"/>
      <c r="J196" s="16">
        <v>2.0833333333333332E-2</v>
      </c>
      <c r="K196" s="25" t="s">
        <v>60</v>
      </c>
      <c r="L196" s="17" t="s">
        <v>83</v>
      </c>
    </row>
    <row r="197" spans="1:12" x14ac:dyDescent="0.2">
      <c r="A197" s="20"/>
      <c r="B197" s="21">
        <v>43508</v>
      </c>
      <c r="C197" s="35" t="s">
        <v>127</v>
      </c>
      <c r="D197" s="18" t="s">
        <v>33</v>
      </c>
      <c r="E197" s="19" t="str">
        <f>_xlfn.IFNA(VLOOKUP(T_Demandes[[#This Row],[Equipement]],T_Zones[],2,FALSE),"")</f>
        <v>ENERGIE / FLUIDES</v>
      </c>
      <c r="F197" s="14">
        <f>_xlfn.IFNA(VLOOKUP(T_Demandes[[#This Row],[Equipement]],T_Zones[],3,FALSE),"")</f>
        <v>20308</v>
      </c>
      <c r="G197" s="14" t="str">
        <f>TEXT(ROW()-ROW(T_Demandes[[#Headers],[N°DI]]),"000")</f>
        <v>184</v>
      </c>
      <c r="H197" s="15" t="s">
        <v>78</v>
      </c>
      <c r="I197" s="16"/>
      <c r="J197" s="16">
        <v>4.1666666666666664E-2</v>
      </c>
      <c r="K197" s="25" t="s">
        <v>60</v>
      </c>
      <c r="L197" s="17" t="s">
        <v>83</v>
      </c>
    </row>
    <row r="198" spans="1:12" x14ac:dyDescent="0.2">
      <c r="A198" s="20"/>
      <c r="B198" s="21">
        <v>43508</v>
      </c>
      <c r="C198" s="35" t="s">
        <v>439</v>
      </c>
      <c r="D198" s="18" t="s">
        <v>364</v>
      </c>
      <c r="E198" s="19" t="str">
        <f>_xlfn.IFNA(VLOOKUP(T_Demandes[[#This Row],[Equipement]],T_Zones[],2,FALSE),"")</f>
        <v>CIP</v>
      </c>
      <c r="F198" s="14">
        <f>_xlfn.IFNA(VLOOKUP(T_Demandes[[#This Row],[Equipement]],T_Zones[],3,FALSE),"")</f>
        <v>20301</v>
      </c>
      <c r="G198" s="14" t="str">
        <f>TEXT(ROW()-ROW(T_Demandes[[#Headers],[N°DI]]),"000")</f>
        <v>185</v>
      </c>
      <c r="H198" s="15" t="s">
        <v>78</v>
      </c>
      <c r="I198" s="16"/>
      <c r="J198" s="16">
        <v>4.1666666666666664E-2</v>
      </c>
      <c r="K198" s="25" t="s">
        <v>60</v>
      </c>
      <c r="L198" s="17" t="s">
        <v>83</v>
      </c>
    </row>
    <row r="199" spans="1:12" x14ac:dyDescent="0.2">
      <c r="A199" s="20"/>
      <c r="B199" s="21">
        <v>43508</v>
      </c>
      <c r="C199" s="35" t="s">
        <v>441</v>
      </c>
      <c r="D199" s="18" t="s">
        <v>402</v>
      </c>
      <c r="E199" s="19" t="str">
        <f>_xlfn.IFNA(VLOOKUP(T_Demandes[[#This Row],[Equipement]],T_Zones[],2,FALSE),"")</f>
        <v>PREPARATION</v>
      </c>
      <c r="F199" s="14">
        <f>_xlfn.IFNA(VLOOKUP(T_Demandes[[#This Row],[Equipement]],T_Zones[],3,FALSE),"")</f>
        <v>20302</v>
      </c>
      <c r="G199" s="14" t="str">
        <f>TEXT(ROW()-ROW(T_Demandes[[#Headers],[N°DI]]),"000")</f>
        <v>186</v>
      </c>
      <c r="H199" s="15" t="s">
        <v>78</v>
      </c>
      <c r="I199" s="16"/>
      <c r="J199" s="16">
        <v>2.0833333333333332E-2</v>
      </c>
      <c r="K199" s="25" t="s">
        <v>60</v>
      </c>
      <c r="L199" s="17" t="s">
        <v>83</v>
      </c>
    </row>
    <row r="200" spans="1:12" x14ac:dyDescent="0.2">
      <c r="A200" s="20" t="s">
        <v>89</v>
      </c>
      <c r="B200" s="21">
        <v>43508</v>
      </c>
      <c r="C200" s="35" t="s">
        <v>442</v>
      </c>
      <c r="D200" s="18" t="s">
        <v>52</v>
      </c>
      <c r="E200" s="19" t="str">
        <f>_xlfn.IFNA(VLOOKUP(T_Demandes[[#This Row],[Equipement]],T_Zones[],2,FALSE),"")</f>
        <v>MAINTENANCE</v>
      </c>
      <c r="F200" s="14">
        <f>_xlfn.IFNA(VLOOKUP(T_Demandes[[#This Row],[Equipement]],T_Zones[],3,FALSE),"")</f>
        <v>20307</v>
      </c>
      <c r="G200" s="14" t="str">
        <f>TEXT(ROW()-ROW(T_Demandes[[#Headers],[N°DI]]),"000")</f>
        <v>187</v>
      </c>
      <c r="H200" s="15" t="s">
        <v>76</v>
      </c>
      <c r="I200" s="16">
        <v>8.3333333333333301E-2</v>
      </c>
      <c r="J200" s="16">
        <v>0.104166666666667</v>
      </c>
      <c r="K200" s="25" t="s">
        <v>60</v>
      </c>
      <c r="L200" s="17"/>
    </row>
    <row r="201" spans="1:12" x14ac:dyDescent="0.2">
      <c r="A201" s="20" t="s">
        <v>444</v>
      </c>
      <c r="B201" s="21">
        <v>43509</v>
      </c>
      <c r="C201" s="35" t="s">
        <v>446</v>
      </c>
      <c r="D201" s="18" t="s">
        <v>384</v>
      </c>
      <c r="E201" s="19" t="str">
        <f>_xlfn.IFNA(VLOOKUP(T_Demandes[[#This Row],[Equipement]],T_Zones[],2,FALSE),"")</f>
        <v>CUISSON</v>
      </c>
      <c r="F201" s="14">
        <f>_xlfn.IFNA(VLOOKUP(T_Demandes[[#This Row],[Equipement]],T_Zones[],3,FALSE),"")</f>
        <v>20304</v>
      </c>
      <c r="G201" s="14" t="str">
        <f>TEXT(ROW()-ROW(T_Demandes[[#Headers],[N°DI]]),"000")</f>
        <v>188</v>
      </c>
      <c r="H201" s="15" t="s">
        <v>76</v>
      </c>
      <c r="I201" s="16"/>
      <c r="J201" s="16">
        <v>4.1666666666666664E-2</v>
      </c>
      <c r="K201" s="25" t="s">
        <v>60</v>
      </c>
      <c r="L201" s="17" t="s">
        <v>83</v>
      </c>
    </row>
    <row r="202" spans="1:12" x14ac:dyDescent="0.2">
      <c r="A202" s="20" t="s">
        <v>444</v>
      </c>
      <c r="B202" s="21">
        <v>43509</v>
      </c>
      <c r="C202" s="35" t="s">
        <v>448</v>
      </c>
      <c r="D202" s="18" t="s">
        <v>393</v>
      </c>
      <c r="E202" s="19" t="str">
        <f>_xlfn.IFNA(VLOOKUP(T_Demandes[[#This Row],[Equipement]],T_Zones[],2,FALSE),"")</f>
        <v>PREPARATION</v>
      </c>
      <c r="F202" s="14">
        <f>_xlfn.IFNA(VLOOKUP(T_Demandes[[#This Row],[Equipement]],T_Zones[],3,FALSE),"")</f>
        <v>20302</v>
      </c>
      <c r="G202" s="14" t="str">
        <f>TEXT(ROW()-ROW(T_Demandes[[#Headers],[N°DI]]),"000")</f>
        <v>189</v>
      </c>
      <c r="H202" s="15" t="s">
        <v>76</v>
      </c>
      <c r="I202" s="16"/>
      <c r="J202" s="16">
        <v>4.1666666666666664E-2</v>
      </c>
      <c r="K202" s="25" t="s">
        <v>60</v>
      </c>
      <c r="L202" s="17" t="s">
        <v>83</v>
      </c>
    </row>
    <row r="203" spans="1:12" x14ac:dyDescent="0.2">
      <c r="A203" s="20" t="s">
        <v>444</v>
      </c>
      <c r="B203" s="21">
        <v>43509</v>
      </c>
      <c r="C203" s="35" t="s">
        <v>450</v>
      </c>
      <c r="D203" s="18" t="s">
        <v>388</v>
      </c>
      <c r="E203" s="19" t="str">
        <f>_xlfn.IFNA(VLOOKUP(T_Demandes[[#This Row],[Equipement]],T_Zones[],2,FALSE),"")</f>
        <v>CUISSON</v>
      </c>
      <c r="F203" s="14">
        <f>_xlfn.IFNA(VLOOKUP(T_Demandes[[#This Row],[Equipement]],T_Zones[],3,FALSE),"")</f>
        <v>20304</v>
      </c>
      <c r="G203" s="14" t="str">
        <f>TEXT(ROW()-ROW(T_Demandes[[#Headers],[N°DI]]),"000")</f>
        <v>190</v>
      </c>
      <c r="H203" s="15" t="s">
        <v>76</v>
      </c>
      <c r="I203" s="16"/>
      <c r="J203" s="16">
        <v>4.1666666666666664E-2</v>
      </c>
      <c r="K203" s="25" t="s">
        <v>60</v>
      </c>
      <c r="L203" s="17" t="s">
        <v>83</v>
      </c>
    </row>
    <row r="204" spans="1:12" x14ac:dyDescent="0.2">
      <c r="A204" s="20" t="s">
        <v>444</v>
      </c>
      <c r="B204" s="21">
        <v>43509</v>
      </c>
      <c r="C204" s="35" t="s">
        <v>452</v>
      </c>
      <c r="D204" s="18" t="s">
        <v>33</v>
      </c>
      <c r="E204" s="19" t="str">
        <f>_xlfn.IFNA(VLOOKUP(T_Demandes[[#This Row],[Equipement]],T_Zones[],2,FALSE),"")</f>
        <v>ENERGIE / FLUIDES</v>
      </c>
      <c r="F204" s="14">
        <f>_xlfn.IFNA(VLOOKUP(T_Demandes[[#This Row],[Equipement]],T_Zones[],3,FALSE),"")</f>
        <v>20308</v>
      </c>
      <c r="G204" s="14" t="str">
        <f>TEXT(ROW()-ROW(T_Demandes[[#Headers],[N°DI]]),"000")</f>
        <v>191</v>
      </c>
      <c r="H204" s="15" t="s">
        <v>76</v>
      </c>
      <c r="I204" s="16"/>
      <c r="J204" s="16">
        <v>6.25E-2</v>
      </c>
      <c r="K204" s="25" t="s">
        <v>60</v>
      </c>
      <c r="L204" s="17" t="s">
        <v>83</v>
      </c>
    </row>
    <row r="205" spans="1:12" x14ac:dyDescent="0.2">
      <c r="A205" s="20" t="s">
        <v>444</v>
      </c>
      <c r="B205" s="21">
        <v>43509</v>
      </c>
      <c r="C205" s="35" t="s">
        <v>454</v>
      </c>
      <c r="D205" s="18" t="s">
        <v>387</v>
      </c>
      <c r="E205" s="19" t="str">
        <f>_xlfn.IFNA(VLOOKUP(T_Demandes[[#This Row],[Equipement]],T_Zones[],2,FALSE),"")</f>
        <v>CUISSON</v>
      </c>
      <c r="F205" s="14">
        <f>_xlfn.IFNA(VLOOKUP(T_Demandes[[#This Row],[Equipement]],T_Zones[],3,FALSE),"")</f>
        <v>20304</v>
      </c>
      <c r="G205" s="14" t="str">
        <f>TEXT(ROW()-ROW(T_Demandes[[#Headers],[N°DI]]),"000")</f>
        <v>192</v>
      </c>
      <c r="H205" s="15" t="s">
        <v>76</v>
      </c>
      <c r="I205" s="16"/>
      <c r="J205" s="16">
        <v>2.0833333333333332E-2</v>
      </c>
      <c r="K205" s="25" t="s">
        <v>60</v>
      </c>
      <c r="L205" s="17" t="s">
        <v>83</v>
      </c>
    </row>
    <row r="206" spans="1:12" x14ac:dyDescent="0.2">
      <c r="A206" s="20"/>
      <c r="B206" s="21"/>
      <c r="C206" s="35"/>
      <c r="D206" s="18"/>
      <c r="E206" s="19"/>
      <c r="F206" s="14"/>
      <c r="G206" s="14"/>
      <c r="H206" s="15"/>
      <c r="I206" s="16"/>
      <c r="J206" s="16"/>
      <c r="K206" s="25"/>
      <c r="L206" s="17"/>
    </row>
    <row r="207" spans="1:12" x14ac:dyDescent="0.2">
      <c r="A207" s="20" t="s">
        <v>457</v>
      </c>
      <c r="B207" s="21">
        <v>43509</v>
      </c>
      <c r="C207" s="35" t="s">
        <v>455</v>
      </c>
      <c r="D207" s="18" t="s">
        <v>351</v>
      </c>
      <c r="E207" s="19" t="str">
        <f>_xlfn.IFNA(VLOOKUP(T_Demandes[[#This Row],[Equipement]],T_Zones[],2,FALSE),"")</f>
        <v>CUISSON</v>
      </c>
      <c r="F207" s="14">
        <f>_xlfn.IFNA(VLOOKUP(T_Demandes[[#This Row],[Equipement]],T_Zones[],3,FALSE),"")</f>
        <v>20304</v>
      </c>
      <c r="G207" s="14" t="str">
        <f>TEXT(ROW()-ROW(T_Demandes[[#Headers],[N°DI]]),"000")</f>
        <v>194</v>
      </c>
      <c r="H207" s="15" t="s">
        <v>76</v>
      </c>
      <c r="I207" s="16"/>
      <c r="J207" s="16">
        <v>4.1666666666666664E-2</v>
      </c>
      <c r="K207" s="25" t="s">
        <v>60</v>
      </c>
      <c r="L207" s="17" t="s">
        <v>83</v>
      </c>
    </row>
    <row r="208" spans="1:12" ht="42.75" x14ac:dyDescent="0.2">
      <c r="A208" s="20" t="s">
        <v>89</v>
      </c>
      <c r="B208" s="21">
        <v>43509</v>
      </c>
      <c r="C208" s="35" t="s">
        <v>458</v>
      </c>
      <c r="D208" s="18" t="s">
        <v>350</v>
      </c>
      <c r="E208" s="19" t="str">
        <f>_xlfn.IFNA(VLOOKUP(T_Demandes[[#This Row],[Equipement]],T_Zones[],2,FALSE),"")</f>
        <v>PREPARATION</v>
      </c>
      <c r="F208" s="14">
        <f>_xlfn.IFNA(VLOOKUP(T_Demandes[[#This Row],[Equipement]],T_Zones[],3,FALSE),"")</f>
        <v>20302</v>
      </c>
      <c r="G208" s="14" t="str">
        <f>TEXT(ROW()-ROW(T_Demandes[[#Headers],[N°DI]]),"000")</f>
        <v>195</v>
      </c>
      <c r="H208" s="15" t="s">
        <v>91</v>
      </c>
      <c r="I208" s="16"/>
      <c r="J208" s="16"/>
      <c r="K208" s="25"/>
      <c r="L208" s="17"/>
    </row>
    <row r="209" spans="1:12" ht="42.75" x14ac:dyDescent="0.2">
      <c r="A209" s="20" t="s">
        <v>177</v>
      </c>
      <c r="B209" s="21">
        <v>43509</v>
      </c>
      <c r="C209" s="35" t="s">
        <v>459</v>
      </c>
      <c r="D209" s="18" t="s">
        <v>362</v>
      </c>
      <c r="E209" s="19" t="str">
        <f>_xlfn.IFNA(VLOOKUP(T_Demandes[[#This Row],[Equipement]],T_Zones[],2,FALSE),"")</f>
        <v>LOGISTIQUE</v>
      </c>
      <c r="F209" s="14">
        <f>_xlfn.IFNA(VLOOKUP(T_Demandes[[#This Row],[Equipement]],T_Zones[],3,FALSE),"")</f>
        <v>20309</v>
      </c>
      <c r="G209" s="14" t="str">
        <f>TEXT(ROW()-ROW(T_Demandes[[#Headers],[N°DI]]),"000")</f>
        <v>196</v>
      </c>
      <c r="H209" s="15"/>
      <c r="I209" s="16"/>
      <c r="J209" s="16"/>
      <c r="K209" s="25"/>
      <c r="L209" s="17"/>
    </row>
    <row r="210" spans="1:12" ht="28.5" x14ac:dyDescent="0.2">
      <c r="A210" s="20" t="s">
        <v>105</v>
      </c>
      <c r="B210" s="21">
        <v>43509</v>
      </c>
      <c r="C210" s="35" t="s">
        <v>460</v>
      </c>
      <c r="D210" s="18" t="s">
        <v>357</v>
      </c>
      <c r="E210" s="19" t="str">
        <f>_xlfn.IFNA(VLOOKUP(T_Demandes[[#This Row],[Equipement]],T_Zones[],2,FALSE),"")</f>
        <v>BUREAU / LABO</v>
      </c>
      <c r="F210" s="14">
        <f>_xlfn.IFNA(VLOOKUP(T_Demandes[[#This Row],[Equipement]],T_Zones[],3,FALSE),"")</f>
        <v>20312</v>
      </c>
      <c r="G210" s="14" t="str">
        <f>TEXT(ROW()-ROW(T_Demandes[[#Headers],[N°DI]]),"000")</f>
        <v>197</v>
      </c>
      <c r="H210" s="15"/>
      <c r="I210" s="16"/>
      <c r="J210" s="16"/>
      <c r="K210" s="25"/>
      <c r="L210" s="17"/>
    </row>
    <row r="211" spans="1:12" ht="28.5" x14ac:dyDescent="0.2">
      <c r="A211" s="20" t="s">
        <v>89</v>
      </c>
      <c r="B211" s="21">
        <v>43509</v>
      </c>
      <c r="C211" s="35" t="s">
        <v>462</v>
      </c>
      <c r="D211" s="18" t="s">
        <v>350</v>
      </c>
      <c r="E211" s="19" t="str">
        <f>_xlfn.IFNA(VLOOKUP(T_Demandes[[#This Row],[Equipement]],T_Zones[],2,FALSE),"")</f>
        <v>PREPARATION</v>
      </c>
      <c r="F211" s="14">
        <f>_xlfn.IFNA(VLOOKUP(T_Demandes[[#This Row],[Equipement]],T_Zones[],3,FALSE),"")</f>
        <v>20302</v>
      </c>
      <c r="G211" s="14" t="str">
        <f>TEXT(ROW()-ROW(T_Demandes[[#Headers],[N°DI]]),"000")</f>
        <v>198</v>
      </c>
      <c r="H211" s="15" t="s">
        <v>76</v>
      </c>
      <c r="I211" s="16"/>
      <c r="J211" s="16">
        <v>4.1666666666666664E-2</v>
      </c>
      <c r="K211" s="25" t="s">
        <v>60</v>
      </c>
      <c r="L211" s="17" t="s">
        <v>83</v>
      </c>
    </row>
    <row r="212" spans="1:12" x14ac:dyDescent="0.2">
      <c r="A212" s="20" t="s">
        <v>89</v>
      </c>
      <c r="B212" s="21"/>
      <c r="C212" s="35"/>
      <c r="D212" s="18"/>
      <c r="E212" s="19" t="str">
        <f>_xlfn.IFNA(VLOOKUP(T_Demandes[[#This Row],[Equipement]],T_Zones[],2,FALSE),"")</f>
        <v/>
      </c>
      <c r="F212" s="14" t="str">
        <f>_xlfn.IFNA(VLOOKUP(T_Demandes[[#This Row],[Equipement]],T_Zones[],3,FALSE),"")</f>
        <v/>
      </c>
      <c r="G212" s="14" t="str">
        <f>TEXT(ROW()-ROW(T_Demandes[[#Headers],[N°DI]]),"000")</f>
        <v>199</v>
      </c>
      <c r="H212" s="15" t="s">
        <v>76</v>
      </c>
      <c r="I212" s="16"/>
      <c r="J212" s="16"/>
      <c r="K212" s="25"/>
      <c r="L212" s="17" t="s">
        <v>83</v>
      </c>
    </row>
    <row r="213" spans="1:12" x14ac:dyDescent="0.2">
      <c r="A213" s="20"/>
      <c r="B213" s="21">
        <v>43510</v>
      </c>
      <c r="C213" s="35" t="s">
        <v>161</v>
      </c>
      <c r="D213" s="18" t="s">
        <v>363</v>
      </c>
      <c r="E213" s="19" t="str">
        <f>_xlfn.IFNA(VLOOKUP(T_Demandes[[#This Row],[Equipement]],T_Zones[],2,FALSE),"")</f>
        <v>CIP</v>
      </c>
      <c r="F213" s="14">
        <f>_xlfn.IFNA(VLOOKUP(T_Demandes[[#This Row],[Equipement]],T_Zones[],3,FALSE),"")</f>
        <v>20301</v>
      </c>
      <c r="G213" s="14" t="str">
        <f>TEXT(ROW()-ROW(T_Demandes[[#Headers],[N°DI]]),"000")</f>
        <v>200</v>
      </c>
      <c r="H213" s="15" t="s">
        <v>78</v>
      </c>
      <c r="I213" s="16"/>
      <c r="J213" s="16">
        <v>2.0833333333333332E-2</v>
      </c>
      <c r="K213" s="25" t="s">
        <v>60</v>
      </c>
      <c r="L213" s="17" t="s">
        <v>83</v>
      </c>
    </row>
    <row r="214" spans="1:12" x14ac:dyDescent="0.2">
      <c r="A214" s="20"/>
      <c r="B214" s="21">
        <v>43510</v>
      </c>
      <c r="C214" s="35" t="s">
        <v>466</v>
      </c>
      <c r="D214" s="18" t="s">
        <v>393</v>
      </c>
      <c r="E214" s="19" t="str">
        <f>_xlfn.IFNA(VLOOKUP(T_Demandes[[#This Row],[Equipement]],T_Zones[],2,FALSE),"")</f>
        <v>PREPARATION</v>
      </c>
      <c r="F214" s="14">
        <f>_xlfn.IFNA(VLOOKUP(T_Demandes[[#This Row],[Equipement]],T_Zones[],3,FALSE),"")</f>
        <v>20302</v>
      </c>
      <c r="G214" s="14" t="str">
        <f>TEXT(ROW()-ROW(T_Demandes[[#Headers],[N°DI]]),"000")</f>
        <v>201</v>
      </c>
      <c r="H214" s="15" t="s">
        <v>78</v>
      </c>
      <c r="I214" s="16"/>
      <c r="J214" s="16">
        <v>2.0833333333333332E-2</v>
      </c>
      <c r="K214" s="25" t="s">
        <v>60</v>
      </c>
      <c r="L214" s="17" t="s">
        <v>83</v>
      </c>
    </row>
    <row r="215" spans="1:12" x14ac:dyDescent="0.2">
      <c r="A215" s="20"/>
      <c r="B215" s="21">
        <v>43510</v>
      </c>
      <c r="C215" s="35" t="s">
        <v>468</v>
      </c>
      <c r="D215" s="18" t="s">
        <v>389</v>
      </c>
      <c r="E215" s="19" t="str">
        <f>_xlfn.IFNA(VLOOKUP(T_Demandes[[#This Row],[Equipement]],T_Zones[],2,FALSE),"")</f>
        <v>CUISSON</v>
      </c>
      <c r="F215" s="14">
        <f>_xlfn.IFNA(VLOOKUP(T_Demandes[[#This Row],[Equipement]],T_Zones[],3,FALSE),"")</f>
        <v>20304</v>
      </c>
      <c r="G215" s="14" t="str">
        <f>TEXT(ROW()-ROW(T_Demandes[[#Headers],[N°DI]]),"000")</f>
        <v>202</v>
      </c>
      <c r="H215" s="15" t="s">
        <v>78</v>
      </c>
      <c r="I215" s="16"/>
      <c r="J215" s="16">
        <v>2.0833333333333332E-2</v>
      </c>
      <c r="K215" s="25" t="s">
        <v>60</v>
      </c>
      <c r="L215" s="17" t="s">
        <v>83</v>
      </c>
    </row>
    <row r="216" spans="1:12" x14ac:dyDescent="0.2">
      <c r="A216" s="20"/>
      <c r="B216" s="21">
        <v>43510</v>
      </c>
      <c r="C216" s="35" t="s">
        <v>470</v>
      </c>
      <c r="D216" s="18" t="s">
        <v>352</v>
      </c>
      <c r="E216" s="19" t="str">
        <f>_xlfn.IFNA(VLOOKUP(T_Demandes[[#This Row],[Equipement]],T_Zones[],2,FALSE),"")</f>
        <v>CIP</v>
      </c>
      <c r="F216" s="14">
        <f>_xlfn.IFNA(VLOOKUP(T_Demandes[[#This Row],[Equipement]],T_Zones[],3,FALSE),"")</f>
        <v>20301</v>
      </c>
      <c r="G216" s="14" t="str">
        <f>TEXT(ROW()-ROW(T_Demandes[[#Headers],[N°DI]]),"000")</f>
        <v>203</v>
      </c>
      <c r="H216" s="15" t="s">
        <v>78</v>
      </c>
      <c r="I216" s="16"/>
      <c r="J216" s="16">
        <v>2.0833333333333332E-2</v>
      </c>
      <c r="K216" s="25" t="s">
        <v>60</v>
      </c>
      <c r="L216" s="17" t="s">
        <v>83</v>
      </c>
    </row>
    <row r="217" spans="1:12" x14ac:dyDescent="0.2">
      <c r="A217" s="20"/>
      <c r="B217" s="21">
        <v>43510</v>
      </c>
      <c r="C217" s="35" t="s">
        <v>472</v>
      </c>
      <c r="D217" s="18" t="s">
        <v>389</v>
      </c>
      <c r="E217" s="19" t="str">
        <f>_xlfn.IFNA(VLOOKUP(T_Demandes[[#This Row],[Equipement]],T_Zones[],2,FALSE),"")</f>
        <v>CUISSON</v>
      </c>
      <c r="F217" s="14">
        <f>_xlfn.IFNA(VLOOKUP(T_Demandes[[#This Row],[Equipement]],T_Zones[],3,FALSE),"")</f>
        <v>20304</v>
      </c>
      <c r="G217" s="14" t="str">
        <f>TEXT(ROW()-ROW(T_Demandes[[#Headers],[N°DI]]),"000")</f>
        <v>204</v>
      </c>
      <c r="H217" s="15" t="s">
        <v>78</v>
      </c>
      <c r="I217" s="16"/>
      <c r="J217" s="16">
        <v>2.0833333333333332E-2</v>
      </c>
      <c r="K217" s="25" t="s">
        <v>60</v>
      </c>
      <c r="L217" s="17" t="s">
        <v>83</v>
      </c>
    </row>
    <row r="218" spans="1:12" x14ac:dyDescent="0.2">
      <c r="A218" s="20"/>
      <c r="B218" s="21">
        <v>43510</v>
      </c>
      <c r="C218" s="35" t="s">
        <v>474</v>
      </c>
      <c r="D218" s="18" t="s">
        <v>347</v>
      </c>
      <c r="E218" s="19" t="str">
        <f>_xlfn.IFNA(VLOOKUP(T_Demandes[[#This Row],[Equipement]],T_Zones[],2,FALSE),"")</f>
        <v>PREPARATION</v>
      </c>
      <c r="F218" s="14">
        <f>_xlfn.IFNA(VLOOKUP(T_Demandes[[#This Row],[Equipement]],T_Zones[],3,FALSE),"")</f>
        <v>20302</v>
      </c>
      <c r="G218" s="14" t="str">
        <f>TEXT(ROW()-ROW(T_Demandes[[#Headers],[N°DI]]),"000")</f>
        <v>205</v>
      </c>
      <c r="H218" s="15" t="s">
        <v>78</v>
      </c>
      <c r="I218" s="16"/>
      <c r="J218" s="16">
        <v>2.0833333333333332E-2</v>
      </c>
      <c r="K218" s="25" t="s">
        <v>60</v>
      </c>
      <c r="L218" s="17" t="s">
        <v>83</v>
      </c>
    </row>
    <row r="219" spans="1:12" x14ac:dyDescent="0.2">
      <c r="A219" s="20"/>
      <c r="B219" s="21">
        <v>43510</v>
      </c>
      <c r="C219" s="35" t="s">
        <v>477</v>
      </c>
      <c r="D219" s="18" t="s">
        <v>349</v>
      </c>
      <c r="E219" s="19" t="str">
        <f>_xlfn.IFNA(VLOOKUP(T_Demandes[[#This Row],[Equipement]],T_Zones[],2,FALSE),"")</f>
        <v>PREPARATION</v>
      </c>
      <c r="F219" s="14">
        <f>_xlfn.IFNA(VLOOKUP(T_Demandes[[#This Row],[Equipement]],T_Zones[],3,FALSE),"")</f>
        <v>20302</v>
      </c>
      <c r="G219" s="14" t="str">
        <f>TEXT(ROW()-ROW(T_Demandes[[#Headers],[N°DI]]),"000")</f>
        <v>206</v>
      </c>
      <c r="H219" s="15" t="s">
        <v>78</v>
      </c>
      <c r="I219" s="16"/>
      <c r="J219" s="16">
        <v>2.0833333333333332E-2</v>
      </c>
      <c r="K219" s="25" t="s">
        <v>60</v>
      </c>
      <c r="L219" s="17" t="s">
        <v>83</v>
      </c>
    </row>
    <row r="220" spans="1:12" ht="104.25" customHeight="1" x14ac:dyDescent="0.2">
      <c r="A220" s="20" t="s">
        <v>105</v>
      </c>
      <c r="B220" s="21">
        <v>43510</v>
      </c>
      <c r="C220" s="35" t="s">
        <v>476</v>
      </c>
      <c r="D220" s="18" t="s">
        <v>388</v>
      </c>
      <c r="E220" s="19" t="str">
        <f>_xlfn.IFNA(VLOOKUP(T_Demandes[[#This Row],[Equipement]],T_Zones[],2,FALSE),"")</f>
        <v>CUISSON</v>
      </c>
      <c r="F220" s="14">
        <f>_xlfn.IFNA(VLOOKUP(T_Demandes[[#This Row],[Equipement]],T_Zones[],3,FALSE),"")</f>
        <v>20304</v>
      </c>
      <c r="G220" s="14" t="str">
        <f>TEXT(ROW()-ROW(T_Demandes[[#Headers],[N°DI]]),"000")</f>
        <v>207</v>
      </c>
      <c r="H220" s="15"/>
      <c r="I220" s="16"/>
      <c r="J220" s="16"/>
      <c r="K220" s="25"/>
      <c r="L220" s="17"/>
    </row>
    <row r="221" spans="1:12" x14ac:dyDescent="0.2">
      <c r="A221" s="20"/>
      <c r="B221" s="21">
        <v>43510</v>
      </c>
      <c r="C221" s="35" t="s">
        <v>127</v>
      </c>
      <c r="D221" s="18" t="s">
        <v>33</v>
      </c>
      <c r="E221" s="19" t="str">
        <f>_xlfn.IFNA(VLOOKUP(T_Demandes[[#This Row],[Equipement]],T_Zones[],2,FALSE),"")</f>
        <v>ENERGIE / FLUIDES</v>
      </c>
      <c r="F221" s="14">
        <f>_xlfn.IFNA(VLOOKUP(T_Demandes[[#This Row],[Equipement]],T_Zones[],3,FALSE),"")</f>
        <v>20308</v>
      </c>
      <c r="G221" s="14" t="str">
        <f>TEXT(ROW()-ROW(T_Demandes[[#Headers],[N°DI]]),"000")</f>
        <v>208</v>
      </c>
      <c r="H221" s="15" t="s">
        <v>78</v>
      </c>
      <c r="I221" s="16"/>
      <c r="J221" s="16">
        <v>4.1666666666666664E-2</v>
      </c>
      <c r="K221" s="25" t="s">
        <v>60</v>
      </c>
      <c r="L221" s="17" t="s">
        <v>83</v>
      </c>
    </row>
    <row r="222" spans="1:12" x14ac:dyDescent="0.2">
      <c r="A222" s="20"/>
      <c r="B222" s="21">
        <v>43510</v>
      </c>
      <c r="C222" s="35" t="s">
        <v>480</v>
      </c>
      <c r="D222" s="18" t="s">
        <v>33</v>
      </c>
      <c r="E222" s="19" t="str">
        <f>_xlfn.IFNA(VLOOKUP(T_Demandes[[#This Row],[Equipement]],T_Zones[],2,FALSE),"")</f>
        <v>ENERGIE / FLUIDES</v>
      </c>
      <c r="F222" s="14">
        <f>_xlfn.IFNA(VLOOKUP(T_Demandes[[#This Row],[Equipement]],T_Zones[],3,FALSE),"")</f>
        <v>20308</v>
      </c>
      <c r="G222" s="14" t="str">
        <f>TEXT(ROW()-ROW(T_Demandes[[#Headers],[N°DI]]),"000")</f>
        <v>209</v>
      </c>
      <c r="H222" s="15" t="s">
        <v>78</v>
      </c>
      <c r="I222" s="16"/>
      <c r="J222" s="16">
        <v>4.1666666666666664E-2</v>
      </c>
      <c r="K222" s="25" t="s">
        <v>60</v>
      </c>
      <c r="L222" s="17" t="s">
        <v>83</v>
      </c>
    </row>
    <row r="223" spans="1:12" x14ac:dyDescent="0.2">
      <c r="A223" s="20" t="s">
        <v>89</v>
      </c>
      <c r="B223" s="21">
        <v>43510</v>
      </c>
      <c r="C223" s="35" t="s">
        <v>481</v>
      </c>
      <c r="D223" s="18" t="s">
        <v>401</v>
      </c>
      <c r="E223" s="19" t="str">
        <f>_xlfn.IFNA(VLOOKUP(T_Demandes[[#This Row],[Equipement]],T_Zones[],2,FALSE),"")</f>
        <v>BUREAU / LABO</v>
      </c>
      <c r="F223" s="14">
        <f>_xlfn.IFNA(VLOOKUP(T_Demandes[[#This Row],[Equipement]],T_Zones[],3,FALSE),"")</f>
        <v>20302</v>
      </c>
      <c r="G223" s="14" t="str">
        <f>TEXT(ROW()-ROW(T_Demandes[[#Headers],[N°DI]]),"000")</f>
        <v>210</v>
      </c>
      <c r="H223" s="15" t="s">
        <v>77</v>
      </c>
      <c r="I223" s="16"/>
      <c r="J223" s="16">
        <v>0.104166666666667</v>
      </c>
      <c r="K223" s="25" t="s">
        <v>60</v>
      </c>
      <c r="L223" s="17"/>
    </row>
    <row r="224" spans="1:12" ht="28.5" x14ac:dyDescent="0.2">
      <c r="A224" s="20" t="s">
        <v>152</v>
      </c>
      <c r="B224" s="21">
        <v>43510</v>
      </c>
      <c r="C224" s="35" t="s">
        <v>482</v>
      </c>
      <c r="D224" s="18" t="s">
        <v>352</v>
      </c>
      <c r="E224" s="19" t="str">
        <f>_xlfn.IFNA(VLOOKUP(T_Demandes[[#This Row],[Equipement]],T_Zones[],2,FALSE),"")</f>
        <v>CIP</v>
      </c>
      <c r="F224" s="14">
        <f>_xlfn.IFNA(VLOOKUP(T_Demandes[[#This Row],[Equipement]],T_Zones[],3,FALSE),"")</f>
        <v>20301</v>
      </c>
      <c r="G224" s="14" t="str">
        <f>TEXT(ROW()-ROW(T_Demandes[[#Headers],[N°DI]]),"000")</f>
        <v>211</v>
      </c>
      <c r="H224" s="15"/>
      <c r="I224" s="16"/>
      <c r="J224" s="16"/>
      <c r="K224" s="25"/>
      <c r="L224" s="17"/>
    </row>
    <row r="225" spans="1:12" x14ac:dyDescent="0.2">
      <c r="A225" s="20"/>
      <c r="B225" s="21">
        <v>43511</v>
      </c>
      <c r="C225" s="35" t="s">
        <v>484</v>
      </c>
      <c r="D225" s="18" t="s">
        <v>363</v>
      </c>
      <c r="E225" s="19" t="str">
        <f>_xlfn.IFNA(VLOOKUP(T_Demandes[[#This Row],[Equipement]],T_Zones[],2,FALSE),"")</f>
        <v>CIP</v>
      </c>
      <c r="F225" s="14">
        <f>_xlfn.IFNA(VLOOKUP(T_Demandes[[#This Row],[Equipement]],T_Zones[],3,FALSE),"")</f>
        <v>20301</v>
      </c>
      <c r="G225" s="14" t="str">
        <f>TEXT(ROW()-ROW(T_Demandes[[#Headers],[N°DI]]),"000")</f>
        <v>212</v>
      </c>
      <c r="H225" s="15" t="s">
        <v>78</v>
      </c>
      <c r="I225" s="16"/>
      <c r="J225" s="16">
        <v>2.0833333333333332E-2</v>
      </c>
      <c r="K225" s="25" t="s">
        <v>60</v>
      </c>
      <c r="L225" s="17" t="s">
        <v>83</v>
      </c>
    </row>
    <row r="226" spans="1:12" x14ac:dyDescent="0.2">
      <c r="A226" s="20"/>
      <c r="B226" s="21">
        <v>43511</v>
      </c>
      <c r="C226" s="35" t="s">
        <v>486</v>
      </c>
      <c r="D226" s="18" t="s">
        <v>365</v>
      </c>
      <c r="E226" s="19" t="str">
        <f>_xlfn.IFNA(VLOOKUP(T_Demandes[[#This Row],[Equipement]],T_Zones[],2,FALSE),"")</f>
        <v>PREPARATION</v>
      </c>
      <c r="F226" s="14">
        <f>_xlfn.IFNA(VLOOKUP(T_Demandes[[#This Row],[Equipement]],T_Zones[],3,FALSE),"")</f>
        <v>20302</v>
      </c>
      <c r="G226" s="14" t="str">
        <f>TEXT(ROW()-ROW(T_Demandes[[#Headers],[N°DI]]),"000")</f>
        <v>213</v>
      </c>
      <c r="H226" s="15" t="s">
        <v>78</v>
      </c>
      <c r="I226" s="16"/>
      <c r="J226" s="16">
        <v>2.0833333333333332E-2</v>
      </c>
      <c r="K226" s="25" t="s">
        <v>60</v>
      </c>
      <c r="L226" s="17" t="s">
        <v>83</v>
      </c>
    </row>
    <row r="227" spans="1:12" x14ac:dyDescent="0.2">
      <c r="A227" s="20"/>
      <c r="B227" s="21">
        <v>43511</v>
      </c>
      <c r="C227" s="35" t="s">
        <v>488</v>
      </c>
      <c r="D227" s="18" t="s">
        <v>352</v>
      </c>
      <c r="E227" s="19" t="str">
        <f>_xlfn.IFNA(VLOOKUP(T_Demandes[[#This Row],[Equipement]],T_Zones[],2,FALSE),"")</f>
        <v>CIP</v>
      </c>
      <c r="F227" s="14">
        <f>_xlfn.IFNA(VLOOKUP(T_Demandes[[#This Row],[Equipement]],T_Zones[],3,FALSE),"")</f>
        <v>20301</v>
      </c>
      <c r="G227" s="14" t="str">
        <f>TEXT(ROW()-ROW(T_Demandes[[#Headers],[N°DI]]),"000")</f>
        <v>214</v>
      </c>
      <c r="H227" s="15" t="s">
        <v>78</v>
      </c>
      <c r="I227" s="16"/>
      <c r="J227" s="16">
        <v>2.0833333333333332E-2</v>
      </c>
      <c r="K227" s="25" t="s">
        <v>60</v>
      </c>
      <c r="L227" s="17" t="s">
        <v>83</v>
      </c>
    </row>
    <row r="228" spans="1:12" x14ac:dyDescent="0.2">
      <c r="A228" s="20"/>
      <c r="B228" s="21">
        <v>43511</v>
      </c>
      <c r="C228" s="35" t="s">
        <v>490</v>
      </c>
      <c r="D228" s="18" t="s">
        <v>393</v>
      </c>
      <c r="E228" s="19" t="str">
        <f>_xlfn.IFNA(VLOOKUP(T_Demandes[[#This Row],[Equipement]],T_Zones[],2,FALSE),"")</f>
        <v>PREPARATION</v>
      </c>
      <c r="F228" s="14">
        <f>_xlfn.IFNA(VLOOKUP(T_Demandes[[#This Row],[Equipement]],T_Zones[],3,FALSE),"")</f>
        <v>20302</v>
      </c>
      <c r="G228" s="14" t="str">
        <f>TEXT(ROW()-ROW(T_Demandes[[#Headers],[N°DI]]),"000")</f>
        <v>215</v>
      </c>
      <c r="H228" s="15" t="s">
        <v>78</v>
      </c>
      <c r="I228" s="16"/>
      <c r="J228" s="16">
        <v>2.0833333333333332E-2</v>
      </c>
      <c r="K228" s="25" t="s">
        <v>60</v>
      </c>
      <c r="L228" s="17" t="s">
        <v>83</v>
      </c>
    </row>
    <row r="229" spans="1:12" x14ac:dyDescent="0.2">
      <c r="A229" s="20"/>
      <c r="B229" s="21">
        <v>43511</v>
      </c>
      <c r="C229" s="35" t="s">
        <v>492</v>
      </c>
      <c r="D229" s="18" t="s">
        <v>352</v>
      </c>
      <c r="E229" s="19" t="str">
        <f>_xlfn.IFNA(VLOOKUP(T_Demandes[[#This Row],[Equipement]],T_Zones[],2,FALSE),"")</f>
        <v>CIP</v>
      </c>
      <c r="F229" s="14">
        <f>_xlfn.IFNA(VLOOKUP(T_Demandes[[#This Row],[Equipement]],T_Zones[],3,FALSE),"")</f>
        <v>20301</v>
      </c>
      <c r="G229" s="14" t="str">
        <f>TEXT(ROW()-ROW(T_Demandes[[#Headers],[N°DI]]),"000")</f>
        <v>216</v>
      </c>
      <c r="H229" s="15" t="s">
        <v>78</v>
      </c>
      <c r="I229" s="16"/>
      <c r="J229" s="16">
        <v>2.0833333333333332E-2</v>
      </c>
      <c r="K229" s="25" t="s">
        <v>60</v>
      </c>
      <c r="L229" s="17" t="s">
        <v>83</v>
      </c>
    </row>
    <row r="230" spans="1:12" x14ac:dyDescent="0.2">
      <c r="A230" s="20"/>
      <c r="B230" s="21">
        <v>43511</v>
      </c>
      <c r="C230" s="35" t="s">
        <v>494</v>
      </c>
      <c r="D230" s="18" t="s">
        <v>402</v>
      </c>
      <c r="E230" s="19" t="str">
        <f>_xlfn.IFNA(VLOOKUP(T_Demandes[[#This Row],[Equipement]],T_Zones[],2,FALSE),"")</f>
        <v>PREPARATION</v>
      </c>
      <c r="F230" s="14">
        <f>_xlfn.IFNA(VLOOKUP(T_Demandes[[#This Row],[Equipement]],T_Zones[],3,FALSE),"")</f>
        <v>20302</v>
      </c>
      <c r="G230" s="14" t="str">
        <f>TEXT(ROW()-ROW(T_Demandes[[#Headers],[N°DI]]),"000")</f>
        <v>217</v>
      </c>
      <c r="H230" s="15" t="s">
        <v>78</v>
      </c>
      <c r="I230" s="16"/>
      <c r="J230" s="16">
        <v>2.0833333333333332E-2</v>
      </c>
      <c r="K230" s="25" t="s">
        <v>60</v>
      </c>
      <c r="L230" s="17" t="s">
        <v>83</v>
      </c>
    </row>
    <row r="231" spans="1:12" x14ac:dyDescent="0.2">
      <c r="A231" s="20"/>
      <c r="B231" s="21">
        <v>43511</v>
      </c>
      <c r="C231" s="35" t="s">
        <v>496</v>
      </c>
      <c r="D231" s="18" t="s">
        <v>393</v>
      </c>
      <c r="E231" s="19" t="str">
        <f>_xlfn.IFNA(VLOOKUP(T_Demandes[[#This Row],[Equipement]],T_Zones[],2,FALSE),"")</f>
        <v>PREPARATION</v>
      </c>
      <c r="F231" s="14">
        <f>_xlfn.IFNA(VLOOKUP(T_Demandes[[#This Row],[Equipement]],T_Zones[],3,FALSE),"")</f>
        <v>20302</v>
      </c>
      <c r="G231" s="14" t="str">
        <f>TEXT(ROW()-ROW(T_Demandes[[#Headers],[N°DI]]),"000")</f>
        <v>218</v>
      </c>
      <c r="H231" s="15" t="s">
        <v>78</v>
      </c>
      <c r="I231" s="16"/>
      <c r="J231" s="16">
        <v>2.0833333333333332E-2</v>
      </c>
      <c r="K231" s="25" t="s">
        <v>60</v>
      </c>
      <c r="L231" s="17" t="s">
        <v>83</v>
      </c>
    </row>
    <row r="232" spans="1:12" x14ac:dyDescent="0.2">
      <c r="A232" s="20"/>
      <c r="B232" s="21">
        <v>43511</v>
      </c>
      <c r="C232" s="35" t="s">
        <v>498</v>
      </c>
      <c r="D232" s="18" t="s">
        <v>384</v>
      </c>
      <c r="E232" s="19" t="str">
        <f>_xlfn.IFNA(VLOOKUP(T_Demandes[[#This Row],[Equipement]],T_Zones[],2,FALSE),"")</f>
        <v>CUISSON</v>
      </c>
      <c r="F232" s="14">
        <f>_xlfn.IFNA(VLOOKUP(T_Demandes[[#This Row],[Equipement]],T_Zones[],3,FALSE),"")</f>
        <v>20304</v>
      </c>
      <c r="G232" s="14" t="str">
        <f>TEXT(ROW()-ROW(T_Demandes[[#Headers],[N°DI]]),"000")</f>
        <v>219</v>
      </c>
      <c r="H232" s="15" t="s">
        <v>78</v>
      </c>
      <c r="I232" s="16"/>
      <c r="J232" s="16">
        <v>2.0833333333333332E-2</v>
      </c>
      <c r="K232" s="25" t="s">
        <v>60</v>
      </c>
      <c r="L232" s="17" t="s">
        <v>83</v>
      </c>
    </row>
    <row r="233" spans="1:12" x14ac:dyDescent="0.2">
      <c r="A233" s="20"/>
      <c r="B233" s="21">
        <v>43511</v>
      </c>
      <c r="C233" s="35" t="s">
        <v>500</v>
      </c>
      <c r="D233" s="18" t="s">
        <v>40</v>
      </c>
      <c r="E233" s="19" t="str">
        <f>_xlfn.IFNA(VLOOKUP(T_Demandes[[#This Row],[Equipement]],T_Zones[],2,FALSE),"")</f>
        <v>BUREAU / LABO</v>
      </c>
      <c r="F233" s="14">
        <f>_xlfn.IFNA(VLOOKUP(T_Demandes[[#This Row],[Equipement]],T_Zones[],3,FALSE),"")</f>
        <v>20312</v>
      </c>
      <c r="G233" s="14" t="str">
        <f>TEXT(ROW()-ROW(T_Demandes[[#Headers],[N°DI]]),"000")</f>
        <v>220</v>
      </c>
      <c r="H233" s="15" t="s">
        <v>78</v>
      </c>
      <c r="I233" s="16"/>
      <c r="J233" s="16">
        <v>2.0833333333333332E-2</v>
      </c>
      <c r="K233" s="25" t="s">
        <v>60</v>
      </c>
      <c r="L233" s="17" t="s">
        <v>83</v>
      </c>
    </row>
    <row r="234" spans="1:12" x14ac:dyDescent="0.2">
      <c r="A234" s="20"/>
      <c r="B234" s="21">
        <v>43511</v>
      </c>
      <c r="C234" s="35" t="s">
        <v>486</v>
      </c>
      <c r="D234" s="18" t="s">
        <v>350</v>
      </c>
      <c r="E234" s="19" t="str">
        <f>_xlfn.IFNA(VLOOKUP(T_Demandes[[#This Row],[Equipement]],T_Zones[],2,FALSE),"")</f>
        <v>PREPARATION</v>
      </c>
      <c r="F234" s="14">
        <f>_xlfn.IFNA(VLOOKUP(T_Demandes[[#This Row],[Equipement]],T_Zones[],3,FALSE),"")</f>
        <v>20302</v>
      </c>
      <c r="G234" s="14" t="str">
        <f>TEXT(ROW()-ROW(T_Demandes[[#Headers],[N°DI]]),"000")</f>
        <v>221</v>
      </c>
      <c r="H234" s="15" t="s">
        <v>78</v>
      </c>
      <c r="I234" s="16"/>
      <c r="J234" s="16">
        <v>2.0833333333333332E-2</v>
      </c>
      <c r="K234" s="25" t="s">
        <v>60</v>
      </c>
      <c r="L234" s="17" t="s">
        <v>83</v>
      </c>
    </row>
    <row r="235" spans="1:12" x14ac:dyDescent="0.2">
      <c r="A235" s="20"/>
      <c r="B235" s="21">
        <v>43511</v>
      </c>
      <c r="C235" s="35" t="s">
        <v>503</v>
      </c>
      <c r="D235" s="18" t="s">
        <v>40</v>
      </c>
      <c r="E235" s="19" t="str">
        <f>_xlfn.IFNA(VLOOKUP(T_Demandes[[#This Row],[Equipement]],T_Zones[],2,FALSE),"")</f>
        <v>BUREAU / LABO</v>
      </c>
      <c r="F235" s="14">
        <f>_xlfn.IFNA(VLOOKUP(T_Demandes[[#This Row],[Equipement]],T_Zones[],3,FALSE),"")</f>
        <v>20312</v>
      </c>
      <c r="G235" s="14" t="str">
        <f>TEXT(ROW()-ROW(T_Demandes[[#Headers],[N°DI]]),"000")</f>
        <v>222</v>
      </c>
      <c r="H235" s="15" t="s">
        <v>78</v>
      </c>
      <c r="I235" s="16"/>
      <c r="J235" s="16">
        <v>2.0833333333333332E-2</v>
      </c>
      <c r="K235" s="25" t="s">
        <v>60</v>
      </c>
      <c r="L235" s="17" t="s">
        <v>83</v>
      </c>
    </row>
    <row r="236" spans="1:12" x14ac:dyDescent="0.2">
      <c r="A236" s="20"/>
      <c r="B236" s="21">
        <v>43511</v>
      </c>
      <c r="C236" s="35" t="s">
        <v>127</v>
      </c>
      <c r="D236" s="18" t="s">
        <v>33</v>
      </c>
      <c r="E236" s="19" t="str">
        <f>_xlfn.IFNA(VLOOKUP(T_Demandes[[#This Row],[Equipement]],T_Zones[],2,FALSE),"")</f>
        <v>ENERGIE / FLUIDES</v>
      </c>
      <c r="F236" s="14">
        <f>_xlfn.IFNA(VLOOKUP(T_Demandes[[#This Row],[Equipement]],T_Zones[],3,FALSE),"")</f>
        <v>20308</v>
      </c>
      <c r="G236" s="14" t="str">
        <f>TEXT(ROW()-ROW(T_Demandes[[#Headers],[N°DI]]),"000")</f>
        <v>223</v>
      </c>
      <c r="H236" s="15" t="s">
        <v>78</v>
      </c>
      <c r="I236" s="16"/>
      <c r="J236" s="16">
        <v>4.1666666666666664E-2</v>
      </c>
      <c r="K236" s="25" t="s">
        <v>60</v>
      </c>
      <c r="L236" s="17" t="s">
        <v>83</v>
      </c>
    </row>
    <row r="237" spans="1:12" ht="28.5" x14ac:dyDescent="0.2">
      <c r="A237" s="20" t="s">
        <v>117</v>
      </c>
      <c r="B237" s="21">
        <v>43511</v>
      </c>
      <c r="C237" s="35" t="s">
        <v>506</v>
      </c>
      <c r="D237" s="18" t="s">
        <v>351</v>
      </c>
      <c r="E237" s="19" t="str">
        <f>_xlfn.IFNA(VLOOKUP(T_Demandes[[#This Row],[Equipement]],T_Zones[],2,FALSE),"")</f>
        <v>CUISSON</v>
      </c>
      <c r="F237" s="14">
        <f>_xlfn.IFNA(VLOOKUP(T_Demandes[[#This Row],[Equipement]],T_Zones[],3,FALSE),"")</f>
        <v>20304</v>
      </c>
      <c r="G237" s="14" t="str">
        <f>TEXT(ROW()-ROW(T_Demandes[[#Headers],[N°DI]]),"000")</f>
        <v>224</v>
      </c>
      <c r="H237" s="15" t="s">
        <v>507</v>
      </c>
      <c r="I237" s="16"/>
      <c r="J237" s="16">
        <v>0.104166666666667</v>
      </c>
      <c r="K237" s="25" t="s">
        <v>60</v>
      </c>
      <c r="L237" s="17"/>
    </row>
    <row r="238" spans="1:12" x14ac:dyDescent="0.2">
      <c r="A238" s="20" t="s">
        <v>133</v>
      </c>
      <c r="B238" s="21">
        <v>43515</v>
      </c>
      <c r="C238" s="35" t="s">
        <v>227</v>
      </c>
      <c r="D238" s="18" t="s">
        <v>346</v>
      </c>
      <c r="E238" s="19" t="str">
        <f>_xlfn.IFNA(VLOOKUP(T_Demandes[[#This Row],[Equipement]],T_Zones[],2,FALSE),"")</f>
        <v>AUTRE</v>
      </c>
      <c r="F238" s="14">
        <f>_xlfn.IFNA(VLOOKUP(T_Demandes[[#This Row],[Equipement]],T_Zones[],3,FALSE),"")</f>
        <v>20309</v>
      </c>
      <c r="G238" s="14" t="str">
        <f>TEXT(ROW()-ROW(T_Demandes[[#Headers],[N°DI]]),"000")</f>
        <v>225</v>
      </c>
      <c r="H238" s="15" t="s">
        <v>507</v>
      </c>
      <c r="I238" s="16"/>
      <c r="J238" s="16"/>
      <c r="K238" s="25"/>
      <c r="L238" s="17"/>
    </row>
    <row r="239" spans="1:12" ht="28.5" x14ac:dyDescent="0.2">
      <c r="A239" s="20" t="s">
        <v>117</v>
      </c>
      <c r="B239" s="21">
        <v>43521</v>
      </c>
      <c r="C239" s="35" t="s">
        <v>206</v>
      </c>
      <c r="D239" s="18" t="s">
        <v>351</v>
      </c>
      <c r="E239" s="19" t="str">
        <f>_xlfn.IFNA(VLOOKUP(T_Demandes[[#This Row],[Equipement]],T_Zones[],2,FALSE),"")</f>
        <v>CUISSON</v>
      </c>
      <c r="F239" s="14">
        <f>_xlfn.IFNA(VLOOKUP(T_Demandes[[#This Row],[Equipement]],T_Zones[],3,FALSE),"")</f>
        <v>20304</v>
      </c>
      <c r="G239" s="14" t="str">
        <f>TEXT(ROW()-ROW(T_Demandes[[#Headers],[N°DI]]),"000")</f>
        <v>226</v>
      </c>
      <c r="H239" s="15"/>
      <c r="I239" s="16"/>
      <c r="J239" s="16"/>
      <c r="K239" s="25"/>
      <c r="L239" s="17"/>
    </row>
    <row r="240" spans="1:12" ht="42.75" x14ac:dyDescent="0.2">
      <c r="A240" s="20" t="s">
        <v>117</v>
      </c>
      <c r="B240" s="21">
        <v>43521</v>
      </c>
      <c r="C240" s="35" t="s">
        <v>207</v>
      </c>
      <c r="D240" s="18" t="s">
        <v>351</v>
      </c>
      <c r="E240" s="19" t="str">
        <f>_xlfn.IFNA(VLOOKUP(T_Demandes[[#This Row],[Equipement]],T_Zones[],2,FALSE),"")</f>
        <v>CUISSON</v>
      </c>
      <c r="F240" s="14">
        <f>_xlfn.IFNA(VLOOKUP(T_Demandes[[#This Row],[Equipement]],T_Zones[],3,FALSE),"")</f>
        <v>20304</v>
      </c>
      <c r="G240" s="14" t="str">
        <f>TEXT(ROW()-ROW(T_Demandes[[#Headers],[N°DI]]),"000")</f>
        <v>227</v>
      </c>
      <c r="H240" s="15"/>
      <c r="I240" s="16"/>
      <c r="J240" s="16"/>
      <c r="K240" s="25"/>
      <c r="L240" s="17"/>
    </row>
    <row r="241" spans="1:12" x14ac:dyDescent="0.2">
      <c r="A241" s="20" t="s">
        <v>89</v>
      </c>
      <c r="B241" s="21">
        <v>43493</v>
      </c>
      <c r="C241" s="35" t="s">
        <v>208</v>
      </c>
      <c r="D241" s="18" t="s">
        <v>388</v>
      </c>
      <c r="E241" s="19" t="str">
        <f>_xlfn.IFNA(VLOOKUP(T_Demandes[[#This Row],[Equipement]],T_Zones[],2,FALSE),"")</f>
        <v>CUISSON</v>
      </c>
      <c r="F241" s="14">
        <f>_xlfn.IFNA(VLOOKUP(T_Demandes[[#This Row],[Equipement]],T_Zones[],3,FALSE),"")</f>
        <v>20304</v>
      </c>
      <c r="G241" s="14" t="str">
        <f>TEXT(ROW()-ROW(T_Demandes[[#Headers],[N°DI]]),"000")</f>
        <v>228</v>
      </c>
      <c r="H241" s="15" t="s">
        <v>77</v>
      </c>
      <c r="I241" s="16"/>
      <c r="J241" s="16">
        <v>0.3125</v>
      </c>
      <c r="K241" s="25" t="s">
        <v>60</v>
      </c>
      <c r="L241" s="17"/>
    </row>
    <row r="242" spans="1:12" x14ac:dyDescent="0.2">
      <c r="A242" s="20" t="s">
        <v>89</v>
      </c>
      <c r="B242" s="21">
        <v>43500</v>
      </c>
      <c r="C242" s="35" t="s">
        <v>286</v>
      </c>
      <c r="D242" s="18" t="s">
        <v>384</v>
      </c>
      <c r="E242" s="19" t="str">
        <f>_xlfn.IFNA(VLOOKUP(T_Demandes[[#This Row],[Equipement]],T_Zones[],2,FALSE),"")</f>
        <v>CUISSON</v>
      </c>
      <c r="F242" s="14">
        <f>_xlfn.IFNA(VLOOKUP(T_Demandes[[#This Row],[Equipement]],T_Zones[],3,FALSE),"")</f>
        <v>20304</v>
      </c>
      <c r="G242" s="14" t="str">
        <f>TEXT(ROW()-ROW(T_Demandes[[#Headers],[N°DI]]),"000")</f>
        <v>229</v>
      </c>
      <c r="H242" s="15" t="s">
        <v>77</v>
      </c>
      <c r="I242" s="16"/>
      <c r="J242" s="16">
        <v>0.3125</v>
      </c>
      <c r="K242" s="25" t="s">
        <v>60</v>
      </c>
      <c r="L242" s="17"/>
    </row>
    <row r="243" spans="1:12" x14ac:dyDescent="0.2">
      <c r="A243" s="20" t="s">
        <v>89</v>
      </c>
      <c r="B243" s="21">
        <v>43528</v>
      </c>
      <c r="C243" s="35" t="s">
        <v>408</v>
      </c>
      <c r="D243" s="18" t="s">
        <v>353</v>
      </c>
      <c r="E243" s="19" t="str">
        <f>_xlfn.IFNA(VLOOKUP(T_Demandes[[#This Row],[Equipement]],T_Zones[],2,FALSE),"")</f>
        <v>CUISSON</v>
      </c>
      <c r="F243" s="14">
        <f>_xlfn.IFNA(VLOOKUP(T_Demandes[[#This Row],[Equipement]],T_Zones[],3,FALSE),"")</f>
        <v>20307</v>
      </c>
      <c r="G243" s="14" t="str">
        <f>TEXT(ROW()-ROW(T_Demandes[[#Headers],[N°DI]]),"000")</f>
        <v>230</v>
      </c>
      <c r="H243" s="15" t="s">
        <v>80</v>
      </c>
      <c r="I243" s="16"/>
      <c r="J243" s="16">
        <v>0.20833333333333301</v>
      </c>
      <c r="K243" s="25" t="s">
        <v>60</v>
      </c>
      <c r="L243" s="17"/>
    </row>
    <row r="244" spans="1:12" x14ac:dyDescent="0.2">
      <c r="A244" s="20" t="s">
        <v>89</v>
      </c>
      <c r="B244" s="21">
        <v>43518</v>
      </c>
      <c r="C244" s="35" t="s">
        <v>509</v>
      </c>
      <c r="D244" s="18" t="s">
        <v>398</v>
      </c>
      <c r="E244" s="19" t="str">
        <f>_xlfn.IFNA(VLOOKUP(T_Demandes[[#This Row],[Equipement]],T_Zones[],2,FALSE),"")</f>
        <v>SUCRE</v>
      </c>
      <c r="F244" s="14">
        <f>_xlfn.IFNA(VLOOKUP(T_Demandes[[#This Row],[Equipement]],T_Zones[],3,FALSE),"")</f>
        <v>20304</v>
      </c>
      <c r="G244" s="14" t="str">
        <f>TEXT(ROW()-ROW(T_Demandes[[#Headers],[N°DI]]),"000")</f>
        <v>231</v>
      </c>
      <c r="H244" s="15" t="s">
        <v>76</v>
      </c>
      <c r="I244" s="16"/>
      <c r="J244" s="16">
        <v>0.16666666666666599</v>
      </c>
      <c r="K244" s="25" t="s">
        <v>60</v>
      </c>
      <c r="L244" s="17"/>
    </row>
    <row r="245" spans="1:12" x14ac:dyDescent="0.2">
      <c r="A245" s="20" t="s">
        <v>89</v>
      </c>
      <c r="B245" s="21">
        <v>43535</v>
      </c>
      <c r="C245" s="35" t="s">
        <v>127</v>
      </c>
      <c r="D245" s="18" t="s">
        <v>33</v>
      </c>
      <c r="E245" s="19" t="str">
        <f>_xlfn.IFNA(VLOOKUP(T_Demandes[[#This Row],[Equipement]],T_Zones[],2,FALSE),"")</f>
        <v>ENERGIE / FLUIDES</v>
      </c>
      <c r="F245" s="14">
        <f>_xlfn.IFNA(VLOOKUP(T_Demandes[[#This Row],[Equipement]],T_Zones[],3,FALSE),"")</f>
        <v>20308</v>
      </c>
      <c r="G245" s="14" t="str">
        <f>TEXT(ROW()-ROW(T_Demandes[[#Headers],[N°DI]]),"000")</f>
        <v>232</v>
      </c>
      <c r="H245" s="15"/>
      <c r="I245" s="16"/>
      <c r="J245" s="16"/>
      <c r="K245" s="25"/>
      <c r="L245" s="17"/>
    </row>
    <row r="246" spans="1:12" x14ac:dyDescent="0.2">
      <c r="A246" s="20" t="s">
        <v>89</v>
      </c>
      <c r="B246" s="21">
        <v>43549</v>
      </c>
      <c r="C246" s="35" t="s">
        <v>510</v>
      </c>
      <c r="D246" s="18" t="s">
        <v>387</v>
      </c>
      <c r="E246" s="19" t="str">
        <f>_xlfn.IFNA(VLOOKUP(T_Demandes[[#This Row],[Equipement]],T_Zones[],2,FALSE),"")</f>
        <v>CUISSON</v>
      </c>
      <c r="F246" s="14">
        <f>_xlfn.IFNA(VLOOKUP(T_Demandes[[#This Row],[Equipement]],T_Zones[],3,FALSE),"")</f>
        <v>20304</v>
      </c>
      <c r="G246" s="14" t="str">
        <f>TEXT(ROW()-ROW(T_Demandes[[#Headers],[N°DI]]),"000")</f>
        <v>233</v>
      </c>
      <c r="H246" s="15" t="s">
        <v>77</v>
      </c>
      <c r="I246" s="16"/>
      <c r="J246" s="16">
        <v>0.3125</v>
      </c>
      <c r="K246" s="25" t="s">
        <v>60</v>
      </c>
      <c r="L246" s="17"/>
    </row>
    <row r="247" spans="1:12" x14ac:dyDescent="0.2">
      <c r="A247" s="20" t="s">
        <v>89</v>
      </c>
      <c r="B247" s="21">
        <v>43549</v>
      </c>
      <c r="C247" s="35" t="s">
        <v>511</v>
      </c>
      <c r="D247" s="18" t="s">
        <v>351</v>
      </c>
      <c r="E247" s="19" t="str">
        <f>_xlfn.IFNA(VLOOKUP(T_Demandes[[#This Row],[Equipement]],T_Zones[],2,FALSE),"")</f>
        <v>CUISSON</v>
      </c>
      <c r="F247" s="14">
        <f>_xlfn.IFNA(VLOOKUP(T_Demandes[[#This Row],[Equipement]],T_Zones[],3,FALSE),"")</f>
        <v>20304</v>
      </c>
      <c r="G247" s="14" t="str">
        <f>TEXT(ROW()-ROW(T_Demandes[[#Headers],[N°DI]]),"000")</f>
        <v>234</v>
      </c>
      <c r="H247" s="15" t="s">
        <v>80</v>
      </c>
      <c r="I247" s="16"/>
      <c r="J247" s="16">
        <v>0.16666666666666599</v>
      </c>
      <c r="K247" s="25" t="s">
        <v>60</v>
      </c>
      <c r="L247" s="17"/>
    </row>
    <row r="248" spans="1:12" x14ac:dyDescent="0.2">
      <c r="A248" s="20" t="s">
        <v>216</v>
      </c>
      <c r="B248" s="21">
        <v>43550</v>
      </c>
      <c r="C248" s="35" t="s">
        <v>512</v>
      </c>
      <c r="D248" s="18" t="s">
        <v>350</v>
      </c>
      <c r="E248" s="19" t="str">
        <f>_xlfn.IFNA(VLOOKUP(T_Demandes[[#This Row],[Equipement]],T_Zones[],2,FALSE),"")</f>
        <v>PREPARATION</v>
      </c>
      <c r="F248" s="14">
        <f>_xlfn.IFNA(VLOOKUP(T_Demandes[[#This Row],[Equipement]],T_Zones[],3,FALSE),"")</f>
        <v>20302</v>
      </c>
      <c r="G248" s="14" t="str">
        <f>TEXT(ROW()-ROW(T_Demandes[[#Headers],[N°DI]]),"000")</f>
        <v>235</v>
      </c>
      <c r="H248" s="15" t="s">
        <v>78</v>
      </c>
      <c r="I248" s="16"/>
      <c r="J248" s="16">
        <v>2.0833333333333332E-2</v>
      </c>
      <c r="K248" s="25" t="s">
        <v>60</v>
      </c>
      <c r="L248" s="17"/>
    </row>
    <row r="249" spans="1:12" ht="28.5" x14ac:dyDescent="0.2">
      <c r="A249" s="20" t="s">
        <v>216</v>
      </c>
      <c r="B249" s="21">
        <v>43551</v>
      </c>
      <c r="C249" s="35" t="s">
        <v>513</v>
      </c>
      <c r="D249" s="18" t="s">
        <v>390</v>
      </c>
      <c r="E249" s="19" t="str">
        <f>_xlfn.IFNA(VLOOKUP(T_Demandes[[#This Row],[Equipement]],T_Zones[],2,FALSE),"")</f>
        <v>CUISSON</v>
      </c>
      <c r="F249" s="14">
        <f>_xlfn.IFNA(VLOOKUP(T_Demandes[[#This Row],[Equipement]],T_Zones[],3,FALSE),"")</f>
        <v>20304</v>
      </c>
      <c r="G249" s="14" t="str">
        <f>TEXT(ROW()-ROW(T_Demandes[[#Headers],[N°DI]]),"000")</f>
        <v>236</v>
      </c>
      <c r="H249" s="15" t="s">
        <v>80</v>
      </c>
      <c r="I249" s="16"/>
      <c r="J249" s="16">
        <v>4.1666666666666664E-2</v>
      </c>
      <c r="K249" s="25" t="s">
        <v>60</v>
      </c>
      <c r="L249" s="17"/>
    </row>
    <row r="250" spans="1:12" x14ac:dyDescent="0.2">
      <c r="A250" s="20" t="s">
        <v>413</v>
      </c>
      <c r="B250" s="21">
        <v>43560</v>
      </c>
      <c r="C250" s="35" t="s">
        <v>514</v>
      </c>
      <c r="D250" s="18" t="s">
        <v>353</v>
      </c>
      <c r="E250" s="19" t="str">
        <f>_xlfn.IFNA(VLOOKUP(T_Demandes[[#This Row],[Equipement]],T_Zones[],2,FALSE),"")</f>
        <v>CUISSON</v>
      </c>
      <c r="F250" s="14">
        <f>_xlfn.IFNA(VLOOKUP(T_Demandes[[#This Row],[Equipement]],T_Zones[],3,FALSE),"")</f>
        <v>20307</v>
      </c>
      <c r="G250" s="14" t="str">
        <f>TEXT(ROW()-ROW(T_Demandes[[#Headers],[N°DI]]),"000")</f>
        <v>237</v>
      </c>
      <c r="H250" s="15" t="s">
        <v>80</v>
      </c>
      <c r="I250" s="16"/>
      <c r="J250" s="16">
        <v>0.125</v>
      </c>
      <c r="K250" s="25" t="s">
        <v>60</v>
      </c>
      <c r="L250" s="17"/>
    </row>
    <row r="251" spans="1:12" x14ac:dyDescent="0.2">
      <c r="A251" s="20"/>
      <c r="B251" s="21">
        <v>43621</v>
      </c>
      <c r="C251" s="35"/>
      <c r="D251" s="18"/>
      <c r="E251" s="19" t="str">
        <f>_xlfn.IFNA(VLOOKUP(T_Demandes[[#This Row],[Equipement]],T_Zones[],2,FALSE),"")</f>
        <v/>
      </c>
      <c r="F251" s="14" t="str">
        <f>_xlfn.IFNA(VLOOKUP(T_Demandes[[#This Row],[Equipement]],T_Zones[],3,FALSE),"")</f>
        <v/>
      </c>
      <c r="G251" s="14" t="str">
        <f>TEXT(ROW()-ROW(T_Demandes[[#Headers],[N°DI]]),"000")</f>
        <v>238</v>
      </c>
      <c r="H251" s="15" t="s">
        <v>81</v>
      </c>
      <c r="I251" s="16"/>
      <c r="J251" s="16"/>
      <c r="K251" s="25"/>
      <c r="L251" s="17" t="s">
        <v>83</v>
      </c>
    </row>
    <row r="252" spans="1:12" x14ac:dyDescent="0.2">
      <c r="A252" s="20" t="s">
        <v>528</v>
      </c>
      <c r="B252" s="21">
        <v>43621</v>
      </c>
      <c r="C252" s="35" t="s">
        <v>527</v>
      </c>
      <c r="D252" s="18" t="s">
        <v>350</v>
      </c>
      <c r="E252" s="19" t="str">
        <f>_xlfn.IFNA(VLOOKUP(T_Demandes[[#This Row],[Equipement]],T_Zones[],2,FALSE),"")</f>
        <v>PREPARATION</v>
      </c>
      <c r="F252" s="14">
        <f>_xlfn.IFNA(VLOOKUP(T_Demandes[[#This Row],[Equipement]],T_Zones[],3,FALSE),"")</f>
        <v>20302</v>
      </c>
      <c r="G252" s="14" t="str">
        <f>TEXT(ROW()-ROW(T_Demandes[[#Headers],[N°DI]]),"000")</f>
        <v>239</v>
      </c>
      <c r="H252" s="15" t="s">
        <v>79</v>
      </c>
      <c r="I252" s="16"/>
      <c r="J252" s="16">
        <v>2.0833333333333332E-2</v>
      </c>
      <c r="K252" s="25" t="s">
        <v>60</v>
      </c>
      <c r="L252" s="17" t="s">
        <v>83</v>
      </c>
    </row>
    <row r="253" spans="1:12" x14ac:dyDescent="0.2">
      <c r="A253" s="20" t="s">
        <v>528</v>
      </c>
      <c r="B253" s="21">
        <v>43621</v>
      </c>
      <c r="C253" s="35" t="s">
        <v>530</v>
      </c>
      <c r="D253" s="18" t="s">
        <v>356</v>
      </c>
      <c r="E253" s="19" t="str">
        <f>_xlfn.IFNA(VLOOKUP(T_Demandes[[#This Row],[Equipement]],T_Zones[],2,FALSE),"")</f>
        <v>PREPARATION</v>
      </c>
      <c r="F253" s="14">
        <f>_xlfn.IFNA(VLOOKUP(T_Demandes[[#This Row],[Equipement]],T_Zones[],3,FALSE),"")</f>
        <v>20302</v>
      </c>
      <c r="G253" s="14" t="str">
        <f>TEXT(ROW()-ROW(T_Demandes[[#Headers],[N°DI]]),"000")</f>
        <v>240</v>
      </c>
      <c r="H253" s="15" t="s">
        <v>79</v>
      </c>
      <c r="I253" s="16"/>
      <c r="J253" s="16">
        <v>2.0833333333333332E-2</v>
      </c>
      <c r="K253" s="25" t="s">
        <v>60</v>
      </c>
      <c r="L253" s="17" t="s">
        <v>83</v>
      </c>
    </row>
    <row r="254" spans="1:12" x14ac:dyDescent="0.2">
      <c r="A254" s="20" t="s">
        <v>528</v>
      </c>
      <c r="B254" s="21">
        <v>43621</v>
      </c>
      <c r="C254" s="35" t="s">
        <v>532</v>
      </c>
      <c r="D254" s="18" t="s">
        <v>387</v>
      </c>
      <c r="E254" s="19" t="str">
        <f>_xlfn.IFNA(VLOOKUP(T_Demandes[[#This Row],[Equipement]],T_Zones[],2,FALSE),"")</f>
        <v>CUISSON</v>
      </c>
      <c r="F254" s="14">
        <f>_xlfn.IFNA(VLOOKUP(T_Demandes[[#This Row],[Equipement]],T_Zones[],3,FALSE),"")</f>
        <v>20304</v>
      </c>
      <c r="G254" s="14" t="str">
        <f>TEXT(ROW()-ROW(T_Demandes[[#Headers],[N°DI]]),"000")</f>
        <v>241</v>
      </c>
      <c r="H254" s="15" t="s">
        <v>79</v>
      </c>
      <c r="I254" s="16"/>
      <c r="J254" s="16">
        <v>2.0833333333333332E-2</v>
      </c>
      <c r="K254" s="25" t="s">
        <v>60</v>
      </c>
      <c r="L254" s="17" t="s">
        <v>83</v>
      </c>
    </row>
    <row r="255" spans="1:12" x14ac:dyDescent="0.2">
      <c r="A255" s="20" t="s">
        <v>528</v>
      </c>
      <c r="B255" s="21">
        <v>43621</v>
      </c>
      <c r="C255" s="35" t="s">
        <v>534</v>
      </c>
      <c r="D255" s="18" t="s">
        <v>388</v>
      </c>
      <c r="E255" s="19" t="str">
        <f>_xlfn.IFNA(VLOOKUP(T_Demandes[[#This Row],[Equipement]],T_Zones[],2,FALSE),"")</f>
        <v>CUISSON</v>
      </c>
      <c r="F255" s="14">
        <f>_xlfn.IFNA(VLOOKUP(T_Demandes[[#This Row],[Equipement]],T_Zones[],3,FALSE),"")</f>
        <v>20304</v>
      </c>
      <c r="G255" s="14" t="str">
        <f>TEXT(ROW()-ROW(T_Demandes[[#Headers],[N°DI]]),"000")</f>
        <v>242</v>
      </c>
      <c r="H255" s="15" t="s">
        <v>79</v>
      </c>
      <c r="I255" s="16"/>
      <c r="J255" s="16">
        <v>2.0833333333333332E-2</v>
      </c>
      <c r="K255" s="25" t="s">
        <v>60</v>
      </c>
      <c r="L255" s="17" t="s">
        <v>83</v>
      </c>
    </row>
    <row r="256" spans="1:12" x14ac:dyDescent="0.2">
      <c r="A256" s="20" t="s">
        <v>528</v>
      </c>
      <c r="B256" s="21">
        <v>43621</v>
      </c>
      <c r="C256" s="35" t="s">
        <v>536</v>
      </c>
      <c r="D256" s="18" t="s">
        <v>364</v>
      </c>
      <c r="E256" s="19" t="str">
        <f>_xlfn.IFNA(VLOOKUP(T_Demandes[[#This Row],[Equipement]],T_Zones[],2,FALSE),"")</f>
        <v>CIP</v>
      </c>
      <c r="F256" s="14">
        <f>_xlfn.IFNA(VLOOKUP(T_Demandes[[#This Row],[Equipement]],T_Zones[],3,FALSE),"")</f>
        <v>20301</v>
      </c>
      <c r="G256" s="14" t="str">
        <f>TEXT(ROW()-ROW(T_Demandes[[#Headers],[N°DI]]),"000")</f>
        <v>243</v>
      </c>
      <c r="H256" s="15" t="s">
        <v>79</v>
      </c>
      <c r="I256" s="16"/>
      <c r="J256" s="16">
        <v>6.25E-2</v>
      </c>
      <c r="K256" s="25" t="s">
        <v>60</v>
      </c>
      <c r="L256" s="17" t="s">
        <v>83</v>
      </c>
    </row>
    <row r="257" spans="1:12" x14ac:dyDescent="0.2">
      <c r="A257" s="20" t="s">
        <v>528</v>
      </c>
      <c r="B257" s="21">
        <v>43621</v>
      </c>
      <c r="C257" s="35" t="s">
        <v>538</v>
      </c>
      <c r="D257" s="18" t="s">
        <v>382</v>
      </c>
      <c r="E257" s="19" t="str">
        <f>_xlfn.IFNA(VLOOKUP(T_Demandes[[#This Row],[Equipement]],T_Zones[],2,FALSE),"")</f>
        <v>PREPARATION</v>
      </c>
      <c r="F257" s="14">
        <f>_xlfn.IFNA(VLOOKUP(T_Demandes[[#This Row],[Equipement]],T_Zones[],3,FALSE),"")</f>
        <v>20302</v>
      </c>
      <c r="G257" s="14" t="str">
        <f>TEXT(ROW()-ROW(T_Demandes[[#Headers],[N°DI]]),"000")</f>
        <v>244</v>
      </c>
      <c r="H257" s="15" t="s">
        <v>79</v>
      </c>
      <c r="I257" s="16"/>
      <c r="J257" s="16">
        <v>4.1666666666666664E-2</v>
      </c>
      <c r="K257" s="25" t="s">
        <v>60</v>
      </c>
      <c r="L257" s="17" t="s">
        <v>83</v>
      </c>
    </row>
    <row r="258" spans="1:12" x14ac:dyDescent="0.2">
      <c r="A258" s="20" t="s">
        <v>528</v>
      </c>
      <c r="B258" s="21">
        <v>43621</v>
      </c>
      <c r="C258" s="35" t="s">
        <v>391</v>
      </c>
      <c r="D258" s="18" t="s">
        <v>397</v>
      </c>
      <c r="E258" s="19" t="str">
        <f>_xlfn.IFNA(VLOOKUP(T_Demandes[[#This Row],[Equipement]],T_Zones[],2,FALSE),"")</f>
        <v>MAINTENANCE</v>
      </c>
      <c r="F258" s="14">
        <f>_xlfn.IFNA(VLOOKUP(T_Demandes[[#This Row],[Equipement]],T_Zones[],3,FALSE),"")</f>
        <v>20307</v>
      </c>
      <c r="G258" s="14" t="str">
        <f>TEXT(ROW()-ROW(T_Demandes[[#Headers],[N°DI]]),"000")</f>
        <v>245</v>
      </c>
      <c r="H258" s="15" t="s">
        <v>79</v>
      </c>
      <c r="I258" s="16"/>
      <c r="J258" s="16">
        <v>8.3333333333333301E-2</v>
      </c>
      <c r="K258" s="25" t="s">
        <v>60</v>
      </c>
      <c r="L258" s="17" t="s">
        <v>83</v>
      </c>
    </row>
    <row r="259" spans="1:12" ht="57" x14ac:dyDescent="0.2">
      <c r="A259" s="20" t="s">
        <v>105</v>
      </c>
      <c r="B259" s="21">
        <v>43622</v>
      </c>
      <c r="C259" s="35" t="s">
        <v>540</v>
      </c>
      <c r="D259" s="18" t="s">
        <v>351</v>
      </c>
      <c r="E259" s="19" t="str">
        <f>_xlfn.IFNA(VLOOKUP(T_Demandes[[#This Row],[Equipement]],T_Zones[],2,FALSE),"")</f>
        <v>CUISSON</v>
      </c>
      <c r="F259" s="14">
        <f>_xlfn.IFNA(VLOOKUP(T_Demandes[[#This Row],[Equipement]],T_Zones[],3,FALSE),"")</f>
        <v>20304</v>
      </c>
      <c r="G259" s="14" t="str">
        <f>TEXT(ROW()-ROW(T_Demandes[[#Headers],[N°DI]]),"000")</f>
        <v>246</v>
      </c>
      <c r="H259" s="15"/>
      <c r="I259" s="16"/>
      <c r="J259" s="16"/>
      <c r="K259" s="25"/>
      <c r="L259" s="17"/>
    </row>
    <row r="260" spans="1:12" ht="28.5" x14ac:dyDescent="0.2">
      <c r="A260" s="20" t="s">
        <v>105</v>
      </c>
      <c r="B260" s="21">
        <v>43622</v>
      </c>
      <c r="C260" s="35" t="s">
        <v>541</v>
      </c>
      <c r="D260" s="18" t="s">
        <v>350</v>
      </c>
      <c r="E260" s="19" t="str">
        <f>_xlfn.IFNA(VLOOKUP(T_Demandes[[#This Row],[Equipement]],T_Zones[],2,FALSE),"")</f>
        <v>PREPARATION</v>
      </c>
      <c r="F260" s="14">
        <f>_xlfn.IFNA(VLOOKUP(T_Demandes[[#This Row],[Equipement]],T_Zones[],3,FALSE),"")</f>
        <v>20302</v>
      </c>
      <c r="G260" s="14" t="str">
        <f>TEXT(ROW()-ROW(T_Demandes[[#Headers],[N°DI]]),"000")</f>
        <v>247</v>
      </c>
      <c r="H260" s="15"/>
      <c r="I260" s="16"/>
      <c r="J260" s="16"/>
      <c r="K260" s="25"/>
      <c r="L260" s="17"/>
    </row>
    <row r="261" spans="1:12" ht="28.5" x14ac:dyDescent="0.2">
      <c r="A261" s="20" t="s">
        <v>105</v>
      </c>
      <c r="B261" s="21">
        <v>43622</v>
      </c>
      <c r="C261" s="35" t="s">
        <v>542</v>
      </c>
      <c r="D261" s="18" t="s">
        <v>350</v>
      </c>
      <c r="E261" s="19" t="str">
        <f>_xlfn.IFNA(VLOOKUP(T_Demandes[[#This Row],[Equipement]],T_Zones[],2,FALSE),"")</f>
        <v>PREPARATION</v>
      </c>
      <c r="F261" s="14">
        <f>_xlfn.IFNA(VLOOKUP(T_Demandes[[#This Row],[Equipement]],T_Zones[],3,FALSE),"")</f>
        <v>20302</v>
      </c>
      <c r="G261" s="14" t="str">
        <f>TEXT(ROW()-ROW(T_Demandes[[#Headers],[N°DI]]),"000")</f>
        <v>248</v>
      </c>
      <c r="H261" s="15"/>
      <c r="I261" s="16"/>
      <c r="J261" s="16"/>
      <c r="K261" s="25"/>
      <c r="L261" s="17"/>
    </row>
    <row r="262" spans="1:12" x14ac:dyDescent="0.2">
      <c r="A262" s="20" t="s">
        <v>89</v>
      </c>
      <c r="B262" s="21">
        <v>43622</v>
      </c>
      <c r="C262" s="35" t="s">
        <v>543</v>
      </c>
      <c r="D262" s="18" t="s">
        <v>52</v>
      </c>
      <c r="E262" s="19" t="str">
        <f>_xlfn.IFNA(VLOOKUP(T_Demandes[[#This Row],[Equipement]],T_Zones[],2,FALSE),"")</f>
        <v>MAINTENANCE</v>
      </c>
      <c r="F262" s="14">
        <f>_xlfn.IFNA(VLOOKUP(T_Demandes[[#This Row],[Equipement]],T_Zones[],3,FALSE),"")</f>
        <v>20307</v>
      </c>
      <c r="G262" s="14" t="str">
        <f>TEXT(ROW()-ROW(T_Demandes[[#Headers],[N°DI]]),"000")</f>
        <v>249</v>
      </c>
      <c r="H262" s="15" t="s">
        <v>78</v>
      </c>
      <c r="I262" s="16"/>
      <c r="J262" s="16"/>
      <c r="K262" s="25"/>
      <c r="L262" s="17"/>
    </row>
    <row r="263" spans="1:12" x14ac:dyDescent="0.2">
      <c r="A263" s="20"/>
      <c r="B263" s="21"/>
      <c r="C263" s="35" t="s">
        <v>545</v>
      </c>
      <c r="D263" s="18" t="s">
        <v>382</v>
      </c>
      <c r="E263" s="19" t="str">
        <f>_xlfn.IFNA(VLOOKUP(T_Demandes[[#This Row],[Equipement]],T_Zones[],2,FALSE),"")</f>
        <v>PREPARATION</v>
      </c>
      <c r="F263" s="14">
        <f>_xlfn.IFNA(VLOOKUP(T_Demandes[[#This Row],[Equipement]],T_Zones[],3,FALSE),"")</f>
        <v>20302</v>
      </c>
      <c r="G263" s="14" t="str">
        <f>TEXT(ROW()-ROW(T_Demandes[[#Headers],[N°DI]]),"000")</f>
        <v>250</v>
      </c>
      <c r="H263" s="15" t="s">
        <v>79</v>
      </c>
      <c r="I263" s="16"/>
      <c r="J263" s="16">
        <v>8.3333333333333301E-2</v>
      </c>
      <c r="K263" s="25" t="s">
        <v>60</v>
      </c>
      <c r="L263" s="17" t="s">
        <v>83</v>
      </c>
    </row>
    <row r="264" spans="1:12" x14ac:dyDescent="0.2">
      <c r="A264" s="20"/>
      <c r="B264" s="21"/>
      <c r="C264" s="35" t="s">
        <v>127</v>
      </c>
      <c r="D264" s="18" t="s">
        <v>33</v>
      </c>
      <c r="E264" s="19" t="str">
        <f>_xlfn.IFNA(VLOOKUP(T_Demandes[[#This Row],[Equipement]],T_Zones[],2,FALSE),"")</f>
        <v>ENERGIE / FLUIDES</v>
      </c>
      <c r="F264" s="14">
        <f>_xlfn.IFNA(VLOOKUP(T_Demandes[[#This Row],[Equipement]],T_Zones[],3,FALSE),"")</f>
        <v>20308</v>
      </c>
      <c r="G264" s="14" t="str">
        <f>TEXT(ROW()-ROW(T_Demandes[[#Headers],[N°DI]]),"000")</f>
        <v>251</v>
      </c>
      <c r="H264" s="15" t="s">
        <v>78</v>
      </c>
      <c r="I264" s="16"/>
      <c r="J264" s="16">
        <v>0.125</v>
      </c>
      <c r="K264" s="25" t="s">
        <v>60</v>
      </c>
      <c r="L264" s="17" t="s">
        <v>83</v>
      </c>
    </row>
    <row r="265" spans="1:12" x14ac:dyDescent="0.2">
      <c r="A265" s="20"/>
      <c r="B265" s="21"/>
      <c r="C265" s="35" t="s">
        <v>548</v>
      </c>
      <c r="D265" s="18" t="s">
        <v>352</v>
      </c>
      <c r="E265" s="19" t="str">
        <f>_xlfn.IFNA(VLOOKUP(T_Demandes[[#This Row],[Equipement]],T_Zones[],2,FALSE),"")</f>
        <v>CIP</v>
      </c>
      <c r="F265" s="14">
        <f>_xlfn.IFNA(VLOOKUP(T_Demandes[[#This Row],[Equipement]],T_Zones[],3,FALSE),"")</f>
        <v>20301</v>
      </c>
      <c r="G265" s="14" t="str">
        <f>TEXT(ROW()-ROW(T_Demandes[[#Headers],[N°DI]]),"000")</f>
        <v>252</v>
      </c>
      <c r="H265" s="15" t="s">
        <v>78</v>
      </c>
      <c r="I265" s="16"/>
      <c r="J265" s="16">
        <v>4.1666666666666664E-2</v>
      </c>
      <c r="K265" s="25" t="s">
        <v>60</v>
      </c>
      <c r="L265" s="17" t="s">
        <v>83</v>
      </c>
    </row>
    <row r="266" spans="1:12" x14ac:dyDescent="0.2">
      <c r="A266" s="20"/>
      <c r="B266" s="21"/>
      <c r="C266" s="35" t="s">
        <v>550</v>
      </c>
      <c r="D266" s="18" t="s">
        <v>402</v>
      </c>
      <c r="E266" s="19" t="str">
        <f>_xlfn.IFNA(VLOOKUP(T_Demandes[[#This Row],[Equipement]],T_Zones[],2,FALSE),"")</f>
        <v>PREPARATION</v>
      </c>
      <c r="F266" s="14">
        <f>_xlfn.IFNA(VLOOKUP(T_Demandes[[#This Row],[Equipement]],T_Zones[],3,FALSE),"")</f>
        <v>20302</v>
      </c>
      <c r="G266" s="14" t="str">
        <f>TEXT(ROW()-ROW(T_Demandes[[#Headers],[N°DI]]),"000")</f>
        <v>253</v>
      </c>
      <c r="H266" s="15" t="s">
        <v>78</v>
      </c>
      <c r="I266" s="16"/>
      <c r="J266" s="16">
        <v>2.0833333333333332E-2</v>
      </c>
      <c r="K266" s="25" t="s">
        <v>60</v>
      </c>
      <c r="L266" s="17" t="s">
        <v>83</v>
      </c>
    </row>
    <row r="267" spans="1:12" x14ac:dyDescent="0.2">
      <c r="A267" s="20"/>
      <c r="B267" s="21"/>
      <c r="C267" s="35" t="s">
        <v>552</v>
      </c>
      <c r="D267" s="18" t="s">
        <v>384</v>
      </c>
      <c r="E267" s="19" t="str">
        <f>_xlfn.IFNA(VLOOKUP(T_Demandes[[#This Row],[Equipement]],T_Zones[],2,FALSE),"")</f>
        <v>CUISSON</v>
      </c>
      <c r="F267" s="14">
        <f>_xlfn.IFNA(VLOOKUP(T_Demandes[[#This Row],[Equipement]],T_Zones[],3,FALSE),"")</f>
        <v>20304</v>
      </c>
      <c r="G267" s="14" t="str">
        <f>TEXT(ROW()-ROW(T_Demandes[[#Headers],[N°DI]]),"000")</f>
        <v>254</v>
      </c>
      <c r="H267" s="15" t="s">
        <v>78</v>
      </c>
      <c r="I267" s="16"/>
      <c r="J267" s="16">
        <v>4.1666666666666664E-2</v>
      </c>
      <c r="K267" s="25" t="s">
        <v>60</v>
      </c>
      <c r="L267" s="17" t="s">
        <v>83</v>
      </c>
    </row>
    <row r="268" spans="1:12" x14ac:dyDescent="0.2">
      <c r="A268" s="20"/>
      <c r="B268" s="21"/>
      <c r="C268" s="35" t="s">
        <v>554</v>
      </c>
      <c r="D268" s="18" t="s">
        <v>364</v>
      </c>
      <c r="E268" s="19" t="str">
        <f>_xlfn.IFNA(VLOOKUP(T_Demandes[[#This Row],[Equipement]],T_Zones[],2,FALSE),"")</f>
        <v>CIP</v>
      </c>
      <c r="F268" s="14">
        <f>_xlfn.IFNA(VLOOKUP(T_Demandes[[#This Row],[Equipement]],T_Zones[],3,FALSE),"")</f>
        <v>20301</v>
      </c>
      <c r="G268" s="14" t="str">
        <f>TEXT(ROW()-ROW(T_Demandes[[#Headers],[N°DI]]),"000")</f>
        <v>255</v>
      </c>
      <c r="H268" s="15" t="s">
        <v>78</v>
      </c>
      <c r="I268" s="16"/>
      <c r="J268" s="16">
        <v>2.0833333333333332E-2</v>
      </c>
      <c r="K268" s="25" t="s">
        <v>60</v>
      </c>
      <c r="L268" s="17" t="s">
        <v>83</v>
      </c>
    </row>
    <row r="269" spans="1:12" x14ac:dyDescent="0.2">
      <c r="A269" s="20"/>
      <c r="B269" s="21"/>
      <c r="C269" s="35" t="s">
        <v>556</v>
      </c>
      <c r="D269" s="18" t="s">
        <v>388</v>
      </c>
      <c r="E269" s="19" t="str">
        <f>_xlfn.IFNA(VLOOKUP(T_Demandes[[#This Row],[Equipement]],T_Zones[],2,FALSE),"")</f>
        <v>CUISSON</v>
      </c>
      <c r="F269" s="14">
        <f>_xlfn.IFNA(VLOOKUP(T_Demandes[[#This Row],[Equipement]],T_Zones[],3,FALSE),"")</f>
        <v>20304</v>
      </c>
      <c r="G269" s="14" t="str">
        <f>TEXT(ROW()-ROW(T_Demandes[[#Headers],[N°DI]]),"000")</f>
        <v>256</v>
      </c>
      <c r="H269" s="15" t="s">
        <v>78</v>
      </c>
      <c r="I269" s="16"/>
      <c r="J269" s="16">
        <v>2.0833333333333332E-2</v>
      </c>
      <c r="K269" s="25" t="s">
        <v>60</v>
      </c>
      <c r="L269" s="17" t="s">
        <v>83</v>
      </c>
    </row>
    <row r="270" spans="1:12" x14ac:dyDescent="0.2">
      <c r="A270" s="20"/>
      <c r="B270" s="21"/>
      <c r="C270" s="35" t="s">
        <v>558</v>
      </c>
      <c r="D270" s="18" t="s">
        <v>387</v>
      </c>
      <c r="E270" s="19" t="str">
        <f>_xlfn.IFNA(VLOOKUP(T_Demandes[[#This Row],[Equipement]],T_Zones[],2,FALSE),"")</f>
        <v>CUISSON</v>
      </c>
      <c r="F270" s="14">
        <f>_xlfn.IFNA(VLOOKUP(T_Demandes[[#This Row],[Equipement]],T_Zones[],3,FALSE),"")</f>
        <v>20304</v>
      </c>
      <c r="G270" s="14" t="str">
        <f>TEXT(ROW()-ROW(T_Demandes[[#Headers],[N°DI]]),"000")</f>
        <v>257</v>
      </c>
      <c r="H270" s="15" t="s">
        <v>78</v>
      </c>
      <c r="I270" s="16"/>
      <c r="J270" s="16">
        <v>2.0833333333333332E-2</v>
      </c>
      <c r="K270" s="25" t="s">
        <v>60</v>
      </c>
      <c r="L270" s="17" t="s">
        <v>83</v>
      </c>
    </row>
    <row r="271" spans="1:12" x14ac:dyDescent="0.2">
      <c r="A271" s="20"/>
      <c r="B271" s="21"/>
      <c r="C271" s="35" t="s">
        <v>560</v>
      </c>
      <c r="D271" s="18" t="s">
        <v>361</v>
      </c>
      <c r="E271" s="19" t="str">
        <f>_xlfn.IFNA(VLOOKUP(T_Demandes[[#This Row],[Equipement]],T_Zones[],2,FALSE),"")</f>
        <v>LOGISTIQUE</v>
      </c>
      <c r="F271" s="14">
        <f>_xlfn.IFNA(VLOOKUP(T_Demandes[[#This Row],[Equipement]],T_Zones[],3,FALSE),"")</f>
        <v>20309</v>
      </c>
      <c r="G271" s="14" t="str">
        <f>TEXT(ROW()-ROW(T_Demandes[[#Headers],[N°DI]]),"000")</f>
        <v>258</v>
      </c>
      <c r="H271" s="15" t="s">
        <v>78</v>
      </c>
      <c r="I271" s="16"/>
      <c r="J271" s="16">
        <v>2.0833333333333332E-2</v>
      </c>
      <c r="K271" s="25" t="s">
        <v>60</v>
      </c>
      <c r="L271" s="17" t="s">
        <v>83</v>
      </c>
    </row>
    <row r="272" spans="1:12" x14ac:dyDescent="0.2">
      <c r="A272" s="20"/>
      <c r="B272" s="21"/>
      <c r="C272" s="35" t="s">
        <v>562</v>
      </c>
      <c r="D272" s="18" t="s">
        <v>361</v>
      </c>
      <c r="E272" s="19" t="str">
        <f>_xlfn.IFNA(VLOOKUP(T_Demandes[[#This Row],[Equipement]],T_Zones[],2,FALSE),"")</f>
        <v>LOGISTIQUE</v>
      </c>
      <c r="F272" s="14">
        <f>_xlfn.IFNA(VLOOKUP(T_Demandes[[#This Row],[Equipement]],T_Zones[],3,FALSE),"")</f>
        <v>20309</v>
      </c>
      <c r="G272" s="14" t="str">
        <f>TEXT(ROW()-ROW(T_Demandes[[#Headers],[N°DI]]),"000")</f>
        <v>259</v>
      </c>
      <c r="H272" s="15" t="s">
        <v>78</v>
      </c>
      <c r="I272" s="16"/>
      <c r="J272" s="16">
        <v>4.1666666666666664E-2</v>
      </c>
      <c r="K272" s="25" t="s">
        <v>60</v>
      </c>
      <c r="L272" s="17" t="s">
        <v>83</v>
      </c>
    </row>
    <row r="273" spans="1:12" x14ac:dyDescent="0.2">
      <c r="A273" s="20"/>
      <c r="B273" s="21"/>
      <c r="C273" s="35" t="s">
        <v>564</v>
      </c>
      <c r="D273" s="18" t="s">
        <v>385</v>
      </c>
      <c r="E273" s="19" t="str">
        <f>_xlfn.IFNA(VLOOKUP(T_Demandes[[#This Row],[Equipement]],T_Zones[],2,FALSE),"")</f>
        <v>CUISSON</v>
      </c>
      <c r="F273" s="14">
        <f>_xlfn.IFNA(VLOOKUP(T_Demandes[[#This Row],[Equipement]],T_Zones[],3,FALSE),"")</f>
        <v>20304</v>
      </c>
      <c r="G273" s="14" t="str">
        <f>TEXT(ROW()-ROW(T_Demandes[[#Headers],[N°DI]]),"000")</f>
        <v>260</v>
      </c>
      <c r="H273" s="15" t="s">
        <v>78</v>
      </c>
      <c r="I273" s="16"/>
      <c r="J273" s="16">
        <v>4.1666666666666664E-2</v>
      </c>
      <c r="K273" s="25" t="s">
        <v>60</v>
      </c>
      <c r="L273" s="17" t="s">
        <v>83</v>
      </c>
    </row>
    <row r="274" spans="1:12" x14ac:dyDescent="0.2">
      <c r="A274" s="20"/>
      <c r="B274" s="21"/>
      <c r="C274" s="35" t="s">
        <v>566</v>
      </c>
      <c r="D274" s="18" t="s">
        <v>350</v>
      </c>
      <c r="E274" s="19" t="str">
        <f>_xlfn.IFNA(VLOOKUP(T_Demandes[[#This Row],[Equipement]],T_Zones[],2,FALSE),"")</f>
        <v>PREPARATION</v>
      </c>
      <c r="F274" s="14">
        <f>_xlfn.IFNA(VLOOKUP(T_Demandes[[#This Row],[Equipement]],T_Zones[],3,FALSE),"")</f>
        <v>20302</v>
      </c>
      <c r="G274" s="14" t="str">
        <f>TEXT(ROW()-ROW(T_Demandes[[#Headers],[N°DI]]),"000")</f>
        <v>261</v>
      </c>
      <c r="H274" s="15" t="s">
        <v>78</v>
      </c>
      <c r="I274" s="16"/>
      <c r="J274" s="16">
        <v>2.0833333333333332E-2</v>
      </c>
      <c r="K274" s="25" t="s">
        <v>60</v>
      </c>
      <c r="L274" s="17" t="s">
        <v>83</v>
      </c>
    </row>
    <row r="275" spans="1:12" x14ac:dyDescent="0.2">
      <c r="A275" s="20"/>
      <c r="B275" s="21"/>
      <c r="C275" s="35" t="s">
        <v>568</v>
      </c>
      <c r="D275" s="18" t="s">
        <v>389</v>
      </c>
      <c r="E275" s="19" t="str">
        <f>_xlfn.IFNA(VLOOKUP(T_Demandes[[#This Row],[Equipement]],T_Zones[],2,FALSE),"")</f>
        <v>CUISSON</v>
      </c>
      <c r="F275" s="14">
        <f>_xlfn.IFNA(VLOOKUP(T_Demandes[[#This Row],[Equipement]],T_Zones[],3,FALSE),"")</f>
        <v>20304</v>
      </c>
      <c r="G275" s="14" t="str">
        <f>TEXT(ROW()-ROW(T_Demandes[[#Headers],[N°DI]]),"000")</f>
        <v>262</v>
      </c>
      <c r="H275" s="15" t="s">
        <v>78</v>
      </c>
      <c r="I275" s="16"/>
      <c r="J275" s="16">
        <v>2.0833333333333332E-2</v>
      </c>
      <c r="K275" s="25" t="s">
        <v>60</v>
      </c>
      <c r="L275" s="17" t="s">
        <v>83</v>
      </c>
    </row>
    <row r="276" spans="1:12" x14ac:dyDescent="0.2">
      <c r="A276" s="20"/>
      <c r="B276" s="21"/>
      <c r="C276" s="35" t="s">
        <v>570</v>
      </c>
      <c r="D276" s="18" t="s">
        <v>386</v>
      </c>
      <c r="E276" s="19" t="str">
        <f>_xlfn.IFNA(VLOOKUP(T_Demandes[[#This Row],[Equipement]],T_Zones[],2,FALSE),"")</f>
        <v>CUISSON</v>
      </c>
      <c r="F276" s="14">
        <f>_xlfn.IFNA(VLOOKUP(T_Demandes[[#This Row],[Equipement]],T_Zones[],3,FALSE),"")</f>
        <v>20304</v>
      </c>
      <c r="G276" s="14" t="str">
        <f>TEXT(ROW()-ROW(T_Demandes[[#Headers],[N°DI]]),"000")</f>
        <v>263</v>
      </c>
      <c r="H276" s="15" t="s">
        <v>78</v>
      </c>
      <c r="I276" s="16"/>
      <c r="J276" s="16">
        <v>2.0833333333333332E-2</v>
      </c>
      <c r="K276" s="25" t="s">
        <v>60</v>
      </c>
      <c r="L276" s="17" t="s">
        <v>83</v>
      </c>
    </row>
    <row r="277" spans="1:12" x14ac:dyDescent="0.2">
      <c r="A277" s="20"/>
      <c r="B277" s="21"/>
      <c r="C277" s="35" t="s">
        <v>572</v>
      </c>
      <c r="D277" s="18" t="s">
        <v>352</v>
      </c>
      <c r="E277" s="19" t="str">
        <f>_xlfn.IFNA(VLOOKUP(T_Demandes[[#This Row],[Equipement]],T_Zones[],2,FALSE),"")</f>
        <v>CIP</v>
      </c>
      <c r="F277" s="14">
        <f>_xlfn.IFNA(VLOOKUP(T_Demandes[[#This Row],[Equipement]],T_Zones[],3,FALSE),"")</f>
        <v>20301</v>
      </c>
      <c r="G277" s="14" t="str">
        <f>TEXT(ROW()-ROW(T_Demandes[[#Headers],[N°DI]]),"000")</f>
        <v>264</v>
      </c>
      <c r="H277" s="15" t="s">
        <v>78</v>
      </c>
      <c r="I277" s="16"/>
      <c r="J277" s="16">
        <v>4.1666666666666664E-2</v>
      </c>
      <c r="K277" s="25" t="s">
        <v>60</v>
      </c>
      <c r="L277" s="17" t="s">
        <v>83</v>
      </c>
    </row>
    <row r="278" spans="1:12" x14ac:dyDescent="0.2">
      <c r="A278" s="20"/>
      <c r="B278" s="21"/>
      <c r="C278" s="35" t="s">
        <v>574</v>
      </c>
      <c r="D278" s="18" t="s">
        <v>346</v>
      </c>
      <c r="E278" s="19" t="str">
        <f>_xlfn.IFNA(VLOOKUP(T_Demandes[[#This Row],[Equipement]],T_Zones[],2,FALSE),"")</f>
        <v>AUTRE</v>
      </c>
      <c r="F278" s="14">
        <f>_xlfn.IFNA(VLOOKUP(T_Demandes[[#This Row],[Equipement]],T_Zones[],3,FALSE),"")</f>
        <v>20309</v>
      </c>
      <c r="G278" s="14" t="str">
        <f>TEXT(ROW()-ROW(T_Demandes[[#Headers],[N°DI]]),"000")</f>
        <v>265</v>
      </c>
      <c r="H278" s="15" t="s">
        <v>78</v>
      </c>
      <c r="I278" s="16"/>
      <c r="J278" s="16">
        <v>2.0833333333333332E-2</v>
      </c>
      <c r="K278" s="25" t="s">
        <v>60</v>
      </c>
      <c r="L278" s="17" t="s">
        <v>83</v>
      </c>
    </row>
    <row r="279" spans="1:12" x14ac:dyDescent="0.2">
      <c r="A279" s="20"/>
      <c r="B279" s="21"/>
      <c r="C279" s="35" t="s">
        <v>576</v>
      </c>
      <c r="D279" s="18" t="s">
        <v>386</v>
      </c>
      <c r="E279" s="19" t="str">
        <f>_xlfn.IFNA(VLOOKUP(T_Demandes[[#This Row],[Equipement]],T_Zones[],2,FALSE),"")</f>
        <v>CUISSON</v>
      </c>
      <c r="F279" s="14">
        <f>_xlfn.IFNA(VLOOKUP(T_Demandes[[#This Row],[Equipement]],T_Zones[],3,FALSE),"")</f>
        <v>20304</v>
      </c>
      <c r="G279" s="14" t="str">
        <f>TEXT(ROW()-ROW(T_Demandes[[#Headers],[N°DI]]),"000")</f>
        <v>266</v>
      </c>
      <c r="H279" s="15" t="s">
        <v>78</v>
      </c>
      <c r="I279" s="16"/>
      <c r="J279" s="16">
        <v>2.0833333333333332E-2</v>
      </c>
      <c r="K279" s="25" t="s">
        <v>60</v>
      </c>
      <c r="L279" s="17" t="s">
        <v>83</v>
      </c>
    </row>
    <row r="280" spans="1:12" x14ac:dyDescent="0.2">
      <c r="A280" s="20"/>
      <c r="B280" s="21"/>
      <c r="C280" s="35" t="s">
        <v>258</v>
      </c>
      <c r="D280" s="18" t="s">
        <v>349</v>
      </c>
      <c r="E280" s="19" t="str">
        <f>_xlfn.IFNA(VLOOKUP(T_Demandes[[#This Row],[Equipement]],T_Zones[],2,FALSE),"")</f>
        <v>PREPARATION</v>
      </c>
      <c r="F280" s="14">
        <f>_xlfn.IFNA(VLOOKUP(T_Demandes[[#This Row],[Equipement]],T_Zones[],3,FALSE),"")</f>
        <v>20302</v>
      </c>
      <c r="G280" s="14" t="str">
        <f>TEXT(ROW()-ROW(T_Demandes[[#Headers],[N°DI]]),"000")</f>
        <v>267</v>
      </c>
      <c r="H280" s="15" t="s">
        <v>78</v>
      </c>
      <c r="I280" s="16"/>
      <c r="J280" s="16">
        <v>2.0833333333333332E-2</v>
      </c>
      <c r="K280" s="25" t="s">
        <v>60</v>
      </c>
      <c r="L280" s="17" t="s">
        <v>83</v>
      </c>
    </row>
    <row r="281" spans="1:12" x14ac:dyDescent="0.2">
      <c r="A281" s="20"/>
      <c r="B281" s="21"/>
      <c r="C281" s="35" t="s">
        <v>490</v>
      </c>
      <c r="D281" s="18" t="s">
        <v>393</v>
      </c>
      <c r="E281" s="19" t="str">
        <f>_xlfn.IFNA(VLOOKUP(T_Demandes[[#This Row],[Equipement]],T_Zones[],2,FALSE),"")</f>
        <v>PREPARATION</v>
      </c>
      <c r="F281" s="14">
        <f>_xlfn.IFNA(VLOOKUP(T_Demandes[[#This Row],[Equipement]],T_Zones[],3,FALSE),"")</f>
        <v>20302</v>
      </c>
      <c r="G281" s="14" t="str">
        <f>TEXT(ROW()-ROW(T_Demandes[[#Headers],[N°DI]]),"000")</f>
        <v>268</v>
      </c>
      <c r="H281" s="15" t="s">
        <v>78</v>
      </c>
      <c r="I281" s="16"/>
      <c r="J281" s="16">
        <v>2.0833333333333332E-2</v>
      </c>
      <c r="K281" s="25" t="s">
        <v>60</v>
      </c>
      <c r="L281" s="17" t="s">
        <v>83</v>
      </c>
    </row>
    <row r="282" spans="1:12" x14ac:dyDescent="0.2">
      <c r="A282" s="20"/>
      <c r="B282" s="21"/>
      <c r="C282" s="35" t="s">
        <v>580</v>
      </c>
      <c r="D282" s="18" t="s">
        <v>384</v>
      </c>
      <c r="E282" s="19" t="str">
        <f>_xlfn.IFNA(VLOOKUP(T_Demandes[[#This Row],[Equipement]],T_Zones[],2,FALSE),"")</f>
        <v>CUISSON</v>
      </c>
      <c r="F282" s="14">
        <f>_xlfn.IFNA(VLOOKUP(T_Demandes[[#This Row],[Equipement]],T_Zones[],3,FALSE),"")</f>
        <v>20304</v>
      </c>
      <c r="G282" s="14" t="str">
        <f>TEXT(ROW()-ROW(T_Demandes[[#Headers],[N°DI]]),"000")</f>
        <v>269</v>
      </c>
      <c r="H282" s="15" t="s">
        <v>78</v>
      </c>
      <c r="I282" s="16"/>
      <c r="J282" s="16">
        <v>2.0833333333333332E-2</v>
      </c>
      <c r="K282" s="25" t="s">
        <v>60</v>
      </c>
      <c r="L282" s="17" t="s">
        <v>83</v>
      </c>
    </row>
    <row r="283" spans="1:12" x14ac:dyDescent="0.2">
      <c r="A283" s="20"/>
      <c r="B283" s="21"/>
      <c r="C283" s="35" t="s">
        <v>582</v>
      </c>
      <c r="D283" s="18" t="s">
        <v>350</v>
      </c>
      <c r="E283" s="19" t="str">
        <f>_xlfn.IFNA(VLOOKUP(T_Demandes[[#This Row],[Equipement]],T_Zones[],2,FALSE),"")</f>
        <v>PREPARATION</v>
      </c>
      <c r="F283" s="14">
        <f>_xlfn.IFNA(VLOOKUP(T_Demandes[[#This Row],[Equipement]],T_Zones[],3,FALSE),"")</f>
        <v>20302</v>
      </c>
      <c r="G283" s="14" t="str">
        <f>TEXT(ROW()-ROW(T_Demandes[[#Headers],[N°DI]]),"000")</f>
        <v>270</v>
      </c>
      <c r="H283" s="15" t="s">
        <v>78</v>
      </c>
      <c r="I283" s="16"/>
      <c r="J283" s="16">
        <v>4.1666666666666664E-2</v>
      </c>
      <c r="K283" s="25" t="s">
        <v>60</v>
      </c>
      <c r="L283" s="17" t="s">
        <v>83</v>
      </c>
    </row>
    <row r="284" spans="1:12" x14ac:dyDescent="0.2">
      <c r="A284" s="20"/>
      <c r="B284" s="21"/>
      <c r="C284" s="35" t="s">
        <v>584</v>
      </c>
      <c r="D284" s="18" t="s">
        <v>346</v>
      </c>
      <c r="E284" s="19" t="str">
        <f>_xlfn.IFNA(VLOOKUP(T_Demandes[[#This Row],[Equipement]],T_Zones[],2,FALSE),"")</f>
        <v>AUTRE</v>
      </c>
      <c r="F284" s="14">
        <f>_xlfn.IFNA(VLOOKUP(T_Demandes[[#This Row],[Equipement]],T_Zones[],3,FALSE),"")</f>
        <v>20309</v>
      </c>
      <c r="G284" s="14" t="str">
        <f>TEXT(ROW()-ROW(T_Demandes[[#Headers],[N°DI]]),"000")</f>
        <v>271</v>
      </c>
      <c r="H284" s="15" t="s">
        <v>78</v>
      </c>
      <c r="I284" s="16"/>
      <c r="J284" s="16">
        <v>4.1666666666666664E-2</v>
      </c>
      <c r="K284" s="25" t="s">
        <v>60</v>
      </c>
      <c r="L284" s="17" t="s">
        <v>83</v>
      </c>
    </row>
    <row r="285" spans="1:12" x14ac:dyDescent="0.2">
      <c r="A285" s="20"/>
      <c r="B285" s="21"/>
      <c r="C285" s="35" t="s">
        <v>425</v>
      </c>
      <c r="D285" s="18" t="s">
        <v>361</v>
      </c>
      <c r="E285" s="19" t="str">
        <f>_xlfn.IFNA(VLOOKUP(T_Demandes[[#This Row],[Equipement]],T_Zones[],2,FALSE),"")</f>
        <v>LOGISTIQUE</v>
      </c>
      <c r="F285" s="14">
        <f>_xlfn.IFNA(VLOOKUP(T_Demandes[[#This Row],[Equipement]],T_Zones[],3,FALSE),"")</f>
        <v>20309</v>
      </c>
      <c r="G285" s="14" t="str">
        <f>TEXT(ROW()-ROW(T_Demandes[[#Headers],[N°DI]]),"000")</f>
        <v>272</v>
      </c>
      <c r="H285" s="15" t="s">
        <v>78</v>
      </c>
      <c r="I285" s="16"/>
      <c r="J285" s="16">
        <v>4.1666666666666664E-2</v>
      </c>
      <c r="K285" s="25" t="s">
        <v>60</v>
      </c>
      <c r="L285" s="17" t="s">
        <v>83</v>
      </c>
    </row>
    <row r="286" spans="1:12" x14ac:dyDescent="0.2">
      <c r="A286" s="20"/>
      <c r="B286" s="21"/>
      <c r="C286" s="35" t="s">
        <v>587</v>
      </c>
      <c r="D286" s="18" t="s">
        <v>388</v>
      </c>
      <c r="E286" s="19" t="str">
        <f>_xlfn.IFNA(VLOOKUP(T_Demandes[[#This Row],[Equipement]],T_Zones[],2,FALSE),"")</f>
        <v>CUISSON</v>
      </c>
      <c r="F286" s="14">
        <f>_xlfn.IFNA(VLOOKUP(T_Demandes[[#This Row],[Equipement]],T_Zones[],3,FALSE),"")</f>
        <v>20304</v>
      </c>
      <c r="G286" s="14" t="str">
        <f>TEXT(ROW()-ROW(T_Demandes[[#Headers],[N°DI]]),"000")</f>
        <v>273</v>
      </c>
      <c r="H286" s="15" t="s">
        <v>78</v>
      </c>
      <c r="I286" s="16"/>
      <c r="J286" s="16">
        <v>4.1666666666666664E-2</v>
      </c>
      <c r="K286" s="25" t="s">
        <v>60</v>
      </c>
      <c r="L286" s="17" t="s">
        <v>83</v>
      </c>
    </row>
    <row r="287" spans="1:12" x14ac:dyDescent="0.2">
      <c r="A287" s="20"/>
      <c r="B287" s="21"/>
      <c r="C287" s="35" t="s">
        <v>591</v>
      </c>
      <c r="D287" s="18" t="s">
        <v>388</v>
      </c>
      <c r="E287" s="19" t="str">
        <f>_xlfn.IFNA(VLOOKUP(T_Demandes[[#This Row],[Equipement]],T_Zones[],2,FALSE),"")</f>
        <v>CUISSON</v>
      </c>
      <c r="F287" s="14">
        <f>_xlfn.IFNA(VLOOKUP(T_Demandes[[#This Row],[Equipement]],T_Zones[],3,FALSE),"")</f>
        <v>20304</v>
      </c>
      <c r="G287" s="14" t="str">
        <f>TEXT(ROW()-ROW(T_Demandes[[#Headers],[N°DI]]),"000")</f>
        <v>274</v>
      </c>
      <c r="H287" s="15" t="s">
        <v>78</v>
      </c>
      <c r="I287" s="16"/>
      <c r="J287" s="16">
        <v>4.1666666666666664E-2</v>
      </c>
      <c r="K287" s="25" t="s">
        <v>60</v>
      </c>
      <c r="L287" s="17" t="s">
        <v>83</v>
      </c>
    </row>
    <row r="288" spans="1:12" x14ac:dyDescent="0.2">
      <c r="A288" s="20"/>
      <c r="B288" s="21"/>
      <c r="C288" s="35" t="s">
        <v>593</v>
      </c>
      <c r="D288" s="18" t="s">
        <v>350</v>
      </c>
      <c r="E288" s="19" t="str">
        <f>_xlfn.IFNA(VLOOKUP(T_Demandes[[#This Row],[Equipement]],T_Zones[],2,FALSE),"")</f>
        <v>PREPARATION</v>
      </c>
      <c r="F288" s="14">
        <f>_xlfn.IFNA(VLOOKUP(T_Demandes[[#This Row],[Equipement]],T_Zones[],3,FALSE),"")</f>
        <v>20302</v>
      </c>
      <c r="G288" s="14" t="str">
        <f>TEXT(ROW()-ROW(T_Demandes[[#Headers],[N°DI]]),"000")</f>
        <v>275</v>
      </c>
      <c r="H288" s="15" t="s">
        <v>78</v>
      </c>
      <c r="I288" s="16"/>
      <c r="J288" s="16">
        <v>2.0833333333333332E-2</v>
      </c>
      <c r="K288" s="25" t="s">
        <v>60</v>
      </c>
      <c r="L288" s="17" t="s">
        <v>83</v>
      </c>
    </row>
    <row r="289" spans="1:12" x14ac:dyDescent="0.2">
      <c r="A289" s="20"/>
      <c r="B289" s="21"/>
      <c r="C289" s="35" t="s">
        <v>595</v>
      </c>
      <c r="D289" s="18" t="s">
        <v>346</v>
      </c>
      <c r="E289" s="19" t="str">
        <f>_xlfn.IFNA(VLOOKUP(T_Demandes[[#This Row],[Equipement]],T_Zones[],2,FALSE),"")</f>
        <v>AUTRE</v>
      </c>
      <c r="F289" s="14">
        <f>_xlfn.IFNA(VLOOKUP(T_Demandes[[#This Row],[Equipement]],T_Zones[],3,FALSE),"")</f>
        <v>20309</v>
      </c>
      <c r="G289" s="14" t="str">
        <f>TEXT(ROW()-ROW(T_Demandes[[#Headers],[N°DI]]),"000")</f>
        <v>276</v>
      </c>
      <c r="H289" s="15" t="s">
        <v>78</v>
      </c>
      <c r="I289" s="16"/>
      <c r="J289" s="16">
        <v>2.0833333333333332E-2</v>
      </c>
      <c r="K289" s="25" t="s">
        <v>60</v>
      </c>
      <c r="L289" s="17" t="s">
        <v>83</v>
      </c>
    </row>
    <row r="290" spans="1:12" x14ac:dyDescent="0.2">
      <c r="A290" s="20"/>
      <c r="B290" s="21"/>
      <c r="C290" s="35" t="s">
        <v>608</v>
      </c>
      <c r="D290" s="18" t="s">
        <v>364</v>
      </c>
      <c r="E290" s="19" t="str">
        <f>_xlfn.IFNA(VLOOKUP(T_Demandes[[#This Row],[Equipement]],T_Zones[],2,FALSE),"")</f>
        <v>CIP</v>
      </c>
      <c r="F290" s="14">
        <f>_xlfn.IFNA(VLOOKUP(T_Demandes[[#This Row],[Equipement]],T_Zones[],3,FALSE),"")</f>
        <v>20301</v>
      </c>
      <c r="G290" s="14" t="str">
        <f>TEXT(ROW()-ROW(T_Demandes[[#Headers],[N°DI]]),"000")</f>
        <v>277</v>
      </c>
      <c r="H290" s="15" t="s">
        <v>78</v>
      </c>
      <c r="I290" s="16"/>
      <c r="J290" s="16">
        <v>4.1666666666666664E-2</v>
      </c>
      <c r="K290" s="25" t="s">
        <v>60</v>
      </c>
      <c r="L290" s="17" t="s">
        <v>83</v>
      </c>
    </row>
    <row r="291" spans="1:12" x14ac:dyDescent="0.2">
      <c r="A291" s="20"/>
      <c r="B291" s="21"/>
      <c r="C291" s="35" t="s">
        <v>610</v>
      </c>
      <c r="D291" s="18" t="s">
        <v>367</v>
      </c>
      <c r="E291" s="19" t="str">
        <f>_xlfn.IFNA(VLOOKUP(T_Demandes[[#This Row],[Equipement]],T_Zones[],2,FALSE),"")</f>
        <v>LOGISTIQUE</v>
      </c>
      <c r="F291" s="14">
        <f>_xlfn.IFNA(VLOOKUP(T_Demandes[[#This Row],[Equipement]],T_Zones[],3,FALSE),"")</f>
        <v>20301</v>
      </c>
      <c r="G291" s="14" t="str">
        <f>TEXT(ROW()-ROW(T_Demandes[[#Headers],[N°DI]]),"000")</f>
        <v>278</v>
      </c>
      <c r="H291" s="15" t="s">
        <v>78</v>
      </c>
      <c r="I291" s="16"/>
      <c r="J291" s="16">
        <v>2.0833333333333332E-2</v>
      </c>
      <c r="K291" s="25" t="s">
        <v>60</v>
      </c>
      <c r="L291" s="17" t="s">
        <v>83</v>
      </c>
    </row>
    <row r="292" spans="1:12" x14ac:dyDescent="0.2">
      <c r="A292" s="20"/>
      <c r="B292" s="21"/>
      <c r="C292" s="35" t="s">
        <v>612</v>
      </c>
      <c r="D292" s="18" t="s">
        <v>352</v>
      </c>
      <c r="E292" s="19" t="str">
        <f>_xlfn.IFNA(VLOOKUP(T_Demandes[[#This Row],[Equipement]],T_Zones[],2,FALSE),"")</f>
        <v>CIP</v>
      </c>
      <c r="F292" s="14">
        <f>_xlfn.IFNA(VLOOKUP(T_Demandes[[#This Row],[Equipement]],T_Zones[],3,FALSE),"")</f>
        <v>20301</v>
      </c>
      <c r="G292" s="14" t="str">
        <f>TEXT(ROW()-ROW(T_Demandes[[#Headers],[N°DI]]),"000")</f>
        <v>279</v>
      </c>
      <c r="H292" s="15" t="s">
        <v>78</v>
      </c>
      <c r="I292" s="16"/>
      <c r="J292" s="16">
        <v>4.1666666666666664E-2</v>
      </c>
      <c r="K292" s="25" t="s">
        <v>60</v>
      </c>
      <c r="L292" s="17" t="s">
        <v>83</v>
      </c>
    </row>
    <row r="293" spans="1:12" x14ac:dyDescent="0.2">
      <c r="A293" s="20"/>
      <c r="B293" s="21"/>
      <c r="C293" s="35" t="s">
        <v>614</v>
      </c>
      <c r="D293" s="18" t="s">
        <v>386</v>
      </c>
      <c r="E293" s="19" t="str">
        <f>_xlfn.IFNA(VLOOKUP(T_Demandes[[#This Row],[Equipement]],T_Zones[],2,FALSE),"")</f>
        <v>CUISSON</v>
      </c>
      <c r="F293" s="14">
        <f>_xlfn.IFNA(VLOOKUP(T_Demandes[[#This Row],[Equipement]],T_Zones[],3,FALSE),"")</f>
        <v>20304</v>
      </c>
      <c r="G293" s="14" t="str">
        <f>TEXT(ROW()-ROW(T_Demandes[[#Headers],[N°DI]]),"000")</f>
        <v>280</v>
      </c>
      <c r="H293" s="15" t="s">
        <v>78</v>
      </c>
      <c r="I293" s="16"/>
      <c r="J293" s="16">
        <v>2.0833333333333332E-2</v>
      </c>
      <c r="K293" s="25" t="s">
        <v>60</v>
      </c>
      <c r="L293" s="17" t="s">
        <v>83</v>
      </c>
    </row>
    <row r="294" spans="1:12" x14ac:dyDescent="0.2">
      <c r="A294" s="20"/>
      <c r="B294" s="21"/>
      <c r="C294" s="35" t="s">
        <v>616</v>
      </c>
      <c r="D294" s="18" t="s">
        <v>33</v>
      </c>
      <c r="E294" s="19" t="str">
        <f>_xlfn.IFNA(VLOOKUP(T_Demandes[[#This Row],[Equipement]],T_Zones[],2,FALSE),"")</f>
        <v>ENERGIE / FLUIDES</v>
      </c>
      <c r="F294" s="14">
        <f>_xlfn.IFNA(VLOOKUP(T_Demandes[[#This Row],[Equipement]],T_Zones[],3,FALSE),"")</f>
        <v>20308</v>
      </c>
      <c r="G294" s="14" t="str">
        <f>TEXT(ROW()-ROW(T_Demandes[[#Headers],[N°DI]]),"000")</f>
        <v>281</v>
      </c>
      <c r="H294" s="15" t="s">
        <v>78</v>
      </c>
      <c r="I294" s="16"/>
      <c r="J294" s="16">
        <v>8.3333333333333301E-2</v>
      </c>
      <c r="K294" s="25" t="s">
        <v>60</v>
      </c>
      <c r="L294" s="17" t="s">
        <v>83</v>
      </c>
    </row>
    <row r="295" spans="1:12" x14ac:dyDescent="0.2">
      <c r="A295" s="20"/>
      <c r="B295" s="21"/>
      <c r="C295" s="35" t="s">
        <v>618</v>
      </c>
      <c r="D295" s="18" t="s">
        <v>388</v>
      </c>
      <c r="E295" s="19" t="str">
        <f>_xlfn.IFNA(VLOOKUP(T_Demandes[[#This Row],[Equipement]],T_Zones[],2,FALSE),"")</f>
        <v>CUISSON</v>
      </c>
      <c r="F295" s="14">
        <f>_xlfn.IFNA(VLOOKUP(T_Demandes[[#This Row],[Equipement]],T_Zones[],3,FALSE),"")</f>
        <v>20304</v>
      </c>
      <c r="G295" s="14" t="str">
        <f>TEXT(ROW()-ROW(T_Demandes[[#Headers],[N°DI]]),"000")</f>
        <v>282</v>
      </c>
      <c r="H295" s="15" t="s">
        <v>78</v>
      </c>
      <c r="I295" s="16"/>
      <c r="J295" s="16">
        <v>4.1666666666666664E-2</v>
      </c>
      <c r="K295" s="25" t="s">
        <v>60</v>
      </c>
      <c r="L295" s="17" t="s">
        <v>83</v>
      </c>
    </row>
    <row r="296" spans="1:12" x14ac:dyDescent="0.2">
      <c r="A296" s="20"/>
      <c r="B296" s="21"/>
      <c r="C296" s="35" t="s">
        <v>620</v>
      </c>
      <c r="D296" s="18" t="s">
        <v>356</v>
      </c>
      <c r="E296" s="19" t="str">
        <f>_xlfn.IFNA(VLOOKUP(T_Demandes[[#This Row],[Equipement]],T_Zones[],2,FALSE),"")</f>
        <v>PREPARATION</v>
      </c>
      <c r="F296" s="14">
        <f>_xlfn.IFNA(VLOOKUP(T_Demandes[[#This Row],[Equipement]],T_Zones[],3,FALSE),"")</f>
        <v>20302</v>
      </c>
      <c r="G296" s="14" t="str">
        <f>TEXT(ROW()-ROW(T_Demandes[[#Headers],[N°DI]]),"000")</f>
        <v>283</v>
      </c>
      <c r="H296" s="15" t="s">
        <v>78</v>
      </c>
      <c r="I296" s="16"/>
      <c r="J296" s="16">
        <v>2.0833333333333332E-2</v>
      </c>
      <c r="K296" s="25" t="s">
        <v>60</v>
      </c>
      <c r="L296" s="17" t="s">
        <v>83</v>
      </c>
    </row>
    <row r="297" spans="1:12" x14ac:dyDescent="0.2">
      <c r="A297" s="20"/>
      <c r="B297" s="21"/>
      <c r="C297" s="35"/>
      <c r="D297" s="18"/>
      <c r="E297" s="19" t="str">
        <f>_xlfn.IFNA(VLOOKUP(T_Demandes[[#This Row],[Equipement]],T_Zones[],2,FALSE),"")</f>
        <v/>
      </c>
      <c r="F297" s="14" t="str">
        <f>_xlfn.IFNA(VLOOKUP(T_Demandes[[#This Row],[Equipement]],T_Zones[],3,FALSE),"")</f>
        <v/>
      </c>
      <c r="G297" s="14" t="str">
        <f>TEXT(ROW()-ROW(T_Demandes[[#Headers],[N°DI]]),"000")</f>
        <v>284</v>
      </c>
      <c r="H297" s="15" t="s">
        <v>91</v>
      </c>
      <c r="I297" s="16"/>
      <c r="J297" s="16"/>
      <c r="K297" s="25" t="s">
        <v>60</v>
      </c>
      <c r="L297" s="17" t="s">
        <v>83</v>
      </c>
    </row>
    <row r="298" spans="1:12" x14ac:dyDescent="0.2">
      <c r="A298" s="20"/>
      <c r="B298" s="21"/>
      <c r="C298" s="35"/>
      <c r="D298" s="18"/>
      <c r="E298" s="19" t="str">
        <f>_xlfn.IFNA(VLOOKUP(T_Demandes[[#This Row],[Equipement]],T_Zones[],2,FALSE),"")</f>
        <v/>
      </c>
      <c r="F298" s="14" t="str">
        <f>_xlfn.IFNA(VLOOKUP(T_Demandes[[#This Row],[Equipement]],T_Zones[],3,FALSE),"")</f>
        <v/>
      </c>
      <c r="G298" s="14" t="str">
        <f>TEXT(ROW()-ROW(T_Demandes[[#Headers],[N°DI]]),"000")</f>
        <v>285</v>
      </c>
      <c r="H298" s="15" t="s">
        <v>91</v>
      </c>
      <c r="I298" s="16"/>
      <c r="J298" s="16"/>
      <c r="K298" s="25" t="s">
        <v>60</v>
      </c>
      <c r="L298" s="17" t="s">
        <v>83</v>
      </c>
    </row>
    <row r="299" spans="1:12" x14ac:dyDescent="0.2">
      <c r="A299" s="20"/>
      <c r="B299" s="21"/>
      <c r="C299" s="35"/>
      <c r="D299" s="18"/>
      <c r="E299" s="19" t="str">
        <f>_xlfn.IFNA(VLOOKUP(T_Demandes[[#This Row],[Equipement]],T_Zones[],2,FALSE),"")</f>
        <v/>
      </c>
      <c r="F299" s="14" t="str">
        <f>_xlfn.IFNA(VLOOKUP(T_Demandes[[#This Row],[Equipement]],T_Zones[],3,FALSE),"")</f>
        <v/>
      </c>
      <c r="G299" s="14" t="str">
        <f>TEXT(ROW()-ROW(T_Demandes[[#Headers],[N°DI]]),"000")</f>
        <v>286</v>
      </c>
      <c r="H299" s="15" t="s">
        <v>91</v>
      </c>
      <c r="I299" s="16"/>
      <c r="J299" s="16">
        <v>0.125</v>
      </c>
      <c r="K299" s="25"/>
      <c r="L299" s="17" t="s">
        <v>83</v>
      </c>
    </row>
    <row r="300" spans="1:12" ht="28.5" x14ac:dyDescent="0.2">
      <c r="A300" s="20" t="s">
        <v>105</v>
      </c>
      <c r="B300" s="21">
        <v>43628</v>
      </c>
      <c r="C300" s="35" t="s">
        <v>625</v>
      </c>
      <c r="D300" s="18" t="s">
        <v>386</v>
      </c>
      <c r="E300" s="19" t="str">
        <f>_xlfn.IFNA(VLOOKUP(T_Demandes[[#This Row],[Equipement]],T_Zones[],2,FALSE),"")</f>
        <v>CUISSON</v>
      </c>
      <c r="F300" s="14">
        <f>_xlfn.IFNA(VLOOKUP(T_Demandes[[#This Row],[Equipement]],T_Zones[],3,FALSE),"")</f>
        <v>20304</v>
      </c>
      <c r="G300" s="14" t="str">
        <f>TEXT(ROW()-ROW(T_Demandes[[#Headers],[N°DI]]),"000")</f>
        <v>287</v>
      </c>
      <c r="H300" s="15" t="s">
        <v>91</v>
      </c>
      <c r="I300" s="16">
        <v>8.3333333333333301E-2</v>
      </c>
      <c r="J300" s="16">
        <v>8.3333333333333301E-2</v>
      </c>
      <c r="K300" s="25" t="s">
        <v>302</v>
      </c>
      <c r="L300" s="17"/>
    </row>
    <row r="301" spans="1:12" x14ac:dyDescent="0.2">
      <c r="A301" s="20"/>
      <c r="B301" s="21"/>
      <c r="C301" s="35" t="s">
        <v>626</v>
      </c>
      <c r="D301" s="18" t="s">
        <v>352</v>
      </c>
      <c r="E301" s="19" t="str">
        <f>_xlfn.IFNA(VLOOKUP(T_Demandes[[#This Row],[Equipement]],T_Zones[],2,FALSE),"")</f>
        <v>CIP</v>
      </c>
      <c r="F301" s="14">
        <f>_xlfn.IFNA(VLOOKUP(T_Demandes[[#This Row],[Equipement]],T_Zones[],3,FALSE),"")</f>
        <v>20301</v>
      </c>
      <c r="G301" s="14" t="str">
        <f>TEXT(ROW()-ROW(T_Demandes[[#Headers],[N°DI]]),"000")</f>
        <v>288</v>
      </c>
      <c r="H301" s="15" t="s">
        <v>78</v>
      </c>
      <c r="I301" s="16"/>
      <c r="J301" s="16">
        <v>8.3333333333333301E-2</v>
      </c>
      <c r="K301" s="25" t="s">
        <v>60</v>
      </c>
      <c r="L301" s="17" t="s">
        <v>83</v>
      </c>
    </row>
    <row r="302" spans="1:12" x14ac:dyDescent="0.2">
      <c r="A302" s="20"/>
      <c r="B302" s="21"/>
      <c r="C302" s="35" t="s">
        <v>628</v>
      </c>
      <c r="D302" s="18" t="s">
        <v>364</v>
      </c>
      <c r="E302" s="19" t="str">
        <f>_xlfn.IFNA(VLOOKUP(T_Demandes[[#This Row],[Equipement]],T_Zones[],2,FALSE),"")</f>
        <v>CIP</v>
      </c>
      <c r="F302" s="14">
        <f>_xlfn.IFNA(VLOOKUP(T_Demandes[[#This Row],[Equipement]],T_Zones[],3,FALSE),"")</f>
        <v>20301</v>
      </c>
      <c r="G302" s="14" t="str">
        <f>TEXT(ROW()-ROW(T_Demandes[[#Headers],[N°DI]]),"000")</f>
        <v>289</v>
      </c>
      <c r="H302" s="15" t="s">
        <v>78</v>
      </c>
      <c r="I302" s="16"/>
      <c r="J302" s="16">
        <v>2.0833333333333332E-2</v>
      </c>
      <c r="K302" s="25" t="s">
        <v>60</v>
      </c>
      <c r="L302" s="17" t="s">
        <v>83</v>
      </c>
    </row>
    <row r="303" spans="1:12" x14ac:dyDescent="0.2">
      <c r="A303" s="20"/>
      <c r="B303" s="21"/>
      <c r="C303" s="35" t="s">
        <v>630</v>
      </c>
      <c r="D303" s="18" t="s">
        <v>388</v>
      </c>
      <c r="E303" s="19" t="str">
        <f>_xlfn.IFNA(VLOOKUP(T_Demandes[[#This Row],[Equipement]],T_Zones[],2,FALSE),"")</f>
        <v>CUISSON</v>
      </c>
      <c r="F303" s="14">
        <f>_xlfn.IFNA(VLOOKUP(T_Demandes[[#This Row],[Equipement]],T_Zones[],3,FALSE),"")</f>
        <v>20304</v>
      </c>
      <c r="G303" s="14" t="str">
        <f>TEXT(ROW()-ROW(T_Demandes[[#Headers],[N°DI]]),"000")</f>
        <v>290</v>
      </c>
      <c r="H303" s="15" t="s">
        <v>78</v>
      </c>
      <c r="I303" s="16"/>
      <c r="J303" s="16">
        <v>2.0833333333333332E-2</v>
      </c>
      <c r="K303" s="25" t="s">
        <v>60</v>
      </c>
      <c r="L303" s="17" t="s">
        <v>83</v>
      </c>
    </row>
    <row r="304" spans="1:12" x14ac:dyDescent="0.2">
      <c r="A304" s="20"/>
      <c r="B304" s="21"/>
      <c r="C304" s="35" t="s">
        <v>632</v>
      </c>
      <c r="D304" s="18" t="s">
        <v>367</v>
      </c>
      <c r="E304" s="19" t="str">
        <f>_xlfn.IFNA(VLOOKUP(T_Demandes[[#This Row],[Equipement]],T_Zones[],2,FALSE),"")</f>
        <v>LOGISTIQUE</v>
      </c>
      <c r="F304" s="14">
        <f>_xlfn.IFNA(VLOOKUP(T_Demandes[[#This Row],[Equipement]],T_Zones[],3,FALSE),"")</f>
        <v>20301</v>
      </c>
      <c r="G304" s="14" t="str">
        <f>TEXT(ROW()-ROW(T_Demandes[[#Headers],[N°DI]]),"000")</f>
        <v>291</v>
      </c>
      <c r="H304" s="15" t="s">
        <v>78</v>
      </c>
      <c r="I304" s="16"/>
      <c r="J304" s="16">
        <v>4.1666666666666664E-2</v>
      </c>
      <c r="K304" s="25" t="s">
        <v>60</v>
      </c>
      <c r="L304" s="17" t="s">
        <v>83</v>
      </c>
    </row>
    <row r="305" spans="1:12" x14ac:dyDescent="0.2">
      <c r="A305" s="20"/>
      <c r="B305" s="21"/>
      <c r="C305" s="35" t="s">
        <v>634</v>
      </c>
      <c r="D305" s="18" t="s">
        <v>386</v>
      </c>
      <c r="E305" s="19" t="str">
        <f>_xlfn.IFNA(VLOOKUP(T_Demandes[[#This Row],[Equipement]],T_Zones[],2,FALSE),"")</f>
        <v>CUISSON</v>
      </c>
      <c r="F305" s="14">
        <f>_xlfn.IFNA(VLOOKUP(T_Demandes[[#This Row],[Equipement]],T_Zones[],3,FALSE),"")</f>
        <v>20304</v>
      </c>
      <c r="G305" s="14" t="str">
        <f>TEXT(ROW()-ROW(T_Demandes[[#Headers],[N°DI]]),"000")</f>
        <v>292</v>
      </c>
      <c r="H305" s="15" t="s">
        <v>78</v>
      </c>
      <c r="I305" s="16"/>
      <c r="J305" s="16">
        <v>2.0833333333333332E-2</v>
      </c>
      <c r="K305" s="25" t="s">
        <v>60</v>
      </c>
      <c r="L305" s="17" t="s">
        <v>83</v>
      </c>
    </row>
    <row r="306" spans="1:12" x14ac:dyDescent="0.2">
      <c r="A306" s="20"/>
      <c r="B306" s="21"/>
      <c r="C306" s="35" t="s">
        <v>636</v>
      </c>
      <c r="D306" s="18" t="s">
        <v>386</v>
      </c>
      <c r="E306" s="19" t="str">
        <f>_xlfn.IFNA(VLOOKUP(T_Demandes[[#This Row],[Equipement]],T_Zones[],2,FALSE),"")</f>
        <v>CUISSON</v>
      </c>
      <c r="F306" s="14">
        <f>_xlfn.IFNA(VLOOKUP(T_Demandes[[#This Row],[Equipement]],T_Zones[],3,FALSE),"")</f>
        <v>20304</v>
      </c>
      <c r="G306" s="14" t="str">
        <f>TEXT(ROW()-ROW(T_Demandes[[#Headers],[N°DI]]),"000")</f>
        <v>293</v>
      </c>
      <c r="H306" s="15" t="s">
        <v>78</v>
      </c>
      <c r="I306" s="16"/>
      <c r="J306" s="16">
        <v>2.0833333333333332E-2</v>
      </c>
      <c r="K306" s="25" t="s">
        <v>60</v>
      </c>
      <c r="L306" s="17" t="s">
        <v>83</v>
      </c>
    </row>
    <row r="307" spans="1:12" x14ac:dyDescent="0.2">
      <c r="A307" s="20"/>
      <c r="B307" s="21"/>
      <c r="C307" s="35" t="s">
        <v>638</v>
      </c>
      <c r="D307" s="18" t="s">
        <v>640</v>
      </c>
      <c r="E307" s="19" t="str">
        <f>_xlfn.IFNA(VLOOKUP(T_Demandes[[#This Row],[Equipement]],T_Zones[],2,FALSE),"")</f>
        <v>CUISSON</v>
      </c>
      <c r="F307" s="14">
        <f>_xlfn.IFNA(VLOOKUP(T_Demandes[[#This Row],[Equipement]],T_Zones[],3,FALSE),"")</f>
        <v>20304</v>
      </c>
      <c r="G307" s="14" t="str">
        <f>TEXT(ROW()-ROW(T_Demandes[[#Headers],[N°DI]]),"000")</f>
        <v>294</v>
      </c>
      <c r="H307" s="15" t="s">
        <v>77</v>
      </c>
      <c r="I307" s="16"/>
      <c r="J307" s="16">
        <v>2.0833333333333332E-2</v>
      </c>
      <c r="K307" s="25" t="s">
        <v>60</v>
      </c>
      <c r="L307" s="17" t="s">
        <v>83</v>
      </c>
    </row>
    <row r="308" spans="1:12" x14ac:dyDescent="0.2">
      <c r="A308" s="20"/>
      <c r="B308" s="21"/>
      <c r="C308" s="35" t="s">
        <v>641</v>
      </c>
      <c r="D308" s="18" t="s">
        <v>643</v>
      </c>
      <c r="E308" s="19" t="str">
        <f>_xlfn.IFNA(VLOOKUP(T_Demandes[[#This Row],[Equipement]],T_Zones[],2,FALSE),"")</f>
        <v>CUISSON</v>
      </c>
      <c r="F308" s="14">
        <f>_xlfn.IFNA(VLOOKUP(T_Demandes[[#This Row],[Equipement]],T_Zones[],3,FALSE),"")</f>
        <v>20304</v>
      </c>
      <c r="G308" s="14" t="str">
        <f>TEXT(ROW()-ROW(T_Demandes[[#Headers],[N°DI]]),"000")</f>
        <v>295</v>
      </c>
      <c r="H308" s="15" t="s">
        <v>77</v>
      </c>
      <c r="I308" s="16"/>
      <c r="J308" s="16">
        <v>6.25E-2</v>
      </c>
      <c r="K308" s="25" t="s">
        <v>60</v>
      </c>
      <c r="L308" s="17" t="s">
        <v>83</v>
      </c>
    </row>
    <row r="309" spans="1:12" ht="28.5" x14ac:dyDescent="0.2">
      <c r="A309" s="20" t="s">
        <v>177</v>
      </c>
      <c r="B309" s="21">
        <v>43628</v>
      </c>
      <c r="C309" s="35" t="s">
        <v>644</v>
      </c>
      <c r="D309" s="18" t="s">
        <v>352</v>
      </c>
      <c r="E309" s="19" t="str">
        <f>_xlfn.IFNA(VLOOKUP(T_Demandes[[#This Row],[Equipement]],T_Zones[],2,FALSE),"")</f>
        <v>CIP</v>
      </c>
      <c r="F309" s="14">
        <f>_xlfn.IFNA(VLOOKUP(T_Demandes[[#This Row],[Equipement]],T_Zones[],3,FALSE),"")</f>
        <v>20301</v>
      </c>
      <c r="G309" s="14" t="str">
        <f>TEXT(ROW()-ROW(T_Demandes[[#Headers],[N°DI]]),"000")</f>
        <v>296</v>
      </c>
      <c r="H309" s="15"/>
      <c r="I309" s="16"/>
      <c r="J309" s="16"/>
      <c r="K309" s="25"/>
      <c r="L309" s="17"/>
    </row>
    <row r="310" spans="1:12" x14ac:dyDescent="0.2">
      <c r="A310" s="20"/>
      <c r="B310" s="21">
        <v>43628</v>
      </c>
      <c r="C310" s="35"/>
      <c r="D310" s="18"/>
      <c r="E310" s="19" t="str">
        <f>_xlfn.IFNA(VLOOKUP(T_Demandes[[#This Row],[Equipement]],T_Zones[],2,FALSE),"")</f>
        <v/>
      </c>
      <c r="F310" s="14" t="str">
        <f>_xlfn.IFNA(VLOOKUP(T_Demandes[[#This Row],[Equipement]],T_Zones[],3,FALSE),"")</f>
        <v/>
      </c>
      <c r="G310" s="14" t="str">
        <f>TEXT(ROW()-ROW(T_Demandes[[#Headers],[N°DI]]),"000")</f>
        <v>297</v>
      </c>
      <c r="H310" s="15" t="s">
        <v>80</v>
      </c>
      <c r="I310" s="16"/>
      <c r="J310" s="16"/>
      <c r="K310" s="25"/>
      <c r="L310" s="17" t="s">
        <v>83</v>
      </c>
    </row>
    <row r="311" spans="1:12" x14ac:dyDescent="0.2">
      <c r="A311" s="20" t="s">
        <v>308</v>
      </c>
      <c r="B311" s="21">
        <v>43628</v>
      </c>
      <c r="C311" s="35" t="s">
        <v>647</v>
      </c>
      <c r="D311" s="18" t="s">
        <v>388</v>
      </c>
      <c r="E311" s="19" t="str">
        <f>_xlfn.IFNA(VLOOKUP(T_Demandes[[#This Row],[Equipement]],T_Zones[],2,FALSE),"")</f>
        <v>CUISSON</v>
      </c>
      <c r="F311" s="14">
        <f>_xlfn.IFNA(VLOOKUP(T_Demandes[[#This Row],[Equipement]],T_Zones[],3,FALSE),"")</f>
        <v>20304</v>
      </c>
      <c r="G311" s="14" t="str">
        <f>TEXT(ROW()-ROW(T_Demandes[[#Headers],[N°DI]]),"000")</f>
        <v>298</v>
      </c>
      <c r="H311" s="15" t="s">
        <v>80</v>
      </c>
      <c r="I311" s="16"/>
      <c r="J311" s="16">
        <v>0.20833333333333301</v>
      </c>
      <c r="K311" s="25" t="s">
        <v>60</v>
      </c>
      <c r="L311" s="17"/>
    </row>
    <row r="312" spans="1:12" ht="57" x14ac:dyDescent="0.2">
      <c r="A312" s="20" t="s">
        <v>177</v>
      </c>
      <c r="B312" s="21">
        <v>43629</v>
      </c>
      <c r="C312" s="35" t="s">
        <v>649</v>
      </c>
      <c r="D312" s="18" t="s">
        <v>360</v>
      </c>
      <c r="E312" s="19" t="str">
        <f>_xlfn.IFNA(VLOOKUP(T_Demandes[[#This Row],[Equipement]],T_Zones[],2,FALSE),"")</f>
        <v>LOGISTIQUE</v>
      </c>
      <c r="F312" s="14">
        <f>_xlfn.IFNA(VLOOKUP(T_Demandes[[#This Row],[Equipement]],T_Zones[],3,FALSE),"")</f>
        <v>20309</v>
      </c>
      <c r="G312" s="14" t="str">
        <f>TEXT(ROW()-ROW(T_Demandes[[#Headers],[N°DI]]),"000")</f>
        <v>299</v>
      </c>
      <c r="H312" s="15" t="s">
        <v>91</v>
      </c>
      <c r="I312" s="16"/>
      <c r="J312" s="16">
        <v>2.0833333333333332E-2</v>
      </c>
      <c r="K312" s="25" t="s">
        <v>60</v>
      </c>
      <c r="L312" s="17"/>
    </row>
    <row r="313" spans="1:12" x14ac:dyDescent="0.2">
      <c r="A313" s="20"/>
      <c r="B313" s="21"/>
      <c r="C313" s="35"/>
      <c r="D313" s="18"/>
      <c r="E313" s="19" t="str">
        <f>_xlfn.IFNA(VLOOKUP(T_Demandes[[#This Row],[Equipement]],T_Zones[],2,FALSE),"")</f>
        <v/>
      </c>
      <c r="F313" s="14" t="str">
        <f>_xlfn.IFNA(VLOOKUP(T_Demandes[[#This Row],[Equipement]],T_Zones[],3,FALSE),"")</f>
        <v/>
      </c>
      <c r="G313" s="14" t="str">
        <f>TEXT(ROW()-ROW(T_Demandes[[#Headers],[N°DI]]),"000")</f>
        <v>300</v>
      </c>
      <c r="H313" s="15" t="s">
        <v>79</v>
      </c>
      <c r="I313" s="16"/>
      <c r="J313" s="16"/>
      <c r="K313" s="25"/>
      <c r="L313" s="17" t="s">
        <v>83</v>
      </c>
    </row>
    <row r="314" spans="1:12" x14ac:dyDescent="0.2">
      <c r="A314" s="20"/>
      <c r="B314" s="21"/>
      <c r="C314" s="35"/>
      <c r="D314" s="18"/>
      <c r="E314" s="19" t="str">
        <f>_xlfn.IFNA(VLOOKUP(T_Demandes[[#This Row],[Equipement]],T_Zones[],2,FALSE),"")</f>
        <v/>
      </c>
      <c r="F314" s="14" t="str">
        <f>_xlfn.IFNA(VLOOKUP(T_Demandes[[#This Row],[Equipement]],T_Zones[],3,FALSE),"")</f>
        <v/>
      </c>
      <c r="G314" s="14" t="str">
        <f>TEXT(ROW()-ROW(T_Demandes[[#Headers],[N°DI]]),"000")</f>
        <v>301</v>
      </c>
      <c r="H314" s="15" t="s">
        <v>79</v>
      </c>
      <c r="I314" s="16"/>
      <c r="J314" s="16"/>
      <c r="K314" s="25"/>
      <c r="L314" s="17" t="s">
        <v>83</v>
      </c>
    </row>
    <row r="315" spans="1:12" x14ac:dyDescent="0.2">
      <c r="A315" s="20"/>
      <c r="B315" s="21"/>
      <c r="C315" s="35"/>
      <c r="D315" s="18"/>
      <c r="E315" s="19" t="str">
        <f>_xlfn.IFNA(VLOOKUP(T_Demandes[[#This Row],[Equipement]],T_Zones[],2,FALSE),"")</f>
        <v/>
      </c>
      <c r="F315" s="14" t="str">
        <f>_xlfn.IFNA(VLOOKUP(T_Demandes[[#This Row],[Equipement]],T_Zones[],3,FALSE),"")</f>
        <v/>
      </c>
      <c r="G315" s="14" t="str">
        <f>TEXT(ROW()-ROW(T_Demandes[[#Headers],[N°DI]]),"000")</f>
        <v>302</v>
      </c>
      <c r="H315" s="15" t="s">
        <v>79</v>
      </c>
      <c r="I315" s="16"/>
      <c r="J315" s="16"/>
      <c r="K315" s="25"/>
      <c r="L315" s="17" t="s">
        <v>83</v>
      </c>
    </row>
    <row r="316" spans="1:12" x14ac:dyDescent="0.2">
      <c r="A316" s="20"/>
      <c r="B316" s="21"/>
      <c r="C316" s="35"/>
      <c r="D316" s="18"/>
      <c r="E316" s="19" t="str">
        <f>_xlfn.IFNA(VLOOKUP(T_Demandes[[#This Row],[Equipement]],T_Zones[],2,FALSE),"")</f>
        <v/>
      </c>
      <c r="F316" s="14" t="str">
        <f>_xlfn.IFNA(VLOOKUP(T_Demandes[[#This Row],[Equipement]],T_Zones[],3,FALSE),"")</f>
        <v/>
      </c>
      <c r="G316" s="14" t="str">
        <f>TEXT(ROW()-ROW(T_Demandes[[#Headers],[N°DI]]),"000")</f>
        <v>303</v>
      </c>
      <c r="H316" s="15" t="s">
        <v>79</v>
      </c>
      <c r="I316" s="16"/>
      <c r="J316" s="16"/>
      <c r="K316" s="25"/>
      <c r="L316" s="17" t="s">
        <v>83</v>
      </c>
    </row>
    <row r="317" spans="1:12" x14ac:dyDescent="0.2">
      <c r="A317" s="20"/>
      <c r="B317" s="21"/>
      <c r="C317" s="35"/>
      <c r="D317" s="18"/>
      <c r="E317" s="19" t="str">
        <f>_xlfn.IFNA(VLOOKUP(T_Demandes[[#This Row],[Equipement]],T_Zones[],2,FALSE),"")</f>
        <v/>
      </c>
      <c r="F317" s="14" t="str">
        <f>_xlfn.IFNA(VLOOKUP(T_Demandes[[#This Row],[Equipement]],T_Zones[],3,FALSE),"")</f>
        <v/>
      </c>
      <c r="G317" s="14" t="str">
        <f>TEXT(ROW()-ROW(T_Demandes[[#Headers],[N°DI]]),"000")</f>
        <v>304</v>
      </c>
      <c r="H317" s="15" t="s">
        <v>79</v>
      </c>
      <c r="I317" s="16"/>
      <c r="J317" s="16"/>
      <c r="K317" s="25"/>
      <c r="L317" s="17" t="s">
        <v>83</v>
      </c>
    </row>
    <row r="318" spans="1:12" x14ac:dyDescent="0.2">
      <c r="A318" s="20"/>
      <c r="B318" s="21"/>
      <c r="C318" s="35"/>
      <c r="D318" s="18"/>
      <c r="E318" s="19" t="str">
        <f>_xlfn.IFNA(VLOOKUP(T_Demandes[[#This Row],[Equipement]],T_Zones[],2,FALSE),"")</f>
        <v/>
      </c>
      <c r="F318" s="14" t="str">
        <f>_xlfn.IFNA(VLOOKUP(T_Demandes[[#This Row],[Equipement]],T_Zones[],3,FALSE),"")</f>
        <v/>
      </c>
      <c r="G318" s="14" t="str">
        <f>TEXT(ROW()-ROW(T_Demandes[[#Headers],[N°DI]]),"000")</f>
        <v>305</v>
      </c>
      <c r="H318" s="15" t="s">
        <v>79</v>
      </c>
      <c r="I318" s="16"/>
      <c r="J318" s="16"/>
      <c r="K318" s="25"/>
      <c r="L318" s="17" t="s">
        <v>83</v>
      </c>
    </row>
    <row r="319" spans="1:12" x14ac:dyDescent="0.2">
      <c r="A319" s="20"/>
      <c r="B319" s="21"/>
      <c r="C319" s="35"/>
      <c r="D319" s="18"/>
      <c r="E319" s="19" t="str">
        <f>_xlfn.IFNA(VLOOKUP(T_Demandes[[#This Row],[Equipement]],T_Zones[],2,FALSE),"")</f>
        <v/>
      </c>
      <c r="F319" s="14" t="str">
        <f>_xlfn.IFNA(VLOOKUP(T_Demandes[[#This Row],[Equipement]],T_Zones[],3,FALSE),"")</f>
        <v/>
      </c>
      <c r="G319" s="14" t="str">
        <f>TEXT(ROW()-ROW(T_Demandes[[#Headers],[N°DI]]),"000")</f>
        <v>306</v>
      </c>
      <c r="H319" s="15" t="s">
        <v>79</v>
      </c>
      <c r="I319" s="16"/>
      <c r="J319" s="16"/>
      <c r="K319" s="25"/>
      <c r="L319" s="17" t="s">
        <v>83</v>
      </c>
    </row>
    <row r="320" spans="1:12" x14ac:dyDescent="0.2">
      <c r="A320" s="20"/>
      <c r="B320" s="21"/>
      <c r="C320" s="35"/>
      <c r="D320" s="18"/>
      <c r="E320" s="19" t="str">
        <f>_xlfn.IFNA(VLOOKUP(T_Demandes[[#This Row],[Equipement]],T_Zones[],2,FALSE),"")</f>
        <v/>
      </c>
      <c r="F320" s="14" t="str">
        <f>_xlfn.IFNA(VLOOKUP(T_Demandes[[#This Row],[Equipement]],T_Zones[],3,FALSE),"")</f>
        <v/>
      </c>
      <c r="G320" s="14" t="str">
        <f>TEXT(ROW()-ROW(T_Demandes[[#Headers],[N°DI]]),"000")</f>
        <v>307</v>
      </c>
      <c r="H320" s="15" t="s">
        <v>79</v>
      </c>
      <c r="I320" s="16"/>
      <c r="J320" s="16"/>
      <c r="K320" s="25"/>
      <c r="L320" s="17" t="s">
        <v>83</v>
      </c>
    </row>
    <row r="321" spans="1:12" x14ac:dyDescent="0.2">
      <c r="A321" s="20"/>
      <c r="B321" s="21"/>
      <c r="C321" s="35" t="s">
        <v>658</v>
      </c>
      <c r="D321" s="18" t="s">
        <v>350</v>
      </c>
      <c r="E321" s="19" t="str">
        <f>_xlfn.IFNA(VLOOKUP(T_Demandes[[#This Row],[Equipement]],T_Zones[],2,FALSE),"")</f>
        <v>PREPARATION</v>
      </c>
      <c r="F321" s="14">
        <f>_xlfn.IFNA(VLOOKUP(T_Demandes[[#This Row],[Equipement]],T_Zones[],3,FALSE),"")</f>
        <v>20302</v>
      </c>
      <c r="G321" s="14" t="str">
        <f>TEXT(ROW()-ROW(T_Demandes[[#Headers],[N°DI]]),"000")</f>
        <v>308</v>
      </c>
      <c r="H321" s="15" t="s">
        <v>76</v>
      </c>
      <c r="I321" s="16"/>
      <c r="J321" s="16">
        <v>0.16666666666666599</v>
      </c>
      <c r="K321" s="25" t="s">
        <v>60</v>
      </c>
      <c r="L321" s="17" t="s">
        <v>83</v>
      </c>
    </row>
    <row r="322" spans="1:12" x14ac:dyDescent="0.2">
      <c r="A322" s="20"/>
      <c r="B322" s="21"/>
      <c r="C322" s="35" t="s">
        <v>660</v>
      </c>
      <c r="D322" s="18" t="s">
        <v>346</v>
      </c>
      <c r="E322" s="19" t="str">
        <f>_xlfn.IFNA(VLOOKUP(T_Demandes[[#This Row],[Equipement]],T_Zones[],2,FALSE),"")</f>
        <v>AUTRE</v>
      </c>
      <c r="F322" s="14">
        <f>_xlfn.IFNA(VLOOKUP(T_Demandes[[#This Row],[Equipement]],T_Zones[],3,FALSE),"")</f>
        <v>20309</v>
      </c>
      <c r="G322" s="14" t="str">
        <f>TEXT(ROW()-ROW(T_Demandes[[#Headers],[N°DI]]),"000")</f>
        <v>309</v>
      </c>
      <c r="H322" s="15" t="s">
        <v>76</v>
      </c>
      <c r="I322" s="16"/>
      <c r="J322" s="16">
        <v>4.1666666666666664E-2</v>
      </c>
      <c r="K322" s="25" t="s">
        <v>60</v>
      </c>
      <c r="L322" s="17" t="s">
        <v>83</v>
      </c>
    </row>
    <row r="323" spans="1:12" x14ac:dyDescent="0.2">
      <c r="A323" s="20"/>
      <c r="B323" s="21"/>
      <c r="C323" s="35" t="s">
        <v>662</v>
      </c>
      <c r="D323" s="18" t="s">
        <v>387</v>
      </c>
      <c r="E323" s="19" t="str">
        <f>_xlfn.IFNA(VLOOKUP(T_Demandes[[#This Row],[Equipement]],T_Zones[],2,FALSE),"")</f>
        <v>CUISSON</v>
      </c>
      <c r="F323" s="14">
        <f>_xlfn.IFNA(VLOOKUP(T_Demandes[[#This Row],[Equipement]],T_Zones[],3,FALSE),"")</f>
        <v>20304</v>
      </c>
      <c r="G323" s="14" t="str">
        <f>TEXT(ROW()-ROW(T_Demandes[[#Headers],[N°DI]]),"000")</f>
        <v>310</v>
      </c>
      <c r="H323" s="15" t="s">
        <v>76</v>
      </c>
      <c r="I323" s="16"/>
      <c r="J323" s="16">
        <v>6.25E-2</v>
      </c>
      <c r="K323" s="25" t="s">
        <v>60</v>
      </c>
      <c r="L323" s="17" t="s">
        <v>83</v>
      </c>
    </row>
    <row r="324" spans="1:12" x14ac:dyDescent="0.2">
      <c r="A324" s="20"/>
      <c r="B324" s="21"/>
      <c r="C324" s="35" t="s">
        <v>664</v>
      </c>
      <c r="D324" s="18" t="s">
        <v>370</v>
      </c>
      <c r="E324" s="19" t="str">
        <f>_xlfn.IFNA(VLOOKUP(T_Demandes[[#This Row],[Equipement]],T_Zones[],2,FALSE),"")</f>
        <v>PREPARATION</v>
      </c>
      <c r="F324" s="14">
        <f>_xlfn.IFNA(VLOOKUP(T_Demandes[[#This Row],[Equipement]],T_Zones[],3,FALSE),"")</f>
        <v>20302</v>
      </c>
      <c r="G324" s="14" t="str">
        <f>TEXT(ROW()-ROW(T_Demandes[[#Headers],[N°DI]]),"000")</f>
        <v>311</v>
      </c>
      <c r="H324" s="15" t="s">
        <v>76</v>
      </c>
      <c r="I324" s="16"/>
      <c r="J324" s="16">
        <v>2.0833333333333332E-2</v>
      </c>
      <c r="K324" s="25" t="s">
        <v>60</v>
      </c>
      <c r="L324" s="17" t="s">
        <v>83</v>
      </c>
    </row>
    <row r="325" spans="1:12" x14ac:dyDescent="0.2">
      <c r="A325" s="20"/>
      <c r="B325" s="21"/>
      <c r="C325" s="35" t="s">
        <v>666</v>
      </c>
      <c r="D325" s="18" t="s">
        <v>352</v>
      </c>
      <c r="E325" s="19" t="str">
        <f>_xlfn.IFNA(VLOOKUP(T_Demandes[[#This Row],[Equipement]],T_Zones[],2,FALSE),"")</f>
        <v>CIP</v>
      </c>
      <c r="F325" s="14">
        <f>_xlfn.IFNA(VLOOKUP(T_Demandes[[#This Row],[Equipement]],T_Zones[],3,FALSE),"")</f>
        <v>20301</v>
      </c>
      <c r="G325" s="14" t="str">
        <f>TEXT(ROW()-ROW(T_Demandes[[#Headers],[N°DI]]),"000")</f>
        <v>312</v>
      </c>
      <c r="H325" s="15" t="s">
        <v>76</v>
      </c>
      <c r="I325" s="16"/>
      <c r="J325" s="16">
        <v>0.125</v>
      </c>
      <c r="K325" s="25" t="s">
        <v>60</v>
      </c>
      <c r="L325" s="17" t="s">
        <v>83</v>
      </c>
    </row>
    <row r="326" spans="1:12" x14ac:dyDescent="0.2">
      <c r="A326" s="20"/>
      <c r="B326" s="21"/>
      <c r="C326" s="35" t="s">
        <v>668</v>
      </c>
      <c r="D326" s="18" t="s">
        <v>388</v>
      </c>
      <c r="E326" s="19" t="str">
        <f>_xlfn.IFNA(VLOOKUP(T_Demandes[[#This Row],[Equipement]],T_Zones[],2,FALSE),"")</f>
        <v>CUISSON</v>
      </c>
      <c r="F326" s="14">
        <f>_xlfn.IFNA(VLOOKUP(T_Demandes[[#This Row],[Equipement]],T_Zones[],3,FALSE),"")</f>
        <v>20304</v>
      </c>
      <c r="G326" s="14" t="str">
        <f>TEXT(ROW()-ROW(T_Demandes[[#Headers],[N°DI]]),"000")</f>
        <v>313</v>
      </c>
      <c r="H326" s="15" t="s">
        <v>76</v>
      </c>
      <c r="I326" s="16"/>
      <c r="J326" s="16">
        <v>8.3333333333333301E-2</v>
      </c>
      <c r="K326" s="25" t="s">
        <v>60</v>
      </c>
      <c r="L326" s="17" t="s">
        <v>83</v>
      </c>
    </row>
    <row r="327" spans="1:12" x14ac:dyDescent="0.2">
      <c r="A327" s="20"/>
      <c r="B327" s="21"/>
      <c r="C327" s="35" t="s">
        <v>670</v>
      </c>
      <c r="D327" s="18" t="s">
        <v>346</v>
      </c>
      <c r="E327" s="19" t="str">
        <f>_xlfn.IFNA(VLOOKUP(T_Demandes[[#This Row],[Equipement]],T_Zones[],2,FALSE),"")</f>
        <v>AUTRE</v>
      </c>
      <c r="F327" s="14">
        <f>_xlfn.IFNA(VLOOKUP(T_Demandes[[#This Row],[Equipement]],T_Zones[],3,FALSE),"")</f>
        <v>20309</v>
      </c>
      <c r="G327" s="14" t="str">
        <f>TEXT(ROW()-ROW(T_Demandes[[#Headers],[N°DI]]),"000")</f>
        <v>314</v>
      </c>
      <c r="H327" s="15" t="s">
        <v>76</v>
      </c>
      <c r="I327" s="16"/>
      <c r="J327" s="16">
        <v>4.1666666666666664E-2</v>
      </c>
      <c r="K327" s="25" t="s">
        <v>60</v>
      </c>
      <c r="L327" s="17" t="s">
        <v>83</v>
      </c>
    </row>
    <row r="328" spans="1:12" x14ac:dyDescent="0.2">
      <c r="A328" s="20"/>
      <c r="B328" s="21"/>
      <c r="C328" s="35" t="s">
        <v>672</v>
      </c>
      <c r="D328" s="18" t="s">
        <v>44</v>
      </c>
      <c r="E328" s="19" t="str">
        <f>_xlfn.IFNA(VLOOKUP(T_Demandes[[#This Row],[Equipement]],T_Zones[],2,FALSE),"")</f>
        <v>AUTRE</v>
      </c>
      <c r="F328" s="14">
        <f>_xlfn.IFNA(VLOOKUP(T_Demandes[[#This Row],[Equipement]],T_Zones[],3,FALSE),"")</f>
        <v>20307</v>
      </c>
      <c r="G328" s="14" t="str">
        <f>TEXT(ROW()-ROW(T_Demandes[[#Headers],[N°DI]]),"000")</f>
        <v>315</v>
      </c>
      <c r="H328" s="15" t="s">
        <v>76</v>
      </c>
      <c r="I328" s="16"/>
      <c r="J328" s="16">
        <v>6.25E-2</v>
      </c>
      <c r="K328" s="25" t="s">
        <v>60</v>
      </c>
      <c r="L328" s="17" t="s">
        <v>83</v>
      </c>
    </row>
    <row r="329" spans="1:12" x14ac:dyDescent="0.2">
      <c r="A329" s="20"/>
      <c r="B329" s="21"/>
      <c r="C329" s="35" t="s">
        <v>674</v>
      </c>
      <c r="D329" s="18" t="s">
        <v>349</v>
      </c>
      <c r="E329" s="19" t="str">
        <f>_xlfn.IFNA(VLOOKUP(T_Demandes[[#This Row],[Equipement]],T_Zones[],2,FALSE),"")</f>
        <v>PREPARATION</v>
      </c>
      <c r="F329" s="14">
        <f>_xlfn.IFNA(VLOOKUP(T_Demandes[[#This Row],[Equipement]],T_Zones[],3,FALSE),"")</f>
        <v>20302</v>
      </c>
      <c r="G329" s="14" t="str">
        <f>TEXT(ROW()-ROW(T_Demandes[[#Headers],[N°DI]]),"000")</f>
        <v>316</v>
      </c>
      <c r="H329" s="15" t="s">
        <v>76</v>
      </c>
      <c r="I329" s="16"/>
      <c r="J329" s="16">
        <v>2.0833333333333332E-2</v>
      </c>
      <c r="K329" s="25" t="s">
        <v>60</v>
      </c>
      <c r="L329" s="17" t="s">
        <v>83</v>
      </c>
    </row>
    <row r="330" spans="1:12" x14ac:dyDescent="0.2">
      <c r="A330" s="20"/>
      <c r="B330" s="21"/>
      <c r="C330" s="35" t="s">
        <v>676</v>
      </c>
      <c r="D330" s="18" t="s">
        <v>364</v>
      </c>
      <c r="E330" s="19" t="str">
        <f>_xlfn.IFNA(VLOOKUP(T_Demandes[[#This Row],[Equipement]],T_Zones[],2,FALSE),"")</f>
        <v>CIP</v>
      </c>
      <c r="F330" s="14">
        <f>_xlfn.IFNA(VLOOKUP(T_Demandes[[#This Row],[Equipement]],T_Zones[],3,FALSE),"")</f>
        <v>20301</v>
      </c>
      <c r="G330" s="14" t="str">
        <f>TEXT(ROW()-ROW(T_Demandes[[#Headers],[N°DI]]),"000")</f>
        <v>317</v>
      </c>
      <c r="H330" s="15" t="s">
        <v>78</v>
      </c>
      <c r="I330" s="16"/>
      <c r="J330" s="16">
        <v>2.0833333333333332E-2</v>
      </c>
      <c r="K330" s="25" t="s">
        <v>60</v>
      </c>
      <c r="L330" s="17" t="s">
        <v>83</v>
      </c>
    </row>
    <row r="331" spans="1:12" x14ac:dyDescent="0.2">
      <c r="A331" s="20"/>
      <c r="B331" s="21"/>
      <c r="C331" s="35" t="s">
        <v>678</v>
      </c>
      <c r="D331" s="18" t="s">
        <v>380</v>
      </c>
      <c r="E331" s="19" t="str">
        <f>_xlfn.IFNA(VLOOKUP(T_Demandes[[#This Row],[Equipement]],T_Zones[],2,FALSE),"")</f>
        <v>BUREAU / LABO</v>
      </c>
      <c r="F331" s="14">
        <f>_xlfn.IFNA(VLOOKUP(T_Demandes[[#This Row],[Equipement]],T_Zones[],3,FALSE),"")</f>
        <v>20312</v>
      </c>
      <c r="G331" s="14" t="str">
        <f>TEXT(ROW()-ROW(T_Demandes[[#Headers],[N°DI]]),"000")</f>
        <v>318</v>
      </c>
      <c r="H331" s="15" t="s">
        <v>78</v>
      </c>
      <c r="I331" s="16"/>
      <c r="J331" s="16">
        <v>4.1666666666666664E-2</v>
      </c>
      <c r="K331" s="25" t="s">
        <v>60</v>
      </c>
      <c r="L331" s="17" t="s">
        <v>83</v>
      </c>
    </row>
    <row r="332" spans="1:12" x14ac:dyDescent="0.2">
      <c r="A332" s="20"/>
      <c r="B332" s="21"/>
      <c r="C332" s="35" t="s">
        <v>680</v>
      </c>
      <c r="D332" s="18" t="s">
        <v>387</v>
      </c>
      <c r="E332" s="19" t="str">
        <f>_xlfn.IFNA(VLOOKUP(T_Demandes[[#This Row],[Equipement]],T_Zones[],2,FALSE),"")</f>
        <v>CUISSON</v>
      </c>
      <c r="F332" s="14">
        <f>_xlfn.IFNA(VLOOKUP(T_Demandes[[#This Row],[Equipement]],T_Zones[],3,FALSE),"")</f>
        <v>20304</v>
      </c>
      <c r="G332" s="14" t="str">
        <f>TEXT(ROW()-ROW(T_Demandes[[#Headers],[N°DI]]),"000")</f>
        <v>319</v>
      </c>
      <c r="H332" s="15" t="s">
        <v>78</v>
      </c>
      <c r="I332" s="16"/>
      <c r="J332" s="16">
        <v>4.1666666666666664E-2</v>
      </c>
      <c r="K332" s="25" t="s">
        <v>60</v>
      </c>
      <c r="L332" s="17" t="s">
        <v>83</v>
      </c>
    </row>
    <row r="333" spans="1:12" x14ac:dyDescent="0.2">
      <c r="A333" s="20"/>
      <c r="B333" s="21"/>
      <c r="C333" s="35" t="s">
        <v>682</v>
      </c>
      <c r="D333" s="18" t="s">
        <v>380</v>
      </c>
      <c r="E333" s="19" t="str">
        <f>_xlfn.IFNA(VLOOKUP(T_Demandes[[#This Row],[Equipement]],T_Zones[],2,FALSE),"")</f>
        <v>BUREAU / LABO</v>
      </c>
      <c r="F333" s="14">
        <f>_xlfn.IFNA(VLOOKUP(T_Demandes[[#This Row],[Equipement]],T_Zones[],3,FALSE),"")</f>
        <v>20312</v>
      </c>
      <c r="G333" s="14" t="str">
        <f>TEXT(ROW()-ROW(T_Demandes[[#Headers],[N°DI]]),"000")</f>
        <v>320</v>
      </c>
      <c r="H333" s="15" t="s">
        <v>78</v>
      </c>
      <c r="I333" s="16"/>
      <c r="J333" s="16">
        <v>4.1666666666666664E-2</v>
      </c>
      <c r="K333" s="25" t="s">
        <v>60</v>
      </c>
      <c r="L333" s="17" t="s">
        <v>83</v>
      </c>
    </row>
    <row r="334" spans="1:12" x14ac:dyDescent="0.2">
      <c r="A334" s="20"/>
      <c r="B334" s="21"/>
      <c r="C334" s="35" t="s">
        <v>684</v>
      </c>
      <c r="D334" s="18" t="s">
        <v>365</v>
      </c>
      <c r="E334" s="19" t="str">
        <f>_xlfn.IFNA(VLOOKUP(T_Demandes[[#This Row],[Equipement]],T_Zones[],2,FALSE),"")</f>
        <v>PREPARATION</v>
      </c>
      <c r="F334" s="14">
        <f>_xlfn.IFNA(VLOOKUP(T_Demandes[[#This Row],[Equipement]],T_Zones[],3,FALSE),"")</f>
        <v>20302</v>
      </c>
      <c r="G334" s="14" t="str">
        <f>TEXT(ROW()-ROW(T_Demandes[[#Headers],[N°DI]]),"000")</f>
        <v>321</v>
      </c>
      <c r="H334" s="15" t="s">
        <v>78</v>
      </c>
      <c r="I334" s="16"/>
      <c r="J334" s="16">
        <v>2.0833333333333332E-2</v>
      </c>
      <c r="K334" s="25" t="s">
        <v>60</v>
      </c>
      <c r="L334" s="17" t="s">
        <v>83</v>
      </c>
    </row>
    <row r="335" spans="1:12" x14ac:dyDescent="0.2">
      <c r="A335" s="20"/>
      <c r="B335" s="21"/>
      <c r="C335" s="35" t="s">
        <v>686</v>
      </c>
      <c r="D335" s="18" t="s">
        <v>360</v>
      </c>
      <c r="E335" s="19" t="str">
        <f>_xlfn.IFNA(VLOOKUP(T_Demandes[[#This Row],[Equipement]],T_Zones[],2,FALSE),"")</f>
        <v>LOGISTIQUE</v>
      </c>
      <c r="F335" s="14">
        <f>_xlfn.IFNA(VLOOKUP(T_Demandes[[#This Row],[Equipement]],T_Zones[],3,FALSE),"")</f>
        <v>20309</v>
      </c>
      <c r="G335" s="14" t="str">
        <f>TEXT(ROW()-ROW(T_Demandes[[#Headers],[N°DI]]),"000")</f>
        <v>322</v>
      </c>
      <c r="H335" s="15" t="s">
        <v>78</v>
      </c>
      <c r="I335" s="16"/>
      <c r="J335" s="16">
        <v>2.0833333333333332E-2</v>
      </c>
      <c r="K335" s="25" t="s">
        <v>60</v>
      </c>
      <c r="L335" s="17" t="s">
        <v>83</v>
      </c>
    </row>
    <row r="336" spans="1:12" x14ac:dyDescent="0.2">
      <c r="A336" s="20"/>
      <c r="B336" s="21"/>
      <c r="C336" s="35" t="s">
        <v>688</v>
      </c>
      <c r="D336" s="18" t="s">
        <v>402</v>
      </c>
      <c r="E336" s="19" t="str">
        <f>_xlfn.IFNA(VLOOKUP(T_Demandes[[#This Row],[Equipement]],T_Zones[],2,FALSE),"")</f>
        <v>PREPARATION</v>
      </c>
      <c r="F336" s="14">
        <f>_xlfn.IFNA(VLOOKUP(T_Demandes[[#This Row],[Equipement]],T_Zones[],3,FALSE),"")</f>
        <v>20302</v>
      </c>
      <c r="G336" s="14" t="str">
        <f>TEXT(ROW()-ROW(T_Demandes[[#Headers],[N°DI]]),"000")</f>
        <v>323</v>
      </c>
      <c r="H336" s="15" t="s">
        <v>78</v>
      </c>
      <c r="I336" s="16"/>
      <c r="J336" s="16">
        <v>2.0833333333333332E-2</v>
      </c>
      <c r="K336" s="25" t="s">
        <v>60</v>
      </c>
      <c r="L336" s="17" t="s">
        <v>83</v>
      </c>
    </row>
    <row r="337" spans="1:12" x14ac:dyDescent="0.2">
      <c r="A337" s="20"/>
      <c r="B337" s="21"/>
      <c r="C337" s="35" t="s">
        <v>690</v>
      </c>
      <c r="D337" s="18" t="s">
        <v>384</v>
      </c>
      <c r="E337" s="19" t="str">
        <f>_xlfn.IFNA(VLOOKUP(T_Demandes[[#This Row],[Equipement]],T_Zones[],2,FALSE),"")</f>
        <v>CUISSON</v>
      </c>
      <c r="F337" s="14">
        <f>_xlfn.IFNA(VLOOKUP(T_Demandes[[#This Row],[Equipement]],T_Zones[],3,FALSE),"")</f>
        <v>20304</v>
      </c>
      <c r="G337" s="14" t="str">
        <f>TEXT(ROW()-ROW(T_Demandes[[#Headers],[N°DI]]),"000")</f>
        <v>324</v>
      </c>
      <c r="H337" s="15" t="s">
        <v>78</v>
      </c>
      <c r="I337" s="16"/>
      <c r="J337" s="16">
        <v>2.0833333333333332E-2</v>
      </c>
      <c r="K337" s="25" t="s">
        <v>60</v>
      </c>
      <c r="L337" s="17" t="s">
        <v>83</v>
      </c>
    </row>
    <row r="338" spans="1:12" x14ac:dyDescent="0.2">
      <c r="A338" s="20"/>
      <c r="B338" s="21"/>
      <c r="C338" s="35" t="s">
        <v>692</v>
      </c>
      <c r="D338" s="18" t="s">
        <v>377</v>
      </c>
      <c r="E338" s="19" t="str">
        <f>_xlfn.IFNA(VLOOKUP(T_Demandes[[#This Row],[Equipement]],T_Zones[],2,FALSE),"")</f>
        <v>PREPARATION</v>
      </c>
      <c r="F338" s="14">
        <f>_xlfn.IFNA(VLOOKUP(T_Demandes[[#This Row],[Equipement]],T_Zones[],3,FALSE),"")</f>
        <v>20302</v>
      </c>
      <c r="G338" s="14" t="str">
        <f>TEXT(ROW()-ROW(T_Demandes[[#Headers],[N°DI]]),"000")</f>
        <v>325</v>
      </c>
      <c r="H338" s="15" t="s">
        <v>78</v>
      </c>
      <c r="I338" s="16"/>
      <c r="J338" s="16">
        <v>8.3333333333333301E-2</v>
      </c>
      <c r="K338" s="25" t="s">
        <v>60</v>
      </c>
      <c r="L338" s="17" t="s">
        <v>83</v>
      </c>
    </row>
    <row r="339" spans="1:12" x14ac:dyDescent="0.2">
      <c r="A339" s="20"/>
      <c r="B339" s="21"/>
      <c r="C339" s="35" t="s">
        <v>694</v>
      </c>
      <c r="D339" s="18" t="s">
        <v>397</v>
      </c>
      <c r="E339" s="19" t="str">
        <f>_xlfn.IFNA(VLOOKUP(T_Demandes[[#This Row],[Equipement]],T_Zones[],2,FALSE),"")</f>
        <v>MAINTENANCE</v>
      </c>
      <c r="F339" s="14">
        <f>_xlfn.IFNA(VLOOKUP(T_Demandes[[#This Row],[Equipement]],T_Zones[],3,FALSE),"")</f>
        <v>20307</v>
      </c>
      <c r="G339" s="14" t="str">
        <f>TEXT(ROW()-ROW(T_Demandes[[#Headers],[N°DI]]),"000")</f>
        <v>326</v>
      </c>
      <c r="H339" s="15" t="s">
        <v>77</v>
      </c>
      <c r="I339" s="16"/>
      <c r="J339" s="16">
        <v>0.125</v>
      </c>
      <c r="K339" s="25" t="s">
        <v>60</v>
      </c>
      <c r="L339" s="17" t="s">
        <v>83</v>
      </c>
    </row>
    <row r="340" spans="1:12" x14ac:dyDescent="0.2">
      <c r="A340" s="20"/>
      <c r="B340" s="21"/>
      <c r="C340" s="35" t="s">
        <v>696</v>
      </c>
      <c r="D340" s="18" t="s">
        <v>52</v>
      </c>
      <c r="E340" s="19" t="str">
        <f>_xlfn.IFNA(VLOOKUP(T_Demandes[[#This Row],[Equipement]],T_Zones[],2,FALSE),"")</f>
        <v>MAINTENANCE</v>
      </c>
      <c r="F340" s="14">
        <f>_xlfn.IFNA(VLOOKUP(T_Demandes[[#This Row],[Equipement]],T_Zones[],3,FALSE),"")</f>
        <v>20307</v>
      </c>
      <c r="G340" s="14" t="str">
        <f>TEXT(ROW()-ROW(T_Demandes[[#Headers],[N°DI]]),"000")</f>
        <v>327</v>
      </c>
      <c r="H340" s="15" t="s">
        <v>77</v>
      </c>
      <c r="I340" s="16"/>
      <c r="J340" s="16">
        <v>0.25</v>
      </c>
      <c r="K340" s="25" t="s">
        <v>60</v>
      </c>
      <c r="L340" s="17" t="s">
        <v>83</v>
      </c>
    </row>
    <row r="341" spans="1:12" ht="28.5" x14ac:dyDescent="0.2">
      <c r="A341" s="20"/>
      <c r="B341" s="21"/>
      <c r="C341" s="35" t="s">
        <v>698</v>
      </c>
      <c r="D341" s="18" t="s">
        <v>388</v>
      </c>
      <c r="E341" s="19" t="str">
        <f>_xlfn.IFNA(VLOOKUP(T_Demandes[[#This Row],[Equipement]],T_Zones[],2,FALSE),"")</f>
        <v>CUISSON</v>
      </c>
      <c r="F341" s="14">
        <f>_xlfn.IFNA(VLOOKUP(T_Demandes[[#This Row],[Equipement]],T_Zones[],3,FALSE),"")</f>
        <v>20304</v>
      </c>
      <c r="G341" s="14" t="str">
        <f>TEXT(ROW()-ROW(T_Demandes[[#Headers],[N°DI]]),"000")</f>
        <v>328</v>
      </c>
      <c r="H341" s="15" t="s">
        <v>77</v>
      </c>
      <c r="I341" s="16"/>
      <c r="J341" s="16">
        <v>2.0833333333333332E-2</v>
      </c>
      <c r="K341" s="25" t="s">
        <v>60</v>
      </c>
      <c r="L341" s="17" t="s">
        <v>83</v>
      </c>
    </row>
    <row r="342" spans="1:12" x14ac:dyDescent="0.2">
      <c r="A342" s="20"/>
      <c r="B342" s="21"/>
      <c r="C342" s="35" t="s">
        <v>700</v>
      </c>
      <c r="D342" s="18" t="s">
        <v>389</v>
      </c>
      <c r="E342" s="19" t="str">
        <f>_xlfn.IFNA(VLOOKUP(T_Demandes[[#This Row],[Equipement]],T_Zones[],2,FALSE),"")</f>
        <v>CUISSON</v>
      </c>
      <c r="F342" s="14">
        <f>_xlfn.IFNA(VLOOKUP(T_Demandes[[#This Row],[Equipement]],T_Zones[],3,FALSE),"")</f>
        <v>20304</v>
      </c>
      <c r="G342" s="14" t="str">
        <f>TEXT(ROW()-ROW(T_Demandes[[#Headers],[N°DI]]),"000")</f>
        <v>329</v>
      </c>
      <c r="H342" s="15" t="s">
        <v>77</v>
      </c>
      <c r="I342" s="16"/>
      <c r="J342" s="16">
        <v>2.0833333333333332E-2</v>
      </c>
      <c r="K342" s="25" t="s">
        <v>60</v>
      </c>
      <c r="L342" s="17" t="s">
        <v>83</v>
      </c>
    </row>
    <row r="343" spans="1:12" ht="28.5" x14ac:dyDescent="0.2">
      <c r="A343" s="20"/>
      <c r="B343" s="21"/>
      <c r="C343" s="35" t="s">
        <v>703</v>
      </c>
      <c r="D343" s="18" t="s">
        <v>364</v>
      </c>
      <c r="E343" s="19" t="str">
        <f>_xlfn.IFNA(VLOOKUP(T_Demandes[[#This Row],[Equipement]],T_Zones[],2,FALSE),"")</f>
        <v>CIP</v>
      </c>
      <c r="F343" s="14">
        <f>_xlfn.IFNA(VLOOKUP(T_Demandes[[#This Row],[Equipement]],T_Zones[],3,FALSE),"")</f>
        <v>20301</v>
      </c>
      <c r="G343" s="14" t="str">
        <f>TEXT(ROW()-ROW(T_Demandes[[#Headers],[N°DI]]),"000")</f>
        <v>330</v>
      </c>
      <c r="H343" s="15" t="s">
        <v>77</v>
      </c>
      <c r="I343" s="16"/>
      <c r="J343" s="16">
        <v>2.0833333333333332E-2</v>
      </c>
      <c r="K343" s="25" t="s">
        <v>60</v>
      </c>
      <c r="L343" s="17" t="s">
        <v>83</v>
      </c>
    </row>
    <row r="344" spans="1:12" x14ac:dyDescent="0.2">
      <c r="A344" s="20" t="s">
        <v>177</v>
      </c>
      <c r="B344" s="21">
        <v>43633</v>
      </c>
      <c r="C344" s="35" t="s">
        <v>704</v>
      </c>
      <c r="D344" s="18" t="s">
        <v>384</v>
      </c>
      <c r="E344" s="19" t="str">
        <f>_xlfn.IFNA(VLOOKUP(T_Demandes[[#This Row],[Equipement]],T_Zones[],2,FALSE),"")</f>
        <v>CUISSON</v>
      </c>
      <c r="F344" s="14">
        <f>_xlfn.IFNA(VLOOKUP(T_Demandes[[#This Row],[Equipement]],T_Zones[],3,FALSE),"")</f>
        <v>20304</v>
      </c>
      <c r="G344" s="14" t="str">
        <f>TEXT(ROW()-ROW(T_Demandes[[#Headers],[N°DI]]),"000")</f>
        <v>331</v>
      </c>
      <c r="H344" s="15" t="s">
        <v>77</v>
      </c>
      <c r="I344" s="16"/>
      <c r="J344" s="16">
        <v>4.1666666666666664E-2</v>
      </c>
      <c r="K344" s="25" t="s">
        <v>824</v>
      </c>
      <c r="L344" s="17"/>
    </row>
    <row r="345" spans="1:12" x14ac:dyDescent="0.2">
      <c r="A345" s="20" t="s">
        <v>177</v>
      </c>
      <c r="B345" s="21">
        <v>43633</v>
      </c>
      <c r="C345" s="35" t="s">
        <v>705</v>
      </c>
      <c r="D345" s="18" t="s">
        <v>388</v>
      </c>
      <c r="E345" s="19" t="str">
        <f>_xlfn.IFNA(VLOOKUP(T_Demandes[[#This Row],[Equipement]],T_Zones[],2,FALSE),"")</f>
        <v>CUISSON</v>
      </c>
      <c r="F345" s="14">
        <f>_xlfn.IFNA(VLOOKUP(T_Demandes[[#This Row],[Equipement]],T_Zones[],3,FALSE),"")</f>
        <v>20304</v>
      </c>
      <c r="G345" s="14" t="str">
        <f>TEXT(ROW()-ROW(T_Demandes[[#Headers],[N°DI]]),"000")</f>
        <v>332</v>
      </c>
      <c r="H345" s="15" t="s">
        <v>77</v>
      </c>
      <c r="I345" s="16"/>
      <c r="J345" s="16">
        <v>4.1666666666666664E-2</v>
      </c>
      <c r="K345" s="25" t="s">
        <v>824</v>
      </c>
      <c r="L345" s="17"/>
    </row>
    <row r="346" spans="1:12" x14ac:dyDescent="0.2">
      <c r="A346" s="20" t="s">
        <v>177</v>
      </c>
      <c r="B346" s="21">
        <v>43633</v>
      </c>
      <c r="C346" s="35" t="s">
        <v>706</v>
      </c>
      <c r="D346" s="18" t="s">
        <v>389</v>
      </c>
      <c r="E346" s="19" t="str">
        <f>_xlfn.IFNA(VLOOKUP(T_Demandes[[#This Row],[Equipement]],T_Zones[],2,FALSE),"")</f>
        <v>CUISSON</v>
      </c>
      <c r="F346" s="14">
        <f>_xlfn.IFNA(VLOOKUP(T_Demandes[[#This Row],[Equipement]],T_Zones[],3,FALSE),"")</f>
        <v>20304</v>
      </c>
      <c r="G346" s="14" t="str">
        <f>TEXT(ROW()-ROW(T_Demandes[[#Headers],[N°DI]]),"000")</f>
        <v>333</v>
      </c>
      <c r="H346" s="15" t="s">
        <v>77</v>
      </c>
      <c r="I346" s="16"/>
      <c r="J346" s="16">
        <v>4.1666666666666664E-2</v>
      </c>
      <c r="K346" s="25" t="s">
        <v>824</v>
      </c>
      <c r="L346" s="17"/>
    </row>
    <row r="347" spans="1:12" x14ac:dyDescent="0.2">
      <c r="A347" s="20" t="s">
        <v>177</v>
      </c>
      <c r="B347" s="21">
        <v>43633</v>
      </c>
      <c r="C347" s="35" t="s">
        <v>711</v>
      </c>
      <c r="D347" s="18" t="s">
        <v>388</v>
      </c>
      <c r="E347" s="19" t="str">
        <f>_xlfn.IFNA(VLOOKUP(T_Demandes[[#This Row],[Equipement]],T_Zones[],2,FALSE),"")</f>
        <v>CUISSON</v>
      </c>
      <c r="F347" s="14">
        <f>_xlfn.IFNA(VLOOKUP(T_Demandes[[#This Row],[Equipement]],T_Zones[],3,FALSE),"")</f>
        <v>20304</v>
      </c>
      <c r="G347" s="14" t="str">
        <f>TEXT(ROW()-ROW(T_Demandes[[#Headers],[N°DI]]),"000")</f>
        <v>334</v>
      </c>
      <c r="H347" s="15" t="s">
        <v>77</v>
      </c>
      <c r="I347" s="16"/>
      <c r="J347" s="16">
        <v>2.0833333333333332E-2</v>
      </c>
      <c r="K347" s="25" t="s">
        <v>824</v>
      </c>
      <c r="L347" s="17" t="s">
        <v>83</v>
      </c>
    </row>
    <row r="348" spans="1:12" x14ac:dyDescent="0.2">
      <c r="A348" s="20" t="s">
        <v>177</v>
      </c>
      <c r="B348" s="21">
        <v>43633</v>
      </c>
      <c r="C348" s="35" t="s">
        <v>712</v>
      </c>
      <c r="D348" s="18" t="s">
        <v>388</v>
      </c>
      <c r="E348" s="19" t="str">
        <f>_xlfn.IFNA(VLOOKUP(T_Demandes[[#This Row],[Equipement]],T_Zones[],2,FALSE),"")</f>
        <v>CUISSON</v>
      </c>
      <c r="F348" s="14">
        <f>_xlfn.IFNA(VLOOKUP(T_Demandes[[#This Row],[Equipement]],T_Zones[],3,FALSE),"")</f>
        <v>20304</v>
      </c>
      <c r="G348" s="14" t="str">
        <f>TEXT(ROW()-ROW(T_Demandes[[#Headers],[N°DI]]),"000")</f>
        <v>335</v>
      </c>
      <c r="H348" s="15" t="s">
        <v>77</v>
      </c>
      <c r="I348" s="16"/>
      <c r="J348" s="16">
        <v>2.0833333333333332E-2</v>
      </c>
      <c r="K348" s="25" t="s">
        <v>824</v>
      </c>
      <c r="L348" s="17"/>
    </row>
    <row r="349" spans="1:12" x14ac:dyDescent="0.2">
      <c r="A349" s="20" t="s">
        <v>177</v>
      </c>
      <c r="B349" s="21">
        <v>43633</v>
      </c>
      <c r="C349" s="35" t="s">
        <v>713</v>
      </c>
      <c r="D349" s="18" t="s">
        <v>350</v>
      </c>
      <c r="E349" s="19" t="str">
        <f>_xlfn.IFNA(VLOOKUP(T_Demandes[[#This Row],[Equipement]],T_Zones[],2,FALSE),"")</f>
        <v>PREPARATION</v>
      </c>
      <c r="F349" s="14">
        <f>_xlfn.IFNA(VLOOKUP(T_Demandes[[#This Row],[Equipement]],T_Zones[],3,FALSE),"")</f>
        <v>20302</v>
      </c>
      <c r="G349" s="14" t="str">
        <f>TEXT(ROW()-ROW(T_Demandes[[#Headers],[N°DI]]),"000")</f>
        <v>336</v>
      </c>
      <c r="H349" s="15" t="s">
        <v>77</v>
      </c>
      <c r="I349" s="16"/>
      <c r="J349" s="16">
        <v>6.25E-2</v>
      </c>
      <c r="K349" s="25" t="s">
        <v>824</v>
      </c>
      <c r="L349" s="17"/>
    </row>
    <row r="350" spans="1:12" x14ac:dyDescent="0.2">
      <c r="A350" s="20" t="s">
        <v>89</v>
      </c>
      <c r="B350" s="21">
        <v>43633</v>
      </c>
      <c r="C350" s="35" t="s">
        <v>127</v>
      </c>
      <c r="D350" s="18" t="s">
        <v>33</v>
      </c>
      <c r="E350" s="19" t="str">
        <f>_xlfn.IFNA(VLOOKUP(T_Demandes[[#This Row],[Equipement]],T_Zones[],2,FALSE),"")</f>
        <v>ENERGIE / FLUIDES</v>
      </c>
      <c r="F350" s="14">
        <f>_xlfn.IFNA(VLOOKUP(T_Demandes[[#This Row],[Equipement]],T_Zones[],3,FALSE),"")</f>
        <v>20308</v>
      </c>
      <c r="G350" s="14" t="str">
        <f>TEXT(ROW()-ROW(T_Demandes[[#Headers],[N°DI]]),"000")</f>
        <v>337</v>
      </c>
      <c r="H350" s="15" t="s">
        <v>76</v>
      </c>
      <c r="I350" s="16"/>
      <c r="J350" s="16">
        <v>4.1666666666666664E-2</v>
      </c>
      <c r="K350" s="25" t="s">
        <v>60</v>
      </c>
      <c r="L350" s="17"/>
    </row>
    <row r="351" spans="1:12" x14ac:dyDescent="0.2">
      <c r="A351" s="20"/>
      <c r="B351" s="21"/>
      <c r="C351" s="35" t="s">
        <v>717</v>
      </c>
      <c r="D351" s="18" t="s">
        <v>44</v>
      </c>
      <c r="E351" s="19" t="str">
        <f>_xlfn.IFNA(VLOOKUP(T_Demandes[[#This Row],[Equipement]],T_Zones[],2,FALSE),"")</f>
        <v>AUTRE</v>
      </c>
      <c r="F351" s="14">
        <f>_xlfn.IFNA(VLOOKUP(T_Demandes[[#This Row],[Equipement]],T_Zones[],3,FALSE),"")</f>
        <v>20307</v>
      </c>
      <c r="G351" s="14" t="str">
        <f>TEXT(ROW()-ROW(T_Demandes[[#Headers],[N°DI]]),"000")</f>
        <v>338</v>
      </c>
      <c r="H351" s="15" t="s">
        <v>78</v>
      </c>
      <c r="I351" s="16"/>
      <c r="J351" s="16">
        <v>8.3333333333333301E-2</v>
      </c>
      <c r="K351" s="25" t="s">
        <v>60</v>
      </c>
      <c r="L351" s="17" t="s">
        <v>83</v>
      </c>
    </row>
    <row r="352" spans="1:12" x14ac:dyDescent="0.2">
      <c r="A352" s="20"/>
      <c r="B352" s="21"/>
      <c r="C352" s="35" t="s">
        <v>719</v>
      </c>
      <c r="D352" s="18" t="s">
        <v>363</v>
      </c>
      <c r="E352" s="19" t="str">
        <f>_xlfn.IFNA(VLOOKUP(T_Demandes[[#This Row],[Equipement]],T_Zones[],2,FALSE),"")</f>
        <v>CIP</v>
      </c>
      <c r="F352" s="14">
        <f>_xlfn.IFNA(VLOOKUP(T_Demandes[[#This Row],[Equipement]],T_Zones[],3,FALSE),"")</f>
        <v>20301</v>
      </c>
      <c r="G352" s="14" t="str">
        <f>TEXT(ROW()-ROW(T_Demandes[[#Headers],[N°DI]]),"000")</f>
        <v>339</v>
      </c>
      <c r="H352" s="15" t="s">
        <v>78</v>
      </c>
      <c r="I352" s="16"/>
      <c r="J352" s="16">
        <v>6.25E-2</v>
      </c>
      <c r="K352" s="25" t="s">
        <v>60</v>
      </c>
      <c r="L352" s="17" t="s">
        <v>83</v>
      </c>
    </row>
    <row r="353" spans="1:12" x14ac:dyDescent="0.2">
      <c r="A353" s="20"/>
      <c r="B353" s="21"/>
      <c r="C353" s="35" t="s">
        <v>688</v>
      </c>
      <c r="D353" s="18" t="s">
        <v>402</v>
      </c>
      <c r="E353" s="19" t="str">
        <f>_xlfn.IFNA(VLOOKUP(T_Demandes[[#This Row],[Equipement]],T_Zones[],2,FALSE),"")</f>
        <v>PREPARATION</v>
      </c>
      <c r="F353" s="14">
        <f>_xlfn.IFNA(VLOOKUP(T_Demandes[[#This Row],[Equipement]],T_Zones[],3,FALSE),"")</f>
        <v>20302</v>
      </c>
      <c r="G353" s="14" t="str">
        <f>TEXT(ROW()-ROW(T_Demandes[[#Headers],[N°DI]]),"000")</f>
        <v>340</v>
      </c>
      <c r="H353" s="15" t="s">
        <v>78</v>
      </c>
      <c r="I353" s="16"/>
      <c r="J353" s="16">
        <v>2.0833333333333332E-2</v>
      </c>
      <c r="K353" s="25" t="s">
        <v>60</v>
      </c>
      <c r="L353" s="17" t="s">
        <v>83</v>
      </c>
    </row>
    <row r="354" spans="1:12" x14ac:dyDescent="0.2">
      <c r="A354" s="20"/>
      <c r="B354" s="21"/>
      <c r="C354" s="35" t="s">
        <v>722</v>
      </c>
      <c r="D354" s="18" t="s">
        <v>387</v>
      </c>
      <c r="E354" s="19" t="str">
        <f>_xlfn.IFNA(VLOOKUP(T_Demandes[[#This Row],[Equipement]],T_Zones[],2,FALSE),"")</f>
        <v>CUISSON</v>
      </c>
      <c r="F354" s="14">
        <f>_xlfn.IFNA(VLOOKUP(T_Demandes[[#This Row],[Equipement]],T_Zones[],3,FALSE),"")</f>
        <v>20304</v>
      </c>
      <c r="G354" s="14" t="str">
        <f>TEXT(ROW()-ROW(T_Demandes[[#Headers],[N°DI]]),"000")</f>
        <v>341</v>
      </c>
      <c r="H354" s="15" t="s">
        <v>78</v>
      </c>
      <c r="I354" s="16"/>
      <c r="J354" s="16">
        <v>2.0833333333333332E-2</v>
      </c>
      <c r="K354" s="25" t="s">
        <v>60</v>
      </c>
      <c r="L354" s="17" t="s">
        <v>83</v>
      </c>
    </row>
    <row r="355" spans="1:12" x14ac:dyDescent="0.2">
      <c r="A355" s="20"/>
      <c r="B355" s="21"/>
      <c r="C355" s="35" t="s">
        <v>425</v>
      </c>
      <c r="D355" s="18" t="s">
        <v>393</v>
      </c>
      <c r="E355" s="19" t="str">
        <f>_xlfn.IFNA(VLOOKUP(T_Demandes[[#This Row],[Equipement]],T_Zones[],2,FALSE),"")</f>
        <v>PREPARATION</v>
      </c>
      <c r="F355" s="14">
        <f>_xlfn.IFNA(VLOOKUP(T_Demandes[[#This Row],[Equipement]],T_Zones[],3,FALSE),"")</f>
        <v>20302</v>
      </c>
      <c r="G355" s="14" t="str">
        <f>TEXT(ROW()-ROW(T_Demandes[[#Headers],[N°DI]]),"000")</f>
        <v>342</v>
      </c>
      <c r="H355" s="15" t="s">
        <v>78</v>
      </c>
      <c r="I355" s="16"/>
      <c r="J355" s="16">
        <v>2.0833333333333332E-2</v>
      </c>
      <c r="K355" s="25" t="s">
        <v>60</v>
      </c>
      <c r="L355" s="17" t="s">
        <v>83</v>
      </c>
    </row>
    <row r="356" spans="1:12" x14ac:dyDescent="0.2">
      <c r="A356" s="20"/>
      <c r="B356" s="21"/>
      <c r="C356" s="35" t="s">
        <v>568</v>
      </c>
      <c r="D356" s="18" t="s">
        <v>389</v>
      </c>
      <c r="E356" s="19" t="str">
        <f>_xlfn.IFNA(VLOOKUP(T_Demandes[[#This Row],[Equipement]],T_Zones[],2,FALSE),"")</f>
        <v>CUISSON</v>
      </c>
      <c r="F356" s="14">
        <f>_xlfn.IFNA(VLOOKUP(T_Demandes[[#This Row],[Equipement]],T_Zones[],3,FALSE),"")</f>
        <v>20304</v>
      </c>
      <c r="G356" s="14" t="str">
        <f>TEXT(ROW()-ROW(T_Demandes[[#Headers],[N°DI]]),"000")</f>
        <v>343</v>
      </c>
      <c r="H356" s="15" t="s">
        <v>78</v>
      </c>
      <c r="I356" s="16"/>
      <c r="J356" s="16">
        <v>2.0833333333333332E-2</v>
      </c>
      <c r="K356" s="25" t="s">
        <v>60</v>
      </c>
      <c r="L356" s="17" t="s">
        <v>83</v>
      </c>
    </row>
    <row r="357" spans="1:12" x14ac:dyDescent="0.2">
      <c r="A357" s="20"/>
      <c r="B357" s="21"/>
      <c r="C357" s="35" t="s">
        <v>726</v>
      </c>
      <c r="D357" s="18" t="s">
        <v>346</v>
      </c>
      <c r="E357" s="19" t="str">
        <f>_xlfn.IFNA(VLOOKUP(T_Demandes[[#This Row],[Equipement]],T_Zones[],2,FALSE),"")</f>
        <v>AUTRE</v>
      </c>
      <c r="F357" s="14">
        <f>_xlfn.IFNA(VLOOKUP(T_Demandes[[#This Row],[Equipement]],T_Zones[],3,FALSE),"")</f>
        <v>20309</v>
      </c>
      <c r="G357" s="14" t="str">
        <f>TEXT(ROW()-ROW(T_Demandes[[#Headers],[N°DI]]),"000")</f>
        <v>344</v>
      </c>
      <c r="H357" s="15" t="s">
        <v>76</v>
      </c>
      <c r="I357" s="16"/>
      <c r="J357" s="16">
        <v>6.25E-2</v>
      </c>
      <c r="K357" s="25" t="s">
        <v>60</v>
      </c>
      <c r="L357" s="17" t="s">
        <v>83</v>
      </c>
    </row>
    <row r="358" spans="1:12" x14ac:dyDescent="0.2">
      <c r="A358" s="20"/>
      <c r="B358" s="21"/>
      <c r="C358" s="35" t="s">
        <v>728</v>
      </c>
      <c r="D358" s="18" t="s">
        <v>379</v>
      </c>
      <c r="E358" s="19" t="str">
        <f>_xlfn.IFNA(VLOOKUP(T_Demandes[[#This Row],[Equipement]],T_Zones[],2,FALSE),"")</f>
        <v>BUREAU / LABO</v>
      </c>
      <c r="F358" s="14">
        <f>_xlfn.IFNA(VLOOKUP(T_Demandes[[#This Row],[Equipement]],T_Zones[],3,FALSE),"")</f>
        <v>20317</v>
      </c>
      <c r="G358" s="14" t="str">
        <f>TEXT(ROW()-ROW(T_Demandes[[#Headers],[N°DI]]),"000")</f>
        <v>345</v>
      </c>
      <c r="H358" s="15" t="s">
        <v>76</v>
      </c>
      <c r="I358" s="16"/>
      <c r="J358" s="16">
        <v>0.104166666666667</v>
      </c>
      <c r="K358" s="25" t="s">
        <v>60</v>
      </c>
      <c r="L358" s="17" t="s">
        <v>83</v>
      </c>
    </row>
    <row r="359" spans="1:12" x14ac:dyDescent="0.2">
      <c r="A359" s="20"/>
      <c r="B359" s="21"/>
      <c r="C359" s="35" t="s">
        <v>730</v>
      </c>
      <c r="D359" s="18" t="s">
        <v>385</v>
      </c>
      <c r="E359" s="19" t="str">
        <f>_xlfn.IFNA(VLOOKUP(T_Demandes[[#This Row],[Equipement]],T_Zones[],2,FALSE),"")</f>
        <v>CUISSON</v>
      </c>
      <c r="F359" s="14">
        <f>_xlfn.IFNA(VLOOKUP(T_Demandes[[#This Row],[Equipement]],T_Zones[],3,FALSE),"")</f>
        <v>20304</v>
      </c>
      <c r="G359" s="14" t="str">
        <f>TEXT(ROW()-ROW(T_Demandes[[#Headers],[N°DI]]),"000")</f>
        <v>346</v>
      </c>
      <c r="H359" s="15" t="s">
        <v>76</v>
      </c>
      <c r="I359" s="16"/>
      <c r="J359" s="16">
        <v>2.0833333333333332E-2</v>
      </c>
      <c r="K359" s="25" t="s">
        <v>60</v>
      </c>
      <c r="L359" s="17" t="s">
        <v>83</v>
      </c>
    </row>
    <row r="360" spans="1:12" x14ac:dyDescent="0.2">
      <c r="A360" s="20"/>
      <c r="B360" s="21"/>
      <c r="C360" s="35" t="s">
        <v>732</v>
      </c>
      <c r="D360" s="18" t="s">
        <v>393</v>
      </c>
      <c r="E360" s="19" t="str">
        <f>_xlfn.IFNA(VLOOKUP(T_Demandes[[#This Row],[Equipement]],T_Zones[],2,FALSE),"")</f>
        <v>PREPARATION</v>
      </c>
      <c r="F360" s="14">
        <f>_xlfn.IFNA(VLOOKUP(T_Demandes[[#This Row],[Equipement]],T_Zones[],3,FALSE),"")</f>
        <v>20302</v>
      </c>
      <c r="G360" s="14" t="str">
        <f>TEXT(ROW()-ROW(T_Demandes[[#Headers],[N°DI]]),"000")</f>
        <v>347</v>
      </c>
      <c r="H360" s="15" t="s">
        <v>76</v>
      </c>
      <c r="I360" s="16"/>
      <c r="J360" s="16">
        <v>4.1666666666666664E-2</v>
      </c>
      <c r="K360" s="25" t="s">
        <v>60</v>
      </c>
      <c r="L360" s="17" t="s">
        <v>83</v>
      </c>
    </row>
    <row r="361" spans="1:12" x14ac:dyDescent="0.2">
      <c r="A361" s="20"/>
      <c r="B361" s="21"/>
      <c r="C361" s="35" t="s">
        <v>734</v>
      </c>
      <c r="D361" s="18" t="s">
        <v>346</v>
      </c>
      <c r="E361" s="19" t="str">
        <f>_xlfn.IFNA(VLOOKUP(T_Demandes[[#This Row],[Equipement]],T_Zones[],2,FALSE),"")</f>
        <v>AUTRE</v>
      </c>
      <c r="F361" s="14">
        <f>_xlfn.IFNA(VLOOKUP(T_Demandes[[#This Row],[Equipement]],T_Zones[],3,FALSE),"")</f>
        <v>20309</v>
      </c>
      <c r="G361" s="14" t="str">
        <f>TEXT(ROW()-ROW(T_Demandes[[#Headers],[N°DI]]),"000")</f>
        <v>348</v>
      </c>
      <c r="H361" s="15" t="s">
        <v>76</v>
      </c>
      <c r="I361" s="16"/>
      <c r="J361" s="16">
        <v>4.1666666666666664E-2</v>
      </c>
      <c r="K361" s="25" t="s">
        <v>60</v>
      </c>
      <c r="L361" s="17" t="s">
        <v>83</v>
      </c>
    </row>
    <row r="362" spans="1:12" x14ac:dyDescent="0.2">
      <c r="A362" s="20"/>
      <c r="B362" s="21"/>
      <c r="C362" s="35" t="s">
        <v>736</v>
      </c>
      <c r="D362" s="18" t="s">
        <v>351</v>
      </c>
      <c r="E362" s="19" t="str">
        <f>_xlfn.IFNA(VLOOKUP(T_Demandes[[#This Row],[Equipement]],T_Zones[],2,FALSE),"")</f>
        <v>CUISSON</v>
      </c>
      <c r="F362" s="14">
        <f>_xlfn.IFNA(VLOOKUP(T_Demandes[[#This Row],[Equipement]],T_Zones[],3,FALSE),"")</f>
        <v>20304</v>
      </c>
      <c r="G362" s="14" t="str">
        <f>TEXT(ROW()-ROW(T_Demandes[[#Headers],[N°DI]]),"000")</f>
        <v>349</v>
      </c>
      <c r="H362" s="15" t="s">
        <v>76</v>
      </c>
      <c r="I362" s="16"/>
      <c r="J362" s="16">
        <v>6.25E-2</v>
      </c>
      <c r="K362" s="25" t="s">
        <v>60</v>
      </c>
      <c r="L362" s="17" t="s">
        <v>83</v>
      </c>
    </row>
    <row r="363" spans="1:12" x14ac:dyDescent="0.2">
      <c r="A363" s="20"/>
      <c r="B363" s="21"/>
      <c r="C363" s="35" t="s">
        <v>738</v>
      </c>
      <c r="D363" s="18" t="s">
        <v>352</v>
      </c>
      <c r="E363" s="19" t="str">
        <f>_xlfn.IFNA(VLOOKUP(T_Demandes[[#This Row],[Equipement]],T_Zones[],2,FALSE),"")</f>
        <v>CIP</v>
      </c>
      <c r="F363" s="14">
        <f>_xlfn.IFNA(VLOOKUP(T_Demandes[[#This Row],[Equipement]],T_Zones[],3,FALSE),"")</f>
        <v>20301</v>
      </c>
      <c r="G363" s="14" t="str">
        <f>TEXT(ROW()-ROW(T_Demandes[[#Headers],[N°DI]]),"000")</f>
        <v>350</v>
      </c>
      <c r="H363" s="15" t="s">
        <v>76</v>
      </c>
      <c r="I363" s="16"/>
      <c r="J363" s="16">
        <v>4.1666666666666664E-2</v>
      </c>
      <c r="K363" s="25" t="s">
        <v>60</v>
      </c>
      <c r="L363" s="17" t="s">
        <v>83</v>
      </c>
    </row>
    <row r="364" spans="1:12" x14ac:dyDescent="0.2">
      <c r="A364" s="20"/>
      <c r="B364" s="21"/>
      <c r="C364" s="35" t="s">
        <v>740</v>
      </c>
      <c r="D364" s="18" t="s">
        <v>349</v>
      </c>
      <c r="E364" s="19" t="str">
        <f>_xlfn.IFNA(VLOOKUP(T_Demandes[[#This Row],[Equipement]],T_Zones[],2,FALSE),"")</f>
        <v>PREPARATION</v>
      </c>
      <c r="F364" s="14">
        <f>_xlfn.IFNA(VLOOKUP(T_Demandes[[#This Row],[Equipement]],T_Zones[],3,FALSE),"")</f>
        <v>20302</v>
      </c>
      <c r="G364" s="14" t="str">
        <f>TEXT(ROW()-ROW(T_Demandes[[#Headers],[N°DI]]),"000")</f>
        <v>351</v>
      </c>
      <c r="H364" s="15" t="s">
        <v>78</v>
      </c>
      <c r="I364" s="16"/>
      <c r="J364" s="16">
        <v>2.0833333333333332E-2</v>
      </c>
      <c r="K364" s="25" t="s">
        <v>60</v>
      </c>
      <c r="L364" s="17" t="s">
        <v>83</v>
      </c>
    </row>
    <row r="365" spans="1:12" x14ac:dyDescent="0.2">
      <c r="A365" s="20"/>
      <c r="B365" s="21"/>
      <c r="C365" s="35" t="s">
        <v>742</v>
      </c>
      <c r="D365" s="18" t="s">
        <v>384</v>
      </c>
      <c r="E365" s="19" t="str">
        <f>_xlfn.IFNA(VLOOKUP(T_Demandes[[#This Row],[Equipement]],T_Zones[],2,FALSE),"")</f>
        <v>CUISSON</v>
      </c>
      <c r="F365" s="14">
        <f>_xlfn.IFNA(VLOOKUP(T_Demandes[[#This Row],[Equipement]],T_Zones[],3,FALSE),"")</f>
        <v>20304</v>
      </c>
      <c r="G365" s="14" t="str">
        <f>TEXT(ROW()-ROW(T_Demandes[[#Headers],[N°DI]]),"000")</f>
        <v>352</v>
      </c>
      <c r="H365" s="15" t="s">
        <v>78</v>
      </c>
      <c r="I365" s="16"/>
      <c r="J365" s="16">
        <v>2.0833333333333332E-2</v>
      </c>
      <c r="K365" s="25" t="s">
        <v>60</v>
      </c>
      <c r="L365" s="17" t="s">
        <v>83</v>
      </c>
    </row>
    <row r="366" spans="1:12" x14ac:dyDescent="0.2">
      <c r="A366" s="20"/>
      <c r="B366" s="21"/>
      <c r="C366" s="35" t="s">
        <v>744</v>
      </c>
      <c r="D366" s="18" t="s">
        <v>386</v>
      </c>
      <c r="E366" s="19" t="str">
        <f>_xlfn.IFNA(VLOOKUP(T_Demandes[[#This Row],[Equipement]],T_Zones[],2,FALSE),"")</f>
        <v>CUISSON</v>
      </c>
      <c r="F366" s="14">
        <f>_xlfn.IFNA(VLOOKUP(T_Demandes[[#This Row],[Equipement]],T_Zones[],3,FALSE),"")</f>
        <v>20304</v>
      </c>
      <c r="G366" s="14" t="str">
        <f>TEXT(ROW()-ROW(T_Demandes[[#Headers],[N°DI]]),"000")</f>
        <v>353</v>
      </c>
      <c r="H366" s="15" t="s">
        <v>78</v>
      </c>
      <c r="I366" s="16"/>
      <c r="J366" s="16">
        <v>2.0833333333333332E-2</v>
      </c>
      <c r="K366" s="25" t="s">
        <v>60</v>
      </c>
      <c r="L366" s="17" t="s">
        <v>83</v>
      </c>
    </row>
    <row r="367" spans="1:12" x14ac:dyDescent="0.2">
      <c r="A367" s="20"/>
      <c r="B367" s="21"/>
      <c r="C367" s="35" t="s">
        <v>746</v>
      </c>
      <c r="D367" s="18" t="s">
        <v>388</v>
      </c>
      <c r="E367" s="19" t="str">
        <f>_xlfn.IFNA(VLOOKUP(T_Demandes[[#This Row],[Equipement]],T_Zones[],2,FALSE),"")</f>
        <v>CUISSON</v>
      </c>
      <c r="F367" s="14">
        <f>_xlfn.IFNA(VLOOKUP(T_Demandes[[#This Row],[Equipement]],T_Zones[],3,FALSE),"")</f>
        <v>20304</v>
      </c>
      <c r="G367" s="14" t="str">
        <f>TEXT(ROW()-ROW(T_Demandes[[#Headers],[N°DI]]),"000")</f>
        <v>354</v>
      </c>
      <c r="H367" s="15" t="s">
        <v>78</v>
      </c>
      <c r="I367" s="16"/>
      <c r="J367" s="16">
        <v>2.0833333333333332E-2</v>
      </c>
      <c r="K367" s="25" t="s">
        <v>60</v>
      </c>
      <c r="L367" s="17" t="s">
        <v>83</v>
      </c>
    </row>
    <row r="368" spans="1:12" x14ac:dyDescent="0.2">
      <c r="A368" s="20"/>
      <c r="B368" s="21"/>
      <c r="C368" s="35" t="s">
        <v>748</v>
      </c>
      <c r="D368" s="18" t="s">
        <v>388</v>
      </c>
      <c r="E368" s="19" t="str">
        <f>_xlfn.IFNA(VLOOKUP(T_Demandes[[#This Row],[Equipement]],T_Zones[],2,FALSE),"")</f>
        <v>CUISSON</v>
      </c>
      <c r="F368" s="14">
        <f>_xlfn.IFNA(VLOOKUP(T_Demandes[[#This Row],[Equipement]],T_Zones[],3,FALSE),"")</f>
        <v>20304</v>
      </c>
      <c r="G368" s="14" t="str">
        <f>TEXT(ROW()-ROW(T_Demandes[[#Headers],[N°DI]]),"000")</f>
        <v>355</v>
      </c>
      <c r="H368" s="15" t="s">
        <v>78</v>
      </c>
      <c r="I368" s="16"/>
      <c r="J368" s="16">
        <v>2.0833333333333332E-2</v>
      </c>
      <c r="K368" s="25" t="s">
        <v>60</v>
      </c>
      <c r="L368" s="17" t="s">
        <v>83</v>
      </c>
    </row>
    <row r="369" spans="1:12" x14ac:dyDescent="0.2">
      <c r="A369" s="20"/>
      <c r="B369" s="21"/>
      <c r="C369" s="35" t="s">
        <v>750</v>
      </c>
      <c r="D369" s="18" t="s">
        <v>350</v>
      </c>
      <c r="E369" s="19" t="str">
        <f>_xlfn.IFNA(VLOOKUP(T_Demandes[[#This Row],[Equipement]],T_Zones[],2,FALSE),"")</f>
        <v>PREPARATION</v>
      </c>
      <c r="F369" s="14">
        <f>_xlfn.IFNA(VLOOKUP(T_Demandes[[#This Row],[Equipement]],T_Zones[],3,FALSE),"")</f>
        <v>20302</v>
      </c>
      <c r="G369" s="14" t="str">
        <f>TEXT(ROW()-ROW(T_Demandes[[#Headers],[N°DI]]),"000")</f>
        <v>356</v>
      </c>
      <c r="H369" s="15" t="s">
        <v>78</v>
      </c>
      <c r="I369" s="16"/>
      <c r="J369" s="16">
        <v>2.0833333333333332E-2</v>
      </c>
      <c r="K369" s="25" t="s">
        <v>60</v>
      </c>
      <c r="L369" s="17" t="s">
        <v>83</v>
      </c>
    </row>
    <row r="370" spans="1:12" x14ac:dyDescent="0.2">
      <c r="A370" s="20"/>
      <c r="B370" s="21"/>
      <c r="C370" s="35" t="s">
        <v>752</v>
      </c>
      <c r="D370" s="18" t="s">
        <v>361</v>
      </c>
      <c r="E370" s="19" t="str">
        <f>_xlfn.IFNA(VLOOKUP(T_Demandes[[#This Row],[Equipement]],T_Zones[],2,FALSE),"")</f>
        <v>LOGISTIQUE</v>
      </c>
      <c r="F370" s="14">
        <f>_xlfn.IFNA(VLOOKUP(T_Demandes[[#This Row],[Equipement]],T_Zones[],3,FALSE),"")</f>
        <v>20309</v>
      </c>
      <c r="G370" s="14" t="str">
        <f>TEXT(ROW()-ROW(T_Demandes[[#Headers],[N°DI]]),"000")</f>
        <v>357</v>
      </c>
      <c r="H370" s="15" t="s">
        <v>78</v>
      </c>
      <c r="I370" s="16"/>
      <c r="J370" s="16">
        <v>2.0833333333333332E-2</v>
      </c>
      <c r="K370" s="25" t="s">
        <v>60</v>
      </c>
      <c r="L370" s="17" t="s">
        <v>83</v>
      </c>
    </row>
    <row r="371" spans="1:12" x14ac:dyDescent="0.2">
      <c r="A371" s="20"/>
      <c r="B371" s="21"/>
      <c r="C371" s="35" t="s">
        <v>754</v>
      </c>
      <c r="D371" s="18" t="s">
        <v>378</v>
      </c>
      <c r="E371" s="19" t="str">
        <f>_xlfn.IFNA(VLOOKUP(T_Demandes[[#This Row],[Equipement]],T_Zones[],2,FALSE),"")</f>
        <v>PREPARATION</v>
      </c>
      <c r="F371" s="14">
        <f>_xlfn.IFNA(VLOOKUP(T_Demandes[[#This Row],[Equipement]],T_Zones[],3,FALSE),"")</f>
        <v>20303</v>
      </c>
      <c r="G371" s="14" t="str">
        <f>TEXT(ROW()-ROW(T_Demandes[[#Headers],[N°DI]]),"000")</f>
        <v>358</v>
      </c>
      <c r="H371" s="15" t="s">
        <v>78</v>
      </c>
      <c r="I371" s="16"/>
      <c r="J371" s="16">
        <v>2.0833333333333332E-2</v>
      </c>
      <c r="K371" s="25" t="s">
        <v>60</v>
      </c>
      <c r="L371" s="17" t="s">
        <v>83</v>
      </c>
    </row>
    <row r="372" spans="1:12" x14ac:dyDescent="0.2">
      <c r="A372" s="20"/>
      <c r="B372" s="21"/>
      <c r="C372" s="35" t="s">
        <v>756</v>
      </c>
      <c r="D372" s="18" t="s">
        <v>386</v>
      </c>
      <c r="E372" s="19" t="str">
        <f>_xlfn.IFNA(VLOOKUP(T_Demandes[[#This Row],[Equipement]],T_Zones[],2,FALSE),"")</f>
        <v>CUISSON</v>
      </c>
      <c r="F372" s="14">
        <f>_xlfn.IFNA(VLOOKUP(T_Demandes[[#This Row],[Equipement]],T_Zones[],3,FALSE),"")</f>
        <v>20304</v>
      </c>
      <c r="G372" s="14" t="str">
        <f>TEXT(ROW()-ROW(T_Demandes[[#Headers],[N°DI]]),"000")</f>
        <v>359</v>
      </c>
      <c r="H372" s="15" t="s">
        <v>78</v>
      </c>
      <c r="I372" s="16"/>
      <c r="J372" s="16">
        <v>4.1666666666666664E-2</v>
      </c>
      <c r="K372" s="25" t="s">
        <v>60</v>
      </c>
      <c r="L372" s="17" t="s">
        <v>83</v>
      </c>
    </row>
    <row r="373" spans="1:12" x14ac:dyDescent="0.2">
      <c r="A373" s="20"/>
      <c r="B373" s="21"/>
      <c r="C373" s="35" t="s">
        <v>758</v>
      </c>
      <c r="D373" s="18" t="s">
        <v>388</v>
      </c>
      <c r="E373" s="19" t="str">
        <f>_xlfn.IFNA(VLOOKUP(T_Demandes[[#This Row],[Equipement]],T_Zones[],2,FALSE),"")</f>
        <v>CUISSON</v>
      </c>
      <c r="F373" s="14">
        <f>_xlfn.IFNA(VLOOKUP(T_Demandes[[#This Row],[Equipement]],T_Zones[],3,FALSE),"")</f>
        <v>20304</v>
      </c>
      <c r="G373" s="14" t="str">
        <f>TEXT(ROW()-ROW(T_Demandes[[#Headers],[N°DI]]),"000")</f>
        <v>360</v>
      </c>
      <c r="H373" s="15" t="s">
        <v>78</v>
      </c>
      <c r="I373" s="16"/>
      <c r="J373" s="16">
        <v>4.1666666666666664E-2</v>
      </c>
      <c r="K373" s="25" t="s">
        <v>60</v>
      </c>
      <c r="L373" s="17" t="s">
        <v>83</v>
      </c>
    </row>
    <row r="374" spans="1:12" x14ac:dyDescent="0.2">
      <c r="A374" s="20"/>
      <c r="B374" s="21"/>
      <c r="C374" s="35" t="s">
        <v>760</v>
      </c>
      <c r="D374" s="18" t="s">
        <v>393</v>
      </c>
      <c r="E374" s="19" t="str">
        <f>_xlfn.IFNA(VLOOKUP(T_Demandes[[#This Row],[Equipement]],T_Zones[],2,FALSE),"")</f>
        <v>PREPARATION</v>
      </c>
      <c r="F374" s="14">
        <f>_xlfn.IFNA(VLOOKUP(T_Demandes[[#This Row],[Equipement]],T_Zones[],3,FALSE),"")</f>
        <v>20302</v>
      </c>
      <c r="G374" s="14" t="str">
        <f>TEXT(ROW()-ROW(T_Demandes[[#Headers],[N°DI]]),"000")</f>
        <v>361</v>
      </c>
      <c r="H374" s="15" t="s">
        <v>78</v>
      </c>
      <c r="I374" s="16"/>
      <c r="J374" s="16">
        <v>2.0833333333333332E-2</v>
      </c>
      <c r="K374" s="25" t="s">
        <v>60</v>
      </c>
      <c r="L374" s="17" t="s">
        <v>83</v>
      </c>
    </row>
    <row r="375" spans="1:12" x14ac:dyDescent="0.2">
      <c r="A375" s="20"/>
      <c r="B375" s="21"/>
      <c r="C375" s="35" t="s">
        <v>762</v>
      </c>
      <c r="D375" s="18" t="s">
        <v>388</v>
      </c>
      <c r="E375" s="19" t="str">
        <f>_xlfn.IFNA(VLOOKUP(T_Demandes[[#This Row],[Equipement]],T_Zones[],2,FALSE),"")</f>
        <v>CUISSON</v>
      </c>
      <c r="F375" s="14">
        <f>_xlfn.IFNA(VLOOKUP(T_Demandes[[#This Row],[Equipement]],T_Zones[],3,FALSE),"")</f>
        <v>20304</v>
      </c>
      <c r="G375" s="14" t="str">
        <f>TEXT(ROW()-ROW(T_Demandes[[#Headers],[N°DI]]),"000")</f>
        <v>362</v>
      </c>
      <c r="H375" s="15" t="s">
        <v>76</v>
      </c>
      <c r="I375" s="16"/>
      <c r="J375" s="16">
        <v>2.0833333333333332E-2</v>
      </c>
      <c r="K375" s="25" t="s">
        <v>60</v>
      </c>
      <c r="L375" s="17" t="s">
        <v>83</v>
      </c>
    </row>
    <row r="376" spans="1:12" x14ac:dyDescent="0.2">
      <c r="A376" s="20"/>
      <c r="B376" s="21"/>
      <c r="C376" s="35" t="s">
        <v>764</v>
      </c>
      <c r="D376" s="18" t="s">
        <v>393</v>
      </c>
      <c r="E376" s="19" t="str">
        <f>_xlfn.IFNA(VLOOKUP(T_Demandes[[#This Row],[Equipement]],T_Zones[],2,FALSE),"")</f>
        <v>PREPARATION</v>
      </c>
      <c r="F376" s="14">
        <f>_xlfn.IFNA(VLOOKUP(T_Demandes[[#This Row],[Equipement]],T_Zones[],3,FALSE),"")</f>
        <v>20302</v>
      </c>
      <c r="G376" s="14" t="str">
        <f>TEXT(ROW()-ROW(T_Demandes[[#Headers],[N°DI]]),"000")</f>
        <v>363</v>
      </c>
      <c r="H376" s="15" t="s">
        <v>76</v>
      </c>
      <c r="I376" s="16"/>
      <c r="J376" s="16">
        <v>2.0833333333333332E-2</v>
      </c>
      <c r="K376" s="25" t="s">
        <v>60</v>
      </c>
      <c r="L376" s="17" t="s">
        <v>83</v>
      </c>
    </row>
    <row r="377" spans="1:12" ht="28.5" x14ac:dyDescent="0.2">
      <c r="A377" s="20"/>
      <c r="B377" s="21"/>
      <c r="C377" s="35" t="s">
        <v>766</v>
      </c>
      <c r="D377" s="18"/>
      <c r="E377" s="19" t="str">
        <f>_xlfn.IFNA(VLOOKUP(T_Demandes[[#This Row],[Equipement]],T_Zones[],2,FALSE),"")</f>
        <v/>
      </c>
      <c r="F377" s="14" t="str">
        <f>_xlfn.IFNA(VLOOKUP(T_Demandes[[#This Row],[Equipement]],T_Zones[],3,FALSE),"")</f>
        <v/>
      </c>
      <c r="G377" s="14" t="str">
        <f>TEXT(ROW()-ROW(T_Demandes[[#Headers],[N°DI]]),"000")</f>
        <v>364</v>
      </c>
      <c r="H377" s="15" t="s">
        <v>76</v>
      </c>
      <c r="I377" s="16"/>
      <c r="J377" s="16">
        <v>8.3333333333333301E-2</v>
      </c>
      <c r="K377" s="25" t="s">
        <v>60</v>
      </c>
      <c r="L377" s="17" t="s">
        <v>83</v>
      </c>
    </row>
    <row r="378" spans="1:12" x14ac:dyDescent="0.2">
      <c r="A378" s="20"/>
      <c r="B378" s="21"/>
      <c r="C378" s="35" t="s">
        <v>768</v>
      </c>
      <c r="D378" s="18" t="s">
        <v>33</v>
      </c>
      <c r="E378" s="19" t="str">
        <f>_xlfn.IFNA(VLOOKUP(T_Demandes[[#This Row],[Equipement]],T_Zones[],2,FALSE),"")</f>
        <v>ENERGIE / FLUIDES</v>
      </c>
      <c r="F378" s="14">
        <f>_xlfn.IFNA(VLOOKUP(T_Demandes[[#This Row],[Equipement]],T_Zones[],3,FALSE),"")</f>
        <v>20308</v>
      </c>
      <c r="G378" s="14" t="str">
        <f>TEXT(ROW()-ROW(T_Demandes[[#Headers],[N°DI]]),"000")</f>
        <v>365</v>
      </c>
      <c r="H378" s="15" t="s">
        <v>76</v>
      </c>
      <c r="I378" s="16"/>
      <c r="J378" s="16">
        <v>4.1666666666666664E-2</v>
      </c>
      <c r="K378" s="25" t="s">
        <v>60</v>
      </c>
      <c r="L378" s="17" t="s">
        <v>83</v>
      </c>
    </row>
    <row r="379" spans="1:12" ht="28.5" x14ac:dyDescent="0.2">
      <c r="A379" s="20"/>
      <c r="B379" s="21"/>
      <c r="C379" s="35" t="s">
        <v>770</v>
      </c>
      <c r="D379" s="18" t="s">
        <v>394</v>
      </c>
      <c r="E379" s="19" t="str">
        <f>_xlfn.IFNA(VLOOKUP(T_Demandes[[#This Row],[Equipement]],T_Zones[],2,FALSE),"")</f>
        <v>PREPARATION</v>
      </c>
      <c r="F379" s="14">
        <f>_xlfn.IFNA(VLOOKUP(T_Demandes[[#This Row],[Equipement]],T_Zones[],3,FALSE),"")</f>
        <v>20302</v>
      </c>
      <c r="G379" s="14" t="str">
        <f>TEXT(ROW()-ROW(T_Demandes[[#Headers],[N°DI]]),"000")</f>
        <v>366</v>
      </c>
      <c r="H379" s="15" t="s">
        <v>76</v>
      </c>
      <c r="I379" s="16"/>
      <c r="J379" s="16">
        <v>4.1666666666666664E-2</v>
      </c>
      <c r="K379" s="25" t="s">
        <v>60</v>
      </c>
      <c r="L379" s="17" t="s">
        <v>83</v>
      </c>
    </row>
    <row r="380" spans="1:12" ht="28.5" x14ac:dyDescent="0.2">
      <c r="A380" s="20"/>
      <c r="B380" s="21"/>
      <c r="C380" s="35" t="s">
        <v>772</v>
      </c>
      <c r="D380" s="18" t="s">
        <v>388</v>
      </c>
      <c r="E380" s="19" t="str">
        <f>_xlfn.IFNA(VLOOKUP(T_Demandes[[#This Row],[Equipement]],T_Zones[],2,FALSE),"")</f>
        <v>CUISSON</v>
      </c>
      <c r="F380" s="14">
        <f>_xlfn.IFNA(VLOOKUP(T_Demandes[[#This Row],[Equipement]],T_Zones[],3,FALSE),"")</f>
        <v>20304</v>
      </c>
      <c r="G380" s="14" t="str">
        <f>TEXT(ROW()-ROW(T_Demandes[[#Headers],[N°DI]]),"000")</f>
        <v>367</v>
      </c>
      <c r="H380" s="15" t="s">
        <v>76</v>
      </c>
      <c r="I380" s="16"/>
      <c r="J380" s="16">
        <v>4.1666666666666664E-2</v>
      </c>
      <c r="K380" s="25" t="s">
        <v>60</v>
      </c>
      <c r="L380" s="17" t="s">
        <v>83</v>
      </c>
    </row>
    <row r="381" spans="1:12" x14ac:dyDescent="0.2">
      <c r="A381" s="20"/>
      <c r="B381" s="21"/>
      <c r="C381" s="35" t="s">
        <v>774</v>
      </c>
      <c r="D381" s="18" t="s">
        <v>384</v>
      </c>
      <c r="E381" s="19" t="str">
        <f>_xlfn.IFNA(VLOOKUP(T_Demandes[[#This Row],[Equipement]],T_Zones[],2,FALSE),"")</f>
        <v>CUISSON</v>
      </c>
      <c r="F381" s="14">
        <f>_xlfn.IFNA(VLOOKUP(T_Demandes[[#This Row],[Equipement]],T_Zones[],3,FALSE),"")</f>
        <v>20304</v>
      </c>
      <c r="G381" s="14" t="str">
        <f>TEXT(ROW()-ROW(T_Demandes[[#Headers],[N°DI]]),"000")</f>
        <v>368</v>
      </c>
      <c r="H381" s="15" t="s">
        <v>76</v>
      </c>
      <c r="I381" s="16"/>
      <c r="J381" s="16">
        <v>2.0833333333333332E-2</v>
      </c>
      <c r="K381" s="25" t="s">
        <v>60</v>
      </c>
      <c r="L381" s="17" t="s">
        <v>83</v>
      </c>
    </row>
    <row r="382" spans="1:12" ht="28.5" x14ac:dyDescent="0.2">
      <c r="A382" s="20"/>
      <c r="B382" s="21"/>
      <c r="C382" s="35" t="s">
        <v>776</v>
      </c>
      <c r="D382" s="18"/>
      <c r="E382" s="19" t="str">
        <f>_xlfn.IFNA(VLOOKUP(T_Demandes[[#This Row],[Equipement]],T_Zones[],2,FALSE),"")</f>
        <v/>
      </c>
      <c r="F382" s="14" t="str">
        <f>_xlfn.IFNA(VLOOKUP(T_Demandes[[#This Row],[Equipement]],T_Zones[],3,FALSE),"")</f>
        <v/>
      </c>
      <c r="G382" s="14" t="str">
        <f>TEXT(ROW()-ROW(T_Demandes[[#Headers],[N°DI]]),"000")</f>
        <v>369</v>
      </c>
      <c r="H382" s="15" t="s">
        <v>77</v>
      </c>
      <c r="I382" s="16"/>
      <c r="J382" s="16">
        <v>8.3333333333333301E-2</v>
      </c>
      <c r="K382" s="25" t="s">
        <v>60</v>
      </c>
      <c r="L382" s="17" t="s">
        <v>83</v>
      </c>
    </row>
    <row r="383" spans="1:12" x14ac:dyDescent="0.2">
      <c r="A383" s="20"/>
      <c r="B383" s="21"/>
      <c r="C383" s="35" t="s">
        <v>778</v>
      </c>
      <c r="D383" s="18" t="s">
        <v>346</v>
      </c>
      <c r="E383" s="19" t="str">
        <f>_xlfn.IFNA(VLOOKUP(T_Demandes[[#This Row],[Equipement]],T_Zones[],2,FALSE),"")</f>
        <v>AUTRE</v>
      </c>
      <c r="F383" s="14">
        <f>_xlfn.IFNA(VLOOKUP(T_Demandes[[#This Row],[Equipement]],T_Zones[],3,FALSE),"")</f>
        <v>20309</v>
      </c>
      <c r="G383" s="14" t="str">
        <f>TEXT(ROW()-ROW(T_Demandes[[#Headers],[N°DI]]),"000")</f>
        <v>370</v>
      </c>
      <c r="H383" s="15" t="s">
        <v>77</v>
      </c>
      <c r="I383" s="16"/>
      <c r="J383" s="16">
        <v>2.0833333333333332E-2</v>
      </c>
      <c r="K383" s="25" t="s">
        <v>60</v>
      </c>
      <c r="L383" s="17" t="s">
        <v>83</v>
      </c>
    </row>
    <row r="384" spans="1:12" x14ac:dyDescent="0.2">
      <c r="A384" s="20"/>
      <c r="B384" s="21"/>
      <c r="C384" s="35" t="s">
        <v>780</v>
      </c>
      <c r="D384" s="18" t="s">
        <v>346</v>
      </c>
      <c r="E384" s="19" t="str">
        <f>_xlfn.IFNA(VLOOKUP(T_Demandes[[#This Row],[Equipement]],T_Zones[],2,FALSE),"")</f>
        <v>AUTRE</v>
      </c>
      <c r="F384" s="14">
        <f>_xlfn.IFNA(VLOOKUP(T_Demandes[[#This Row],[Equipement]],T_Zones[],3,FALSE),"")</f>
        <v>20309</v>
      </c>
      <c r="G384" s="14" t="str">
        <f>TEXT(ROW()-ROW(T_Demandes[[#Headers],[N°DI]]),"000")</f>
        <v>371</v>
      </c>
      <c r="H384" s="15" t="s">
        <v>80</v>
      </c>
      <c r="I384" s="16"/>
      <c r="J384" s="16">
        <v>2.0833333333333332E-2</v>
      </c>
      <c r="K384" s="25" t="s">
        <v>60</v>
      </c>
      <c r="L384" s="17" t="s">
        <v>83</v>
      </c>
    </row>
    <row r="385" spans="1:12" x14ac:dyDescent="0.2">
      <c r="A385" s="20"/>
      <c r="B385" s="21"/>
      <c r="C385" s="35" t="s">
        <v>782</v>
      </c>
      <c r="D385" s="18" t="s">
        <v>367</v>
      </c>
      <c r="E385" s="19" t="str">
        <f>_xlfn.IFNA(VLOOKUP(T_Demandes[[#This Row],[Equipement]],T_Zones[],2,FALSE),"")</f>
        <v>LOGISTIQUE</v>
      </c>
      <c r="F385" s="14">
        <f>_xlfn.IFNA(VLOOKUP(T_Demandes[[#This Row],[Equipement]],T_Zones[],3,FALSE),"")</f>
        <v>20301</v>
      </c>
      <c r="G385" s="14" t="str">
        <f>TEXT(ROW()-ROW(T_Demandes[[#Headers],[N°DI]]),"000")</f>
        <v>372</v>
      </c>
      <c r="H385" s="15" t="s">
        <v>77</v>
      </c>
      <c r="I385" s="16"/>
      <c r="J385" s="16">
        <v>2.0833333333333332E-2</v>
      </c>
      <c r="K385" s="25" t="s">
        <v>60</v>
      </c>
      <c r="L385" s="17" t="s">
        <v>83</v>
      </c>
    </row>
    <row r="386" spans="1:12" x14ac:dyDescent="0.2">
      <c r="A386" s="20" t="s">
        <v>413</v>
      </c>
      <c r="B386" s="21">
        <v>43635</v>
      </c>
      <c r="C386" s="35" t="s">
        <v>785</v>
      </c>
      <c r="D386" s="18" t="s">
        <v>350</v>
      </c>
      <c r="E386" s="19" t="str">
        <f>_xlfn.IFNA(VLOOKUP(T_Demandes[[#This Row],[Equipement]],T_Zones[],2,FALSE),"")</f>
        <v>PREPARATION</v>
      </c>
      <c r="F386" s="14">
        <f>_xlfn.IFNA(VLOOKUP(T_Demandes[[#This Row],[Equipement]],T_Zones[],3,FALSE),"")</f>
        <v>20302</v>
      </c>
      <c r="G386" s="14" t="str">
        <f>TEXT(ROW()-ROW(T_Demandes[[#Headers],[N°DI]]),"000")</f>
        <v>373</v>
      </c>
      <c r="H386" s="15" t="s">
        <v>77</v>
      </c>
      <c r="I386" s="16"/>
      <c r="J386" s="16">
        <v>2.0833333333333332E-2</v>
      </c>
      <c r="K386" s="25" t="s">
        <v>60</v>
      </c>
      <c r="L386" s="17" t="s">
        <v>83</v>
      </c>
    </row>
    <row r="387" spans="1:12" x14ac:dyDescent="0.2">
      <c r="A387" s="20" t="s">
        <v>413</v>
      </c>
      <c r="B387" s="21">
        <v>43635</v>
      </c>
      <c r="C387" s="35" t="s">
        <v>787</v>
      </c>
      <c r="D387" s="18" t="s">
        <v>377</v>
      </c>
      <c r="E387" s="19" t="str">
        <f>_xlfn.IFNA(VLOOKUP(T_Demandes[[#This Row],[Equipement]],T_Zones[],2,FALSE),"")</f>
        <v>PREPARATION</v>
      </c>
      <c r="F387" s="14">
        <f>_xlfn.IFNA(VLOOKUP(T_Demandes[[#This Row],[Equipement]],T_Zones[],3,FALSE),"")</f>
        <v>20302</v>
      </c>
      <c r="G387" s="14" t="str">
        <f>TEXT(ROW()-ROW(T_Demandes[[#Headers],[N°DI]]),"000")</f>
        <v>374</v>
      </c>
      <c r="H387" s="15" t="s">
        <v>77</v>
      </c>
      <c r="I387" s="16"/>
      <c r="J387" s="16"/>
      <c r="K387" s="25"/>
      <c r="L387" s="17" t="s">
        <v>83</v>
      </c>
    </row>
    <row r="388" spans="1:12" x14ac:dyDescent="0.2">
      <c r="A388" s="20" t="s">
        <v>413</v>
      </c>
      <c r="B388" s="21">
        <v>43635</v>
      </c>
      <c r="C388" s="35" t="s">
        <v>789</v>
      </c>
      <c r="D388" s="18" t="s">
        <v>352</v>
      </c>
      <c r="E388" s="19" t="str">
        <f>_xlfn.IFNA(VLOOKUP(T_Demandes[[#This Row],[Equipement]],T_Zones[],2,FALSE),"")</f>
        <v>CIP</v>
      </c>
      <c r="F388" s="14">
        <f>_xlfn.IFNA(VLOOKUP(T_Demandes[[#This Row],[Equipement]],T_Zones[],3,FALSE),"")</f>
        <v>20301</v>
      </c>
      <c r="G388" s="14" t="str">
        <f>TEXT(ROW()-ROW(T_Demandes[[#Headers],[N°DI]]),"000")</f>
        <v>375</v>
      </c>
      <c r="H388" s="15" t="s">
        <v>77</v>
      </c>
      <c r="I388" s="16"/>
      <c r="J388" s="16">
        <v>2.0833333333333332E-2</v>
      </c>
      <c r="K388" s="25" t="s">
        <v>824</v>
      </c>
      <c r="L388" s="17" t="s">
        <v>83</v>
      </c>
    </row>
    <row r="389" spans="1:12" x14ac:dyDescent="0.2">
      <c r="A389" s="20" t="s">
        <v>413</v>
      </c>
      <c r="B389" s="21">
        <v>43635</v>
      </c>
      <c r="C389" s="35" t="s">
        <v>791</v>
      </c>
      <c r="D389" s="18" t="s">
        <v>350</v>
      </c>
      <c r="E389" s="19" t="str">
        <f>_xlfn.IFNA(VLOOKUP(T_Demandes[[#This Row],[Equipement]],T_Zones[],2,FALSE),"")</f>
        <v>PREPARATION</v>
      </c>
      <c r="F389" s="14">
        <f>_xlfn.IFNA(VLOOKUP(T_Demandes[[#This Row],[Equipement]],T_Zones[],3,FALSE),"")</f>
        <v>20302</v>
      </c>
      <c r="G389" s="14" t="str">
        <f>TEXT(ROW()-ROW(T_Demandes[[#Headers],[N°DI]]),"000")</f>
        <v>376</v>
      </c>
      <c r="H389" s="15" t="s">
        <v>77</v>
      </c>
      <c r="I389" s="16"/>
      <c r="J389" s="16">
        <v>2.0833333333333332E-2</v>
      </c>
      <c r="K389" s="25" t="s">
        <v>824</v>
      </c>
      <c r="L389" s="17" t="s">
        <v>83</v>
      </c>
    </row>
    <row r="390" spans="1:12" x14ac:dyDescent="0.2">
      <c r="A390" s="57" t="s">
        <v>413</v>
      </c>
      <c r="B390" s="21">
        <v>43635</v>
      </c>
      <c r="C390" s="35" t="s">
        <v>792</v>
      </c>
      <c r="D390" s="18" t="s">
        <v>384</v>
      </c>
      <c r="E390" s="19" t="str">
        <f>_xlfn.IFNA(VLOOKUP(T_Demandes[[#This Row],[Equipement]],T_Zones[],2,FALSE),"")</f>
        <v>CUISSON</v>
      </c>
      <c r="F390" s="14">
        <f>_xlfn.IFNA(VLOOKUP(T_Demandes[[#This Row],[Equipement]],T_Zones[],3,FALSE),"")</f>
        <v>20304</v>
      </c>
      <c r="G390" s="14" t="str">
        <f>TEXT(ROW()-ROW(T_Demandes[[#Headers],[N°DI]]),"000")</f>
        <v>377</v>
      </c>
      <c r="H390" s="15" t="s">
        <v>80</v>
      </c>
      <c r="I390" s="16"/>
      <c r="J390" s="16"/>
      <c r="K390" s="25"/>
      <c r="L390" s="17" t="s">
        <v>83</v>
      </c>
    </row>
    <row r="391" spans="1:12" x14ac:dyDescent="0.2">
      <c r="A391" s="20"/>
      <c r="B391" s="21"/>
      <c r="C391" s="35"/>
      <c r="D391" s="18"/>
      <c r="E391" s="19" t="str">
        <f>_xlfn.IFNA(VLOOKUP(T_Demandes[[#This Row],[Equipement]],T_Zones[],2,FALSE),"")</f>
        <v/>
      </c>
      <c r="F391" s="14" t="str">
        <f>_xlfn.IFNA(VLOOKUP(T_Demandes[[#This Row],[Equipement]],T_Zones[],3,FALSE),"")</f>
        <v/>
      </c>
      <c r="G391" s="14" t="str">
        <f>TEXT(ROW()-ROW(T_Demandes[[#Headers],[N°DI]]),"000")</f>
        <v>378</v>
      </c>
      <c r="H391" s="15" t="s">
        <v>77</v>
      </c>
      <c r="I391" s="16"/>
      <c r="J391" s="16"/>
      <c r="K391" s="25"/>
      <c r="L391" s="17" t="s">
        <v>83</v>
      </c>
    </row>
    <row r="392" spans="1:12" x14ac:dyDescent="0.2">
      <c r="A392" s="20"/>
      <c r="B392" s="21"/>
      <c r="C392" s="35" t="s">
        <v>794</v>
      </c>
      <c r="D392" s="18" t="s">
        <v>363</v>
      </c>
      <c r="E392" s="19" t="str">
        <f>_xlfn.IFNA(VLOOKUP(T_Demandes[[#This Row],[Equipement]],T_Zones[],2,FALSE),"")</f>
        <v>CIP</v>
      </c>
      <c r="F392" s="14">
        <f>_xlfn.IFNA(VLOOKUP(T_Demandes[[#This Row],[Equipement]],T_Zones[],3,FALSE),"")</f>
        <v>20301</v>
      </c>
      <c r="G392" s="14" t="str">
        <f>TEXT(ROW()-ROW(T_Demandes[[#Headers],[N°DI]]),"000")</f>
        <v>379</v>
      </c>
      <c r="H392" s="15" t="s">
        <v>78</v>
      </c>
      <c r="I392" s="16"/>
      <c r="J392" s="16">
        <v>4.1666666666666664E-2</v>
      </c>
      <c r="K392" s="25" t="s">
        <v>60</v>
      </c>
      <c r="L392" s="17" t="s">
        <v>83</v>
      </c>
    </row>
    <row r="393" spans="1:12" x14ac:dyDescent="0.2">
      <c r="A393" s="20"/>
      <c r="B393" s="21"/>
      <c r="C393" s="35" t="s">
        <v>796</v>
      </c>
      <c r="D393" s="18" t="s">
        <v>347</v>
      </c>
      <c r="E393" s="19" t="str">
        <f>_xlfn.IFNA(VLOOKUP(T_Demandes[[#This Row],[Equipement]],T_Zones[],2,FALSE),"")</f>
        <v>PREPARATION</v>
      </c>
      <c r="F393" s="14">
        <f>_xlfn.IFNA(VLOOKUP(T_Demandes[[#This Row],[Equipement]],T_Zones[],3,FALSE),"")</f>
        <v>20302</v>
      </c>
      <c r="G393" s="14" t="str">
        <f>TEXT(ROW()-ROW(T_Demandes[[#Headers],[N°DI]]),"000")</f>
        <v>380</v>
      </c>
      <c r="H393" s="15" t="s">
        <v>78</v>
      </c>
      <c r="I393" s="16"/>
      <c r="J393" s="16">
        <v>2.0833333333333332E-2</v>
      </c>
      <c r="K393" s="25" t="s">
        <v>60</v>
      </c>
      <c r="L393" s="17" t="s">
        <v>83</v>
      </c>
    </row>
    <row r="394" spans="1:12" x14ac:dyDescent="0.2">
      <c r="A394" s="20"/>
      <c r="B394" s="21"/>
      <c r="C394" s="35" t="s">
        <v>798</v>
      </c>
      <c r="D394" s="18" t="s">
        <v>385</v>
      </c>
      <c r="E394" s="19" t="str">
        <f>_xlfn.IFNA(VLOOKUP(T_Demandes[[#This Row],[Equipement]],T_Zones[],2,FALSE),"")</f>
        <v>CUISSON</v>
      </c>
      <c r="F394" s="14">
        <f>_xlfn.IFNA(VLOOKUP(T_Demandes[[#This Row],[Equipement]],T_Zones[],3,FALSE),"")</f>
        <v>20304</v>
      </c>
      <c r="G394" s="14" t="str">
        <f>TEXT(ROW()-ROW(T_Demandes[[#Headers],[N°DI]]),"000")</f>
        <v>381</v>
      </c>
      <c r="H394" s="15" t="s">
        <v>78</v>
      </c>
      <c r="I394" s="16"/>
      <c r="J394" s="16">
        <v>2.0833333333333332E-2</v>
      </c>
      <c r="K394" s="25" t="s">
        <v>60</v>
      </c>
      <c r="L394" s="17" t="s">
        <v>83</v>
      </c>
    </row>
    <row r="395" spans="1:12" x14ac:dyDescent="0.2">
      <c r="A395" s="20"/>
      <c r="B395" s="21"/>
      <c r="C395" s="35" t="s">
        <v>801</v>
      </c>
      <c r="D395" s="18" t="s">
        <v>44</v>
      </c>
      <c r="E395" s="19" t="str">
        <f>_xlfn.IFNA(VLOOKUP(T_Demandes[[#This Row],[Equipement]],T_Zones[],2,FALSE),"")</f>
        <v>AUTRE</v>
      </c>
      <c r="F395" s="14">
        <f>_xlfn.IFNA(VLOOKUP(T_Demandes[[#This Row],[Equipement]],T_Zones[],3,FALSE),"")</f>
        <v>20307</v>
      </c>
      <c r="G395" s="14" t="str">
        <f>TEXT(ROW()-ROW(T_Demandes[[#Headers],[N°DI]]),"000")</f>
        <v>382</v>
      </c>
      <c r="H395" s="15" t="s">
        <v>78</v>
      </c>
      <c r="I395" s="16"/>
      <c r="J395" s="16">
        <v>8.3333333333333301E-2</v>
      </c>
      <c r="K395" s="25" t="s">
        <v>60</v>
      </c>
      <c r="L395" s="17" t="s">
        <v>83</v>
      </c>
    </row>
    <row r="396" spans="1:12" x14ac:dyDescent="0.2">
      <c r="A396" s="20"/>
      <c r="B396" s="21"/>
      <c r="C396" s="35" t="s">
        <v>802</v>
      </c>
      <c r="D396" s="18" t="s">
        <v>377</v>
      </c>
      <c r="E396" s="19" t="str">
        <f>_xlfn.IFNA(VLOOKUP(T_Demandes[[#This Row],[Equipement]],T_Zones[],2,FALSE),"")</f>
        <v>PREPARATION</v>
      </c>
      <c r="F396" s="14">
        <f>_xlfn.IFNA(VLOOKUP(T_Demandes[[#This Row],[Equipement]],T_Zones[],3,FALSE),"")</f>
        <v>20302</v>
      </c>
      <c r="G396" s="14" t="str">
        <f>TEXT(ROW()-ROW(T_Demandes[[#Headers],[N°DI]]),"000")</f>
        <v>383</v>
      </c>
      <c r="H396" s="15" t="s">
        <v>76</v>
      </c>
      <c r="I396" s="16"/>
      <c r="J396" s="16">
        <v>2.0833333333333332E-2</v>
      </c>
      <c r="K396" s="25" t="s">
        <v>60</v>
      </c>
      <c r="L396" s="17" t="s">
        <v>83</v>
      </c>
    </row>
    <row r="397" spans="1:12" x14ac:dyDescent="0.2">
      <c r="A397" s="20"/>
      <c r="B397" s="21"/>
      <c r="C397" s="35" t="s">
        <v>804</v>
      </c>
      <c r="D397" s="18" t="s">
        <v>378</v>
      </c>
      <c r="E397" s="19" t="str">
        <f>_xlfn.IFNA(VLOOKUP(T_Demandes[[#This Row],[Equipement]],T_Zones[],2,FALSE),"")</f>
        <v>PREPARATION</v>
      </c>
      <c r="F397" s="14">
        <f>_xlfn.IFNA(VLOOKUP(T_Demandes[[#This Row],[Equipement]],T_Zones[],3,FALSE),"")</f>
        <v>20303</v>
      </c>
      <c r="G397" s="14" t="str">
        <f>TEXT(ROW()-ROW(T_Demandes[[#Headers],[N°DI]]),"000")</f>
        <v>384</v>
      </c>
      <c r="H397" s="15" t="s">
        <v>76</v>
      </c>
      <c r="I397" s="16"/>
      <c r="J397" s="16">
        <v>2.0833333333333332E-2</v>
      </c>
      <c r="K397" s="25" t="s">
        <v>60</v>
      </c>
      <c r="L397" s="17" t="s">
        <v>83</v>
      </c>
    </row>
    <row r="398" spans="1:12" x14ac:dyDescent="0.2">
      <c r="A398" s="20"/>
      <c r="B398" s="21"/>
      <c r="C398" s="35" t="s">
        <v>806</v>
      </c>
      <c r="D398" s="18" t="s">
        <v>356</v>
      </c>
      <c r="E398" s="19" t="str">
        <f>_xlfn.IFNA(VLOOKUP(T_Demandes[[#This Row],[Equipement]],T_Zones[],2,FALSE),"")</f>
        <v>PREPARATION</v>
      </c>
      <c r="F398" s="14">
        <f>_xlfn.IFNA(VLOOKUP(T_Demandes[[#This Row],[Equipement]],T_Zones[],3,FALSE),"")</f>
        <v>20302</v>
      </c>
      <c r="G398" s="14" t="str">
        <f>TEXT(ROW()-ROW(T_Demandes[[#Headers],[N°DI]]),"000")</f>
        <v>385</v>
      </c>
      <c r="H398" s="15" t="s">
        <v>76</v>
      </c>
      <c r="I398" s="16"/>
      <c r="J398" s="16">
        <v>2.0833333333333332E-2</v>
      </c>
      <c r="K398" s="25" t="s">
        <v>60</v>
      </c>
      <c r="L398" s="17" t="s">
        <v>83</v>
      </c>
    </row>
    <row r="399" spans="1:12" ht="28.5" x14ac:dyDescent="0.2">
      <c r="A399" s="20"/>
      <c r="B399" s="21"/>
      <c r="C399" s="35" t="s">
        <v>808</v>
      </c>
      <c r="D399" s="18" t="s">
        <v>384</v>
      </c>
      <c r="E399" s="19" t="str">
        <f>_xlfn.IFNA(VLOOKUP(T_Demandes[[#This Row],[Equipement]],T_Zones[],2,FALSE),"")</f>
        <v>CUISSON</v>
      </c>
      <c r="F399" s="14">
        <f>_xlfn.IFNA(VLOOKUP(T_Demandes[[#This Row],[Equipement]],T_Zones[],3,FALSE),"")</f>
        <v>20304</v>
      </c>
      <c r="G399" s="14" t="str">
        <f>TEXT(ROW()-ROW(T_Demandes[[#Headers],[N°DI]]),"000")</f>
        <v>386</v>
      </c>
      <c r="H399" s="15" t="s">
        <v>76</v>
      </c>
      <c r="I399" s="16"/>
      <c r="J399" s="16">
        <v>2.0833333333333332E-2</v>
      </c>
      <c r="K399" s="25" t="s">
        <v>60</v>
      </c>
      <c r="L399" s="17" t="s">
        <v>83</v>
      </c>
    </row>
    <row r="400" spans="1:12" x14ac:dyDescent="0.2">
      <c r="A400" s="20"/>
      <c r="B400" s="21"/>
      <c r="C400" s="35" t="s">
        <v>810</v>
      </c>
      <c r="D400" s="18" t="s">
        <v>385</v>
      </c>
      <c r="E400" s="19" t="str">
        <f>_xlfn.IFNA(VLOOKUP(T_Demandes[[#This Row],[Equipement]],T_Zones[],2,FALSE),"")</f>
        <v>CUISSON</v>
      </c>
      <c r="F400" s="14">
        <f>_xlfn.IFNA(VLOOKUP(T_Demandes[[#This Row],[Equipement]],T_Zones[],3,FALSE),"")</f>
        <v>20304</v>
      </c>
      <c r="G400" s="14" t="str">
        <f>TEXT(ROW()-ROW(T_Demandes[[#Headers],[N°DI]]),"000")</f>
        <v>387</v>
      </c>
      <c r="H400" s="15" t="s">
        <v>76</v>
      </c>
      <c r="I400" s="16"/>
      <c r="J400" s="16">
        <v>4.1666666666666664E-2</v>
      </c>
      <c r="K400" s="25" t="s">
        <v>60</v>
      </c>
      <c r="L400" s="17" t="s">
        <v>83</v>
      </c>
    </row>
    <row r="401" spans="1:12" x14ac:dyDescent="0.2">
      <c r="A401" s="20"/>
      <c r="B401" s="21"/>
      <c r="C401" s="35" t="s">
        <v>127</v>
      </c>
      <c r="D401" s="18" t="s">
        <v>33</v>
      </c>
      <c r="E401" s="19" t="str">
        <f>_xlfn.IFNA(VLOOKUP(T_Demandes[[#This Row],[Equipement]],T_Zones[],2,FALSE),"")</f>
        <v>ENERGIE / FLUIDES</v>
      </c>
      <c r="F401" s="14">
        <f>_xlfn.IFNA(VLOOKUP(T_Demandes[[#This Row],[Equipement]],T_Zones[],3,FALSE),"")</f>
        <v>20308</v>
      </c>
      <c r="G401" s="14" t="str">
        <f>TEXT(ROW()-ROW(T_Demandes[[#Headers],[N°DI]]),"000")</f>
        <v>388</v>
      </c>
      <c r="H401" s="15" t="s">
        <v>76</v>
      </c>
      <c r="I401" s="16"/>
      <c r="J401" s="16">
        <v>4.1666666666666664E-2</v>
      </c>
      <c r="K401" s="25" t="s">
        <v>60</v>
      </c>
      <c r="L401" s="17" t="s">
        <v>83</v>
      </c>
    </row>
    <row r="402" spans="1:12" x14ac:dyDescent="0.2">
      <c r="A402" s="20"/>
      <c r="B402" s="21"/>
      <c r="C402" s="35" t="s">
        <v>813</v>
      </c>
      <c r="D402" s="18" t="s">
        <v>389</v>
      </c>
      <c r="E402" s="19" t="str">
        <f>_xlfn.IFNA(VLOOKUP(T_Demandes[[#This Row],[Equipement]],T_Zones[],2,FALSE),"")</f>
        <v>CUISSON</v>
      </c>
      <c r="F402" s="14">
        <f>_xlfn.IFNA(VLOOKUP(T_Demandes[[#This Row],[Equipement]],T_Zones[],3,FALSE),"")</f>
        <v>20304</v>
      </c>
      <c r="G402" s="14" t="str">
        <f>TEXT(ROW()-ROW(T_Demandes[[#Headers],[N°DI]]),"000")</f>
        <v>389</v>
      </c>
      <c r="H402" s="15" t="s">
        <v>76</v>
      </c>
      <c r="I402" s="16"/>
      <c r="J402" s="16">
        <v>2.0833333333333332E-2</v>
      </c>
      <c r="K402" s="25" t="s">
        <v>60</v>
      </c>
      <c r="L402" s="17" t="s">
        <v>83</v>
      </c>
    </row>
    <row r="403" spans="1:12" x14ac:dyDescent="0.2">
      <c r="A403" s="20"/>
      <c r="B403" s="21"/>
      <c r="C403" s="35" t="s">
        <v>815</v>
      </c>
      <c r="D403" s="18" t="s">
        <v>352</v>
      </c>
      <c r="E403" s="19" t="str">
        <f>_xlfn.IFNA(VLOOKUP(T_Demandes[[#This Row],[Equipement]],T_Zones[],2,FALSE),"")</f>
        <v>CIP</v>
      </c>
      <c r="F403" s="14">
        <f>_xlfn.IFNA(VLOOKUP(T_Demandes[[#This Row],[Equipement]],T_Zones[],3,FALSE),"")</f>
        <v>20301</v>
      </c>
      <c r="G403" s="14" t="str">
        <f>TEXT(ROW()-ROW(T_Demandes[[#Headers],[N°DI]]),"000")</f>
        <v>390</v>
      </c>
      <c r="H403" s="15" t="s">
        <v>76</v>
      </c>
      <c r="I403" s="16"/>
      <c r="J403" s="16">
        <v>4.1666666666666664E-2</v>
      </c>
      <c r="K403" s="25" t="s">
        <v>60</v>
      </c>
      <c r="L403" s="17" t="s">
        <v>83</v>
      </c>
    </row>
    <row r="404" spans="1:12" ht="28.5" x14ac:dyDescent="0.2">
      <c r="A404" s="20" t="s">
        <v>177</v>
      </c>
      <c r="B404" s="21">
        <v>43636</v>
      </c>
      <c r="C404" s="35" t="s">
        <v>817</v>
      </c>
      <c r="D404" s="18" t="s">
        <v>384</v>
      </c>
      <c r="E404" s="19" t="str">
        <f>_xlfn.IFNA(VLOOKUP(T_Demandes[[#This Row],[Equipement]],T_Zones[],2,FALSE),"")</f>
        <v>CUISSON</v>
      </c>
      <c r="F404" s="14">
        <f>_xlfn.IFNA(VLOOKUP(T_Demandes[[#This Row],[Equipement]],T_Zones[],3,FALSE),"")</f>
        <v>20304</v>
      </c>
      <c r="G404" s="14" t="str">
        <f>TEXT(ROW()-ROW(T_Demandes[[#Headers],[N°DI]]),"000")</f>
        <v>391</v>
      </c>
      <c r="H404" s="15" t="s">
        <v>77</v>
      </c>
      <c r="I404" s="16"/>
      <c r="J404" s="16">
        <v>0.29166666666666602</v>
      </c>
      <c r="K404" s="25" t="s">
        <v>824</v>
      </c>
      <c r="L404" s="17"/>
    </row>
    <row r="405" spans="1:12" ht="42.75" x14ac:dyDescent="0.2">
      <c r="A405" s="20" t="s">
        <v>177</v>
      </c>
      <c r="B405" s="21">
        <v>43636</v>
      </c>
      <c r="C405" s="35" t="s">
        <v>818</v>
      </c>
      <c r="D405" s="18" t="s">
        <v>384</v>
      </c>
      <c r="E405" s="19" t="str">
        <f>_xlfn.IFNA(VLOOKUP(T_Demandes[[#This Row],[Equipement]],T_Zones[],2,FALSE),"")</f>
        <v>CUISSON</v>
      </c>
      <c r="F405" s="14">
        <f>_xlfn.IFNA(VLOOKUP(T_Demandes[[#This Row],[Equipement]],T_Zones[],3,FALSE),"")</f>
        <v>20304</v>
      </c>
      <c r="G405" s="14" t="str">
        <f>TEXT(ROW()-ROW(T_Demandes[[#Headers],[N°DI]]),"000")</f>
        <v>392</v>
      </c>
      <c r="H405" s="15" t="s">
        <v>76</v>
      </c>
      <c r="I405" s="16"/>
      <c r="J405" s="16">
        <v>4.1666666666666664E-2</v>
      </c>
      <c r="K405" s="25" t="s">
        <v>60</v>
      </c>
      <c r="L405" s="17"/>
    </row>
    <row r="406" spans="1:12" ht="42.75" x14ac:dyDescent="0.2">
      <c r="A406" s="20" t="s">
        <v>177</v>
      </c>
      <c r="B406" s="21">
        <v>43636</v>
      </c>
      <c r="C406" s="35" t="s">
        <v>819</v>
      </c>
      <c r="D406" s="18" t="s">
        <v>351</v>
      </c>
      <c r="E406" s="19" t="str">
        <f>_xlfn.IFNA(VLOOKUP(T_Demandes[[#This Row],[Equipement]],T_Zones[],2,FALSE),"")</f>
        <v>CUISSON</v>
      </c>
      <c r="F406" s="14">
        <f>_xlfn.IFNA(VLOOKUP(T_Demandes[[#This Row],[Equipement]],T_Zones[],3,FALSE),"")</f>
        <v>20304</v>
      </c>
      <c r="G406" s="14" t="str">
        <f>TEXT(ROW()-ROW(T_Demandes[[#Headers],[N°DI]]),"000")</f>
        <v>393</v>
      </c>
      <c r="H406" s="15" t="s">
        <v>507</v>
      </c>
      <c r="I406" s="16"/>
      <c r="J406" s="16"/>
      <c r="K406" s="25"/>
      <c r="L406" s="17"/>
    </row>
    <row r="407" spans="1:12" ht="28.5" x14ac:dyDescent="0.2">
      <c r="A407" s="20" t="s">
        <v>177</v>
      </c>
      <c r="B407" s="21">
        <v>43636</v>
      </c>
      <c r="C407" s="35" t="s">
        <v>820</v>
      </c>
      <c r="D407" s="18" t="s">
        <v>391</v>
      </c>
      <c r="E407" s="19" t="str">
        <f>_xlfn.IFNA(VLOOKUP(T_Demandes[[#This Row],[Equipement]],T_Zones[],2,FALSE),"")</f>
        <v>LOGISTIQUE</v>
      </c>
      <c r="F407" s="14">
        <f>_xlfn.IFNA(VLOOKUP(T_Demandes[[#This Row],[Equipement]],T_Zones[],3,FALSE),"")</f>
        <v>20309</v>
      </c>
      <c r="G407" s="14" t="str">
        <f>TEXT(ROW()-ROW(T_Demandes[[#Headers],[N°DI]]),"000")</f>
        <v>394</v>
      </c>
      <c r="H407" s="15"/>
      <c r="I407" s="16"/>
      <c r="J407" s="16"/>
      <c r="K407" s="25"/>
      <c r="L407" s="17"/>
    </row>
    <row r="408" spans="1:12" x14ac:dyDescent="0.2">
      <c r="A408" s="20"/>
      <c r="B408" s="21"/>
      <c r="C408" s="35" t="s">
        <v>821</v>
      </c>
      <c r="D408" s="18" t="s">
        <v>346</v>
      </c>
      <c r="E408" s="19" t="str">
        <f>_xlfn.IFNA(VLOOKUP(T_Demandes[[#This Row],[Equipement]],T_Zones[],2,FALSE),"")</f>
        <v>AUTRE</v>
      </c>
      <c r="F408" s="14">
        <f>_xlfn.IFNA(VLOOKUP(T_Demandes[[#This Row],[Equipement]],T_Zones[],3,FALSE),"")</f>
        <v>20309</v>
      </c>
      <c r="G408" s="14" t="str">
        <f>TEXT(ROW()-ROW(T_Demandes[[#Headers],[N°DI]]),"000")</f>
        <v>395</v>
      </c>
      <c r="H408" s="15" t="s">
        <v>77</v>
      </c>
      <c r="I408" s="16"/>
      <c r="J408" s="16">
        <v>8.3333333333333301E-2</v>
      </c>
      <c r="K408" s="25" t="s">
        <v>60</v>
      </c>
      <c r="L408" s="17" t="s">
        <v>83</v>
      </c>
    </row>
    <row r="409" spans="1:12" x14ac:dyDescent="0.2">
      <c r="A409" s="20" t="s">
        <v>89</v>
      </c>
      <c r="B409" s="21">
        <v>43640</v>
      </c>
      <c r="C409" s="35" t="s">
        <v>127</v>
      </c>
      <c r="D409" s="18" t="s">
        <v>372</v>
      </c>
      <c r="E409" s="19" t="str">
        <f>_xlfn.IFNA(VLOOKUP(T_Demandes[[#This Row],[Equipement]],T_Zones[],2,FALSE),"")</f>
        <v>ENERGIE / FLUIDES</v>
      </c>
      <c r="F409" s="14">
        <f>_xlfn.IFNA(VLOOKUP(T_Demandes[[#This Row],[Equipement]],T_Zones[],3,FALSE),"")</f>
        <v>20308</v>
      </c>
      <c r="G409" s="14" t="str">
        <f>TEXT(ROW()-ROW(T_Demandes[[#Headers],[N°DI]]),"000")</f>
        <v>396</v>
      </c>
      <c r="H409" s="15" t="s">
        <v>76</v>
      </c>
      <c r="I409" s="16"/>
      <c r="J409" s="16">
        <v>0.125</v>
      </c>
      <c r="K409" s="25" t="s">
        <v>60</v>
      </c>
      <c r="L409" s="17"/>
    </row>
    <row r="410" spans="1:12" x14ac:dyDescent="0.2">
      <c r="A410" s="20" t="s">
        <v>89</v>
      </c>
      <c r="B410" s="21">
        <v>43640</v>
      </c>
      <c r="C410" s="35" t="s">
        <v>826</v>
      </c>
      <c r="D410" s="18" t="s">
        <v>353</v>
      </c>
      <c r="E410" s="19" t="str">
        <f>_xlfn.IFNA(VLOOKUP(T_Demandes[[#This Row],[Equipement]],T_Zones[],2,FALSE),"")</f>
        <v>CUISSON</v>
      </c>
      <c r="F410" s="14">
        <f>_xlfn.IFNA(VLOOKUP(T_Demandes[[#This Row],[Equipement]],T_Zones[],3,FALSE),"")</f>
        <v>20307</v>
      </c>
      <c r="G410" s="14" t="str">
        <f>TEXT(ROW()-ROW(T_Demandes[[#Headers],[N°DI]]),"000")</f>
        <v>397</v>
      </c>
      <c r="H410" s="15" t="s">
        <v>80</v>
      </c>
      <c r="I410" s="16"/>
      <c r="J410" s="16">
        <v>0.104166666666667</v>
      </c>
      <c r="K410" s="25" t="s">
        <v>60</v>
      </c>
      <c r="L410" s="17"/>
    </row>
    <row r="411" spans="1:12" x14ac:dyDescent="0.2">
      <c r="A411" s="20"/>
      <c r="B411" s="21"/>
      <c r="C411" s="35" t="s">
        <v>827</v>
      </c>
      <c r="D411" s="18" t="s">
        <v>350</v>
      </c>
      <c r="E411" s="19" t="str">
        <f>_xlfn.IFNA(VLOOKUP(T_Demandes[[#This Row],[Equipement]],T_Zones[],2,FALSE),"")</f>
        <v>PREPARATION</v>
      </c>
      <c r="F411" s="14">
        <f>_xlfn.IFNA(VLOOKUP(T_Demandes[[#This Row],[Equipement]],T_Zones[],3,FALSE),"")</f>
        <v>20302</v>
      </c>
      <c r="G411" s="14" t="str">
        <f>TEXT(ROW()-ROW(T_Demandes[[#Headers],[N°DI]]),"000")</f>
        <v>398</v>
      </c>
      <c r="H411" s="15" t="s">
        <v>78</v>
      </c>
      <c r="I411" s="16"/>
      <c r="J411" s="16">
        <v>4.1666666666666664E-2</v>
      </c>
      <c r="K411" s="25" t="s">
        <v>60</v>
      </c>
      <c r="L411" s="17" t="s">
        <v>83</v>
      </c>
    </row>
    <row r="412" spans="1:12" x14ac:dyDescent="0.2">
      <c r="A412" s="20"/>
      <c r="B412" s="21"/>
      <c r="C412" s="35" t="s">
        <v>829</v>
      </c>
      <c r="D412" s="18" t="s">
        <v>40</v>
      </c>
      <c r="E412" s="19" t="str">
        <f>_xlfn.IFNA(VLOOKUP(T_Demandes[[#This Row],[Equipement]],T_Zones[],2,FALSE),"")</f>
        <v>BUREAU / LABO</v>
      </c>
      <c r="F412" s="14">
        <f>_xlfn.IFNA(VLOOKUP(T_Demandes[[#This Row],[Equipement]],T_Zones[],3,FALSE),"")</f>
        <v>20312</v>
      </c>
      <c r="G412" s="14" t="str">
        <f>TEXT(ROW()-ROW(T_Demandes[[#Headers],[N°DI]]),"000")</f>
        <v>399</v>
      </c>
      <c r="H412" s="15" t="s">
        <v>78</v>
      </c>
      <c r="I412" s="16"/>
      <c r="J412" s="16">
        <v>2.0833333333333332E-2</v>
      </c>
      <c r="K412" s="25" t="s">
        <v>60</v>
      </c>
      <c r="L412" s="17" t="s">
        <v>83</v>
      </c>
    </row>
    <row r="413" spans="1:12" x14ac:dyDescent="0.2">
      <c r="A413" s="20"/>
      <c r="B413" s="21"/>
      <c r="C413" s="35" t="s">
        <v>831</v>
      </c>
      <c r="D413" s="18" t="s">
        <v>385</v>
      </c>
      <c r="E413" s="19" t="str">
        <f>_xlfn.IFNA(VLOOKUP(T_Demandes[[#This Row],[Equipement]],T_Zones[],2,FALSE),"")</f>
        <v>CUISSON</v>
      </c>
      <c r="F413" s="14">
        <f>_xlfn.IFNA(VLOOKUP(T_Demandes[[#This Row],[Equipement]],T_Zones[],3,FALSE),"")</f>
        <v>20304</v>
      </c>
      <c r="G413" s="14" t="str">
        <f>TEXT(ROW()-ROW(T_Demandes[[#Headers],[N°DI]]),"000")</f>
        <v>400</v>
      </c>
      <c r="H413" s="15" t="s">
        <v>78</v>
      </c>
      <c r="I413" s="16"/>
      <c r="J413" s="16">
        <v>4.1666666666666664E-2</v>
      </c>
      <c r="K413" s="25" t="s">
        <v>60</v>
      </c>
      <c r="L413" s="17" t="s">
        <v>83</v>
      </c>
    </row>
    <row r="414" spans="1:12" x14ac:dyDescent="0.2">
      <c r="A414" s="20"/>
      <c r="B414" s="21"/>
      <c r="C414" s="35" t="s">
        <v>833</v>
      </c>
      <c r="D414" s="18" t="s">
        <v>40</v>
      </c>
      <c r="E414" s="19" t="str">
        <f>_xlfn.IFNA(VLOOKUP(T_Demandes[[#This Row],[Equipement]],T_Zones[],2,FALSE),"")</f>
        <v>BUREAU / LABO</v>
      </c>
      <c r="F414" s="14">
        <f>_xlfn.IFNA(VLOOKUP(T_Demandes[[#This Row],[Equipement]],T_Zones[],3,FALSE),"")</f>
        <v>20312</v>
      </c>
      <c r="G414" s="14" t="str">
        <f>TEXT(ROW()-ROW(T_Demandes[[#Headers],[N°DI]]),"000")</f>
        <v>401</v>
      </c>
      <c r="H414" s="15" t="s">
        <v>78</v>
      </c>
      <c r="I414" s="16"/>
      <c r="J414" s="16">
        <v>2.0833333333333332E-2</v>
      </c>
      <c r="K414" s="25" t="s">
        <v>60</v>
      </c>
      <c r="L414" s="17" t="s">
        <v>83</v>
      </c>
    </row>
    <row r="415" spans="1:12" x14ac:dyDescent="0.2">
      <c r="A415" s="20"/>
      <c r="B415" s="21"/>
      <c r="C415" s="35" t="s">
        <v>835</v>
      </c>
      <c r="D415" s="18" t="s">
        <v>40</v>
      </c>
      <c r="E415" s="19" t="str">
        <f>_xlfn.IFNA(VLOOKUP(T_Demandes[[#This Row],[Equipement]],T_Zones[],2,FALSE),"")</f>
        <v>BUREAU / LABO</v>
      </c>
      <c r="F415" s="14">
        <f>_xlfn.IFNA(VLOOKUP(T_Demandes[[#This Row],[Equipement]],T_Zones[],3,FALSE),"")</f>
        <v>20312</v>
      </c>
      <c r="G415" s="14" t="str">
        <f>TEXT(ROW()-ROW(T_Demandes[[#Headers],[N°DI]]),"000")</f>
        <v>402</v>
      </c>
      <c r="H415" s="15" t="s">
        <v>78</v>
      </c>
      <c r="I415" s="16"/>
      <c r="J415" s="16">
        <v>8.3333333333333301E-2</v>
      </c>
      <c r="K415" s="25" t="s">
        <v>60</v>
      </c>
      <c r="L415" s="17" t="s">
        <v>83</v>
      </c>
    </row>
    <row r="416" spans="1:12" x14ac:dyDescent="0.2">
      <c r="A416" s="20"/>
      <c r="B416" s="21"/>
      <c r="C416" s="35" t="s">
        <v>837</v>
      </c>
      <c r="D416" s="18" t="s">
        <v>389</v>
      </c>
      <c r="E416" s="19" t="str">
        <f>_xlfn.IFNA(VLOOKUP(T_Demandes[[#This Row],[Equipement]],T_Zones[],2,FALSE),"")</f>
        <v>CUISSON</v>
      </c>
      <c r="F416" s="14">
        <f>_xlfn.IFNA(VLOOKUP(T_Demandes[[#This Row],[Equipement]],T_Zones[],3,FALSE),"")</f>
        <v>20304</v>
      </c>
      <c r="G416" s="14" t="str">
        <f>TEXT(ROW()-ROW(T_Demandes[[#Headers],[N°DI]]),"000")</f>
        <v>403</v>
      </c>
      <c r="H416" s="15" t="s">
        <v>78</v>
      </c>
      <c r="I416" s="16"/>
      <c r="J416" s="16">
        <v>2.0833333333333332E-2</v>
      </c>
      <c r="K416" s="25" t="s">
        <v>60</v>
      </c>
      <c r="L416" s="17" t="s">
        <v>83</v>
      </c>
    </row>
    <row r="417" spans="1:12" x14ac:dyDescent="0.2">
      <c r="A417" s="20"/>
      <c r="B417" s="21"/>
      <c r="C417" s="35" t="s">
        <v>840</v>
      </c>
      <c r="D417" s="18" t="s">
        <v>395</v>
      </c>
      <c r="E417" s="19" t="str">
        <f>_xlfn.IFNA(VLOOKUP(T_Demandes[[#This Row],[Equipement]],T_Zones[],2,FALSE),"")</f>
        <v>LOGISTIQUE</v>
      </c>
      <c r="F417" s="14">
        <f>_xlfn.IFNA(VLOOKUP(T_Demandes[[#This Row],[Equipement]],T_Zones[],3,FALSE),"")</f>
        <v>20307</v>
      </c>
      <c r="G417" s="14" t="str">
        <f>TEXT(ROW()-ROW(T_Demandes[[#Headers],[N°DI]]),"000")</f>
        <v>404</v>
      </c>
      <c r="H417" s="15" t="s">
        <v>78</v>
      </c>
      <c r="I417" s="16"/>
      <c r="J417" s="16">
        <v>2.0833333333333332E-2</v>
      </c>
      <c r="K417" s="25" t="s">
        <v>60</v>
      </c>
      <c r="L417" s="17" t="s">
        <v>83</v>
      </c>
    </row>
    <row r="418" spans="1:12" x14ac:dyDescent="0.2">
      <c r="A418" s="20"/>
      <c r="B418" s="21"/>
      <c r="C418" s="35" t="s">
        <v>841</v>
      </c>
      <c r="D418" s="18" t="s">
        <v>389</v>
      </c>
      <c r="E418" s="19" t="str">
        <f>_xlfn.IFNA(VLOOKUP(T_Demandes[[#This Row],[Equipement]],T_Zones[],2,FALSE),"")</f>
        <v>CUISSON</v>
      </c>
      <c r="F418" s="14">
        <f>_xlfn.IFNA(VLOOKUP(T_Demandes[[#This Row],[Equipement]],T_Zones[],3,FALSE),"")</f>
        <v>20304</v>
      </c>
      <c r="G418" s="14" t="str">
        <f>TEXT(ROW()-ROW(T_Demandes[[#Headers],[N°DI]]),"000")</f>
        <v>405</v>
      </c>
      <c r="H418" s="15" t="s">
        <v>78</v>
      </c>
      <c r="I418" s="16"/>
      <c r="J418" s="16">
        <v>2.0833333333333332E-2</v>
      </c>
      <c r="K418" s="25" t="s">
        <v>60</v>
      </c>
      <c r="L418" s="17" t="s">
        <v>83</v>
      </c>
    </row>
    <row r="419" spans="1:12" ht="114" x14ac:dyDescent="0.2">
      <c r="A419" s="20" t="s">
        <v>105</v>
      </c>
      <c r="B419" s="21">
        <v>43640</v>
      </c>
      <c r="C419" s="35" t="s">
        <v>845</v>
      </c>
      <c r="D419" s="18" t="s">
        <v>401</v>
      </c>
      <c r="E419" s="19" t="str">
        <f>_xlfn.IFNA(VLOOKUP(T_Demandes[[#This Row],[Equipement]],T_Zones[],2,FALSE),"")</f>
        <v>BUREAU / LABO</v>
      </c>
      <c r="F419" s="14">
        <f>_xlfn.IFNA(VLOOKUP(T_Demandes[[#This Row],[Equipement]],T_Zones[],3,FALSE),"")</f>
        <v>20302</v>
      </c>
      <c r="G419" s="14" t="str">
        <f>TEXT(ROW()-ROW(T_Demandes[[#Headers],[N°DI]]),"000")</f>
        <v>406</v>
      </c>
      <c r="H419" s="15" t="s">
        <v>91</v>
      </c>
      <c r="I419" s="16"/>
      <c r="J419" s="16"/>
      <c r="K419" s="25"/>
      <c r="L419" s="17"/>
    </row>
    <row r="420" spans="1:12" ht="57" x14ac:dyDescent="0.2">
      <c r="A420" s="20" t="s">
        <v>105</v>
      </c>
      <c r="B420" s="21">
        <v>43640</v>
      </c>
      <c r="C420" s="35" t="s">
        <v>846</v>
      </c>
      <c r="D420" s="18" t="s">
        <v>401</v>
      </c>
      <c r="E420" s="19" t="str">
        <f>_xlfn.IFNA(VLOOKUP(T_Demandes[[#This Row],[Equipement]],T_Zones[],2,FALSE),"")</f>
        <v>BUREAU / LABO</v>
      </c>
      <c r="F420" s="14">
        <f>_xlfn.IFNA(VLOOKUP(T_Demandes[[#This Row],[Equipement]],T_Zones[],3,FALSE),"")</f>
        <v>20302</v>
      </c>
      <c r="G420" s="14" t="str">
        <f>TEXT(ROW()-ROW(T_Demandes[[#Headers],[N°DI]]),"000")</f>
        <v>407</v>
      </c>
      <c r="H420" s="15" t="s">
        <v>80</v>
      </c>
      <c r="I420" s="16"/>
      <c r="J420" s="16"/>
      <c r="K420" s="25"/>
      <c r="L420" s="17"/>
    </row>
    <row r="421" spans="1:12" x14ac:dyDescent="0.2">
      <c r="A421" s="20"/>
      <c r="B421" s="21"/>
      <c r="C421" s="35" t="s">
        <v>847</v>
      </c>
      <c r="D421" s="18" t="s">
        <v>385</v>
      </c>
      <c r="E421" s="19" t="str">
        <f>_xlfn.IFNA(VLOOKUP(T_Demandes[[#This Row],[Equipement]],T_Zones[],2,FALSE),"")</f>
        <v>CUISSON</v>
      </c>
      <c r="F421" s="14">
        <f>_xlfn.IFNA(VLOOKUP(T_Demandes[[#This Row],[Equipement]],T_Zones[],3,FALSE),"")</f>
        <v>20304</v>
      </c>
      <c r="G421" s="14" t="str">
        <f>TEXT(ROW()-ROW(T_Demandes[[#Headers],[N°DI]]),"000")</f>
        <v>408</v>
      </c>
      <c r="H421" s="15" t="s">
        <v>78</v>
      </c>
      <c r="I421" s="16"/>
      <c r="J421" s="16">
        <v>2.0833333333333332E-2</v>
      </c>
      <c r="K421" s="25" t="s">
        <v>60</v>
      </c>
      <c r="L421" s="17" t="s">
        <v>83</v>
      </c>
    </row>
    <row r="422" spans="1:12" x14ac:dyDescent="0.2">
      <c r="A422" s="20"/>
      <c r="B422" s="21"/>
      <c r="C422" s="35" t="s">
        <v>849</v>
      </c>
      <c r="D422" s="18" t="s">
        <v>378</v>
      </c>
      <c r="E422" s="19" t="str">
        <f>_xlfn.IFNA(VLOOKUP(T_Demandes[[#This Row],[Equipement]],T_Zones[],2,FALSE),"")</f>
        <v>PREPARATION</v>
      </c>
      <c r="F422" s="14">
        <f>_xlfn.IFNA(VLOOKUP(T_Demandes[[#This Row],[Equipement]],T_Zones[],3,FALSE),"")</f>
        <v>20303</v>
      </c>
      <c r="G422" s="14" t="str">
        <f>TEXT(ROW()-ROW(T_Demandes[[#Headers],[N°DI]]),"000")</f>
        <v>409</v>
      </c>
      <c r="H422" s="15" t="s">
        <v>78</v>
      </c>
      <c r="I422" s="16"/>
      <c r="J422" s="16">
        <v>2.0833333333333332E-2</v>
      </c>
      <c r="K422" s="25" t="s">
        <v>60</v>
      </c>
      <c r="L422" s="17" t="s">
        <v>83</v>
      </c>
    </row>
    <row r="423" spans="1:12" x14ac:dyDescent="0.2">
      <c r="A423" s="20"/>
      <c r="B423" s="21"/>
      <c r="C423" s="35" t="s">
        <v>851</v>
      </c>
      <c r="D423" s="18" t="s">
        <v>393</v>
      </c>
      <c r="E423" s="19" t="str">
        <f>_xlfn.IFNA(VLOOKUP(T_Demandes[[#This Row],[Equipement]],T_Zones[],2,FALSE),"")</f>
        <v>PREPARATION</v>
      </c>
      <c r="F423" s="14">
        <f>_xlfn.IFNA(VLOOKUP(T_Demandes[[#This Row],[Equipement]],T_Zones[],3,FALSE),"")</f>
        <v>20302</v>
      </c>
      <c r="G423" s="14" t="str">
        <f>TEXT(ROW()-ROW(T_Demandes[[#Headers],[N°DI]]),"000")</f>
        <v>410</v>
      </c>
      <c r="H423" s="15" t="s">
        <v>78</v>
      </c>
      <c r="I423" s="16"/>
      <c r="J423" s="16">
        <v>2.0833333333333332E-2</v>
      </c>
      <c r="K423" s="25" t="s">
        <v>60</v>
      </c>
      <c r="L423" s="17" t="s">
        <v>83</v>
      </c>
    </row>
    <row r="424" spans="1:12" x14ac:dyDescent="0.2">
      <c r="A424" s="20"/>
      <c r="B424" s="21"/>
      <c r="C424" s="35" t="s">
        <v>853</v>
      </c>
      <c r="D424" s="18" t="s">
        <v>387</v>
      </c>
      <c r="E424" s="19" t="str">
        <f>_xlfn.IFNA(VLOOKUP(T_Demandes[[#This Row],[Equipement]],T_Zones[],2,FALSE),"")</f>
        <v>CUISSON</v>
      </c>
      <c r="F424" s="14">
        <f>_xlfn.IFNA(VLOOKUP(T_Demandes[[#This Row],[Equipement]],T_Zones[],3,FALSE),"")</f>
        <v>20304</v>
      </c>
      <c r="G424" s="14" t="str">
        <f>TEXT(ROW()-ROW(T_Demandes[[#Headers],[N°DI]]),"000")</f>
        <v>411</v>
      </c>
      <c r="H424" s="15" t="s">
        <v>78</v>
      </c>
      <c r="I424" s="16"/>
      <c r="J424" s="16">
        <v>2.0833333333333332E-2</v>
      </c>
      <c r="K424" s="25" t="s">
        <v>60</v>
      </c>
      <c r="L424" s="17" t="s">
        <v>83</v>
      </c>
    </row>
    <row r="425" spans="1:12" x14ac:dyDescent="0.2">
      <c r="A425" s="20"/>
      <c r="B425" s="21"/>
      <c r="C425" s="35" t="s">
        <v>856</v>
      </c>
      <c r="D425" s="18" t="s">
        <v>394</v>
      </c>
      <c r="E425" s="19" t="str">
        <f>_xlfn.IFNA(VLOOKUP(T_Demandes[[#This Row],[Equipement]],T_Zones[],2,FALSE),"")</f>
        <v>PREPARATION</v>
      </c>
      <c r="F425" s="14">
        <f>_xlfn.IFNA(VLOOKUP(T_Demandes[[#This Row],[Equipement]],T_Zones[],3,FALSE),"")</f>
        <v>20302</v>
      </c>
      <c r="G425" s="14" t="str">
        <f>TEXT(ROW()-ROW(T_Demandes[[#Headers],[N°DI]]),"000")</f>
        <v>412</v>
      </c>
      <c r="H425" s="15" t="s">
        <v>76</v>
      </c>
      <c r="I425" s="16"/>
      <c r="J425" s="16">
        <v>4.1666666666666664E-2</v>
      </c>
      <c r="K425" s="25" t="s">
        <v>60</v>
      </c>
      <c r="L425" s="17" t="s">
        <v>83</v>
      </c>
    </row>
    <row r="426" spans="1:12" x14ac:dyDescent="0.2">
      <c r="A426" s="20"/>
      <c r="B426" s="21"/>
      <c r="C426" s="35" t="s">
        <v>858</v>
      </c>
      <c r="D426" s="18" t="s">
        <v>363</v>
      </c>
      <c r="E426" s="19" t="str">
        <f>_xlfn.IFNA(VLOOKUP(T_Demandes[[#This Row],[Equipement]],T_Zones[],2,FALSE),"")</f>
        <v>CIP</v>
      </c>
      <c r="F426" s="14">
        <f>_xlfn.IFNA(VLOOKUP(T_Demandes[[#This Row],[Equipement]],T_Zones[],3,FALSE),"")</f>
        <v>20301</v>
      </c>
      <c r="G426" s="14" t="str">
        <f>TEXT(ROW()-ROW(T_Demandes[[#Headers],[N°DI]]),"000")</f>
        <v>413</v>
      </c>
      <c r="H426" s="15" t="s">
        <v>76</v>
      </c>
      <c r="I426" s="16"/>
      <c r="J426" s="16">
        <v>4.1666666666666664E-2</v>
      </c>
      <c r="K426" s="25" t="s">
        <v>60</v>
      </c>
      <c r="L426" s="17" t="s">
        <v>83</v>
      </c>
    </row>
    <row r="427" spans="1:12" x14ac:dyDescent="0.2">
      <c r="A427" s="20"/>
      <c r="B427" s="21"/>
      <c r="C427" s="41" t="s">
        <v>860</v>
      </c>
      <c r="D427" s="18" t="s">
        <v>389</v>
      </c>
      <c r="E427" s="19" t="str">
        <f>_xlfn.IFNA(VLOOKUP(T_Demandes[[#This Row],[Equipement]],T_Zones[],2,FALSE),"")</f>
        <v>CUISSON</v>
      </c>
      <c r="F427" s="14">
        <f>_xlfn.IFNA(VLOOKUP(T_Demandes[[#This Row],[Equipement]],T_Zones[],3,FALSE),"")</f>
        <v>20304</v>
      </c>
      <c r="G427" s="14" t="str">
        <f>TEXT(ROW()-ROW(T_Demandes[[#Headers],[N°DI]]),"000")</f>
        <v>414</v>
      </c>
      <c r="H427" s="15" t="s">
        <v>76</v>
      </c>
      <c r="I427" s="16"/>
      <c r="J427" s="16">
        <v>4.1666666666666664E-2</v>
      </c>
      <c r="K427" s="25" t="s">
        <v>60</v>
      </c>
      <c r="L427" s="17" t="s">
        <v>83</v>
      </c>
    </row>
    <row r="428" spans="1:12" x14ac:dyDescent="0.2">
      <c r="A428" s="20"/>
      <c r="B428" s="21"/>
      <c r="C428" s="35" t="s">
        <v>862</v>
      </c>
      <c r="D428" s="18" t="s">
        <v>388</v>
      </c>
      <c r="E428" s="19" t="str">
        <f>_xlfn.IFNA(VLOOKUP(T_Demandes[[#This Row],[Equipement]],T_Zones[],2,FALSE),"")</f>
        <v>CUISSON</v>
      </c>
      <c r="F428" s="14">
        <f>_xlfn.IFNA(VLOOKUP(T_Demandes[[#This Row],[Equipement]],T_Zones[],3,FALSE),"")</f>
        <v>20304</v>
      </c>
      <c r="G428" s="14" t="str">
        <f>TEXT(ROW()-ROW(T_Demandes[[#Headers],[N°DI]]),"000")</f>
        <v>415</v>
      </c>
      <c r="H428" s="15" t="s">
        <v>76</v>
      </c>
      <c r="I428" s="16"/>
      <c r="J428" s="16">
        <v>2.0833333333333332E-2</v>
      </c>
      <c r="K428" s="25" t="s">
        <v>60</v>
      </c>
      <c r="L428" s="17" t="s">
        <v>83</v>
      </c>
    </row>
    <row r="429" spans="1:12" x14ac:dyDescent="0.2">
      <c r="A429" s="20"/>
      <c r="B429" s="21"/>
      <c r="C429" s="35" t="s">
        <v>865</v>
      </c>
      <c r="D429" s="18" t="s">
        <v>372</v>
      </c>
      <c r="E429" s="19" t="str">
        <f>_xlfn.IFNA(VLOOKUP(T_Demandes[[#This Row],[Equipement]],T_Zones[],2,FALSE),"")</f>
        <v>ENERGIE / FLUIDES</v>
      </c>
      <c r="F429" s="14">
        <f>_xlfn.IFNA(VLOOKUP(T_Demandes[[#This Row],[Equipement]],T_Zones[],3,FALSE),"")</f>
        <v>20308</v>
      </c>
      <c r="G429" s="14" t="str">
        <f>TEXT(ROW()-ROW(T_Demandes[[#Headers],[N°DI]]),"000")</f>
        <v>416</v>
      </c>
      <c r="H429" s="15" t="s">
        <v>76</v>
      </c>
      <c r="I429" s="16"/>
      <c r="J429" s="16">
        <v>4.1666666666666664E-2</v>
      </c>
      <c r="K429" s="25" t="s">
        <v>60</v>
      </c>
      <c r="L429" s="17" t="s">
        <v>83</v>
      </c>
    </row>
    <row r="430" spans="1:12" ht="28.5" x14ac:dyDescent="0.2">
      <c r="A430" s="20"/>
      <c r="B430" s="21"/>
      <c r="C430" s="35" t="s">
        <v>867</v>
      </c>
      <c r="D430" s="18" t="s">
        <v>384</v>
      </c>
      <c r="E430" s="19" t="str">
        <f>_xlfn.IFNA(VLOOKUP(T_Demandes[[#This Row],[Equipement]],T_Zones[],2,FALSE),"")</f>
        <v>CUISSON</v>
      </c>
      <c r="F430" s="14">
        <f>_xlfn.IFNA(VLOOKUP(T_Demandes[[#This Row],[Equipement]],T_Zones[],3,FALSE),"")</f>
        <v>20304</v>
      </c>
      <c r="G430" s="14" t="str">
        <f>TEXT(ROW()-ROW(T_Demandes[[#Headers],[N°DI]]),"000")</f>
        <v>417</v>
      </c>
      <c r="H430" s="15" t="s">
        <v>76</v>
      </c>
      <c r="I430" s="16"/>
      <c r="J430" s="16">
        <v>6.25E-2</v>
      </c>
      <c r="K430" s="25" t="s">
        <v>60</v>
      </c>
      <c r="L430" s="17" t="s">
        <v>83</v>
      </c>
    </row>
    <row r="431" spans="1:12" x14ac:dyDescent="0.2">
      <c r="A431" s="20"/>
      <c r="B431" s="21"/>
      <c r="C431" s="35" t="s">
        <v>868</v>
      </c>
      <c r="D431" s="18" t="s">
        <v>388</v>
      </c>
      <c r="E431" s="19" t="str">
        <f>_xlfn.IFNA(VLOOKUP(T_Demandes[[#This Row],[Equipement]],T_Zones[],2,FALSE),"")</f>
        <v>CUISSON</v>
      </c>
      <c r="F431" s="14">
        <f>_xlfn.IFNA(VLOOKUP(T_Demandes[[#This Row],[Equipement]],T_Zones[],3,FALSE),"")</f>
        <v>20304</v>
      </c>
      <c r="G431" s="14" t="str">
        <f>TEXT(ROW()-ROW(T_Demandes[[#Headers],[N°DI]]),"000")</f>
        <v>418</v>
      </c>
      <c r="H431" s="15" t="s">
        <v>76</v>
      </c>
      <c r="I431" s="16"/>
      <c r="J431" s="16">
        <v>8.3333333333333301E-2</v>
      </c>
      <c r="K431" s="25" t="s">
        <v>60</v>
      </c>
      <c r="L431" s="17" t="s">
        <v>83</v>
      </c>
    </row>
    <row r="432" spans="1:12" x14ac:dyDescent="0.2">
      <c r="A432" s="20"/>
      <c r="B432" s="21"/>
      <c r="C432" s="35" t="s">
        <v>870</v>
      </c>
      <c r="D432" s="18" t="s">
        <v>364</v>
      </c>
      <c r="E432" s="19" t="str">
        <f>_xlfn.IFNA(VLOOKUP(T_Demandes[[#This Row],[Equipement]],T_Zones[],2,FALSE),"")</f>
        <v>CIP</v>
      </c>
      <c r="F432" s="14">
        <f>_xlfn.IFNA(VLOOKUP(T_Demandes[[#This Row],[Equipement]],T_Zones[],3,FALSE),"")</f>
        <v>20301</v>
      </c>
      <c r="G432" s="14" t="str">
        <f>TEXT(ROW()-ROW(T_Demandes[[#Headers],[N°DI]]),"000")</f>
        <v>419</v>
      </c>
      <c r="H432" s="15" t="s">
        <v>76</v>
      </c>
      <c r="I432" s="16"/>
      <c r="J432" s="16">
        <v>4.1666666666666664E-2</v>
      </c>
      <c r="K432" s="25" t="s">
        <v>60</v>
      </c>
      <c r="L432" s="17" t="s">
        <v>83</v>
      </c>
    </row>
    <row r="433" spans="1:12" x14ac:dyDescent="0.2">
      <c r="A433" s="20"/>
      <c r="B433" s="21"/>
      <c r="C433" s="35" t="s">
        <v>873</v>
      </c>
      <c r="D433" s="18" t="s">
        <v>354</v>
      </c>
      <c r="E433" s="19" t="str">
        <f>_xlfn.IFNA(VLOOKUP(T_Demandes[[#This Row],[Equipement]],T_Zones[],2,FALSE),"")</f>
        <v>PREPARATION</v>
      </c>
      <c r="F433" s="14">
        <f>_xlfn.IFNA(VLOOKUP(T_Demandes[[#This Row],[Equipement]],T_Zones[],3,FALSE),"")</f>
        <v>20302</v>
      </c>
      <c r="G433" s="14" t="str">
        <f>TEXT(ROW()-ROW(T_Demandes[[#Headers],[N°DI]]),"000")</f>
        <v>420</v>
      </c>
      <c r="H433" s="15" t="s">
        <v>76</v>
      </c>
      <c r="I433" s="16"/>
      <c r="J433" s="16">
        <v>6.25E-2</v>
      </c>
      <c r="K433" s="25" t="s">
        <v>60</v>
      </c>
      <c r="L433" s="17" t="s">
        <v>83</v>
      </c>
    </row>
    <row r="434" spans="1:12" x14ac:dyDescent="0.2">
      <c r="A434" s="20"/>
      <c r="B434" s="21"/>
      <c r="C434" s="35" t="s">
        <v>875</v>
      </c>
      <c r="D434" s="18" t="s">
        <v>363</v>
      </c>
      <c r="E434" s="19" t="str">
        <f>_xlfn.IFNA(VLOOKUP(T_Demandes[[#This Row],[Equipement]],T_Zones[],2,FALSE),"")</f>
        <v>CIP</v>
      </c>
      <c r="F434" s="14">
        <f>_xlfn.IFNA(VLOOKUP(T_Demandes[[#This Row],[Equipement]],T_Zones[],3,FALSE),"")</f>
        <v>20301</v>
      </c>
      <c r="G434" s="14" t="str">
        <f>TEXT(ROW()-ROW(T_Demandes[[#Headers],[N°DI]]),"000")</f>
        <v>421</v>
      </c>
      <c r="H434" s="15" t="s">
        <v>76</v>
      </c>
      <c r="I434" s="16"/>
      <c r="J434" s="16">
        <v>2.0833333333333332E-2</v>
      </c>
      <c r="K434" s="25" t="s">
        <v>60</v>
      </c>
      <c r="L434" s="17" t="s">
        <v>83</v>
      </c>
    </row>
    <row r="435" spans="1:12" x14ac:dyDescent="0.2">
      <c r="A435" s="20"/>
      <c r="B435" s="21"/>
      <c r="C435" s="35" t="s">
        <v>876</v>
      </c>
      <c r="D435" s="18" t="s">
        <v>364</v>
      </c>
      <c r="E435" s="19" t="str">
        <f>_xlfn.IFNA(VLOOKUP(T_Demandes[[#This Row],[Equipement]],T_Zones[],2,FALSE),"")</f>
        <v>CIP</v>
      </c>
      <c r="F435" s="14">
        <f>_xlfn.IFNA(VLOOKUP(T_Demandes[[#This Row],[Equipement]],T_Zones[],3,FALSE),"")</f>
        <v>20301</v>
      </c>
      <c r="G435" s="14" t="str">
        <f>TEXT(ROW()-ROW(T_Demandes[[#Headers],[N°DI]]),"000")</f>
        <v>422</v>
      </c>
      <c r="H435" s="15" t="s">
        <v>76</v>
      </c>
      <c r="I435" s="16"/>
      <c r="J435" s="16">
        <v>2.0833333333333332E-2</v>
      </c>
      <c r="K435" s="25" t="s">
        <v>60</v>
      </c>
      <c r="L435" s="17" t="s">
        <v>83</v>
      </c>
    </row>
    <row r="436" spans="1:12" ht="57" x14ac:dyDescent="0.2">
      <c r="A436" s="20" t="s">
        <v>105</v>
      </c>
      <c r="B436" s="21">
        <v>43641</v>
      </c>
      <c r="C436" s="35" t="s">
        <v>878</v>
      </c>
      <c r="D436" s="18" t="s">
        <v>350</v>
      </c>
      <c r="E436" s="19" t="str">
        <f>_xlfn.IFNA(VLOOKUP(T_Demandes[[#This Row],[Equipement]],T_Zones[],2,FALSE),"")</f>
        <v>PREPARATION</v>
      </c>
      <c r="F436" s="14">
        <f>_xlfn.IFNA(VLOOKUP(T_Demandes[[#This Row],[Equipement]],T_Zones[],3,FALSE),"")</f>
        <v>20302</v>
      </c>
      <c r="G436" s="14" t="str">
        <f>TEXT(ROW()-ROW(T_Demandes[[#Headers],[N°DI]]),"000")</f>
        <v>423</v>
      </c>
      <c r="H436" s="15" t="s">
        <v>91</v>
      </c>
      <c r="I436" s="16"/>
      <c r="J436" s="16"/>
      <c r="K436" s="25"/>
      <c r="L436" s="17"/>
    </row>
    <row r="437" spans="1:12" x14ac:dyDescent="0.2">
      <c r="A437" s="20"/>
      <c r="B437" s="21"/>
      <c r="C437" s="35" t="s">
        <v>879</v>
      </c>
      <c r="D437" s="18" t="s">
        <v>40</v>
      </c>
      <c r="E437" s="19" t="str">
        <f>_xlfn.IFNA(VLOOKUP(T_Demandes[[#This Row],[Equipement]],T_Zones[],2,FALSE),"")</f>
        <v>BUREAU / LABO</v>
      </c>
      <c r="F437" s="14">
        <f>_xlfn.IFNA(VLOOKUP(T_Demandes[[#This Row],[Equipement]],T_Zones[],3,FALSE),"")</f>
        <v>20312</v>
      </c>
      <c r="G437" s="14" t="str">
        <f>TEXT(ROW()-ROW(T_Demandes[[#Headers],[N°DI]]),"000")</f>
        <v>424</v>
      </c>
      <c r="H437" s="15" t="s">
        <v>76</v>
      </c>
      <c r="I437" s="16"/>
      <c r="J437" s="16">
        <v>2.0833333333333332E-2</v>
      </c>
      <c r="K437" s="25" t="s">
        <v>60</v>
      </c>
      <c r="L437" s="17" t="s">
        <v>83</v>
      </c>
    </row>
    <row r="438" spans="1:12" x14ac:dyDescent="0.2">
      <c r="A438" s="20"/>
      <c r="B438" s="21"/>
      <c r="C438" s="35" t="s">
        <v>881</v>
      </c>
      <c r="D438" s="18" t="s">
        <v>364</v>
      </c>
      <c r="E438" s="19" t="str">
        <f>_xlfn.IFNA(VLOOKUP(T_Demandes[[#This Row],[Equipement]],T_Zones[],2,FALSE),"")</f>
        <v>CIP</v>
      </c>
      <c r="F438" s="14">
        <f>_xlfn.IFNA(VLOOKUP(T_Demandes[[#This Row],[Equipement]],T_Zones[],3,FALSE),"")</f>
        <v>20301</v>
      </c>
      <c r="G438" s="14" t="str">
        <f>TEXT(ROW()-ROW(T_Demandes[[#Headers],[N°DI]]),"000")</f>
        <v>425</v>
      </c>
      <c r="H438" s="15" t="s">
        <v>76</v>
      </c>
      <c r="I438" s="16"/>
      <c r="J438" s="16">
        <v>2.0833333333333332E-2</v>
      </c>
      <c r="K438" s="25" t="s">
        <v>60</v>
      </c>
      <c r="L438" s="17" t="s">
        <v>83</v>
      </c>
    </row>
    <row r="439" spans="1:12" ht="28.5" x14ac:dyDescent="0.2">
      <c r="A439" s="20" t="s">
        <v>105</v>
      </c>
      <c r="B439" s="21">
        <v>43641</v>
      </c>
      <c r="C439" s="35" t="s">
        <v>883</v>
      </c>
      <c r="D439" s="18" t="s">
        <v>363</v>
      </c>
      <c r="E439" s="19" t="str">
        <f>_xlfn.IFNA(VLOOKUP(T_Demandes[[#This Row],[Equipement]],T_Zones[],2,FALSE),"")</f>
        <v>CIP</v>
      </c>
      <c r="F439" s="14">
        <f>_xlfn.IFNA(VLOOKUP(T_Demandes[[#This Row],[Equipement]],T_Zones[],3,FALSE),"")</f>
        <v>20301</v>
      </c>
      <c r="G439" s="14" t="str">
        <f>TEXT(ROW()-ROW(T_Demandes[[#Headers],[N°DI]]),"000")</f>
        <v>426</v>
      </c>
      <c r="H439" s="15" t="s">
        <v>77</v>
      </c>
      <c r="I439" s="16"/>
      <c r="J439" s="16">
        <v>4.1666666666666664E-2</v>
      </c>
      <c r="K439" s="25" t="s">
        <v>824</v>
      </c>
      <c r="L439" s="17"/>
    </row>
    <row r="440" spans="1:12" ht="42.75" x14ac:dyDescent="0.2">
      <c r="A440" s="20" t="s">
        <v>105</v>
      </c>
      <c r="B440" s="21">
        <v>43641</v>
      </c>
      <c r="C440" s="35" t="s">
        <v>884</v>
      </c>
      <c r="D440" s="18" t="s">
        <v>364</v>
      </c>
      <c r="E440" s="19" t="str">
        <f>_xlfn.IFNA(VLOOKUP(T_Demandes[[#This Row],[Equipement]],T_Zones[],2,FALSE),"")</f>
        <v>CIP</v>
      </c>
      <c r="F440" s="14">
        <f>_xlfn.IFNA(VLOOKUP(T_Demandes[[#This Row],[Equipement]],T_Zones[],3,FALSE),"")</f>
        <v>20301</v>
      </c>
      <c r="G440" s="14" t="str">
        <f>TEXT(ROW()-ROW(T_Demandes[[#Headers],[N°DI]]),"000")</f>
        <v>427</v>
      </c>
      <c r="H440" s="15" t="s">
        <v>80</v>
      </c>
      <c r="I440" s="16"/>
      <c r="J440" s="16">
        <v>4.1666666666666664E-2</v>
      </c>
      <c r="K440" s="25" t="s">
        <v>60</v>
      </c>
      <c r="L440" s="17"/>
    </row>
    <row r="441" spans="1:12" ht="42.75" x14ac:dyDescent="0.2">
      <c r="A441" s="20" t="s">
        <v>105</v>
      </c>
      <c r="B441" s="21">
        <v>43641</v>
      </c>
      <c r="C441" s="35" t="s">
        <v>885</v>
      </c>
      <c r="D441" s="18" t="s">
        <v>363</v>
      </c>
      <c r="E441" s="19" t="str">
        <f>_xlfn.IFNA(VLOOKUP(T_Demandes[[#This Row],[Equipement]],T_Zones[],2,FALSE),"")</f>
        <v>CIP</v>
      </c>
      <c r="F441" s="14">
        <f>_xlfn.IFNA(VLOOKUP(T_Demandes[[#This Row],[Equipement]],T_Zones[],3,FALSE),"")</f>
        <v>20301</v>
      </c>
      <c r="G441" s="14" t="str">
        <f>TEXT(ROW()-ROW(T_Demandes[[#Headers],[N°DI]]),"000")</f>
        <v>428</v>
      </c>
      <c r="H441" s="15" t="s">
        <v>77</v>
      </c>
      <c r="I441" s="16"/>
      <c r="J441" s="16">
        <v>2.0833333333333332E-2</v>
      </c>
      <c r="K441" s="25" t="s">
        <v>824</v>
      </c>
      <c r="L441" s="17"/>
    </row>
    <row r="442" spans="1:12" ht="42.75" x14ac:dyDescent="0.2">
      <c r="A442" s="20" t="s">
        <v>105</v>
      </c>
      <c r="B442" s="21">
        <v>43641</v>
      </c>
      <c r="C442" s="35" t="s">
        <v>886</v>
      </c>
      <c r="D442" s="18" t="s">
        <v>363</v>
      </c>
      <c r="E442" s="19" t="str">
        <f>_xlfn.IFNA(VLOOKUP(T_Demandes[[#This Row],[Equipement]],T_Zones[],2,FALSE),"")</f>
        <v>CIP</v>
      </c>
      <c r="F442" s="14">
        <f>_xlfn.IFNA(VLOOKUP(T_Demandes[[#This Row],[Equipement]],T_Zones[],3,FALSE),"")</f>
        <v>20301</v>
      </c>
      <c r="G442" s="14" t="str">
        <f>TEXT(ROW()-ROW(T_Demandes[[#Headers],[N°DI]]),"000")</f>
        <v>429</v>
      </c>
      <c r="H442" s="15" t="s">
        <v>80</v>
      </c>
      <c r="I442" s="16"/>
      <c r="J442" s="16">
        <v>4.1666666666666664E-2</v>
      </c>
      <c r="K442" s="25" t="s">
        <v>60</v>
      </c>
      <c r="L442" s="17"/>
    </row>
    <row r="443" spans="1:12" ht="28.5" x14ac:dyDescent="0.2">
      <c r="A443" s="20" t="s">
        <v>89</v>
      </c>
      <c r="B443" s="21">
        <v>43641</v>
      </c>
      <c r="C443" s="35" t="s">
        <v>887</v>
      </c>
      <c r="D443" s="18" t="s">
        <v>390</v>
      </c>
      <c r="E443" s="19" t="str">
        <f>_xlfn.IFNA(VLOOKUP(T_Demandes[[#This Row],[Equipement]],T_Zones[],2,FALSE),"")</f>
        <v>CUISSON</v>
      </c>
      <c r="F443" s="14">
        <f>_xlfn.IFNA(VLOOKUP(T_Demandes[[#This Row],[Equipement]],T_Zones[],3,FALSE),"")</f>
        <v>20304</v>
      </c>
      <c r="G443" s="14" t="str">
        <f>TEXT(ROW()-ROW(T_Demandes[[#Headers],[N°DI]]),"000")</f>
        <v>430</v>
      </c>
      <c r="H443" s="15" t="s">
        <v>78</v>
      </c>
      <c r="I443" s="16"/>
      <c r="J443" s="16">
        <v>4.1666666666666664E-2</v>
      </c>
      <c r="K443" s="25" t="s">
        <v>60</v>
      </c>
      <c r="L443" s="17"/>
    </row>
    <row r="444" spans="1:12" x14ac:dyDescent="0.2">
      <c r="A444" s="20"/>
      <c r="B444" s="21"/>
      <c r="C444" s="35" t="s">
        <v>258</v>
      </c>
      <c r="D444" s="18" t="s">
        <v>393</v>
      </c>
      <c r="E444" s="19" t="str">
        <f>_xlfn.IFNA(VLOOKUP(T_Demandes[[#This Row],[Equipement]],T_Zones[],2,FALSE),"")</f>
        <v>PREPARATION</v>
      </c>
      <c r="F444" s="14">
        <f>_xlfn.IFNA(VLOOKUP(T_Demandes[[#This Row],[Equipement]],T_Zones[],3,FALSE),"")</f>
        <v>20302</v>
      </c>
      <c r="G444" s="14" t="str">
        <f>TEXT(ROW()-ROW(T_Demandes[[#Headers],[N°DI]]),"000")</f>
        <v>431</v>
      </c>
      <c r="H444" s="15" t="s">
        <v>78</v>
      </c>
      <c r="I444" s="16"/>
      <c r="J444" s="16">
        <v>2.0833333333333332E-2</v>
      </c>
      <c r="K444" s="25" t="s">
        <v>60</v>
      </c>
      <c r="L444" s="17" t="s">
        <v>83</v>
      </c>
    </row>
    <row r="445" spans="1:12" x14ac:dyDescent="0.2">
      <c r="A445" s="20"/>
      <c r="B445" s="21"/>
      <c r="C445" s="35" t="s">
        <v>890</v>
      </c>
      <c r="D445" s="18" t="s">
        <v>388</v>
      </c>
      <c r="E445" s="19" t="str">
        <f>_xlfn.IFNA(VLOOKUP(T_Demandes[[#This Row],[Equipement]],T_Zones[],2,FALSE),"")</f>
        <v>CUISSON</v>
      </c>
      <c r="F445" s="14">
        <f>_xlfn.IFNA(VLOOKUP(T_Demandes[[#This Row],[Equipement]],T_Zones[],3,FALSE),"")</f>
        <v>20304</v>
      </c>
      <c r="G445" s="14" t="str">
        <f>TEXT(ROW()-ROW(T_Demandes[[#Headers],[N°DI]]),"000")</f>
        <v>432</v>
      </c>
      <c r="H445" s="15" t="s">
        <v>78</v>
      </c>
      <c r="I445" s="16"/>
      <c r="J445" s="16">
        <v>4.1666666666666664E-2</v>
      </c>
      <c r="K445" s="25" t="s">
        <v>60</v>
      </c>
      <c r="L445" s="17" t="s">
        <v>83</v>
      </c>
    </row>
    <row r="446" spans="1:12" x14ac:dyDescent="0.2">
      <c r="A446" s="20"/>
      <c r="B446" s="21"/>
      <c r="C446" s="35" t="s">
        <v>892</v>
      </c>
      <c r="D446" s="18" t="s">
        <v>361</v>
      </c>
      <c r="E446" s="19" t="str">
        <f>_xlfn.IFNA(VLOOKUP(T_Demandes[[#This Row],[Equipement]],T_Zones[],2,FALSE),"")</f>
        <v>LOGISTIQUE</v>
      </c>
      <c r="F446" s="14">
        <f>_xlfn.IFNA(VLOOKUP(T_Demandes[[#This Row],[Equipement]],T_Zones[],3,FALSE),"")</f>
        <v>20309</v>
      </c>
      <c r="G446" s="14" t="str">
        <f>TEXT(ROW()-ROW(T_Demandes[[#Headers],[N°DI]]),"000")</f>
        <v>433</v>
      </c>
      <c r="H446" s="15" t="s">
        <v>78</v>
      </c>
      <c r="I446" s="16"/>
      <c r="J446" s="16">
        <v>2.0833333333333332E-2</v>
      </c>
      <c r="K446" s="25" t="s">
        <v>60</v>
      </c>
      <c r="L446" s="17" t="s">
        <v>83</v>
      </c>
    </row>
    <row r="447" spans="1:12" x14ac:dyDescent="0.2">
      <c r="A447" s="20"/>
      <c r="B447" s="21"/>
      <c r="C447" s="35" t="s">
        <v>752</v>
      </c>
      <c r="D447" s="18" t="s">
        <v>360</v>
      </c>
      <c r="E447" s="19" t="str">
        <f>_xlfn.IFNA(VLOOKUP(T_Demandes[[#This Row],[Equipement]],T_Zones[],2,FALSE),"")</f>
        <v>LOGISTIQUE</v>
      </c>
      <c r="F447" s="14">
        <f>_xlfn.IFNA(VLOOKUP(T_Demandes[[#This Row],[Equipement]],T_Zones[],3,FALSE),"")</f>
        <v>20309</v>
      </c>
      <c r="G447" s="14" t="str">
        <f>TEXT(ROW()-ROW(T_Demandes[[#Headers],[N°DI]]),"000")</f>
        <v>434</v>
      </c>
      <c r="H447" s="15" t="s">
        <v>78</v>
      </c>
      <c r="I447" s="16"/>
      <c r="J447" s="16">
        <v>4.1666666666666664E-2</v>
      </c>
      <c r="K447" s="25" t="s">
        <v>60</v>
      </c>
      <c r="L447" s="17" t="s">
        <v>83</v>
      </c>
    </row>
    <row r="448" spans="1:12" x14ac:dyDescent="0.2">
      <c r="A448" s="20"/>
      <c r="B448" s="21"/>
      <c r="C448" s="35" t="s">
        <v>895</v>
      </c>
      <c r="D448" s="18" t="s">
        <v>364</v>
      </c>
      <c r="E448" s="19" t="str">
        <f>_xlfn.IFNA(VLOOKUP(T_Demandes[[#This Row],[Equipement]],T_Zones[],2,FALSE),"")</f>
        <v>CIP</v>
      </c>
      <c r="F448" s="14">
        <f>_xlfn.IFNA(VLOOKUP(T_Demandes[[#This Row],[Equipement]],T_Zones[],3,FALSE),"")</f>
        <v>20301</v>
      </c>
      <c r="G448" s="14" t="str">
        <f>TEXT(ROW()-ROW(T_Demandes[[#Headers],[N°DI]]),"000")</f>
        <v>435</v>
      </c>
      <c r="H448" s="15" t="s">
        <v>78</v>
      </c>
      <c r="I448" s="16"/>
      <c r="J448" s="16">
        <v>2.0833333333333332E-2</v>
      </c>
      <c r="K448" s="25" t="s">
        <v>60</v>
      </c>
      <c r="L448" s="17" t="s">
        <v>83</v>
      </c>
    </row>
    <row r="449" spans="1:12" x14ac:dyDescent="0.2">
      <c r="A449" s="20"/>
      <c r="B449" s="21"/>
      <c r="C449" s="35" t="s">
        <v>898</v>
      </c>
      <c r="D449" s="18" t="s">
        <v>372</v>
      </c>
      <c r="E449" s="19" t="str">
        <f>_xlfn.IFNA(VLOOKUP(T_Demandes[[#This Row],[Equipement]],T_Zones[],2,FALSE),"")</f>
        <v>ENERGIE / FLUIDES</v>
      </c>
      <c r="F449" s="14">
        <f>_xlfn.IFNA(VLOOKUP(T_Demandes[[#This Row],[Equipement]],T_Zones[],3,FALSE),"")</f>
        <v>20308</v>
      </c>
      <c r="G449" s="14" t="str">
        <f>TEXT(ROW()-ROW(T_Demandes[[#Headers],[N°DI]]),"000")</f>
        <v>436</v>
      </c>
      <c r="H449" s="15" t="s">
        <v>78</v>
      </c>
      <c r="I449" s="16"/>
      <c r="J449" s="16">
        <v>6.25E-2</v>
      </c>
      <c r="K449" s="25" t="s">
        <v>60</v>
      </c>
      <c r="L449" s="17" t="s">
        <v>83</v>
      </c>
    </row>
    <row r="450" spans="1:12" x14ac:dyDescent="0.2">
      <c r="A450" s="20"/>
      <c r="B450" s="21"/>
      <c r="C450" s="35" t="s">
        <v>899</v>
      </c>
      <c r="D450" s="18" t="s">
        <v>372</v>
      </c>
      <c r="E450" s="19" t="str">
        <f>_xlfn.IFNA(VLOOKUP(T_Demandes[[#This Row],[Equipement]],T_Zones[],2,FALSE),"")</f>
        <v>ENERGIE / FLUIDES</v>
      </c>
      <c r="F450" s="14">
        <f>_xlfn.IFNA(VLOOKUP(T_Demandes[[#This Row],[Equipement]],T_Zones[],3,FALSE),"")</f>
        <v>20308</v>
      </c>
      <c r="G450" s="14" t="str">
        <f>TEXT(ROW()-ROW(T_Demandes[[#Headers],[N°DI]]),"000")</f>
        <v>437</v>
      </c>
      <c r="H450" s="15" t="s">
        <v>78</v>
      </c>
      <c r="I450" s="16"/>
      <c r="J450" s="16">
        <v>8.3333333333333301E-2</v>
      </c>
      <c r="K450" s="25" t="s">
        <v>60</v>
      </c>
      <c r="L450" s="17" t="s">
        <v>83</v>
      </c>
    </row>
    <row r="451" spans="1:12" x14ac:dyDescent="0.2">
      <c r="A451" s="20"/>
      <c r="B451" s="21"/>
      <c r="C451" s="35" t="s">
        <v>901</v>
      </c>
      <c r="D451" s="18" t="s">
        <v>364</v>
      </c>
      <c r="E451" s="19" t="str">
        <f>_xlfn.IFNA(VLOOKUP(T_Demandes[[#This Row],[Equipement]],T_Zones[],2,FALSE),"")</f>
        <v>CIP</v>
      </c>
      <c r="F451" s="14">
        <f>_xlfn.IFNA(VLOOKUP(T_Demandes[[#This Row],[Equipement]],T_Zones[],3,FALSE),"")</f>
        <v>20301</v>
      </c>
      <c r="G451" s="14" t="str">
        <f>TEXT(ROW()-ROW(T_Demandes[[#Headers],[N°DI]]),"000")</f>
        <v>438</v>
      </c>
      <c r="H451" s="15" t="s">
        <v>76</v>
      </c>
      <c r="I451" s="16"/>
      <c r="J451" s="16">
        <v>4.1666666666666664E-2</v>
      </c>
      <c r="K451" s="25" t="s">
        <v>60</v>
      </c>
      <c r="L451" s="17" t="s">
        <v>83</v>
      </c>
    </row>
    <row r="452" spans="1:12" ht="57" x14ac:dyDescent="0.2">
      <c r="A452" s="20" t="s">
        <v>177</v>
      </c>
      <c r="B452" s="21">
        <v>43642</v>
      </c>
      <c r="C452" s="35" t="s">
        <v>903</v>
      </c>
      <c r="D452" s="18" t="s">
        <v>380</v>
      </c>
      <c r="E452" s="19" t="str">
        <f>_xlfn.IFNA(VLOOKUP(T_Demandes[[#This Row],[Equipement]],T_Zones[],2,FALSE),"")</f>
        <v>BUREAU / LABO</v>
      </c>
      <c r="F452" s="14">
        <f>_xlfn.IFNA(VLOOKUP(T_Demandes[[#This Row],[Equipement]],T_Zones[],3,FALSE),"")</f>
        <v>20312</v>
      </c>
      <c r="G452" s="14" t="str">
        <f>TEXT(ROW()-ROW(T_Demandes[[#Headers],[N°DI]]),"000")</f>
        <v>439</v>
      </c>
      <c r="H452" s="15" t="s">
        <v>91</v>
      </c>
      <c r="I452" s="16"/>
      <c r="J452" s="16"/>
      <c r="K452" s="25"/>
      <c r="L452" s="17"/>
    </row>
    <row r="453" spans="1:12" ht="42.75" x14ac:dyDescent="0.2">
      <c r="A453" s="20" t="s">
        <v>177</v>
      </c>
      <c r="B453" s="21">
        <v>43642</v>
      </c>
      <c r="C453" s="35" t="s">
        <v>904</v>
      </c>
      <c r="D453" s="18" t="s">
        <v>380</v>
      </c>
      <c r="E453" s="19" t="str">
        <f>_xlfn.IFNA(VLOOKUP(T_Demandes[[#This Row],[Equipement]],T_Zones[],2,FALSE),"")</f>
        <v>BUREAU / LABO</v>
      </c>
      <c r="F453" s="14">
        <f>_xlfn.IFNA(VLOOKUP(T_Demandes[[#This Row],[Equipement]],T_Zones[],3,FALSE),"")</f>
        <v>20312</v>
      </c>
      <c r="G453" s="14" t="str">
        <f>TEXT(ROW()-ROW(T_Demandes[[#Headers],[N°DI]]),"000")</f>
        <v>440</v>
      </c>
      <c r="H453" s="15" t="s">
        <v>91</v>
      </c>
      <c r="I453" s="16"/>
      <c r="J453" s="16"/>
      <c r="K453" s="25"/>
      <c r="L453" s="17"/>
    </row>
    <row r="454" spans="1:12" ht="46.5" customHeight="1" x14ac:dyDescent="0.2">
      <c r="A454" s="20" t="s">
        <v>177</v>
      </c>
      <c r="B454" s="21">
        <v>43642</v>
      </c>
      <c r="C454" s="35" t="s">
        <v>905</v>
      </c>
      <c r="D454" s="18" t="s">
        <v>346</v>
      </c>
      <c r="E454" s="19" t="str">
        <f>_xlfn.IFNA(VLOOKUP(T_Demandes[[#This Row],[Equipement]],T_Zones[],2,FALSE),"")</f>
        <v>AUTRE</v>
      </c>
      <c r="F454" s="14">
        <f>_xlfn.IFNA(VLOOKUP(T_Demandes[[#This Row],[Equipement]],T_Zones[],3,FALSE),"")</f>
        <v>20309</v>
      </c>
      <c r="G454" s="14" t="str">
        <f>TEXT(ROW()-ROW(T_Demandes[[#Headers],[N°DI]]),"000")</f>
        <v>441</v>
      </c>
      <c r="H454" s="15" t="s">
        <v>95</v>
      </c>
      <c r="I454" s="16"/>
      <c r="J454" s="16"/>
      <c r="K454" s="25"/>
      <c r="L454" s="17"/>
    </row>
    <row r="455" spans="1:12" x14ac:dyDescent="0.2">
      <c r="A455" s="20"/>
      <c r="B455" s="21"/>
      <c r="C455" s="35" t="s">
        <v>906</v>
      </c>
      <c r="D455" s="18" t="s">
        <v>363</v>
      </c>
      <c r="E455" s="19" t="str">
        <f>_xlfn.IFNA(VLOOKUP(T_Demandes[[#This Row],[Equipement]],T_Zones[],2,FALSE),"")</f>
        <v>CIP</v>
      </c>
      <c r="F455" s="14">
        <f>_xlfn.IFNA(VLOOKUP(T_Demandes[[#This Row],[Equipement]],T_Zones[],3,FALSE),"")</f>
        <v>20301</v>
      </c>
      <c r="G455" s="14" t="str">
        <f>TEXT(ROW()-ROW(T_Demandes[[#Headers],[N°DI]]),"000")</f>
        <v>442</v>
      </c>
      <c r="H455" s="15" t="s">
        <v>76</v>
      </c>
      <c r="I455" s="16"/>
      <c r="J455" s="16">
        <v>6.25E-2</v>
      </c>
      <c r="K455" s="25" t="s">
        <v>60</v>
      </c>
      <c r="L455" s="17" t="s">
        <v>83</v>
      </c>
    </row>
    <row r="456" spans="1:12" x14ac:dyDescent="0.2">
      <c r="A456" s="20"/>
      <c r="B456" s="21"/>
      <c r="C456" s="35" t="s">
        <v>908</v>
      </c>
      <c r="D456" s="18" t="s">
        <v>390</v>
      </c>
      <c r="E456" s="19" t="str">
        <f>_xlfn.IFNA(VLOOKUP(T_Demandes[[#This Row],[Equipement]],T_Zones[],2,FALSE),"")</f>
        <v>CUISSON</v>
      </c>
      <c r="F456" s="14">
        <f>_xlfn.IFNA(VLOOKUP(T_Demandes[[#This Row],[Equipement]],T_Zones[],3,FALSE),"")</f>
        <v>20304</v>
      </c>
      <c r="G456" s="14" t="str">
        <f>TEXT(ROW()-ROW(T_Demandes[[#Headers],[N°DI]]),"000")</f>
        <v>443</v>
      </c>
      <c r="H456" s="15" t="s">
        <v>76</v>
      </c>
      <c r="I456" s="16"/>
      <c r="J456" s="16">
        <v>8.3333333333333301E-2</v>
      </c>
      <c r="K456" s="25" t="s">
        <v>60</v>
      </c>
      <c r="L456" s="17" t="s">
        <v>83</v>
      </c>
    </row>
    <row r="457" spans="1:12" x14ac:dyDescent="0.2">
      <c r="A457" s="20"/>
      <c r="B457" s="21"/>
      <c r="C457" s="35" t="s">
        <v>910</v>
      </c>
      <c r="D457" s="18" t="s">
        <v>347</v>
      </c>
      <c r="E457" s="19" t="str">
        <f>_xlfn.IFNA(VLOOKUP(T_Demandes[[#This Row],[Equipement]],T_Zones[],2,FALSE),"")</f>
        <v>PREPARATION</v>
      </c>
      <c r="F457" s="14">
        <f>_xlfn.IFNA(VLOOKUP(T_Demandes[[#This Row],[Equipement]],T_Zones[],3,FALSE),"")</f>
        <v>20302</v>
      </c>
      <c r="G457" s="14" t="str">
        <f>TEXT(ROW()-ROW(T_Demandes[[#Headers],[N°DI]]),"000")</f>
        <v>444</v>
      </c>
      <c r="H457" s="15" t="s">
        <v>76</v>
      </c>
      <c r="I457" s="16"/>
      <c r="J457" s="16">
        <v>2.0833333333333332E-2</v>
      </c>
      <c r="K457" s="25" t="s">
        <v>60</v>
      </c>
      <c r="L457" s="17" t="s">
        <v>83</v>
      </c>
    </row>
    <row r="458" spans="1:12" x14ac:dyDescent="0.2">
      <c r="A458" s="20"/>
      <c r="B458" s="21"/>
      <c r="C458" s="35" t="s">
        <v>912</v>
      </c>
      <c r="D458" s="18" t="s">
        <v>399</v>
      </c>
      <c r="E458" s="19" t="str">
        <f>_xlfn.IFNA(VLOOKUP(T_Demandes[[#This Row],[Equipement]],T_Zones[],2,FALSE),"")</f>
        <v>PREPARATION</v>
      </c>
      <c r="F458" s="14">
        <f>_xlfn.IFNA(VLOOKUP(T_Demandes[[#This Row],[Equipement]],T_Zones[],3,FALSE),"")</f>
        <v>20304</v>
      </c>
      <c r="G458" s="14" t="str">
        <f>TEXT(ROW()-ROW(T_Demandes[[#Headers],[N°DI]]),"000")</f>
        <v>445</v>
      </c>
      <c r="H458" s="15" t="s">
        <v>76</v>
      </c>
      <c r="I458" s="16"/>
      <c r="J458" s="16">
        <v>2.0833333333333332E-2</v>
      </c>
      <c r="K458" s="25" t="s">
        <v>60</v>
      </c>
      <c r="L458" s="17" t="s">
        <v>83</v>
      </c>
    </row>
    <row r="459" spans="1:12" x14ac:dyDescent="0.2">
      <c r="A459" s="20"/>
      <c r="B459" s="21"/>
      <c r="C459" s="35" t="s">
        <v>914</v>
      </c>
      <c r="D459" s="18" t="s">
        <v>384</v>
      </c>
      <c r="E459" s="19" t="str">
        <f>_xlfn.IFNA(VLOOKUP(T_Demandes[[#This Row],[Equipement]],T_Zones[],2,FALSE),"")</f>
        <v>CUISSON</v>
      </c>
      <c r="F459" s="14">
        <f>_xlfn.IFNA(VLOOKUP(T_Demandes[[#This Row],[Equipement]],T_Zones[],3,FALSE),"")</f>
        <v>20304</v>
      </c>
      <c r="G459" s="14" t="str">
        <f>TEXT(ROW()-ROW(T_Demandes[[#Headers],[N°DI]]),"000")</f>
        <v>446</v>
      </c>
      <c r="H459" s="15" t="s">
        <v>76</v>
      </c>
      <c r="I459" s="16"/>
      <c r="J459" s="16">
        <v>2.0833333333333332E-2</v>
      </c>
      <c r="K459" s="25" t="s">
        <v>60</v>
      </c>
      <c r="L459" s="17" t="s">
        <v>83</v>
      </c>
    </row>
    <row r="460" spans="1:12" x14ac:dyDescent="0.2">
      <c r="A460" s="20"/>
      <c r="B460" s="21"/>
      <c r="C460" s="35" t="s">
        <v>916</v>
      </c>
      <c r="D460" s="18" t="s">
        <v>390</v>
      </c>
      <c r="E460" s="19" t="str">
        <f>_xlfn.IFNA(VLOOKUP(T_Demandes[[#This Row],[Equipement]],T_Zones[],2,FALSE),"")</f>
        <v>CUISSON</v>
      </c>
      <c r="F460" s="14">
        <f>_xlfn.IFNA(VLOOKUP(T_Demandes[[#This Row],[Equipement]],T_Zones[],3,FALSE),"")</f>
        <v>20304</v>
      </c>
      <c r="G460" s="14" t="str">
        <f>TEXT(ROW()-ROW(T_Demandes[[#Headers],[N°DI]]),"000")</f>
        <v>447</v>
      </c>
      <c r="H460" s="15" t="s">
        <v>76</v>
      </c>
      <c r="I460" s="16"/>
      <c r="J460" s="16">
        <v>2.0833333333333332E-2</v>
      </c>
      <c r="K460" s="25" t="s">
        <v>60</v>
      </c>
      <c r="L460" s="17" t="s">
        <v>83</v>
      </c>
    </row>
    <row r="461" spans="1:12" x14ac:dyDescent="0.2">
      <c r="A461" s="20"/>
      <c r="B461" s="21"/>
      <c r="C461" s="35" t="s">
        <v>918</v>
      </c>
      <c r="D461" s="18" t="s">
        <v>362</v>
      </c>
      <c r="E461" s="19" t="str">
        <f>_xlfn.IFNA(VLOOKUP(T_Demandes[[#This Row],[Equipement]],T_Zones[],2,FALSE),"")</f>
        <v>LOGISTIQUE</v>
      </c>
      <c r="F461" s="14">
        <f>_xlfn.IFNA(VLOOKUP(T_Demandes[[#This Row],[Equipement]],T_Zones[],3,FALSE),"")</f>
        <v>20309</v>
      </c>
      <c r="G461" s="14" t="str">
        <f>TEXT(ROW()-ROW(T_Demandes[[#Headers],[N°DI]]),"000")</f>
        <v>448</v>
      </c>
      <c r="H461" s="15" t="s">
        <v>76</v>
      </c>
      <c r="I461" s="16"/>
      <c r="J461" s="16">
        <v>4.1666666666666664E-2</v>
      </c>
      <c r="K461" s="25" t="s">
        <v>60</v>
      </c>
      <c r="L461" s="17" t="s">
        <v>83</v>
      </c>
    </row>
    <row r="462" spans="1:12" ht="71.25" x14ac:dyDescent="0.2">
      <c r="A462" s="20" t="s">
        <v>177</v>
      </c>
      <c r="B462" s="21">
        <v>43642</v>
      </c>
      <c r="C462" s="35" t="s">
        <v>920</v>
      </c>
      <c r="D462" s="18" t="s">
        <v>351</v>
      </c>
      <c r="E462" s="19" t="str">
        <f>_xlfn.IFNA(VLOOKUP(T_Demandes[[#This Row],[Equipement]],T_Zones[],2,FALSE),"")</f>
        <v>CUISSON</v>
      </c>
      <c r="F462" s="14">
        <f>_xlfn.IFNA(VLOOKUP(T_Demandes[[#This Row],[Equipement]],T_Zones[],3,FALSE),"")</f>
        <v>20304</v>
      </c>
      <c r="G462" s="14" t="str">
        <f>TEXT(ROW()-ROW(T_Demandes[[#Headers],[N°DI]]),"000")</f>
        <v>449</v>
      </c>
      <c r="H462" s="15" t="s">
        <v>77</v>
      </c>
      <c r="I462" s="16"/>
      <c r="J462" s="16">
        <v>2.0833333333333332E-2</v>
      </c>
      <c r="K462" s="25" t="s">
        <v>60</v>
      </c>
      <c r="L462" s="17"/>
    </row>
    <row r="463" spans="1:12" ht="42.75" x14ac:dyDescent="0.2">
      <c r="A463" s="20" t="s">
        <v>177</v>
      </c>
      <c r="B463" s="21">
        <v>43642</v>
      </c>
      <c r="C463" s="35" t="s">
        <v>921</v>
      </c>
      <c r="D463" s="18" t="s">
        <v>351</v>
      </c>
      <c r="E463" s="19" t="str">
        <f>_xlfn.IFNA(VLOOKUP(T_Demandes[[#This Row],[Equipement]],T_Zones[],2,FALSE),"")</f>
        <v>CUISSON</v>
      </c>
      <c r="F463" s="14">
        <f>_xlfn.IFNA(VLOOKUP(T_Demandes[[#This Row],[Equipement]],T_Zones[],3,FALSE),"")</f>
        <v>20304</v>
      </c>
      <c r="G463" s="14" t="str">
        <f>TEXT(ROW()-ROW(T_Demandes[[#Headers],[N°DI]]),"000")</f>
        <v>450</v>
      </c>
      <c r="H463" s="15" t="s">
        <v>77</v>
      </c>
      <c r="I463" s="16"/>
      <c r="J463" s="16">
        <v>2.0833333333333332E-2</v>
      </c>
      <c r="K463" s="25" t="s">
        <v>60</v>
      </c>
      <c r="L463" s="17"/>
    </row>
    <row r="464" spans="1:12" ht="28.5" x14ac:dyDescent="0.2">
      <c r="A464" s="20" t="s">
        <v>177</v>
      </c>
      <c r="B464" s="21">
        <v>43642</v>
      </c>
      <c r="C464" s="35" t="s">
        <v>922</v>
      </c>
      <c r="D464" s="18" t="s">
        <v>351</v>
      </c>
      <c r="E464" s="19" t="str">
        <f>_xlfn.IFNA(VLOOKUP(T_Demandes[[#This Row],[Equipement]],T_Zones[],2,FALSE),"")</f>
        <v>CUISSON</v>
      </c>
      <c r="F464" s="14">
        <f>_xlfn.IFNA(VLOOKUP(T_Demandes[[#This Row],[Equipement]],T_Zones[],3,FALSE),"")</f>
        <v>20304</v>
      </c>
      <c r="G464" s="14" t="str">
        <f>TEXT(ROW()-ROW(T_Demandes[[#Headers],[N°DI]]),"000")</f>
        <v>451</v>
      </c>
      <c r="H464" s="15" t="s">
        <v>77</v>
      </c>
      <c r="I464" s="16"/>
      <c r="J464" s="16">
        <v>2.0833333333333332E-2</v>
      </c>
      <c r="K464" s="25" t="s">
        <v>60</v>
      </c>
      <c r="L464" s="17"/>
    </row>
    <row r="465" spans="1:12" x14ac:dyDescent="0.2">
      <c r="A465" s="20"/>
      <c r="B465" s="21"/>
      <c r="C465" s="35" t="s">
        <v>924</v>
      </c>
      <c r="D465" s="18" t="s">
        <v>388</v>
      </c>
      <c r="E465" s="19" t="str">
        <f>_xlfn.IFNA(VLOOKUP(T_Demandes[[#This Row],[Equipement]],T_Zones[],2,FALSE),"")</f>
        <v>CUISSON</v>
      </c>
      <c r="F465" s="14">
        <f>_xlfn.IFNA(VLOOKUP(T_Demandes[[#This Row],[Equipement]],T_Zones[],3,FALSE),"")</f>
        <v>20304</v>
      </c>
      <c r="G465" s="14" t="str">
        <f>TEXT(ROW()-ROW(T_Demandes[[#Headers],[N°DI]]),"000")</f>
        <v>452</v>
      </c>
      <c r="H465" s="15" t="s">
        <v>78</v>
      </c>
      <c r="I465" s="16"/>
      <c r="J465" s="16">
        <v>2.0833333333333332E-2</v>
      </c>
      <c r="K465" s="25" t="s">
        <v>60</v>
      </c>
      <c r="L465" s="17" t="s">
        <v>83</v>
      </c>
    </row>
    <row r="466" spans="1:12" x14ac:dyDescent="0.2">
      <c r="A466" s="20"/>
      <c r="B466" s="21"/>
      <c r="C466" s="35" t="s">
        <v>926</v>
      </c>
      <c r="D466" s="18" t="s">
        <v>350</v>
      </c>
      <c r="E466" s="19" t="str">
        <f>_xlfn.IFNA(VLOOKUP(T_Demandes[[#This Row],[Equipement]],T_Zones[],2,FALSE),"")</f>
        <v>PREPARATION</v>
      </c>
      <c r="F466" s="14">
        <f>_xlfn.IFNA(VLOOKUP(T_Demandes[[#This Row],[Equipement]],T_Zones[],3,FALSE),"")</f>
        <v>20302</v>
      </c>
      <c r="G466" s="14" t="str">
        <f>TEXT(ROW()-ROW(T_Demandes[[#Headers],[N°DI]]),"000")</f>
        <v>453</v>
      </c>
      <c r="H466" s="15" t="s">
        <v>78</v>
      </c>
      <c r="I466" s="16"/>
      <c r="J466" s="16">
        <v>2.0833333333333332E-2</v>
      </c>
      <c r="K466" s="25" t="s">
        <v>60</v>
      </c>
      <c r="L466" s="17" t="s">
        <v>83</v>
      </c>
    </row>
    <row r="467" spans="1:12" x14ac:dyDescent="0.2">
      <c r="A467" s="20"/>
      <c r="B467" s="21"/>
      <c r="C467" s="35" t="s">
        <v>928</v>
      </c>
      <c r="D467" s="18" t="s">
        <v>40</v>
      </c>
      <c r="E467" s="19" t="str">
        <f>_xlfn.IFNA(VLOOKUP(T_Demandes[[#This Row],[Equipement]],T_Zones[],2,FALSE),"")</f>
        <v>BUREAU / LABO</v>
      </c>
      <c r="F467" s="14">
        <f>_xlfn.IFNA(VLOOKUP(T_Demandes[[#This Row],[Equipement]],T_Zones[],3,FALSE),"")</f>
        <v>20312</v>
      </c>
      <c r="G467" s="14" t="str">
        <f>TEXT(ROW()-ROW(T_Demandes[[#Headers],[N°DI]]),"000")</f>
        <v>454</v>
      </c>
      <c r="H467" s="15" t="s">
        <v>78</v>
      </c>
      <c r="I467" s="16"/>
      <c r="J467" s="16">
        <v>4.1666666666666664E-2</v>
      </c>
      <c r="K467" s="25" t="s">
        <v>60</v>
      </c>
      <c r="L467" s="17" t="s">
        <v>83</v>
      </c>
    </row>
    <row r="468" spans="1:12" x14ac:dyDescent="0.2">
      <c r="A468" s="20"/>
      <c r="B468" s="21"/>
      <c r="C468" s="35" t="s">
        <v>930</v>
      </c>
      <c r="D468" s="18" t="s">
        <v>372</v>
      </c>
      <c r="E468" s="19" t="str">
        <f>_xlfn.IFNA(VLOOKUP(T_Demandes[[#This Row],[Equipement]],T_Zones[],2,FALSE),"")</f>
        <v>ENERGIE / FLUIDES</v>
      </c>
      <c r="F468" s="14">
        <f>_xlfn.IFNA(VLOOKUP(T_Demandes[[#This Row],[Equipement]],T_Zones[],3,FALSE),"")</f>
        <v>20308</v>
      </c>
      <c r="G468" s="14" t="str">
        <f>TEXT(ROW()-ROW(T_Demandes[[#Headers],[N°DI]]),"000")</f>
        <v>455</v>
      </c>
      <c r="H468" s="15" t="s">
        <v>78</v>
      </c>
      <c r="I468" s="16"/>
      <c r="J468" s="16">
        <v>0.16666666666666599</v>
      </c>
      <c r="K468" s="25" t="s">
        <v>60</v>
      </c>
      <c r="L468" s="17" t="s">
        <v>83</v>
      </c>
    </row>
    <row r="469" spans="1:12" x14ac:dyDescent="0.2">
      <c r="A469" s="20"/>
      <c r="B469" s="21"/>
      <c r="C469" s="35" t="s">
        <v>958</v>
      </c>
      <c r="D469" s="18" t="s">
        <v>364</v>
      </c>
      <c r="E469" s="19" t="str">
        <f>_xlfn.IFNA(VLOOKUP(T_Demandes[[#This Row],[Equipement]],T_Zones[],2,FALSE),"")</f>
        <v>CIP</v>
      </c>
      <c r="F469" s="14">
        <f>_xlfn.IFNA(VLOOKUP(T_Demandes[[#This Row],[Equipement]],T_Zones[],3,FALSE),"")</f>
        <v>20301</v>
      </c>
      <c r="G469" s="14" t="str">
        <f>TEXT(ROW()-ROW(T_Demandes[[#Headers],[N°DI]]),"000")</f>
        <v>456</v>
      </c>
      <c r="H469" s="15" t="s">
        <v>78</v>
      </c>
      <c r="I469" s="16"/>
      <c r="J469" s="16">
        <v>2.0833333333333332E-2</v>
      </c>
      <c r="K469" s="25" t="s">
        <v>60</v>
      </c>
      <c r="L469" s="17" t="s">
        <v>83</v>
      </c>
    </row>
    <row r="470" spans="1:12" x14ac:dyDescent="0.2">
      <c r="A470" s="20"/>
      <c r="B470" s="21"/>
      <c r="C470" s="35" t="s">
        <v>934</v>
      </c>
      <c r="D470" s="18" t="s">
        <v>384</v>
      </c>
      <c r="E470" s="19" t="str">
        <f>_xlfn.IFNA(VLOOKUP(T_Demandes[[#This Row],[Equipement]],T_Zones[],2,FALSE),"")</f>
        <v>CUISSON</v>
      </c>
      <c r="F470" s="14">
        <f>_xlfn.IFNA(VLOOKUP(T_Demandes[[#This Row],[Equipement]],T_Zones[],3,FALSE),"")</f>
        <v>20304</v>
      </c>
      <c r="G470" s="14" t="str">
        <f>TEXT(ROW()-ROW(T_Demandes[[#Headers],[N°DI]]),"000")</f>
        <v>457</v>
      </c>
      <c r="H470" s="15" t="s">
        <v>76</v>
      </c>
      <c r="I470" s="16"/>
      <c r="J470" s="16">
        <v>2.0833333333333332E-2</v>
      </c>
      <c r="K470" s="25" t="s">
        <v>60</v>
      </c>
      <c r="L470" s="17" t="s">
        <v>83</v>
      </c>
    </row>
    <row r="471" spans="1:12" x14ac:dyDescent="0.2">
      <c r="A471" s="20"/>
      <c r="B471" s="21"/>
      <c r="C471" s="35" t="s">
        <v>935</v>
      </c>
      <c r="D471" s="18" t="s">
        <v>361</v>
      </c>
      <c r="E471" s="19" t="str">
        <f>_xlfn.IFNA(VLOOKUP(T_Demandes[[#This Row],[Equipement]],T_Zones[],2,FALSE),"")</f>
        <v>LOGISTIQUE</v>
      </c>
      <c r="F471" s="14">
        <f>_xlfn.IFNA(VLOOKUP(T_Demandes[[#This Row],[Equipement]],T_Zones[],3,FALSE),"")</f>
        <v>20309</v>
      </c>
      <c r="G471" s="14" t="str">
        <f>TEXT(ROW()-ROW(T_Demandes[[#Headers],[N°DI]]),"000")</f>
        <v>458</v>
      </c>
      <c r="H471" s="15" t="s">
        <v>76</v>
      </c>
      <c r="I471" s="16"/>
      <c r="J471" s="16">
        <v>2.0833333333333332E-2</v>
      </c>
      <c r="K471" s="25" t="s">
        <v>60</v>
      </c>
      <c r="L471" s="17" t="s">
        <v>83</v>
      </c>
    </row>
    <row r="472" spans="1:12" ht="28.5" x14ac:dyDescent="0.2">
      <c r="A472" s="20"/>
      <c r="B472" s="21"/>
      <c r="C472" s="35" t="s">
        <v>937</v>
      </c>
      <c r="D472" s="18" t="s">
        <v>399</v>
      </c>
      <c r="E472" s="19" t="str">
        <f>_xlfn.IFNA(VLOOKUP(T_Demandes[[#This Row],[Equipement]],T_Zones[],2,FALSE),"")</f>
        <v>PREPARATION</v>
      </c>
      <c r="F472" s="14">
        <f>_xlfn.IFNA(VLOOKUP(T_Demandes[[#This Row],[Equipement]],T_Zones[],3,FALSE),"")</f>
        <v>20304</v>
      </c>
      <c r="G472" s="14" t="str">
        <f>TEXT(ROW()-ROW(T_Demandes[[#Headers],[N°DI]]),"000")</f>
        <v>459</v>
      </c>
      <c r="H472" s="15" t="s">
        <v>76</v>
      </c>
      <c r="I472" s="16"/>
      <c r="J472" s="16">
        <v>4.1666666666666664E-2</v>
      </c>
      <c r="K472" s="25" t="s">
        <v>60</v>
      </c>
      <c r="L472" s="17" t="s">
        <v>83</v>
      </c>
    </row>
    <row r="473" spans="1:12" x14ac:dyDescent="0.2">
      <c r="A473" s="20"/>
      <c r="B473" s="21"/>
      <c r="C473" s="35" t="s">
        <v>914</v>
      </c>
      <c r="D473" s="18" t="s">
        <v>385</v>
      </c>
      <c r="E473" s="19" t="str">
        <f>_xlfn.IFNA(VLOOKUP(T_Demandes[[#This Row],[Equipement]],T_Zones[],2,FALSE),"")</f>
        <v>CUISSON</v>
      </c>
      <c r="F473" s="14">
        <f>_xlfn.IFNA(VLOOKUP(T_Demandes[[#This Row],[Equipement]],T_Zones[],3,FALSE),"")</f>
        <v>20304</v>
      </c>
      <c r="G473" s="14" t="str">
        <f>TEXT(ROW()-ROW(T_Demandes[[#Headers],[N°DI]]),"000")</f>
        <v>460</v>
      </c>
      <c r="H473" s="15" t="s">
        <v>76</v>
      </c>
      <c r="I473" s="16"/>
      <c r="J473" s="16">
        <v>2.0833333333333332E-2</v>
      </c>
      <c r="K473" s="25" t="s">
        <v>60</v>
      </c>
      <c r="L473" s="17" t="s">
        <v>83</v>
      </c>
    </row>
    <row r="474" spans="1:12" ht="42.75" x14ac:dyDescent="0.2">
      <c r="A474" s="20" t="s">
        <v>177</v>
      </c>
      <c r="B474" s="21">
        <v>43643</v>
      </c>
      <c r="C474" s="35" t="s">
        <v>940</v>
      </c>
      <c r="D474" s="18" t="s">
        <v>350</v>
      </c>
      <c r="E474" s="19" t="str">
        <f>_xlfn.IFNA(VLOOKUP(T_Demandes[[#This Row],[Equipement]],T_Zones[],2,FALSE),"")</f>
        <v>PREPARATION</v>
      </c>
      <c r="F474" s="14">
        <f>_xlfn.IFNA(VLOOKUP(T_Demandes[[#This Row],[Equipement]],T_Zones[],3,FALSE),"")</f>
        <v>20302</v>
      </c>
      <c r="G474" s="14" t="str">
        <f>TEXT(ROW()-ROW(T_Demandes[[#Headers],[N°DI]]),"000")</f>
        <v>461</v>
      </c>
      <c r="H474" s="15" t="s">
        <v>91</v>
      </c>
      <c r="I474" s="16"/>
      <c r="J474" s="16"/>
      <c r="K474" s="25"/>
      <c r="L474" s="17"/>
    </row>
    <row r="475" spans="1:12" x14ac:dyDescent="0.2">
      <c r="A475" s="20"/>
      <c r="B475" s="21"/>
      <c r="C475" s="35" t="s">
        <v>914</v>
      </c>
      <c r="D475" s="18" t="s">
        <v>384</v>
      </c>
      <c r="E475" s="19" t="str">
        <f>_xlfn.IFNA(VLOOKUP(T_Demandes[[#This Row],[Equipement]],T_Zones[],2,FALSE),"")</f>
        <v>CUISSON</v>
      </c>
      <c r="F475" s="14">
        <f>_xlfn.IFNA(VLOOKUP(T_Demandes[[#This Row],[Equipement]],T_Zones[],3,FALSE),"")</f>
        <v>20304</v>
      </c>
      <c r="G475" s="14" t="str">
        <f>TEXT(ROW()-ROW(T_Demandes[[#Headers],[N°DI]]),"000")</f>
        <v>462</v>
      </c>
      <c r="H475" s="15" t="s">
        <v>76</v>
      </c>
      <c r="I475" s="16"/>
      <c r="J475" s="16">
        <v>2.0833333333333332E-2</v>
      </c>
      <c r="K475" s="25" t="s">
        <v>60</v>
      </c>
      <c r="L475" s="17" t="s">
        <v>83</v>
      </c>
    </row>
    <row r="476" spans="1:12" x14ac:dyDescent="0.2">
      <c r="A476" s="20"/>
      <c r="B476" s="21"/>
      <c r="C476" s="35" t="s">
        <v>942</v>
      </c>
      <c r="D476" s="18" t="s">
        <v>377</v>
      </c>
      <c r="E476" s="19" t="str">
        <f>_xlfn.IFNA(VLOOKUP(T_Demandes[[#This Row],[Equipement]],T_Zones[],2,FALSE),"")</f>
        <v>PREPARATION</v>
      </c>
      <c r="F476" s="14">
        <f>_xlfn.IFNA(VLOOKUP(T_Demandes[[#This Row],[Equipement]],T_Zones[],3,FALSE),"")</f>
        <v>20302</v>
      </c>
      <c r="G476" s="14" t="str">
        <f>TEXT(ROW()-ROW(T_Demandes[[#Headers],[N°DI]]),"000")</f>
        <v>463</v>
      </c>
      <c r="H476" s="15" t="s">
        <v>76</v>
      </c>
      <c r="I476" s="16"/>
      <c r="J476" s="16">
        <v>2.0833333333333332E-2</v>
      </c>
      <c r="K476" s="25" t="s">
        <v>60</v>
      </c>
      <c r="L476" s="17" t="s">
        <v>83</v>
      </c>
    </row>
    <row r="477" spans="1:12" x14ac:dyDescent="0.2">
      <c r="A477" s="20"/>
      <c r="B477" s="21"/>
      <c r="C477" s="35" t="s">
        <v>944</v>
      </c>
      <c r="D477" s="18" t="s">
        <v>361</v>
      </c>
      <c r="E477" s="19" t="str">
        <f>_xlfn.IFNA(VLOOKUP(T_Demandes[[#This Row],[Equipement]],T_Zones[],2,FALSE),"")</f>
        <v>LOGISTIQUE</v>
      </c>
      <c r="F477" s="14">
        <f>_xlfn.IFNA(VLOOKUP(T_Demandes[[#This Row],[Equipement]],T_Zones[],3,FALSE),"")</f>
        <v>20309</v>
      </c>
      <c r="G477" s="14" t="str">
        <f>TEXT(ROW()-ROW(T_Demandes[[#Headers],[N°DI]]),"000")</f>
        <v>464</v>
      </c>
      <c r="H477" s="15" t="s">
        <v>76</v>
      </c>
      <c r="I477" s="16"/>
      <c r="J477" s="16">
        <v>2.0833333333333332E-2</v>
      </c>
      <c r="K477" s="25" t="s">
        <v>60</v>
      </c>
      <c r="L477" s="17" t="s">
        <v>83</v>
      </c>
    </row>
    <row r="478" spans="1:12" x14ac:dyDescent="0.2">
      <c r="A478" s="20"/>
      <c r="B478" s="21"/>
      <c r="C478" s="35" t="s">
        <v>946</v>
      </c>
      <c r="D478" s="18" t="s">
        <v>376</v>
      </c>
      <c r="E478" s="19" t="str">
        <f>_xlfn.IFNA(VLOOKUP(T_Demandes[[#This Row],[Equipement]],T_Zones[],2,FALSE),"")</f>
        <v>SUCRE</v>
      </c>
      <c r="F478" s="14">
        <f>_xlfn.IFNA(VLOOKUP(T_Demandes[[#This Row],[Equipement]],T_Zones[],3,FALSE),"")</f>
        <v>20304</v>
      </c>
      <c r="G478" s="14" t="str">
        <f>TEXT(ROW()-ROW(T_Demandes[[#Headers],[N°DI]]),"000")</f>
        <v>465</v>
      </c>
      <c r="H478" s="15" t="s">
        <v>76</v>
      </c>
      <c r="I478" s="16"/>
      <c r="J478" s="16">
        <v>6.25E-2</v>
      </c>
      <c r="K478" s="25" t="s">
        <v>60</v>
      </c>
      <c r="L478" s="17" t="s">
        <v>83</v>
      </c>
    </row>
    <row r="479" spans="1:12" ht="28.5" x14ac:dyDescent="0.2">
      <c r="A479" s="20"/>
      <c r="B479" s="21"/>
      <c r="C479" s="35" t="s">
        <v>948</v>
      </c>
      <c r="D479" s="18" t="s">
        <v>388</v>
      </c>
      <c r="E479" s="19" t="str">
        <f>_xlfn.IFNA(VLOOKUP(T_Demandes[[#This Row],[Equipement]],T_Zones[],2,FALSE),"")</f>
        <v>CUISSON</v>
      </c>
      <c r="F479" s="14">
        <f>_xlfn.IFNA(VLOOKUP(T_Demandes[[#This Row],[Equipement]],T_Zones[],3,FALSE),"")</f>
        <v>20304</v>
      </c>
      <c r="G479" s="14" t="str">
        <f>TEXT(ROW()-ROW(T_Demandes[[#Headers],[N°DI]]),"000")</f>
        <v>466</v>
      </c>
      <c r="H479" s="15" t="s">
        <v>76</v>
      </c>
      <c r="I479" s="16"/>
      <c r="J479" s="16">
        <v>2.0833333333333332E-2</v>
      </c>
      <c r="K479" s="25" t="s">
        <v>60</v>
      </c>
      <c r="L479" s="17" t="s">
        <v>83</v>
      </c>
    </row>
    <row r="480" spans="1:12" x14ac:dyDescent="0.2">
      <c r="A480" s="20"/>
      <c r="B480" s="21"/>
      <c r="C480" s="35" t="s">
        <v>950</v>
      </c>
      <c r="D480" s="18" t="s">
        <v>376</v>
      </c>
      <c r="E480" s="19" t="str">
        <f>_xlfn.IFNA(VLOOKUP(T_Demandes[[#This Row],[Equipement]],T_Zones[],2,FALSE),"")</f>
        <v>SUCRE</v>
      </c>
      <c r="F480" s="14">
        <f>_xlfn.IFNA(VLOOKUP(T_Demandes[[#This Row],[Equipement]],T_Zones[],3,FALSE),"")</f>
        <v>20304</v>
      </c>
      <c r="G480" s="14" t="str">
        <f>TEXT(ROW()-ROW(T_Demandes[[#Headers],[N°DI]]),"000")</f>
        <v>467</v>
      </c>
      <c r="H480" s="15" t="s">
        <v>77</v>
      </c>
      <c r="I480" s="16"/>
      <c r="J480" s="16">
        <v>8.3333333333333301E-2</v>
      </c>
      <c r="K480" s="25" t="s">
        <v>60</v>
      </c>
      <c r="L480" s="17" t="s">
        <v>83</v>
      </c>
    </row>
    <row r="481" spans="1:12" x14ac:dyDescent="0.2">
      <c r="A481" s="20"/>
      <c r="B481" s="21"/>
      <c r="C481" s="35" t="s">
        <v>481</v>
      </c>
      <c r="D481" s="18" t="s">
        <v>350</v>
      </c>
      <c r="E481" s="19" t="str">
        <f>_xlfn.IFNA(VLOOKUP(T_Demandes[[#This Row],[Equipement]],T_Zones[],2,FALSE),"")</f>
        <v>PREPARATION</v>
      </c>
      <c r="F481" s="14">
        <f>_xlfn.IFNA(VLOOKUP(T_Demandes[[#This Row],[Equipement]],T_Zones[],3,FALSE),"")</f>
        <v>20302</v>
      </c>
      <c r="G481" s="14" t="str">
        <f>TEXT(ROW()-ROW(T_Demandes[[#Headers],[N°DI]]),"000")</f>
        <v>468</v>
      </c>
      <c r="H481" s="15" t="s">
        <v>77</v>
      </c>
      <c r="I481" s="16"/>
      <c r="J481" s="16">
        <v>8.3333333333333301E-2</v>
      </c>
      <c r="K481" s="25" t="s">
        <v>60</v>
      </c>
      <c r="L481" s="17" t="s">
        <v>83</v>
      </c>
    </row>
    <row r="482" spans="1:12" x14ac:dyDescent="0.2">
      <c r="A482" s="20"/>
      <c r="B482" s="21"/>
      <c r="C482" s="35" t="s">
        <v>953</v>
      </c>
      <c r="D482" s="18" t="s">
        <v>44</v>
      </c>
      <c r="E482" s="19" t="str">
        <f>_xlfn.IFNA(VLOOKUP(T_Demandes[[#This Row],[Equipement]],T_Zones[],2,FALSE),"")</f>
        <v>AUTRE</v>
      </c>
      <c r="F482" s="14">
        <f>_xlfn.IFNA(VLOOKUP(T_Demandes[[#This Row],[Equipement]],T_Zones[],3,FALSE),"")</f>
        <v>20307</v>
      </c>
      <c r="G482" s="14" t="str">
        <f>TEXT(ROW()-ROW(T_Demandes[[#Headers],[N°DI]]),"000")</f>
        <v>469</v>
      </c>
      <c r="H482" s="15" t="s">
        <v>77</v>
      </c>
      <c r="I482" s="16"/>
      <c r="J482" s="16">
        <v>2.0833333333333332E-2</v>
      </c>
      <c r="K482" s="25" t="s">
        <v>60</v>
      </c>
      <c r="L482" s="17" t="s">
        <v>83</v>
      </c>
    </row>
    <row r="483" spans="1:12" x14ac:dyDescent="0.2">
      <c r="A483" s="20"/>
      <c r="B483" s="21"/>
      <c r="C483" s="35" t="s">
        <v>959</v>
      </c>
      <c r="D483" s="18" t="s">
        <v>351</v>
      </c>
      <c r="E483" s="19" t="str">
        <f>_xlfn.IFNA(VLOOKUP(T_Demandes[[#This Row],[Equipement]],T_Zones[],2,FALSE),"")</f>
        <v>CUISSON</v>
      </c>
      <c r="F483" s="14">
        <f>_xlfn.IFNA(VLOOKUP(T_Demandes[[#This Row],[Equipement]],T_Zones[],3,FALSE),"")</f>
        <v>20304</v>
      </c>
      <c r="G483" s="14" t="str">
        <f>TEXT(ROW()-ROW(T_Demandes[[#Headers],[N°DI]]),"000")</f>
        <v>470</v>
      </c>
      <c r="H483" s="15" t="s">
        <v>78</v>
      </c>
      <c r="I483" s="16"/>
      <c r="J483" s="16">
        <v>4.1666666666666664E-2</v>
      </c>
      <c r="K483" s="25" t="s">
        <v>60</v>
      </c>
      <c r="L483" s="17" t="s">
        <v>83</v>
      </c>
    </row>
    <row r="484" spans="1:12" x14ac:dyDescent="0.2">
      <c r="A484" s="20"/>
      <c r="B484" s="21"/>
      <c r="C484" s="35" t="s">
        <v>961</v>
      </c>
      <c r="D484" s="18" t="s">
        <v>525</v>
      </c>
      <c r="E484" s="19" t="str">
        <f>_xlfn.IFNA(VLOOKUP(T_Demandes[[#This Row],[Equipement]],T_Zones[],2,FALSE),"")</f>
        <v>ENERGIE / FLUIDES</v>
      </c>
      <c r="F484" s="14">
        <f>_xlfn.IFNA(VLOOKUP(T_Demandes[[#This Row],[Equipement]],T_Zones[],3,FALSE),"")</f>
        <v>20308</v>
      </c>
      <c r="G484" s="14" t="str">
        <f>TEXT(ROW()-ROW(T_Demandes[[#Headers],[N°DI]]),"000")</f>
        <v>471</v>
      </c>
      <c r="H484" s="15" t="s">
        <v>78</v>
      </c>
      <c r="I484" s="16"/>
      <c r="J484" s="16">
        <v>4.1666666666666664E-2</v>
      </c>
      <c r="K484" s="25" t="s">
        <v>60</v>
      </c>
      <c r="L484" s="17" t="s">
        <v>83</v>
      </c>
    </row>
    <row r="485" spans="1:12" x14ac:dyDescent="0.2">
      <c r="A485" s="20"/>
      <c r="B485" s="21"/>
      <c r="C485" s="35" t="s">
        <v>963</v>
      </c>
      <c r="D485" s="18" t="s">
        <v>385</v>
      </c>
      <c r="E485" s="19" t="str">
        <f>_xlfn.IFNA(VLOOKUP(T_Demandes[[#This Row],[Equipement]],T_Zones[],2,FALSE),"")</f>
        <v>CUISSON</v>
      </c>
      <c r="F485" s="14">
        <f>_xlfn.IFNA(VLOOKUP(T_Demandes[[#This Row],[Equipement]],T_Zones[],3,FALSE),"")</f>
        <v>20304</v>
      </c>
      <c r="G485" s="14" t="str">
        <f>TEXT(ROW()-ROW(T_Demandes[[#Headers],[N°DI]]),"000")</f>
        <v>472</v>
      </c>
      <c r="H485" s="15" t="s">
        <v>78</v>
      </c>
      <c r="I485" s="16"/>
      <c r="J485" s="16">
        <v>2.0833333333333332E-2</v>
      </c>
      <c r="K485" s="25" t="s">
        <v>60</v>
      </c>
      <c r="L485" s="17" t="s">
        <v>83</v>
      </c>
    </row>
    <row r="486" spans="1:12" x14ac:dyDescent="0.2">
      <c r="A486" s="20"/>
      <c r="B486" s="21"/>
      <c r="C486" s="35" t="s">
        <v>490</v>
      </c>
      <c r="D486" s="18" t="s">
        <v>393</v>
      </c>
      <c r="E486" s="19" t="str">
        <f>_xlfn.IFNA(VLOOKUP(T_Demandes[[#This Row],[Equipement]],T_Zones[],2,FALSE),"")</f>
        <v>PREPARATION</v>
      </c>
      <c r="F486" s="14">
        <f>_xlfn.IFNA(VLOOKUP(T_Demandes[[#This Row],[Equipement]],T_Zones[],3,FALSE),"")</f>
        <v>20302</v>
      </c>
      <c r="G486" s="14" t="str">
        <f>TEXT(ROW()-ROW(T_Demandes[[#Headers],[N°DI]]),"000")</f>
        <v>473</v>
      </c>
      <c r="H486" s="15" t="s">
        <v>78</v>
      </c>
      <c r="I486" s="16"/>
      <c r="J486" s="16">
        <v>2.0833333333333332E-2</v>
      </c>
      <c r="K486" s="25" t="s">
        <v>60</v>
      </c>
      <c r="L486" s="17" t="s">
        <v>83</v>
      </c>
    </row>
    <row r="487" spans="1:12" x14ac:dyDescent="0.2">
      <c r="A487" s="20" t="s">
        <v>89</v>
      </c>
      <c r="B487" s="21">
        <v>43644</v>
      </c>
      <c r="C487" s="35" t="s">
        <v>970</v>
      </c>
      <c r="D487" s="18" t="s">
        <v>361</v>
      </c>
      <c r="E487" s="19" t="str">
        <f>_xlfn.IFNA(VLOOKUP(T_Demandes[[#This Row],[Equipement]],T_Zones[],2,FALSE),"")</f>
        <v>LOGISTIQUE</v>
      </c>
      <c r="F487" s="14">
        <f>_xlfn.IFNA(VLOOKUP(T_Demandes[[#This Row],[Equipement]],T_Zones[],3,FALSE),"")</f>
        <v>20309</v>
      </c>
      <c r="G487" s="14" t="str">
        <f>TEXT(ROW()-ROW(T_Demandes[[#Headers],[N°DI]]),"000")</f>
        <v>474</v>
      </c>
      <c r="H487" s="15" t="s">
        <v>80</v>
      </c>
      <c r="I487" s="16"/>
      <c r="J487" s="16">
        <v>4.1666666666666664E-2</v>
      </c>
      <c r="K487" s="25" t="s">
        <v>60</v>
      </c>
      <c r="L487" s="17"/>
    </row>
    <row r="488" spans="1:12" x14ac:dyDescent="0.2">
      <c r="A488" s="20" t="s">
        <v>89</v>
      </c>
      <c r="B488" s="21">
        <v>43647</v>
      </c>
      <c r="C488" s="35" t="s">
        <v>158</v>
      </c>
      <c r="D488" s="18" t="s">
        <v>354</v>
      </c>
      <c r="E488" s="19" t="str">
        <f>_xlfn.IFNA(VLOOKUP(T_Demandes[[#This Row],[Equipement]],T_Zones[],2,FALSE),"")</f>
        <v>PREPARATION</v>
      </c>
      <c r="F488" s="14">
        <f>_xlfn.IFNA(VLOOKUP(T_Demandes[[#This Row],[Equipement]],T_Zones[],3,FALSE),"")</f>
        <v>20302</v>
      </c>
      <c r="G488" s="14" t="str">
        <f>TEXT(ROW()-ROW(T_Demandes[[#Headers],[N°DI]]),"000")</f>
        <v>475</v>
      </c>
      <c r="H488" s="15" t="s">
        <v>77</v>
      </c>
      <c r="I488" s="16"/>
      <c r="J488" s="16">
        <v>0.125</v>
      </c>
      <c r="K488" s="25" t="s">
        <v>60</v>
      </c>
      <c r="L488" s="17"/>
    </row>
    <row r="489" spans="1:12" x14ac:dyDescent="0.2">
      <c r="A489" s="20" t="s">
        <v>89</v>
      </c>
      <c r="B489" s="21">
        <v>43647</v>
      </c>
      <c r="C489" s="35" t="s">
        <v>158</v>
      </c>
      <c r="D489" s="18" t="s">
        <v>354</v>
      </c>
      <c r="E489" s="19" t="str">
        <f>_xlfn.IFNA(VLOOKUP(T_Demandes[[#This Row],[Equipement]],T_Zones[],2,FALSE),"")</f>
        <v>PREPARATION</v>
      </c>
      <c r="F489" s="14">
        <f>_xlfn.IFNA(VLOOKUP(T_Demandes[[#This Row],[Equipement]],T_Zones[],3,FALSE),"")</f>
        <v>20302</v>
      </c>
      <c r="G489" s="14" t="str">
        <f>TEXT(ROW()-ROW(T_Demandes[[#Headers],[N°DI]]),"000")</f>
        <v>476</v>
      </c>
      <c r="H489" s="15" t="s">
        <v>76</v>
      </c>
      <c r="I489" s="16"/>
      <c r="J489" s="16">
        <v>0.125</v>
      </c>
      <c r="K489" s="25" t="s">
        <v>60</v>
      </c>
      <c r="L489" s="17"/>
    </row>
    <row r="490" spans="1:12" x14ac:dyDescent="0.2">
      <c r="A490" s="20" t="s">
        <v>105</v>
      </c>
      <c r="B490" s="21">
        <v>43647</v>
      </c>
      <c r="C490" s="35" t="s">
        <v>988</v>
      </c>
      <c r="D490" s="18" t="s">
        <v>384</v>
      </c>
      <c r="E490" s="19" t="str">
        <f>_xlfn.IFNA(VLOOKUP(T_Demandes[[#This Row],[Equipement]],T_Zones[],2,FALSE),"")</f>
        <v>CUISSON</v>
      </c>
      <c r="F490" s="14">
        <f>_xlfn.IFNA(VLOOKUP(T_Demandes[[#This Row],[Equipement]],T_Zones[],3,FALSE),"")</f>
        <v>20304</v>
      </c>
      <c r="G490" s="14" t="str">
        <f>TEXT(ROW()-ROW(T_Demandes[[#Headers],[N°DI]]),"000")</f>
        <v>477</v>
      </c>
      <c r="H490" s="15" t="s">
        <v>77</v>
      </c>
      <c r="I490" s="16"/>
      <c r="J490" s="16">
        <v>2.0833333333333332E-2</v>
      </c>
      <c r="K490" s="25"/>
      <c r="L490" s="17"/>
    </row>
    <row r="491" spans="1:12" x14ac:dyDescent="0.2">
      <c r="A491" s="20" t="s">
        <v>89</v>
      </c>
      <c r="B491" s="21">
        <v>43647</v>
      </c>
      <c r="C491" s="35" t="s">
        <v>989</v>
      </c>
      <c r="D491" s="18" t="s">
        <v>386</v>
      </c>
      <c r="E491" s="19" t="str">
        <f>_xlfn.IFNA(VLOOKUP(T_Demandes[[#This Row],[Equipement]],T_Zones[],2,FALSE),"")</f>
        <v>CUISSON</v>
      </c>
      <c r="F491" s="14">
        <f>_xlfn.IFNA(VLOOKUP(T_Demandes[[#This Row],[Equipement]],T_Zones[],3,FALSE),"")</f>
        <v>20304</v>
      </c>
      <c r="G491" s="14" t="str">
        <f>TEXT(ROW()-ROW(T_Demandes[[#Headers],[N°DI]]),"000")</f>
        <v>478</v>
      </c>
      <c r="H491" s="15" t="s">
        <v>76</v>
      </c>
      <c r="I491" s="16"/>
      <c r="J491" s="16">
        <v>0.104166666666667</v>
      </c>
      <c r="K491" s="25" t="s">
        <v>60</v>
      </c>
      <c r="L491" s="17"/>
    </row>
    <row r="492" spans="1:12" x14ac:dyDescent="0.2">
      <c r="A492" s="20" t="s">
        <v>89</v>
      </c>
      <c r="B492" s="21">
        <v>43647</v>
      </c>
      <c r="C492" s="35" t="s">
        <v>989</v>
      </c>
      <c r="D492" s="18" t="s">
        <v>386</v>
      </c>
      <c r="E492" s="19" t="str">
        <f>_xlfn.IFNA(VLOOKUP(T_Demandes[[#This Row],[Equipement]],T_Zones[],2,FALSE),"")</f>
        <v>CUISSON</v>
      </c>
      <c r="F492" s="14">
        <f>_xlfn.IFNA(VLOOKUP(T_Demandes[[#This Row],[Equipement]],T_Zones[],3,FALSE),"")</f>
        <v>20304</v>
      </c>
      <c r="G492" s="14" t="str">
        <f>TEXT(ROW()-ROW(T_Demandes[[#Headers],[N°DI]]),"000")</f>
        <v>479</v>
      </c>
      <c r="H492" s="15" t="s">
        <v>77</v>
      </c>
      <c r="I492" s="16"/>
      <c r="J492" s="16">
        <v>0.104166666666667</v>
      </c>
      <c r="K492" s="25" t="s">
        <v>60</v>
      </c>
      <c r="L492" s="17"/>
    </row>
    <row r="493" spans="1:12" ht="28.5" x14ac:dyDescent="0.2">
      <c r="A493" s="20" t="s">
        <v>105</v>
      </c>
      <c r="B493" s="21">
        <v>43647</v>
      </c>
      <c r="C493" s="35" t="s">
        <v>992</v>
      </c>
      <c r="D493" s="18" t="s">
        <v>346</v>
      </c>
      <c r="E493" s="19" t="str">
        <f>_xlfn.IFNA(VLOOKUP(T_Demandes[[#This Row],[Equipement]],T_Zones[],2,FALSE),"")</f>
        <v>AUTRE</v>
      </c>
      <c r="F493" s="14">
        <f>_xlfn.IFNA(VLOOKUP(T_Demandes[[#This Row],[Equipement]],T_Zones[],3,FALSE),"")</f>
        <v>20309</v>
      </c>
      <c r="G493" s="14" t="str">
        <f>TEXT(ROW()-ROW(T_Demandes[[#Headers],[N°DI]]),"000")</f>
        <v>480</v>
      </c>
      <c r="H493" s="15" t="s">
        <v>77</v>
      </c>
      <c r="I493" s="16"/>
      <c r="J493" s="16"/>
      <c r="K493" s="25"/>
      <c r="L493" s="17"/>
    </row>
    <row r="494" spans="1:12" ht="13.5" customHeight="1" x14ac:dyDescent="0.2">
      <c r="A494" s="20" t="s">
        <v>89</v>
      </c>
      <c r="B494" s="21">
        <v>43648</v>
      </c>
      <c r="C494" s="35" t="s">
        <v>127</v>
      </c>
      <c r="D494" s="18" t="s">
        <v>372</v>
      </c>
      <c r="E494" s="19" t="str">
        <f>_xlfn.IFNA(VLOOKUP(T_Demandes[[#This Row],[Equipement]],T_Zones[],2,FALSE),"")</f>
        <v>ENERGIE / FLUIDES</v>
      </c>
      <c r="F494" s="14">
        <f>_xlfn.IFNA(VLOOKUP(T_Demandes[[#This Row],[Equipement]],T_Zones[],3,FALSE),"")</f>
        <v>20308</v>
      </c>
      <c r="G494" s="14" t="str">
        <f>TEXT(ROW()-ROW(T_Demandes[[#Headers],[N°DI]]),"000")</f>
        <v>481</v>
      </c>
      <c r="H494" s="15" t="s">
        <v>80</v>
      </c>
      <c r="I494" s="16"/>
      <c r="J494" s="16"/>
      <c r="K494" s="25"/>
      <c r="L494" s="17"/>
    </row>
    <row r="495" spans="1:12" x14ac:dyDescent="0.2">
      <c r="A495" s="20" t="s">
        <v>89</v>
      </c>
      <c r="B495" s="21">
        <v>43648</v>
      </c>
      <c r="C495" s="35" t="s">
        <v>993</v>
      </c>
      <c r="D495" s="18" t="s">
        <v>353</v>
      </c>
      <c r="E495" s="19" t="str">
        <f>_xlfn.IFNA(VLOOKUP(T_Demandes[[#This Row],[Equipement]],T_Zones[],2,FALSE),"")</f>
        <v>CUISSON</v>
      </c>
      <c r="F495" s="14">
        <f>_xlfn.IFNA(VLOOKUP(T_Demandes[[#This Row],[Equipement]],T_Zones[],3,FALSE),"")</f>
        <v>20307</v>
      </c>
      <c r="G495" s="14" t="str">
        <f>TEXT(ROW()-ROW(T_Demandes[[#Headers],[N°DI]]),"000")</f>
        <v>482</v>
      </c>
      <c r="H495" s="15" t="s">
        <v>80</v>
      </c>
      <c r="I495" s="16"/>
      <c r="J495" s="16"/>
      <c r="K495" s="25"/>
      <c r="L495" s="17"/>
    </row>
    <row r="496" spans="1:12" x14ac:dyDescent="0.2">
      <c r="A496" s="20" t="s">
        <v>89</v>
      </c>
      <c r="B496" s="21">
        <v>43648</v>
      </c>
      <c r="C496" s="35" t="s">
        <v>999</v>
      </c>
      <c r="D496" s="18" t="s">
        <v>52</v>
      </c>
      <c r="E496" s="19" t="str">
        <f>_xlfn.IFNA(VLOOKUP(T_Demandes[[#This Row],[Equipement]],T_Zones[],2,FALSE),"")</f>
        <v>MAINTENANCE</v>
      </c>
      <c r="F496" s="14">
        <f>_xlfn.IFNA(VLOOKUP(T_Demandes[[#This Row],[Equipement]],T_Zones[],3,FALSE),"")</f>
        <v>20307</v>
      </c>
      <c r="G496" s="14" t="str">
        <f>TEXT(ROW()-ROW(T_Demandes[[#Headers],[N°DI]]),"000")</f>
        <v>483</v>
      </c>
      <c r="H496" s="15" t="s">
        <v>79</v>
      </c>
      <c r="I496" s="16"/>
      <c r="J496" s="16"/>
      <c r="K496" s="25"/>
      <c r="L496" s="17"/>
    </row>
    <row r="497" spans="1:12" x14ac:dyDescent="0.2">
      <c r="A497" s="20" t="s">
        <v>89</v>
      </c>
      <c r="B497" s="21">
        <v>43648</v>
      </c>
      <c r="C497" s="35" t="s">
        <v>1000</v>
      </c>
      <c r="D497" s="18" t="s">
        <v>391</v>
      </c>
      <c r="E497" s="19" t="str">
        <f>_xlfn.IFNA(VLOOKUP(T_Demandes[[#This Row],[Equipement]],T_Zones[],2,FALSE),"")</f>
        <v>LOGISTIQUE</v>
      </c>
      <c r="F497" s="14">
        <f>_xlfn.IFNA(VLOOKUP(T_Demandes[[#This Row],[Equipement]],T_Zones[],3,FALSE),"")</f>
        <v>20309</v>
      </c>
      <c r="G497" s="14" t="str">
        <f>TEXT(ROW()-ROW(T_Demandes[[#Headers],[N°DI]]),"000")</f>
        <v>484</v>
      </c>
      <c r="H497" s="15" t="s">
        <v>79</v>
      </c>
      <c r="I497" s="16"/>
      <c r="J497" s="16"/>
      <c r="K497" s="25"/>
      <c r="L497" s="17"/>
    </row>
    <row r="1048542" spans="4:12" x14ac:dyDescent="0.2">
      <c r="D1048542" t="s">
        <v>84</v>
      </c>
      <c r="H1048542" t="s">
        <v>81</v>
      </c>
      <c r="L1048542" t="s">
        <v>83</v>
      </c>
    </row>
  </sheetData>
  <mergeCells count="1">
    <mergeCell ref="C9:D9"/>
  </mergeCells>
  <dataValidations count="4">
    <dataValidation type="list" allowBlank="1" showInputMessage="1" showErrorMessage="1" sqref="H14:H497">
      <formula1>d.techniciens</formula1>
    </dataValidation>
    <dataValidation type="list" allowBlank="1" showInputMessage="1" showErrorMessage="1" sqref="I14:J497">
      <formula1>d.temps</formula1>
    </dataValidation>
    <dataValidation type="list" allowBlank="1" showInputMessage="1" showErrorMessage="1" sqref="D14:D497">
      <formula1>d.équipements</formula1>
    </dataValidation>
    <dataValidation type="list" allowBlank="1" showInputMessage="1" showErrorMessage="1" sqref="K14:K497">
      <formula1>d.validation</formula1>
    </dataValidation>
  </dataValidations>
  <pageMargins left="0.7" right="0.7" top="0.75" bottom="0.75" header="0.3" footer="0.3"/>
  <pageSetup paperSize="9" orientation="portrait" r:id="rId1"/>
  <ignoredErrors>
    <ignoredError sqref="E62:E63" calculatedColumn="1"/>
  </ignoredErrors>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Feuil1.Evenement">
                <anchor moveWithCells="1" sizeWithCells="1">
                  <from>
                    <xdr:col>4</xdr:col>
                    <xdr:colOff>1000125</xdr:colOff>
                    <xdr:row>8</xdr:row>
                    <xdr:rowOff>19050</xdr:rowOff>
                  </from>
                  <to>
                    <xdr:col>5</xdr:col>
                    <xdr:colOff>923925</xdr:colOff>
                    <xdr:row>10</xdr:row>
                    <xdr:rowOff>161925</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L65"/>
  <sheetViews>
    <sheetView showGridLines="0" workbookViewId="0">
      <selection activeCell="H20" sqref="H20"/>
    </sheetView>
  </sheetViews>
  <sheetFormatPr baseColWidth="10" defaultColWidth="11" defaultRowHeight="14.25" x14ac:dyDescent="0.2"/>
  <cols>
    <col min="1" max="1" width="1.625" customWidth="1"/>
    <col min="2" max="2" width="22.125" bestFit="1" customWidth="1"/>
    <col min="3" max="3" width="14.25" customWidth="1"/>
    <col min="4" max="4" width="14.875" bestFit="1" customWidth="1"/>
    <col min="5" max="5" width="7.75" customWidth="1"/>
    <col min="6" max="6" width="16.75" style="45" bestFit="1" customWidth="1"/>
    <col min="7" max="7" width="1.625" customWidth="1"/>
    <col min="8" max="8" width="13" bestFit="1" customWidth="1"/>
    <col min="9" max="9" width="1.625" customWidth="1"/>
    <col min="10" max="10" width="22.75" bestFit="1" customWidth="1"/>
    <col min="11" max="11" width="17.5" bestFit="1" customWidth="1"/>
    <col min="12" max="12" width="17.125" bestFit="1" customWidth="1"/>
  </cols>
  <sheetData>
    <row r="1" spans="2:12" x14ac:dyDescent="0.2">
      <c r="B1" s="9" t="s">
        <v>69</v>
      </c>
      <c r="D1" s="9" t="s">
        <v>71</v>
      </c>
      <c r="F1" s="44" t="s">
        <v>70</v>
      </c>
      <c r="H1" s="9" t="s">
        <v>67</v>
      </c>
      <c r="J1" s="9" t="s">
        <v>66</v>
      </c>
    </row>
    <row r="3" spans="2:12" x14ac:dyDescent="0.2">
      <c r="B3" s="2" t="s">
        <v>54</v>
      </c>
      <c r="D3" t="s">
        <v>68</v>
      </c>
      <c r="F3" s="45" t="s">
        <v>62</v>
      </c>
      <c r="H3" t="s">
        <v>59</v>
      </c>
      <c r="J3" s="8" t="s">
        <v>0</v>
      </c>
      <c r="K3" t="s">
        <v>1</v>
      </c>
      <c r="L3" s="8" t="s">
        <v>42</v>
      </c>
    </row>
    <row r="4" spans="2:12" x14ac:dyDescent="0.2">
      <c r="B4" s="1" t="s">
        <v>34</v>
      </c>
      <c r="D4" t="s">
        <v>76</v>
      </c>
      <c r="F4" s="45">
        <v>2.0833333333333332E-2</v>
      </c>
      <c r="H4" s="4" t="s">
        <v>61</v>
      </c>
      <c r="J4" s="1" t="s">
        <v>44</v>
      </c>
      <c r="K4" s="2" t="s">
        <v>45</v>
      </c>
      <c r="L4">
        <v>20307</v>
      </c>
    </row>
    <row r="5" spans="2:12" x14ac:dyDescent="0.2">
      <c r="B5" s="1" t="s">
        <v>11</v>
      </c>
      <c r="D5" t="s">
        <v>77</v>
      </c>
      <c r="F5" s="45">
        <v>4.1666666666666664E-2</v>
      </c>
      <c r="H5" t="s">
        <v>60</v>
      </c>
      <c r="J5" s="1" t="s">
        <v>346</v>
      </c>
      <c r="K5" s="2" t="s">
        <v>45</v>
      </c>
      <c r="L5">
        <v>20309</v>
      </c>
    </row>
    <row r="6" spans="2:12" x14ac:dyDescent="0.2">
      <c r="B6" s="1" t="s">
        <v>12</v>
      </c>
      <c r="D6" t="s">
        <v>81</v>
      </c>
      <c r="F6" s="45">
        <v>6.25E-2</v>
      </c>
      <c r="J6" s="1" t="s">
        <v>347</v>
      </c>
      <c r="K6" s="2" t="s">
        <v>46</v>
      </c>
      <c r="L6">
        <v>20302</v>
      </c>
    </row>
    <row r="7" spans="2:12" x14ac:dyDescent="0.2">
      <c r="B7" s="1" t="s">
        <v>13</v>
      </c>
      <c r="D7" t="s">
        <v>78</v>
      </c>
      <c r="F7" s="45">
        <v>8.3333333333333301E-2</v>
      </c>
      <c r="J7" s="1" t="s">
        <v>348</v>
      </c>
      <c r="K7" s="2" t="s">
        <v>46</v>
      </c>
      <c r="L7">
        <v>20302</v>
      </c>
    </row>
    <row r="8" spans="2:12" x14ac:dyDescent="0.2">
      <c r="B8" s="1" t="s">
        <v>39</v>
      </c>
      <c r="D8" t="s">
        <v>82</v>
      </c>
      <c r="F8" s="45">
        <v>0.104166666666667</v>
      </c>
      <c r="J8" s="1" t="s">
        <v>349</v>
      </c>
      <c r="K8" s="2" t="s">
        <v>46</v>
      </c>
      <c r="L8">
        <v>20302</v>
      </c>
    </row>
    <row r="9" spans="2:12" x14ac:dyDescent="0.2">
      <c r="B9" s="1" t="s">
        <v>14</v>
      </c>
      <c r="D9" t="s">
        <v>79</v>
      </c>
      <c r="F9" s="45">
        <v>0.125</v>
      </c>
      <c r="J9" s="1" t="s">
        <v>350</v>
      </c>
      <c r="K9" s="2" t="s">
        <v>46</v>
      </c>
      <c r="L9">
        <v>20302</v>
      </c>
    </row>
    <row r="10" spans="2:12" x14ac:dyDescent="0.2">
      <c r="B10" s="1" t="s">
        <v>55</v>
      </c>
      <c r="D10" t="s">
        <v>80</v>
      </c>
      <c r="F10" s="45">
        <v>0.14583333333333301</v>
      </c>
      <c r="J10" s="1" t="s">
        <v>351</v>
      </c>
      <c r="K10" s="2" t="s">
        <v>47</v>
      </c>
      <c r="L10">
        <v>20304</v>
      </c>
    </row>
    <row r="11" spans="2:12" x14ac:dyDescent="0.2">
      <c r="B11" s="1" t="s">
        <v>35</v>
      </c>
      <c r="D11" t="s">
        <v>91</v>
      </c>
      <c r="F11" s="45">
        <v>0.16666666666666599</v>
      </c>
      <c r="J11" s="1" t="s">
        <v>352</v>
      </c>
      <c r="K11" s="2" t="s">
        <v>43</v>
      </c>
      <c r="L11">
        <v>20301</v>
      </c>
    </row>
    <row r="12" spans="2:12" x14ac:dyDescent="0.2">
      <c r="B12" s="1" t="s">
        <v>36</v>
      </c>
      <c r="D12" t="s">
        <v>92</v>
      </c>
      <c r="F12" s="45">
        <v>0.1875</v>
      </c>
      <c r="J12" s="1" t="s">
        <v>353</v>
      </c>
      <c r="K12" s="2" t="s">
        <v>47</v>
      </c>
      <c r="L12">
        <v>20307</v>
      </c>
    </row>
    <row r="13" spans="2:12" x14ac:dyDescent="0.2">
      <c r="B13" s="1" t="s">
        <v>56</v>
      </c>
      <c r="D13" t="s">
        <v>95</v>
      </c>
      <c r="F13" s="45">
        <v>0.20833333333333301</v>
      </c>
      <c r="J13" s="1" t="s">
        <v>354</v>
      </c>
      <c r="K13" s="2" t="s">
        <v>46</v>
      </c>
      <c r="L13">
        <v>20302</v>
      </c>
    </row>
    <row r="14" spans="2:12" x14ac:dyDescent="0.2">
      <c r="B14" s="5" t="s">
        <v>57</v>
      </c>
      <c r="C14" s="4"/>
      <c r="D14" s="4" t="s">
        <v>507</v>
      </c>
      <c r="E14" s="4"/>
      <c r="F14" s="46">
        <v>0.22916666666666599</v>
      </c>
      <c r="G14" s="4"/>
      <c r="J14" s="1" t="s">
        <v>355</v>
      </c>
      <c r="K14" s="2" t="s">
        <v>46</v>
      </c>
      <c r="L14">
        <v>20302</v>
      </c>
    </row>
    <row r="15" spans="2:12" x14ac:dyDescent="0.2">
      <c r="B15" s="5" t="s">
        <v>37</v>
      </c>
      <c r="C15" s="4"/>
      <c r="D15" s="4"/>
      <c r="E15" s="4"/>
      <c r="F15" s="46">
        <v>0.25</v>
      </c>
      <c r="G15" s="4"/>
      <c r="H15" s="4"/>
      <c r="J15" s="1" t="s">
        <v>356</v>
      </c>
      <c r="K15" s="2" t="s">
        <v>46</v>
      </c>
      <c r="L15">
        <v>20302</v>
      </c>
    </row>
    <row r="16" spans="2:12" x14ac:dyDescent="0.2">
      <c r="B16" s="5" t="s">
        <v>5</v>
      </c>
      <c r="C16" s="4"/>
      <c r="D16" s="4"/>
      <c r="E16" s="4"/>
      <c r="F16" s="46">
        <v>0.27083333333333298</v>
      </c>
      <c r="G16" s="4"/>
      <c r="H16" s="4"/>
      <c r="J16" s="1" t="s">
        <v>357</v>
      </c>
      <c r="K16" s="2" t="s">
        <v>48</v>
      </c>
      <c r="L16">
        <v>20312</v>
      </c>
    </row>
    <row r="17" spans="2:12" x14ac:dyDescent="0.2">
      <c r="B17" s="5" t="s">
        <v>6</v>
      </c>
      <c r="C17" s="4"/>
      <c r="D17" s="4"/>
      <c r="E17" s="4"/>
      <c r="F17" s="46">
        <v>0.29166666666666602</v>
      </c>
      <c r="G17" s="4"/>
      <c r="H17" s="4"/>
      <c r="J17" s="1" t="s">
        <v>358</v>
      </c>
      <c r="K17" s="2" t="s">
        <v>48</v>
      </c>
      <c r="L17">
        <v>20302</v>
      </c>
    </row>
    <row r="18" spans="2:12" x14ac:dyDescent="0.2">
      <c r="B18" s="5" t="s">
        <v>15</v>
      </c>
      <c r="C18" s="4"/>
      <c r="D18" s="4"/>
      <c r="E18" s="4"/>
      <c r="F18" s="46">
        <v>0.3125</v>
      </c>
      <c r="G18" s="4"/>
      <c r="H18" s="4"/>
      <c r="J18" s="1" t="s">
        <v>359</v>
      </c>
      <c r="K18" s="2" t="s">
        <v>49</v>
      </c>
      <c r="L18">
        <v>20309</v>
      </c>
    </row>
    <row r="19" spans="2:12" x14ac:dyDescent="0.2">
      <c r="F19" s="46">
        <v>0.625</v>
      </c>
      <c r="J19" s="1" t="s">
        <v>360</v>
      </c>
      <c r="K19" s="2" t="s">
        <v>49</v>
      </c>
      <c r="L19">
        <v>20309</v>
      </c>
    </row>
    <row r="20" spans="2:12" x14ac:dyDescent="0.2">
      <c r="F20" s="46">
        <v>1.0416666666666667</v>
      </c>
      <c r="J20" s="1" t="s">
        <v>361</v>
      </c>
      <c r="K20" s="2" t="s">
        <v>49</v>
      </c>
      <c r="L20">
        <v>20309</v>
      </c>
    </row>
    <row r="21" spans="2:12" x14ac:dyDescent="0.2">
      <c r="F21" s="46">
        <v>1.25</v>
      </c>
      <c r="J21" s="1" t="s">
        <v>362</v>
      </c>
      <c r="K21" s="2" t="s">
        <v>49</v>
      </c>
      <c r="L21">
        <v>20309</v>
      </c>
    </row>
    <row r="22" spans="2:12" x14ac:dyDescent="0.2">
      <c r="F22" s="46">
        <v>1.4583333333333333</v>
      </c>
      <c r="J22" s="1" t="s">
        <v>363</v>
      </c>
      <c r="K22" s="2" t="s">
        <v>43</v>
      </c>
      <c r="L22">
        <v>20301</v>
      </c>
    </row>
    <row r="23" spans="2:12" x14ac:dyDescent="0.2">
      <c r="F23" s="46"/>
      <c r="J23" s="1" t="s">
        <v>364</v>
      </c>
      <c r="K23" s="2" t="s">
        <v>43</v>
      </c>
      <c r="L23">
        <v>20301</v>
      </c>
    </row>
    <row r="24" spans="2:12" x14ac:dyDescent="0.2">
      <c r="J24" s="1" t="s">
        <v>365</v>
      </c>
      <c r="K24" s="2" t="s">
        <v>46</v>
      </c>
      <c r="L24">
        <v>20302</v>
      </c>
    </row>
    <row r="25" spans="2:12" x14ac:dyDescent="0.2">
      <c r="J25" s="1" t="s">
        <v>366</v>
      </c>
      <c r="K25" s="2" t="s">
        <v>47</v>
      </c>
      <c r="L25">
        <v>20304</v>
      </c>
    </row>
    <row r="26" spans="2:12" x14ac:dyDescent="0.2">
      <c r="J26" s="1" t="s">
        <v>367</v>
      </c>
      <c r="K26" s="2" t="s">
        <v>49</v>
      </c>
      <c r="L26">
        <v>20301</v>
      </c>
    </row>
    <row r="27" spans="2:12" x14ac:dyDescent="0.2">
      <c r="J27" s="1" t="s">
        <v>368</v>
      </c>
      <c r="K27" s="2" t="s">
        <v>50</v>
      </c>
      <c r="L27">
        <v>20308</v>
      </c>
    </row>
    <row r="28" spans="2:12" x14ac:dyDescent="0.2">
      <c r="J28" s="1" t="s">
        <v>525</v>
      </c>
      <c r="K28" s="2" t="s">
        <v>50</v>
      </c>
      <c r="L28">
        <v>20308</v>
      </c>
    </row>
    <row r="29" spans="2:12" x14ac:dyDescent="0.2">
      <c r="J29" s="1" t="s">
        <v>370</v>
      </c>
      <c r="K29" s="2" t="s">
        <v>46</v>
      </c>
      <c r="L29">
        <v>20302</v>
      </c>
    </row>
    <row r="30" spans="2:12" x14ac:dyDescent="0.2">
      <c r="J30" s="1" t="s">
        <v>371</v>
      </c>
      <c r="K30" s="2" t="s">
        <v>50</v>
      </c>
      <c r="L30">
        <v>20308</v>
      </c>
    </row>
    <row r="31" spans="2:12" x14ac:dyDescent="0.2">
      <c r="J31" s="1" t="s">
        <v>372</v>
      </c>
      <c r="K31" s="2" t="s">
        <v>50</v>
      </c>
      <c r="L31">
        <v>20308</v>
      </c>
    </row>
    <row r="32" spans="2:12" x14ac:dyDescent="0.2">
      <c r="J32" s="1" t="s">
        <v>373</v>
      </c>
      <c r="K32" s="2" t="s">
        <v>47</v>
      </c>
      <c r="L32">
        <v>20304</v>
      </c>
    </row>
    <row r="33" spans="10:12" x14ac:dyDescent="0.2">
      <c r="J33" s="1" t="s">
        <v>374</v>
      </c>
      <c r="K33" s="2" t="s">
        <v>46</v>
      </c>
      <c r="L33">
        <v>20304</v>
      </c>
    </row>
    <row r="34" spans="10:12" x14ac:dyDescent="0.2">
      <c r="J34" s="1" t="s">
        <v>375</v>
      </c>
      <c r="K34" s="2" t="s">
        <v>50</v>
      </c>
      <c r="L34">
        <v>20308</v>
      </c>
    </row>
    <row r="35" spans="10:12" x14ac:dyDescent="0.2">
      <c r="J35" s="1" t="s">
        <v>376</v>
      </c>
      <c r="K35" s="2" t="s">
        <v>51</v>
      </c>
      <c r="L35">
        <v>20304</v>
      </c>
    </row>
    <row r="36" spans="10:12" x14ac:dyDescent="0.2">
      <c r="J36" s="1" t="s">
        <v>377</v>
      </c>
      <c r="K36" s="2" t="s">
        <v>46</v>
      </c>
      <c r="L36">
        <v>20302</v>
      </c>
    </row>
    <row r="37" spans="10:12" x14ac:dyDescent="0.2">
      <c r="J37" s="3" t="s">
        <v>378</v>
      </c>
      <c r="K37" s="2" t="s">
        <v>46</v>
      </c>
      <c r="L37">
        <v>20303</v>
      </c>
    </row>
    <row r="38" spans="10:12" x14ac:dyDescent="0.2">
      <c r="J38" s="1" t="s">
        <v>379</v>
      </c>
      <c r="K38" s="2" t="s">
        <v>48</v>
      </c>
      <c r="L38">
        <v>20317</v>
      </c>
    </row>
    <row r="39" spans="10:12" x14ac:dyDescent="0.2">
      <c r="J39" s="1" t="s">
        <v>380</v>
      </c>
      <c r="K39" s="2" t="s">
        <v>48</v>
      </c>
      <c r="L39">
        <v>20312</v>
      </c>
    </row>
    <row r="40" spans="10:12" x14ac:dyDescent="0.2">
      <c r="J40" s="1" t="s">
        <v>381</v>
      </c>
      <c r="K40" s="2" t="s">
        <v>48</v>
      </c>
      <c r="L40">
        <v>20317</v>
      </c>
    </row>
    <row r="41" spans="10:12" x14ac:dyDescent="0.2">
      <c r="J41" s="1" t="s">
        <v>382</v>
      </c>
      <c r="K41" s="2" t="s">
        <v>46</v>
      </c>
      <c r="L41">
        <v>20302</v>
      </c>
    </row>
    <row r="42" spans="10:12" x14ac:dyDescent="0.2">
      <c r="J42" s="1" t="s">
        <v>383</v>
      </c>
      <c r="K42" s="2" t="s">
        <v>46</v>
      </c>
      <c r="L42">
        <v>20302</v>
      </c>
    </row>
    <row r="43" spans="10:12" x14ac:dyDescent="0.2">
      <c r="J43" s="1" t="s">
        <v>384</v>
      </c>
      <c r="K43" s="2" t="s">
        <v>47</v>
      </c>
      <c r="L43">
        <v>20304</v>
      </c>
    </row>
    <row r="44" spans="10:12" x14ac:dyDescent="0.2">
      <c r="J44" s="1" t="s">
        <v>385</v>
      </c>
      <c r="K44" s="2" t="s">
        <v>47</v>
      </c>
      <c r="L44">
        <v>20304</v>
      </c>
    </row>
    <row r="45" spans="10:12" x14ac:dyDescent="0.2">
      <c r="J45" s="1" t="s">
        <v>386</v>
      </c>
      <c r="K45" s="2" t="s">
        <v>47</v>
      </c>
      <c r="L45">
        <v>20304</v>
      </c>
    </row>
    <row r="46" spans="10:12" x14ac:dyDescent="0.2">
      <c r="J46" s="1" t="s">
        <v>387</v>
      </c>
      <c r="K46" s="2" t="s">
        <v>47</v>
      </c>
      <c r="L46">
        <v>20304</v>
      </c>
    </row>
    <row r="47" spans="10:12" x14ac:dyDescent="0.2">
      <c r="J47" s="1" t="s">
        <v>388</v>
      </c>
      <c r="K47" s="2" t="s">
        <v>47</v>
      </c>
      <c r="L47">
        <v>20304</v>
      </c>
    </row>
    <row r="48" spans="10:12" x14ac:dyDescent="0.2">
      <c r="J48" s="1" t="s">
        <v>389</v>
      </c>
      <c r="K48" s="2" t="s">
        <v>47</v>
      </c>
      <c r="L48">
        <v>20304</v>
      </c>
    </row>
    <row r="49" spans="10:12" x14ac:dyDescent="0.2">
      <c r="J49" s="1" t="s">
        <v>390</v>
      </c>
      <c r="K49" s="2" t="s">
        <v>47</v>
      </c>
      <c r="L49">
        <v>20304</v>
      </c>
    </row>
    <row r="50" spans="10:12" x14ac:dyDescent="0.2">
      <c r="J50" s="1" t="s">
        <v>391</v>
      </c>
      <c r="K50" s="2" t="s">
        <v>49</v>
      </c>
      <c r="L50">
        <v>20309</v>
      </c>
    </row>
    <row r="51" spans="10:12" x14ac:dyDescent="0.2">
      <c r="J51" s="1" t="s">
        <v>52</v>
      </c>
      <c r="K51" s="2" t="s">
        <v>52</v>
      </c>
      <c r="L51">
        <v>20307</v>
      </c>
    </row>
    <row r="52" spans="10:12" x14ac:dyDescent="0.2">
      <c r="J52" s="1" t="s">
        <v>392</v>
      </c>
      <c r="K52" s="2" t="s">
        <v>48</v>
      </c>
      <c r="L52">
        <v>20312</v>
      </c>
    </row>
    <row r="53" spans="10:12" x14ac:dyDescent="0.2">
      <c r="J53" s="1" t="s">
        <v>393</v>
      </c>
      <c r="K53" s="2" t="s">
        <v>46</v>
      </c>
      <c r="L53">
        <v>20302</v>
      </c>
    </row>
    <row r="54" spans="10:12" x14ac:dyDescent="0.2">
      <c r="J54" s="1" t="s">
        <v>403</v>
      </c>
      <c r="K54" s="2" t="s">
        <v>46</v>
      </c>
      <c r="L54">
        <v>20302</v>
      </c>
    </row>
    <row r="55" spans="10:12" x14ac:dyDescent="0.2">
      <c r="J55" s="1" t="s">
        <v>394</v>
      </c>
      <c r="K55" s="2" t="s">
        <v>46</v>
      </c>
      <c r="L55">
        <v>20302</v>
      </c>
    </row>
    <row r="56" spans="10:12" x14ac:dyDescent="0.2">
      <c r="J56" s="1" t="s">
        <v>395</v>
      </c>
      <c r="K56" s="2" t="s">
        <v>49</v>
      </c>
      <c r="L56">
        <v>20307</v>
      </c>
    </row>
    <row r="57" spans="10:12" x14ac:dyDescent="0.2">
      <c r="J57" s="1" t="s">
        <v>396</v>
      </c>
      <c r="K57" s="2" t="s">
        <v>52</v>
      </c>
      <c r="L57">
        <v>20307</v>
      </c>
    </row>
    <row r="58" spans="10:12" x14ac:dyDescent="0.2">
      <c r="J58" s="1" t="s">
        <v>397</v>
      </c>
      <c r="K58" s="2" t="s">
        <v>52</v>
      </c>
      <c r="L58">
        <v>20307</v>
      </c>
    </row>
    <row r="59" spans="10:12" x14ac:dyDescent="0.2">
      <c r="J59" s="1" t="s">
        <v>398</v>
      </c>
      <c r="K59" s="2" t="s">
        <v>51</v>
      </c>
      <c r="L59">
        <v>20304</v>
      </c>
    </row>
    <row r="60" spans="10:12" x14ac:dyDescent="0.2">
      <c r="J60" s="1" t="s">
        <v>399</v>
      </c>
      <c r="K60" s="2" t="s">
        <v>46</v>
      </c>
      <c r="L60">
        <v>20304</v>
      </c>
    </row>
    <row r="61" spans="10:12" x14ac:dyDescent="0.2">
      <c r="J61" s="1" t="s">
        <v>400</v>
      </c>
      <c r="K61" s="2" t="s">
        <v>46</v>
      </c>
      <c r="L61">
        <v>20302</v>
      </c>
    </row>
    <row r="62" spans="10:12" x14ac:dyDescent="0.2">
      <c r="J62" s="1" t="s">
        <v>401</v>
      </c>
      <c r="K62" s="2" t="s">
        <v>48</v>
      </c>
      <c r="L62">
        <v>20302</v>
      </c>
    </row>
    <row r="63" spans="10:12" x14ac:dyDescent="0.2">
      <c r="J63" s="1" t="s">
        <v>402</v>
      </c>
      <c r="K63" s="2" t="s">
        <v>46</v>
      </c>
      <c r="L63">
        <v>20302</v>
      </c>
    </row>
    <row r="64" spans="10:12" x14ac:dyDescent="0.2">
      <c r="J64" s="1" t="s">
        <v>33</v>
      </c>
      <c r="K64" s="2" t="s">
        <v>50</v>
      </c>
      <c r="L64">
        <v>20308</v>
      </c>
    </row>
    <row r="65" spans="10:12" x14ac:dyDescent="0.2">
      <c r="J65" s="1" t="s">
        <v>40</v>
      </c>
      <c r="K65" s="2" t="s">
        <v>48</v>
      </c>
      <c r="L65">
        <v>20312</v>
      </c>
    </row>
  </sheetData>
  <sheetProtection algorithmName="SHA-512" hashValue="4ZGQMVEpG64uz4UCyVtYwUURTdZq2R8IDEIwL0QN3ze3X0YNzADNWrEl8k+w1qT3U+OYLR3K2SN1nNNRDZdG2A==" saltValue="xqpBdP9i10cYUiQZsgF26w==" spinCount="100000" sheet="1" objects="1" scenarios="1" selectLockedCells="1" selectUnlockedCells="1"/>
  <dataValidations disablePrompts="1" count="2">
    <dataValidation type="list" allowBlank="1" showInputMessage="1" showErrorMessage="1" sqref="F4:G4">
      <formula1>$O$2:$O$17</formula1>
    </dataValidation>
    <dataValidation type="list" allowBlank="1" showInputMessage="1" showErrorMessage="1" sqref="B4:B18 J64">
      <formula1>#REF!</formula1>
    </dataValidation>
  </dataValidations>
  <pageMargins left="0.7" right="0.7" top="0.75" bottom="0.75" header="0.3" footer="0.3"/>
  <pageSetup paperSize="9" orientation="portrait" r:id="rId1"/>
  <tableParts count="5">
    <tablePart r:id="rId2"/>
    <tablePart r:id="rId3"/>
    <tablePart r:id="rId4"/>
    <tablePart r:id="rId5"/>
    <tablePart r:id="rId6"/>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L97"/>
  <sheetViews>
    <sheetView showGridLines="0" topLeftCell="A73" zoomScaleNormal="100" workbookViewId="0">
      <selection activeCell="D100" sqref="D100"/>
    </sheetView>
  </sheetViews>
  <sheetFormatPr baseColWidth="10" defaultColWidth="11" defaultRowHeight="14.25" x14ac:dyDescent="0.2"/>
  <cols>
    <col min="1" max="1" width="10.875" customWidth="1"/>
    <col min="2" max="2" width="15.625" bestFit="1" customWidth="1"/>
    <col min="3" max="3" width="34.375" customWidth="1"/>
    <col min="4" max="4" width="21.625" bestFit="1" customWidth="1"/>
    <col min="5" max="5" width="17.5" bestFit="1" customWidth="1"/>
    <col min="6" max="6" width="19.125" bestFit="1" customWidth="1"/>
    <col min="7" max="7" width="7.875" bestFit="1" customWidth="1"/>
    <col min="8" max="8" width="9.5" customWidth="1"/>
    <col min="9" max="9" width="14.375" customWidth="1"/>
    <col min="10" max="10" width="10" customWidth="1"/>
    <col min="11" max="11" width="11.5" customWidth="1"/>
    <col min="12" max="12" width="11" customWidth="1"/>
    <col min="18" max="18"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47">
        <f>COUNTIF(T_Alex[Temps réel],"&gt;0")/COUNTA(T_Alex[Description])</f>
        <v>1</v>
      </c>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c r="B14" s="26"/>
      <c r="C14" s="23" t="s">
        <v>167</v>
      </c>
      <c r="D14" s="23" t="s">
        <v>44</v>
      </c>
      <c r="E14" s="8" t="s">
        <v>45</v>
      </c>
      <c r="F14" s="8">
        <v>20307</v>
      </c>
      <c r="G14" s="8" t="s">
        <v>114</v>
      </c>
      <c r="H14" s="8" t="s">
        <v>76</v>
      </c>
      <c r="I14" s="11"/>
      <c r="J14" s="22">
        <v>6.25E-2</v>
      </c>
      <c r="K14" s="8" t="s">
        <v>60</v>
      </c>
      <c r="L14" s="13" t="s">
        <v>83</v>
      </c>
    </row>
    <row r="15" spans="1:12" x14ac:dyDescent="0.2">
      <c r="A15" s="13"/>
      <c r="B15" s="21"/>
      <c r="C15" s="21" t="s">
        <v>100</v>
      </c>
      <c r="D15" s="21" t="s">
        <v>7</v>
      </c>
      <c r="E15" s="17" t="s">
        <v>213</v>
      </c>
      <c r="F15" s="17" t="s">
        <v>213</v>
      </c>
      <c r="G15" s="13" t="s">
        <v>98</v>
      </c>
      <c r="H15" s="13" t="s">
        <v>76</v>
      </c>
      <c r="I15" s="28"/>
      <c r="J15" s="29">
        <v>4.1666666666666664E-2</v>
      </c>
      <c r="K15" s="13" t="s">
        <v>60</v>
      </c>
      <c r="L15" s="13" t="s">
        <v>83</v>
      </c>
    </row>
    <row r="16" spans="1:12" x14ac:dyDescent="0.2">
      <c r="A16" s="13" t="s">
        <v>89</v>
      </c>
      <c r="B16" s="21">
        <v>43482</v>
      </c>
      <c r="C16" s="21" t="s">
        <v>136</v>
      </c>
      <c r="D16" s="21" t="s">
        <v>10</v>
      </c>
      <c r="E16" s="17" t="s">
        <v>213</v>
      </c>
      <c r="F16" s="17" t="s">
        <v>213</v>
      </c>
      <c r="G16" s="13"/>
      <c r="H16" s="13" t="s">
        <v>76</v>
      </c>
      <c r="I16" s="28">
        <v>0.125</v>
      </c>
      <c r="J16" s="29">
        <v>0.104166666666667</v>
      </c>
      <c r="K16" s="13" t="s">
        <v>60</v>
      </c>
      <c r="L16" s="13"/>
    </row>
    <row r="17" spans="1:12" x14ac:dyDescent="0.2">
      <c r="A17" s="13" t="s">
        <v>89</v>
      </c>
      <c r="B17" s="21">
        <v>43486</v>
      </c>
      <c r="C17" s="21" t="s">
        <v>157</v>
      </c>
      <c r="D17" s="21" t="s">
        <v>151</v>
      </c>
      <c r="E17" s="17" t="s">
        <v>213</v>
      </c>
      <c r="F17" s="17" t="s">
        <v>213</v>
      </c>
      <c r="G17" s="13"/>
      <c r="H17" s="13" t="s">
        <v>76</v>
      </c>
      <c r="I17" s="28"/>
      <c r="J17" s="29">
        <v>0.3125</v>
      </c>
      <c r="K17" s="13" t="s">
        <v>60</v>
      </c>
      <c r="L17" s="13"/>
    </row>
    <row r="18" spans="1:12" x14ac:dyDescent="0.2">
      <c r="A18" s="13" t="s">
        <v>89</v>
      </c>
      <c r="B18" s="21">
        <v>43486</v>
      </c>
      <c r="C18" s="21" t="s">
        <v>158</v>
      </c>
      <c r="D18" s="21" t="s">
        <v>11</v>
      </c>
      <c r="E18" s="17"/>
      <c r="F18" s="17"/>
      <c r="G18" s="13"/>
      <c r="H18" s="13" t="s">
        <v>76</v>
      </c>
      <c r="I18" s="28">
        <v>0.125</v>
      </c>
      <c r="J18" s="29">
        <v>0.125</v>
      </c>
      <c r="K18" s="13" t="s">
        <v>60</v>
      </c>
      <c r="L18" s="13"/>
    </row>
    <row r="19" spans="1:12" x14ac:dyDescent="0.2">
      <c r="A19" s="13" t="s">
        <v>89</v>
      </c>
      <c r="B19" s="21">
        <v>43493</v>
      </c>
      <c r="C19" s="21" t="s">
        <v>208</v>
      </c>
      <c r="D19" s="21" t="s">
        <v>151</v>
      </c>
      <c r="E19" s="17" t="s">
        <v>213</v>
      </c>
      <c r="F19" s="17" t="s">
        <v>213</v>
      </c>
      <c r="G19" s="13" t="s">
        <v>209</v>
      </c>
      <c r="H19" s="13" t="s">
        <v>76</v>
      </c>
      <c r="I19" s="28"/>
      <c r="J19" s="29">
        <v>0.3125</v>
      </c>
      <c r="K19" s="13" t="s">
        <v>60</v>
      </c>
      <c r="L19" s="13"/>
    </row>
    <row r="20" spans="1:12" x14ac:dyDescent="0.2">
      <c r="A20" s="13" t="s">
        <v>89</v>
      </c>
      <c r="B20" s="21">
        <v>43500</v>
      </c>
      <c r="C20" s="21" t="s">
        <v>286</v>
      </c>
      <c r="D20" s="21" t="s">
        <v>151</v>
      </c>
      <c r="E20" s="17" t="s">
        <v>213</v>
      </c>
      <c r="F20" s="17" t="s">
        <v>213</v>
      </c>
      <c r="G20" s="13" t="s">
        <v>283</v>
      </c>
      <c r="H20" s="13" t="s">
        <v>76</v>
      </c>
      <c r="I20" s="28"/>
      <c r="J20" s="29">
        <v>0.3125</v>
      </c>
      <c r="K20" s="13" t="s">
        <v>60</v>
      </c>
      <c r="L20" s="13" t="s">
        <v>83</v>
      </c>
    </row>
    <row r="21" spans="1:12" x14ac:dyDescent="0.2">
      <c r="A21" s="13" t="s">
        <v>89</v>
      </c>
      <c r="B21" s="21">
        <v>43500</v>
      </c>
      <c r="C21" s="21" t="s">
        <v>127</v>
      </c>
      <c r="D21" s="21" t="s">
        <v>32</v>
      </c>
      <c r="E21" s="17" t="s">
        <v>213</v>
      </c>
      <c r="F21" s="17" t="s">
        <v>213</v>
      </c>
      <c r="G21" s="13" t="s">
        <v>287</v>
      </c>
      <c r="H21" s="13" t="s">
        <v>76</v>
      </c>
      <c r="I21" s="28"/>
      <c r="J21" s="29">
        <v>0.125</v>
      </c>
      <c r="K21" s="13" t="s">
        <v>60</v>
      </c>
      <c r="L21" s="13"/>
    </row>
    <row r="22" spans="1:12" x14ac:dyDescent="0.2">
      <c r="A22" s="13" t="s">
        <v>89</v>
      </c>
      <c r="B22" s="21">
        <v>43508</v>
      </c>
      <c r="C22" s="21" t="s">
        <v>442</v>
      </c>
      <c r="D22" s="21" t="s">
        <v>52</v>
      </c>
      <c r="E22" s="17" t="s">
        <v>52</v>
      </c>
      <c r="F22" s="17">
        <v>20307</v>
      </c>
      <c r="G22" s="13" t="s">
        <v>443</v>
      </c>
      <c r="H22" s="13" t="s">
        <v>76</v>
      </c>
      <c r="I22" s="28">
        <v>8.3333333333333301E-2</v>
      </c>
      <c r="J22" s="29">
        <v>0.104166666666667</v>
      </c>
      <c r="K22" s="13" t="s">
        <v>60</v>
      </c>
      <c r="L22" s="13"/>
    </row>
    <row r="23" spans="1:12" x14ac:dyDescent="0.2">
      <c r="A23" s="13" t="s">
        <v>444</v>
      </c>
      <c r="B23" s="21">
        <v>43509</v>
      </c>
      <c r="C23" s="21" t="s">
        <v>446</v>
      </c>
      <c r="D23" s="21" t="s">
        <v>384</v>
      </c>
      <c r="E23" s="17" t="s">
        <v>47</v>
      </c>
      <c r="F23" s="17">
        <v>20304</v>
      </c>
      <c r="G23" s="13" t="s">
        <v>445</v>
      </c>
      <c r="H23" s="13" t="s">
        <v>76</v>
      </c>
      <c r="I23" s="28"/>
      <c r="J23" s="29">
        <v>4.1666666666666664E-2</v>
      </c>
      <c r="K23" s="13" t="s">
        <v>60</v>
      </c>
      <c r="L23" s="13" t="s">
        <v>83</v>
      </c>
    </row>
    <row r="24" spans="1:12" x14ac:dyDescent="0.2">
      <c r="A24" s="13" t="s">
        <v>444</v>
      </c>
      <c r="B24" s="21">
        <v>43509</v>
      </c>
      <c r="C24" s="21" t="s">
        <v>448</v>
      </c>
      <c r="D24" s="21" t="s">
        <v>393</v>
      </c>
      <c r="E24" s="17" t="s">
        <v>46</v>
      </c>
      <c r="F24" s="17">
        <v>20302</v>
      </c>
      <c r="G24" s="13" t="s">
        <v>447</v>
      </c>
      <c r="H24" s="13" t="s">
        <v>76</v>
      </c>
      <c r="I24" s="28"/>
      <c r="J24" s="29">
        <v>4.1666666666666664E-2</v>
      </c>
      <c r="K24" s="13" t="s">
        <v>60</v>
      </c>
      <c r="L24" s="13" t="s">
        <v>83</v>
      </c>
    </row>
    <row r="25" spans="1:12" x14ac:dyDescent="0.2">
      <c r="A25" s="13" t="s">
        <v>444</v>
      </c>
      <c r="B25" s="21">
        <v>43509</v>
      </c>
      <c r="C25" s="21" t="s">
        <v>450</v>
      </c>
      <c r="D25" s="21" t="s">
        <v>388</v>
      </c>
      <c r="E25" s="17" t="s">
        <v>47</v>
      </c>
      <c r="F25" s="17">
        <v>20304</v>
      </c>
      <c r="G25" s="13" t="s">
        <v>449</v>
      </c>
      <c r="H25" s="13" t="s">
        <v>76</v>
      </c>
      <c r="I25" s="28"/>
      <c r="J25" s="29">
        <v>4.1666666666666664E-2</v>
      </c>
      <c r="K25" s="13" t="s">
        <v>60</v>
      </c>
      <c r="L25" s="13" t="s">
        <v>83</v>
      </c>
    </row>
    <row r="26" spans="1:12" x14ac:dyDescent="0.2">
      <c r="A26" s="13" t="s">
        <v>444</v>
      </c>
      <c r="B26" s="21">
        <v>43509</v>
      </c>
      <c r="C26" s="21" t="s">
        <v>452</v>
      </c>
      <c r="D26" s="21" t="s">
        <v>33</v>
      </c>
      <c r="E26" s="17" t="s">
        <v>50</v>
      </c>
      <c r="F26" s="17">
        <v>20308</v>
      </c>
      <c r="G26" s="13" t="s">
        <v>451</v>
      </c>
      <c r="H26" s="13" t="s">
        <v>76</v>
      </c>
      <c r="I26" s="28"/>
      <c r="J26" s="29">
        <v>6.25E-2</v>
      </c>
      <c r="K26" s="13" t="s">
        <v>60</v>
      </c>
      <c r="L26" s="13" t="s">
        <v>83</v>
      </c>
    </row>
    <row r="27" spans="1:12" x14ac:dyDescent="0.2">
      <c r="A27" s="13" t="s">
        <v>444</v>
      </c>
      <c r="B27" s="21">
        <v>43509</v>
      </c>
      <c r="C27" s="21" t="s">
        <v>454</v>
      </c>
      <c r="D27" s="21" t="s">
        <v>387</v>
      </c>
      <c r="E27" s="17" t="s">
        <v>47</v>
      </c>
      <c r="F27" s="17">
        <v>20304</v>
      </c>
      <c r="G27" s="13" t="s">
        <v>453</v>
      </c>
      <c r="H27" s="13" t="s">
        <v>76</v>
      </c>
      <c r="I27" s="28"/>
      <c r="J27" s="29">
        <v>2.0833333333333332E-2</v>
      </c>
      <c r="K27" s="13" t="s">
        <v>60</v>
      </c>
      <c r="L27" s="13" t="s">
        <v>83</v>
      </c>
    </row>
    <row r="28" spans="1:12" x14ac:dyDescent="0.2">
      <c r="A28" s="13" t="s">
        <v>457</v>
      </c>
      <c r="B28" s="21">
        <v>43509</v>
      </c>
      <c r="C28" s="21" t="s">
        <v>455</v>
      </c>
      <c r="D28" s="21" t="s">
        <v>351</v>
      </c>
      <c r="E28" s="17" t="s">
        <v>47</v>
      </c>
      <c r="F28" s="17">
        <v>20304</v>
      </c>
      <c r="G28" s="13" t="s">
        <v>456</v>
      </c>
      <c r="H28" s="13" t="s">
        <v>76</v>
      </c>
      <c r="I28" s="28"/>
      <c r="J28" s="29">
        <v>4.1666666666666664E-2</v>
      </c>
      <c r="K28" s="13" t="s">
        <v>60</v>
      </c>
      <c r="L28" s="13" t="s">
        <v>83</v>
      </c>
    </row>
    <row r="29" spans="1:12" x14ac:dyDescent="0.2">
      <c r="A29" s="13" t="s">
        <v>89</v>
      </c>
      <c r="B29" s="21">
        <v>43509</v>
      </c>
      <c r="C29" s="21" t="s">
        <v>462</v>
      </c>
      <c r="D29" s="21" t="s">
        <v>350</v>
      </c>
      <c r="E29" s="17" t="s">
        <v>46</v>
      </c>
      <c r="F29" s="17">
        <v>20302</v>
      </c>
      <c r="G29" s="13" t="s">
        <v>461</v>
      </c>
      <c r="H29" s="13" t="s">
        <v>76</v>
      </c>
      <c r="I29" s="28"/>
      <c r="J29" s="29">
        <v>4.1666666666666664E-2</v>
      </c>
      <c r="K29" s="13" t="s">
        <v>60</v>
      </c>
      <c r="L29" s="13" t="s">
        <v>83</v>
      </c>
    </row>
    <row r="30" spans="1:12" x14ac:dyDescent="0.2">
      <c r="A30" s="13" t="s">
        <v>89</v>
      </c>
      <c r="B30" s="21"/>
      <c r="C30" s="21"/>
      <c r="D30" s="21"/>
      <c r="E30" s="17" t="s">
        <v>213</v>
      </c>
      <c r="F30" s="17" t="s">
        <v>213</v>
      </c>
      <c r="G30" s="13" t="s">
        <v>463</v>
      </c>
      <c r="H30" s="13" t="s">
        <v>76</v>
      </c>
      <c r="I30" s="28"/>
      <c r="J30" s="29"/>
      <c r="K30" s="13"/>
      <c r="L30" s="13" t="s">
        <v>83</v>
      </c>
    </row>
    <row r="31" spans="1:12" x14ac:dyDescent="0.2">
      <c r="A31" s="13" t="s">
        <v>89</v>
      </c>
      <c r="B31" s="21">
        <v>43518</v>
      </c>
      <c r="C31" s="21" t="s">
        <v>509</v>
      </c>
      <c r="D31" s="21" t="s">
        <v>398</v>
      </c>
      <c r="E31" s="17" t="s">
        <v>51</v>
      </c>
      <c r="F31" s="17">
        <v>20304</v>
      </c>
      <c r="G31" s="13" t="s">
        <v>589</v>
      </c>
      <c r="H31" s="13" t="s">
        <v>76</v>
      </c>
      <c r="I31" s="28"/>
      <c r="J31" s="29">
        <v>0.16666666666666599</v>
      </c>
      <c r="K31" s="13" t="s">
        <v>60</v>
      </c>
      <c r="L31" s="13"/>
    </row>
    <row r="32" spans="1:12" x14ac:dyDescent="0.2">
      <c r="A32" s="13"/>
      <c r="B32" s="21"/>
      <c r="C32" s="21" t="s">
        <v>658</v>
      </c>
      <c r="D32" s="21" t="s">
        <v>350</v>
      </c>
      <c r="E32" s="17" t="s">
        <v>46</v>
      </c>
      <c r="F32" s="17">
        <v>20302</v>
      </c>
      <c r="G32" s="13" t="s">
        <v>659</v>
      </c>
      <c r="H32" s="13" t="s">
        <v>76</v>
      </c>
      <c r="I32" s="28"/>
      <c r="J32" s="29">
        <v>0.16666666666666599</v>
      </c>
      <c r="K32" s="13" t="s">
        <v>60</v>
      </c>
      <c r="L32" s="13" t="s">
        <v>83</v>
      </c>
    </row>
    <row r="33" spans="1:12" x14ac:dyDescent="0.2">
      <c r="A33" s="13"/>
      <c r="B33" s="21"/>
      <c r="C33" s="21" t="s">
        <v>660</v>
      </c>
      <c r="D33" s="21" t="s">
        <v>346</v>
      </c>
      <c r="E33" s="17" t="s">
        <v>45</v>
      </c>
      <c r="F33" s="17">
        <v>20309</v>
      </c>
      <c r="G33" s="13" t="s">
        <v>661</v>
      </c>
      <c r="H33" s="13" t="s">
        <v>76</v>
      </c>
      <c r="I33" s="28"/>
      <c r="J33" s="29">
        <v>4.1666666666666664E-2</v>
      </c>
      <c r="K33" s="13" t="s">
        <v>60</v>
      </c>
      <c r="L33" s="13" t="s">
        <v>83</v>
      </c>
    </row>
    <row r="34" spans="1:12" x14ac:dyDescent="0.2">
      <c r="A34" s="13"/>
      <c r="B34" s="21"/>
      <c r="C34" s="21" t="s">
        <v>662</v>
      </c>
      <c r="D34" s="21" t="s">
        <v>387</v>
      </c>
      <c r="E34" s="17" t="s">
        <v>47</v>
      </c>
      <c r="F34" s="17">
        <v>20304</v>
      </c>
      <c r="G34" s="13" t="s">
        <v>663</v>
      </c>
      <c r="H34" s="13" t="s">
        <v>76</v>
      </c>
      <c r="I34" s="28"/>
      <c r="J34" s="29">
        <v>6.25E-2</v>
      </c>
      <c r="K34" s="13" t="s">
        <v>60</v>
      </c>
      <c r="L34" s="13" t="s">
        <v>83</v>
      </c>
    </row>
    <row r="35" spans="1:12" x14ac:dyDescent="0.2">
      <c r="A35" s="13"/>
      <c r="B35" s="21"/>
      <c r="C35" s="21" t="s">
        <v>664</v>
      </c>
      <c r="D35" s="21" t="s">
        <v>370</v>
      </c>
      <c r="E35" s="17" t="s">
        <v>46</v>
      </c>
      <c r="F35" s="17">
        <v>20302</v>
      </c>
      <c r="G35" s="13" t="s">
        <v>665</v>
      </c>
      <c r="H35" s="13" t="s">
        <v>76</v>
      </c>
      <c r="I35" s="28"/>
      <c r="J35" s="29">
        <v>2.0833333333333332E-2</v>
      </c>
      <c r="K35" s="13" t="s">
        <v>60</v>
      </c>
      <c r="L35" s="13" t="s">
        <v>83</v>
      </c>
    </row>
    <row r="36" spans="1:12" x14ac:dyDescent="0.2">
      <c r="A36" s="13"/>
      <c r="B36" s="21"/>
      <c r="C36" s="21" t="s">
        <v>666</v>
      </c>
      <c r="D36" s="21" t="s">
        <v>352</v>
      </c>
      <c r="E36" s="17" t="s">
        <v>43</v>
      </c>
      <c r="F36" s="17">
        <v>20301</v>
      </c>
      <c r="G36" s="13" t="s">
        <v>667</v>
      </c>
      <c r="H36" s="13" t="s">
        <v>76</v>
      </c>
      <c r="I36" s="28"/>
      <c r="J36" s="29">
        <v>0.125</v>
      </c>
      <c r="K36" s="13" t="s">
        <v>60</v>
      </c>
      <c r="L36" s="13" t="s">
        <v>83</v>
      </c>
    </row>
    <row r="37" spans="1:12" x14ac:dyDescent="0.2">
      <c r="A37" s="13"/>
      <c r="B37" s="21"/>
      <c r="C37" s="21" t="s">
        <v>668</v>
      </c>
      <c r="D37" s="21" t="s">
        <v>388</v>
      </c>
      <c r="E37" s="17" t="s">
        <v>47</v>
      </c>
      <c r="F37" s="17">
        <v>20304</v>
      </c>
      <c r="G37" s="13" t="s">
        <v>669</v>
      </c>
      <c r="H37" s="13" t="s">
        <v>76</v>
      </c>
      <c r="I37" s="28"/>
      <c r="J37" s="29">
        <v>8.3333333333333301E-2</v>
      </c>
      <c r="K37" s="13" t="s">
        <v>60</v>
      </c>
      <c r="L37" s="13" t="s">
        <v>83</v>
      </c>
    </row>
    <row r="38" spans="1:12" x14ac:dyDescent="0.2">
      <c r="A38" s="13"/>
      <c r="B38" s="21"/>
      <c r="C38" s="21" t="s">
        <v>670</v>
      </c>
      <c r="D38" s="21" t="s">
        <v>346</v>
      </c>
      <c r="E38" s="17" t="s">
        <v>45</v>
      </c>
      <c r="F38" s="17">
        <v>20309</v>
      </c>
      <c r="G38" s="13" t="s">
        <v>671</v>
      </c>
      <c r="H38" s="13" t="s">
        <v>76</v>
      </c>
      <c r="I38" s="28"/>
      <c r="J38" s="29">
        <v>4.1666666666666664E-2</v>
      </c>
      <c r="K38" s="13" t="s">
        <v>60</v>
      </c>
      <c r="L38" s="13" t="s">
        <v>83</v>
      </c>
    </row>
    <row r="39" spans="1:12" x14ac:dyDescent="0.2">
      <c r="A39" s="13"/>
      <c r="B39" s="21"/>
      <c r="C39" s="21" t="s">
        <v>672</v>
      </c>
      <c r="D39" s="21" t="s">
        <v>44</v>
      </c>
      <c r="E39" s="17" t="s">
        <v>45</v>
      </c>
      <c r="F39" s="17">
        <v>20307</v>
      </c>
      <c r="G39" s="13" t="s">
        <v>673</v>
      </c>
      <c r="H39" s="13" t="s">
        <v>76</v>
      </c>
      <c r="I39" s="28"/>
      <c r="J39" s="29">
        <v>6.25E-2</v>
      </c>
      <c r="K39" s="13" t="s">
        <v>60</v>
      </c>
      <c r="L39" s="13" t="s">
        <v>83</v>
      </c>
    </row>
    <row r="40" spans="1:12" x14ac:dyDescent="0.2">
      <c r="A40" s="13"/>
      <c r="B40" s="21"/>
      <c r="C40" s="21" t="s">
        <v>674</v>
      </c>
      <c r="D40" s="21" t="s">
        <v>349</v>
      </c>
      <c r="E40" s="17" t="s">
        <v>46</v>
      </c>
      <c r="F40" s="17">
        <v>20302</v>
      </c>
      <c r="G40" s="13" t="s">
        <v>675</v>
      </c>
      <c r="H40" s="13" t="s">
        <v>76</v>
      </c>
      <c r="I40" s="28"/>
      <c r="J40" s="29">
        <v>2.0833333333333332E-2</v>
      </c>
      <c r="K40" s="13" t="s">
        <v>60</v>
      </c>
      <c r="L40" s="13" t="s">
        <v>83</v>
      </c>
    </row>
    <row r="41" spans="1:12" x14ac:dyDescent="0.2">
      <c r="A41" s="13" t="s">
        <v>89</v>
      </c>
      <c r="B41" s="21">
        <v>43633</v>
      </c>
      <c r="C41" s="21" t="s">
        <v>127</v>
      </c>
      <c r="D41" s="21" t="s">
        <v>33</v>
      </c>
      <c r="E41" s="17" t="s">
        <v>50</v>
      </c>
      <c r="F41" s="17">
        <v>20308</v>
      </c>
      <c r="G41" s="13" t="s">
        <v>716</v>
      </c>
      <c r="H41" s="13" t="s">
        <v>76</v>
      </c>
      <c r="I41" s="28"/>
      <c r="J41" s="29">
        <v>4.1666666666666664E-2</v>
      </c>
      <c r="K41" s="13" t="s">
        <v>60</v>
      </c>
      <c r="L41" s="13"/>
    </row>
    <row r="42" spans="1:12" x14ac:dyDescent="0.2">
      <c r="A42" s="13"/>
      <c r="B42" s="21"/>
      <c r="C42" s="21" t="s">
        <v>726</v>
      </c>
      <c r="D42" s="21" t="s">
        <v>346</v>
      </c>
      <c r="E42" s="17" t="s">
        <v>45</v>
      </c>
      <c r="F42" s="17">
        <v>20309</v>
      </c>
      <c r="G42" s="13" t="s">
        <v>727</v>
      </c>
      <c r="H42" s="13" t="s">
        <v>76</v>
      </c>
      <c r="I42" s="28"/>
      <c r="J42" s="29">
        <v>6.25E-2</v>
      </c>
      <c r="K42" s="13" t="s">
        <v>60</v>
      </c>
      <c r="L42" s="13" t="s">
        <v>83</v>
      </c>
    </row>
    <row r="43" spans="1:12" x14ac:dyDescent="0.2">
      <c r="A43" s="13"/>
      <c r="B43" s="21"/>
      <c r="C43" s="21" t="s">
        <v>728</v>
      </c>
      <c r="D43" s="21" t="s">
        <v>379</v>
      </c>
      <c r="E43" s="17" t="s">
        <v>48</v>
      </c>
      <c r="F43" s="17">
        <v>20317</v>
      </c>
      <c r="G43" s="13" t="s">
        <v>729</v>
      </c>
      <c r="H43" s="13" t="s">
        <v>76</v>
      </c>
      <c r="I43" s="28"/>
      <c r="J43" s="29">
        <v>0.104166666666667</v>
      </c>
      <c r="K43" s="13" t="s">
        <v>60</v>
      </c>
      <c r="L43" s="13" t="s">
        <v>83</v>
      </c>
    </row>
    <row r="44" spans="1:12" x14ac:dyDescent="0.2">
      <c r="A44" s="13"/>
      <c r="B44" s="21"/>
      <c r="C44" s="21" t="s">
        <v>730</v>
      </c>
      <c r="D44" s="21" t="s">
        <v>385</v>
      </c>
      <c r="E44" s="17" t="s">
        <v>47</v>
      </c>
      <c r="F44" s="17">
        <v>20304</v>
      </c>
      <c r="G44" s="13" t="s">
        <v>731</v>
      </c>
      <c r="H44" s="13" t="s">
        <v>76</v>
      </c>
      <c r="I44" s="28"/>
      <c r="J44" s="29">
        <v>2.0833333333333332E-2</v>
      </c>
      <c r="K44" s="13" t="s">
        <v>60</v>
      </c>
      <c r="L44" s="13" t="s">
        <v>83</v>
      </c>
    </row>
    <row r="45" spans="1:12" x14ac:dyDescent="0.2">
      <c r="A45" s="13"/>
      <c r="B45" s="21"/>
      <c r="C45" s="21" t="s">
        <v>732</v>
      </c>
      <c r="D45" s="21" t="s">
        <v>393</v>
      </c>
      <c r="E45" s="17" t="s">
        <v>46</v>
      </c>
      <c r="F45" s="17">
        <v>20302</v>
      </c>
      <c r="G45" s="13" t="s">
        <v>733</v>
      </c>
      <c r="H45" s="13" t="s">
        <v>76</v>
      </c>
      <c r="I45" s="28"/>
      <c r="J45" s="29">
        <v>4.1666666666666664E-2</v>
      </c>
      <c r="K45" s="13" t="s">
        <v>60</v>
      </c>
      <c r="L45" s="13" t="s">
        <v>83</v>
      </c>
    </row>
    <row r="46" spans="1:12" x14ac:dyDescent="0.2">
      <c r="A46" s="13"/>
      <c r="B46" s="21"/>
      <c r="C46" s="21" t="s">
        <v>734</v>
      </c>
      <c r="D46" s="21" t="s">
        <v>346</v>
      </c>
      <c r="E46" s="17" t="s">
        <v>45</v>
      </c>
      <c r="F46" s="17">
        <v>20309</v>
      </c>
      <c r="G46" s="13" t="s">
        <v>735</v>
      </c>
      <c r="H46" s="13" t="s">
        <v>76</v>
      </c>
      <c r="I46" s="28"/>
      <c r="J46" s="29">
        <v>4.1666666666666664E-2</v>
      </c>
      <c r="K46" s="13" t="s">
        <v>60</v>
      </c>
      <c r="L46" s="13" t="s">
        <v>83</v>
      </c>
    </row>
    <row r="47" spans="1:12" x14ac:dyDescent="0.2">
      <c r="A47" s="13"/>
      <c r="B47" s="21"/>
      <c r="C47" s="21" t="s">
        <v>736</v>
      </c>
      <c r="D47" s="21" t="s">
        <v>351</v>
      </c>
      <c r="E47" s="17" t="s">
        <v>47</v>
      </c>
      <c r="F47" s="17">
        <v>20304</v>
      </c>
      <c r="G47" s="13" t="s">
        <v>737</v>
      </c>
      <c r="H47" s="13" t="s">
        <v>76</v>
      </c>
      <c r="I47" s="28"/>
      <c r="J47" s="29">
        <v>6.25E-2</v>
      </c>
      <c r="K47" s="13" t="s">
        <v>60</v>
      </c>
      <c r="L47" s="13" t="s">
        <v>83</v>
      </c>
    </row>
    <row r="48" spans="1:12" x14ac:dyDescent="0.2">
      <c r="A48" s="13"/>
      <c r="B48" s="21"/>
      <c r="C48" s="21" t="s">
        <v>738</v>
      </c>
      <c r="D48" s="21" t="s">
        <v>352</v>
      </c>
      <c r="E48" s="17" t="s">
        <v>43</v>
      </c>
      <c r="F48" s="17">
        <v>20301</v>
      </c>
      <c r="G48" s="13" t="s">
        <v>739</v>
      </c>
      <c r="H48" s="13" t="s">
        <v>76</v>
      </c>
      <c r="I48" s="28"/>
      <c r="J48" s="29">
        <v>4.1666666666666664E-2</v>
      </c>
      <c r="K48" s="13" t="s">
        <v>60</v>
      </c>
      <c r="L48" s="13" t="s">
        <v>83</v>
      </c>
    </row>
    <row r="49" spans="1:12" x14ac:dyDescent="0.2">
      <c r="A49" s="13"/>
      <c r="B49" s="21"/>
      <c r="C49" s="21" t="s">
        <v>762</v>
      </c>
      <c r="D49" s="21" t="s">
        <v>388</v>
      </c>
      <c r="E49" s="17" t="s">
        <v>47</v>
      </c>
      <c r="F49" s="17">
        <v>20304</v>
      </c>
      <c r="G49" s="13" t="s">
        <v>763</v>
      </c>
      <c r="H49" s="13" t="s">
        <v>76</v>
      </c>
      <c r="I49" s="28"/>
      <c r="J49" s="29">
        <v>2.0833333333333332E-2</v>
      </c>
      <c r="K49" s="13" t="s">
        <v>60</v>
      </c>
      <c r="L49" s="13" t="s">
        <v>83</v>
      </c>
    </row>
    <row r="50" spans="1:12" x14ac:dyDescent="0.2">
      <c r="A50" s="13"/>
      <c r="B50" s="21"/>
      <c r="C50" s="21" t="s">
        <v>764</v>
      </c>
      <c r="D50" s="21" t="s">
        <v>393</v>
      </c>
      <c r="E50" s="17" t="s">
        <v>46</v>
      </c>
      <c r="F50" s="17">
        <v>20302</v>
      </c>
      <c r="G50" s="13" t="s">
        <v>765</v>
      </c>
      <c r="H50" s="13" t="s">
        <v>76</v>
      </c>
      <c r="I50" s="28"/>
      <c r="J50" s="29">
        <v>2.0833333333333332E-2</v>
      </c>
      <c r="K50" s="13" t="s">
        <v>60</v>
      </c>
      <c r="L50" s="13" t="s">
        <v>83</v>
      </c>
    </row>
    <row r="51" spans="1:12" x14ac:dyDescent="0.2">
      <c r="A51" s="13"/>
      <c r="B51" s="21"/>
      <c r="C51" s="21" t="s">
        <v>766</v>
      </c>
      <c r="D51" s="21"/>
      <c r="E51" s="17" t="s">
        <v>213</v>
      </c>
      <c r="F51" s="17" t="s">
        <v>213</v>
      </c>
      <c r="G51" s="13" t="s">
        <v>767</v>
      </c>
      <c r="H51" s="13" t="s">
        <v>76</v>
      </c>
      <c r="I51" s="28"/>
      <c r="J51" s="29">
        <v>8.3333333333333301E-2</v>
      </c>
      <c r="K51" s="13" t="s">
        <v>60</v>
      </c>
      <c r="L51" s="13" t="s">
        <v>83</v>
      </c>
    </row>
    <row r="52" spans="1:12" x14ac:dyDescent="0.2">
      <c r="A52" s="13"/>
      <c r="B52" s="21"/>
      <c r="C52" s="21" t="s">
        <v>768</v>
      </c>
      <c r="D52" s="21" t="s">
        <v>33</v>
      </c>
      <c r="E52" s="17" t="s">
        <v>50</v>
      </c>
      <c r="F52" s="17">
        <v>20308</v>
      </c>
      <c r="G52" s="13" t="s">
        <v>769</v>
      </c>
      <c r="H52" s="13" t="s">
        <v>76</v>
      </c>
      <c r="I52" s="28"/>
      <c r="J52" s="29">
        <v>4.1666666666666664E-2</v>
      </c>
      <c r="K52" s="13" t="s">
        <v>60</v>
      </c>
      <c r="L52" s="13" t="s">
        <v>83</v>
      </c>
    </row>
    <row r="53" spans="1:12" x14ac:dyDescent="0.2">
      <c r="A53" s="13"/>
      <c r="B53" s="21"/>
      <c r="C53" s="21" t="s">
        <v>770</v>
      </c>
      <c r="D53" s="21" t="s">
        <v>394</v>
      </c>
      <c r="E53" s="17" t="s">
        <v>46</v>
      </c>
      <c r="F53" s="17">
        <v>20302</v>
      </c>
      <c r="G53" s="13" t="s">
        <v>771</v>
      </c>
      <c r="H53" s="13" t="s">
        <v>76</v>
      </c>
      <c r="I53" s="28"/>
      <c r="J53" s="29">
        <v>4.1666666666666664E-2</v>
      </c>
      <c r="K53" s="13" t="s">
        <v>60</v>
      </c>
      <c r="L53" s="13" t="s">
        <v>83</v>
      </c>
    </row>
    <row r="54" spans="1:12" x14ac:dyDescent="0.2">
      <c r="A54" s="13"/>
      <c r="B54" s="21"/>
      <c r="C54" s="21" t="s">
        <v>772</v>
      </c>
      <c r="D54" s="21" t="s">
        <v>388</v>
      </c>
      <c r="E54" s="17" t="s">
        <v>47</v>
      </c>
      <c r="F54" s="17">
        <v>20304</v>
      </c>
      <c r="G54" s="13" t="s">
        <v>773</v>
      </c>
      <c r="H54" s="13" t="s">
        <v>76</v>
      </c>
      <c r="I54" s="28"/>
      <c r="J54" s="29">
        <v>4.1666666666666664E-2</v>
      </c>
      <c r="K54" s="13" t="s">
        <v>60</v>
      </c>
      <c r="L54" s="13" t="s">
        <v>83</v>
      </c>
    </row>
    <row r="55" spans="1:12" x14ac:dyDescent="0.2">
      <c r="A55" s="13"/>
      <c r="B55" s="21"/>
      <c r="C55" s="21" t="s">
        <v>774</v>
      </c>
      <c r="D55" s="21" t="s">
        <v>384</v>
      </c>
      <c r="E55" s="17" t="s">
        <v>47</v>
      </c>
      <c r="F55" s="17">
        <v>20304</v>
      </c>
      <c r="G55" s="13" t="s">
        <v>775</v>
      </c>
      <c r="H55" s="13" t="s">
        <v>76</v>
      </c>
      <c r="I55" s="28"/>
      <c r="J55" s="29">
        <v>2.0833333333333332E-2</v>
      </c>
      <c r="K55" s="13" t="s">
        <v>60</v>
      </c>
      <c r="L55" s="13" t="s">
        <v>83</v>
      </c>
    </row>
    <row r="56" spans="1:12" x14ac:dyDescent="0.2">
      <c r="A56" s="13"/>
      <c r="B56" s="21"/>
      <c r="C56" s="21" t="s">
        <v>802</v>
      </c>
      <c r="D56" s="21" t="s">
        <v>377</v>
      </c>
      <c r="E56" s="17" t="s">
        <v>46</v>
      </c>
      <c r="F56" s="17">
        <v>20302</v>
      </c>
      <c r="G56" s="13" t="s">
        <v>803</v>
      </c>
      <c r="H56" s="13" t="s">
        <v>76</v>
      </c>
      <c r="I56" s="28"/>
      <c r="J56" s="29">
        <v>2.0833333333333332E-2</v>
      </c>
      <c r="K56" s="13" t="s">
        <v>60</v>
      </c>
      <c r="L56" s="13" t="s">
        <v>83</v>
      </c>
    </row>
    <row r="57" spans="1:12" x14ac:dyDescent="0.2">
      <c r="A57" s="13"/>
      <c r="B57" s="21"/>
      <c r="C57" s="21" t="s">
        <v>804</v>
      </c>
      <c r="D57" s="21" t="s">
        <v>378</v>
      </c>
      <c r="E57" s="17" t="s">
        <v>46</v>
      </c>
      <c r="F57" s="17">
        <v>20303</v>
      </c>
      <c r="G57" s="13" t="s">
        <v>805</v>
      </c>
      <c r="H57" s="13" t="s">
        <v>76</v>
      </c>
      <c r="I57" s="28"/>
      <c r="J57" s="29">
        <v>2.0833333333333332E-2</v>
      </c>
      <c r="K57" s="13" t="s">
        <v>60</v>
      </c>
      <c r="L57" s="13" t="s">
        <v>83</v>
      </c>
    </row>
    <row r="58" spans="1:12" x14ac:dyDescent="0.2">
      <c r="A58" s="13"/>
      <c r="B58" s="21"/>
      <c r="C58" s="21" t="s">
        <v>806</v>
      </c>
      <c r="D58" s="21" t="s">
        <v>356</v>
      </c>
      <c r="E58" s="17" t="s">
        <v>46</v>
      </c>
      <c r="F58" s="17">
        <v>20302</v>
      </c>
      <c r="G58" s="13" t="s">
        <v>807</v>
      </c>
      <c r="H58" s="13" t="s">
        <v>76</v>
      </c>
      <c r="I58" s="28"/>
      <c r="J58" s="29">
        <v>2.0833333333333332E-2</v>
      </c>
      <c r="K58" s="13" t="s">
        <v>60</v>
      </c>
      <c r="L58" s="13" t="s">
        <v>83</v>
      </c>
    </row>
    <row r="59" spans="1:12" x14ac:dyDescent="0.2">
      <c r="A59" s="13"/>
      <c r="B59" s="21"/>
      <c r="C59" s="21" t="s">
        <v>808</v>
      </c>
      <c r="D59" s="21" t="s">
        <v>384</v>
      </c>
      <c r="E59" s="17" t="s">
        <v>47</v>
      </c>
      <c r="F59" s="17">
        <v>20304</v>
      </c>
      <c r="G59" s="13" t="s">
        <v>809</v>
      </c>
      <c r="H59" s="13" t="s">
        <v>76</v>
      </c>
      <c r="I59" s="28"/>
      <c r="J59" s="29">
        <v>2.0833333333333332E-2</v>
      </c>
      <c r="K59" s="13" t="s">
        <v>60</v>
      </c>
      <c r="L59" s="13" t="s">
        <v>83</v>
      </c>
    </row>
    <row r="60" spans="1:12" x14ac:dyDescent="0.2">
      <c r="A60" s="13"/>
      <c r="B60" s="21"/>
      <c r="C60" s="21" t="s">
        <v>810</v>
      </c>
      <c r="D60" s="21" t="s">
        <v>385</v>
      </c>
      <c r="E60" s="17" t="s">
        <v>47</v>
      </c>
      <c r="F60" s="17">
        <v>20304</v>
      </c>
      <c r="G60" s="13" t="s">
        <v>811</v>
      </c>
      <c r="H60" s="13" t="s">
        <v>76</v>
      </c>
      <c r="I60" s="28"/>
      <c r="J60" s="29">
        <v>4.1666666666666664E-2</v>
      </c>
      <c r="K60" s="13" t="s">
        <v>60</v>
      </c>
      <c r="L60" s="13" t="s">
        <v>83</v>
      </c>
    </row>
    <row r="61" spans="1:12" x14ac:dyDescent="0.2">
      <c r="A61" s="13"/>
      <c r="B61" s="21"/>
      <c r="C61" s="21" t="s">
        <v>127</v>
      </c>
      <c r="D61" s="21" t="s">
        <v>33</v>
      </c>
      <c r="E61" s="17" t="s">
        <v>50</v>
      </c>
      <c r="F61" s="17">
        <v>20308</v>
      </c>
      <c r="G61" s="13" t="s">
        <v>812</v>
      </c>
      <c r="H61" s="13" t="s">
        <v>76</v>
      </c>
      <c r="I61" s="28"/>
      <c r="J61" s="29">
        <v>4.1666666666666664E-2</v>
      </c>
      <c r="K61" s="13" t="s">
        <v>60</v>
      </c>
      <c r="L61" s="13" t="s">
        <v>83</v>
      </c>
    </row>
    <row r="62" spans="1:12" x14ac:dyDescent="0.2">
      <c r="A62" s="13"/>
      <c r="B62" s="21"/>
      <c r="C62" s="21" t="s">
        <v>813</v>
      </c>
      <c r="D62" s="21" t="s">
        <v>389</v>
      </c>
      <c r="E62" s="17" t="s">
        <v>47</v>
      </c>
      <c r="F62" s="17">
        <v>20304</v>
      </c>
      <c r="G62" s="13" t="s">
        <v>814</v>
      </c>
      <c r="H62" s="13" t="s">
        <v>76</v>
      </c>
      <c r="I62" s="28"/>
      <c r="J62" s="29">
        <v>2.0833333333333332E-2</v>
      </c>
      <c r="K62" s="13" t="s">
        <v>60</v>
      </c>
      <c r="L62" s="13" t="s">
        <v>83</v>
      </c>
    </row>
    <row r="63" spans="1:12" x14ac:dyDescent="0.2">
      <c r="A63" s="13"/>
      <c r="B63" s="21"/>
      <c r="C63" s="21" t="s">
        <v>815</v>
      </c>
      <c r="D63" s="21" t="s">
        <v>352</v>
      </c>
      <c r="E63" s="17" t="s">
        <v>43</v>
      </c>
      <c r="F63" s="17">
        <v>20301</v>
      </c>
      <c r="G63" s="13" t="s">
        <v>816</v>
      </c>
      <c r="H63" s="13" t="s">
        <v>76</v>
      </c>
      <c r="I63" s="28"/>
      <c r="J63" s="29">
        <v>4.1666666666666664E-2</v>
      </c>
      <c r="K63" s="13" t="s">
        <v>60</v>
      </c>
      <c r="L63" s="13" t="s">
        <v>83</v>
      </c>
    </row>
    <row r="64" spans="1:12" x14ac:dyDescent="0.2">
      <c r="A64" s="13" t="s">
        <v>177</v>
      </c>
      <c r="B64" s="21">
        <v>43636</v>
      </c>
      <c r="C64" s="21" t="s">
        <v>818</v>
      </c>
      <c r="D64" s="21" t="s">
        <v>384</v>
      </c>
      <c r="E64" s="17" t="s">
        <v>47</v>
      </c>
      <c r="F64" s="17">
        <v>20304</v>
      </c>
      <c r="G64" s="13" t="s">
        <v>978</v>
      </c>
      <c r="H64" s="13" t="s">
        <v>76</v>
      </c>
      <c r="I64" s="28"/>
      <c r="J64" s="29">
        <v>4.1666666666666664E-2</v>
      </c>
      <c r="K64" s="13" t="s">
        <v>60</v>
      </c>
      <c r="L64" s="13"/>
    </row>
    <row r="65" spans="1:12" x14ac:dyDescent="0.2">
      <c r="A65" s="13" t="s">
        <v>89</v>
      </c>
      <c r="B65" s="21">
        <v>43640</v>
      </c>
      <c r="C65" s="21" t="s">
        <v>127</v>
      </c>
      <c r="D65" s="21" t="s">
        <v>372</v>
      </c>
      <c r="E65" s="17" t="s">
        <v>50</v>
      </c>
      <c r="F65" s="17">
        <v>20308</v>
      </c>
      <c r="G65" s="13" t="s">
        <v>855</v>
      </c>
      <c r="H65" s="13" t="s">
        <v>76</v>
      </c>
      <c r="I65" s="28"/>
      <c r="J65" s="29">
        <v>0.125</v>
      </c>
      <c r="K65" s="13" t="s">
        <v>60</v>
      </c>
      <c r="L65" s="13"/>
    </row>
    <row r="66" spans="1:12" x14ac:dyDescent="0.2">
      <c r="A66" s="13"/>
      <c r="B66" s="21"/>
      <c r="C66" s="21" t="s">
        <v>856</v>
      </c>
      <c r="D66" s="21" t="s">
        <v>394</v>
      </c>
      <c r="E66" s="17" t="s">
        <v>46</v>
      </c>
      <c r="F66" s="17">
        <v>20302</v>
      </c>
      <c r="G66" s="13" t="s">
        <v>857</v>
      </c>
      <c r="H66" s="13" t="s">
        <v>76</v>
      </c>
      <c r="I66" s="28"/>
      <c r="J66" s="29">
        <v>4.1666666666666664E-2</v>
      </c>
      <c r="K66" s="13" t="s">
        <v>60</v>
      </c>
      <c r="L66" s="13" t="s">
        <v>83</v>
      </c>
    </row>
    <row r="67" spans="1:12" x14ac:dyDescent="0.2">
      <c r="A67" s="13"/>
      <c r="B67" s="21"/>
      <c r="C67" s="21" t="s">
        <v>858</v>
      </c>
      <c r="D67" s="21" t="s">
        <v>363</v>
      </c>
      <c r="E67" s="17" t="s">
        <v>43</v>
      </c>
      <c r="F67" s="17">
        <v>20301</v>
      </c>
      <c r="G67" s="13" t="s">
        <v>859</v>
      </c>
      <c r="H67" s="13" t="s">
        <v>76</v>
      </c>
      <c r="I67" s="28"/>
      <c r="J67" s="29">
        <v>4.1666666666666664E-2</v>
      </c>
      <c r="K67" s="13" t="s">
        <v>60</v>
      </c>
      <c r="L67" s="13" t="s">
        <v>83</v>
      </c>
    </row>
    <row r="68" spans="1:12" x14ac:dyDescent="0.2">
      <c r="A68" s="13"/>
      <c r="B68" s="21"/>
      <c r="C68" s="21" t="s">
        <v>860</v>
      </c>
      <c r="D68" s="21" t="s">
        <v>389</v>
      </c>
      <c r="E68" s="17" t="s">
        <v>47</v>
      </c>
      <c r="F68" s="17">
        <v>20304</v>
      </c>
      <c r="G68" s="13" t="s">
        <v>861</v>
      </c>
      <c r="H68" s="13" t="s">
        <v>76</v>
      </c>
      <c r="I68" s="28"/>
      <c r="J68" s="29">
        <v>4.1666666666666664E-2</v>
      </c>
      <c r="K68" s="13" t="s">
        <v>60</v>
      </c>
      <c r="L68" s="13" t="s">
        <v>83</v>
      </c>
    </row>
    <row r="69" spans="1:12" x14ac:dyDescent="0.2">
      <c r="A69" s="13"/>
      <c r="B69" s="21"/>
      <c r="C69" s="21" t="s">
        <v>862</v>
      </c>
      <c r="D69" s="21" t="s">
        <v>388</v>
      </c>
      <c r="E69" s="17" t="s">
        <v>47</v>
      </c>
      <c r="F69" s="17">
        <v>20304</v>
      </c>
      <c r="G69" s="13" t="s">
        <v>863</v>
      </c>
      <c r="H69" s="13" t="s">
        <v>76</v>
      </c>
      <c r="I69" s="28"/>
      <c r="J69" s="29">
        <v>2.0833333333333332E-2</v>
      </c>
      <c r="K69" s="13" t="s">
        <v>60</v>
      </c>
      <c r="L69" s="13" t="s">
        <v>83</v>
      </c>
    </row>
    <row r="70" spans="1:12" x14ac:dyDescent="0.2">
      <c r="A70" s="13"/>
      <c r="B70" s="21"/>
      <c r="C70" s="21" t="s">
        <v>865</v>
      </c>
      <c r="D70" s="21" t="s">
        <v>372</v>
      </c>
      <c r="E70" s="17" t="s">
        <v>50</v>
      </c>
      <c r="F70" s="17">
        <v>20308</v>
      </c>
      <c r="G70" s="13" t="s">
        <v>864</v>
      </c>
      <c r="H70" s="13" t="s">
        <v>76</v>
      </c>
      <c r="I70" s="28"/>
      <c r="J70" s="29">
        <v>4.1666666666666664E-2</v>
      </c>
      <c r="K70" s="13" t="s">
        <v>60</v>
      </c>
      <c r="L70" s="13" t="s">
        <v>83</v>
      </c>
    </row>
    <row r="71" spans="1:12" x14ac:dyDescent="0.2">
      <c r="A71" s="13"/>
      <c r="B71" s="21"/>
      <c r="C71" s="21" t="s">
        <v>867</v>
      </c>
      <c r="D71" s="21" t="s">
        <v>384</v>
      </c>
      <c r="E71" s="17" t="s">
        <v>47</v>
      </c>
      <c r="F71" s="17">
        <v>20304</v>
      </c>
      <c r="G71" s="13" t="s">
        <v>866</v>
      </c>
      <c r="H71" s="13" t="s">
        <v>76</v>
      </c>
      <c r="I71" s="28"/>
      <c r="J71" s="29">
        <v>6.25E-2</v>
      </c>
      <c r="K71" s="13" t="s">
        <v>60</v>
      </c>
      <c r="L71" s="13" t="s">
        <v>83</v>
      </c>
    </row>
    <row r="72" spans="1:12" x14ac:dyDescent="0.2">
      <c r="A72" s="13"/>
      <c r="B72" s="21"/>
      <c r="C72" s="21" t="s">
        <v>868</v>
      </c>
      <c r="D72" s="21" t="s">
        <v>388</v>
      </c>
      <c r="E72" s="17" t="s">
        <v>47</v>
      </c>
      <c r="F72" s="17">
        <v>20304</v>
      </c>
      <c r="G72" s="13" t="s">
        <v>869</v>
      </c>
      <c r="H72" s="13" t="s">
        <v>76</v>
      </c>
      <c r="I72" s="28"/>
      <c r="J72" s="29">
        <v>8.3333333333333301E-2</v>
      </c>
      <c r="K72" s="13" t="s">
        <v>60</v>
      </c>
      <c r="L72" s="13" t="s">
        <v>83</v>
      </c>
    </row>
    <row r="73" spans="1:12" x14ac:dyDescent="0.2">
      <c r="A73" s="13"/>
      <c r="B73" s="21"/>
      <c r="C73" s="21" t="s">
        <v>870</v>
      </c>
      <c r="D73" s="21" t="s">
        <v>364</v>
      </c>
      <c r="E73" s="17" t="s">
        <v>43</v>
      </c>
      <c r="F73" s="17">
        <v>20301</v>
      </c>
      <c r="G73" s="13" t="s">
        <v>871</v>
      </c>
      <c r="H73" s="13" t="s">
        <v>76</v>
      </c>
      <c r="I73" s="28"/>
      <c r="J73" s="29">
        <v>4.1666666666666664E-2</v>
      </c>
      <c r="K73" s="13" t="s">
        <v>60</v>
      </c>
      <c r="L73" s="13" t="s">
        <v>83</v>
      </c>
    </row>
    <row r="74" spans="1:12" x14ac:dyDescent="0.2">
      <c r="A74" s="13"/>
      <c r="B74" s="21"/>
      <c r="C74" s="21" t="s">
        <v>873</v>
      </c>
      <c r="D74" s="21" t="s">
        <v>354</v>
      </c>
      <c r="E74" s="17" t="s">
        <v>46</v>
      </c>
      <c r="F74" s="17">
        <v>20302</v>
      </c>
      <c r="G74" s="13" t="s">
        <v>872</v>
      </c>
      <c r="H74" s="13" t="s">
        <v>76</v>
      </c>
      <c r="I74" s="28"/>
      <c r="J74" s="29">
        <v>6.25E-2</v>
      </c>
      <c r="K74" s="13" t="s">
        <v>60</v>
      </c>
      <c r="L74" s="13" t="s">
        <v>83</v>
      </c>
    </row>
    <row r="75" spans="1:12" x14ac:dyDescent="0.2">
      <c r="A75" s="13"/>
      <c r="B75" s="21"/>
      <c r="C75" s="21" t="s">
        <v>875</v>
      </c>
      <c r="D75" s="21" t="s">
        <v>363</v>
      </c>
      <c r="E75" s="17" t="s">
        <v>43</v>
      </c>
      <c r="F75" s="17">
        <v>20301</v>
      </c>
      <c r="G75" s="13" t="s">
        <v>874</v>
      </c>
      <c r="H75" s="13" t="s">
        <v>76</v>
      </c>
      <c r="I75" s="28"/>
      <c r="J75" s="29">
        <v>2.0833333333333332E-2</v>
      </c>
      <c r="K75" s="13" t="s">
        <v>60</v>
      </c>
      <c r="L75" s="13" t="s">
        <v>83</v>
      </c>
    </row>
    <row r="76" spans="1:12" x14ac:dyDescent="0.2">
      <c r="A76" s="13"/>
      <c r="B76" s="21"/>
      <c r="C76" s="21" t="s">
        <v>876</v>
      </c>
      <c r="D76" s="21" t="s">
        <v>364</v>
      </c>
      <c r="E76" s="17" t="s">
        <v>43</v>
      </c>
      <c r="F76" s="17">
        <v>20301</v>
      </c>
      <c r="G76" s="13" t="s">
        <v>877</v>
      </c>
      <c r="H76" s="13" t="s">
        <v>76</v>
      </c>
      <c r="I76" s="28"/>
      <c r="J76" s="29">
        <v>2.0833333333333332E-2</v>
      </c>
      <c r="K76" s="13" t="s">
        <v>60</v>
      </c>
      <c r="L76" s="13" t="s">
        <v>83</v>
      </c>
    </row>
    <row r="77" spans="1:12" x14ac:dyDescent="0.2">
      <c r="A77" s="13"/>
      <c r="B77" s="21"/>
      <c r="C77" s="21" t="s">
        <v>879</v>
      </c>
      <c r="D77" s="21" t="s">
        <v>40</v>
      </c>
      <c r="E77" s="17" t="s">
        <v>48</v>
      </c>
      <c r="F77" s="17">
        <v>20312</v>
      </c>
      <c r="G77" s="13" t="s">
        <v>880</v>
      </c>
      <c r="H77" s="13" t="s">
        <v>76</v>
      </c>
      <c r="I77" s="28"/>
      <c r="J77" s="29">
        <v>2.0833333333333332E-2</v>
      </c>
      <c r="K77" s="13" t="s">
        <v>60</v>
      </c>
      <c r="L77" s="13" t="s">
        <v>83</v>
      </c>
    </row>
    <row r="78" spans="1:12" x14ac:dyDescent="0.2">
      <c r="A78" s="13"/>
      <c r="B78" s="21"/>
      <c r="C78" s="21" t="s">
        <v>881</v>
      </c>
      <c r="D78" s="21" t="s">
        <v>364</v>
      </c>
      <c r="E78" s="17" t="s">
        <v>43</v>
      </c>
      <c r="F78" s="17">
        <v>20301</v>
      </c>
      <c r="G78" s="13" t="s">
        <v>882</v>
      </c>
      <c r="H78" s="13" t="s">
        <v>76</v>
      </c>
      <c r="I78" s="28"/>
      <c r="J78" s="29">
        <v>2.0833333333333332E-2</v>
      </c>
      <c r="K78" s="13" t="s">
        <v>60</v>
      </c>
      <c r="L78" s="13" t="s">
        <v>83</v>
      </c>
    </row>
    <row r="79" spans="1:12" x14ac:dyDescent="0.2">
      <c r="A79" s="13"/>
      <c r="B79" s="21"/>
      <c r="C79" s="21" t="s">
        <v>901</v>
      </c>
      <c r="D79" s="21" t="s">
        <v>364</v>
      </c>
      <c r="E79" s="17" t="s">
        <v>43</v>
      </c>
      <c r="F79" s="17">
        <v>20301</v>
      </c>
      <c r="G79" s="13" t="s">
        <v>902</v>
      </c>
      <c r="H79" s="13" t="s">
        <v>76</v>
      </c>
      <c r="I79" s="28"/>
      <c r="J79" s="29">
        <v>4.1666666666666664E-2</v>
      </c>
      <c r="K79" s="13" t="s">
        <v>60</v>
      </c>
      <c r="L79" s="13" t="s">
        <v>83</v>
      </c>
    </row>
    <row r="80" spans="1:12" x14ac:dyDescent="0.2">
      <c r="A80" s="13"/>
      <c r="B80" s="21"/>
      <c r="C80" s="21" t="s">
        <v>906</v>
      </c>
      <c r="D80" s="21" t="s">
        <v>363</v>
      </c>
      <c r="E80" s="17" t="s">
        <v>43</v>
      </c>
      <c r="F80" s="17">
        <v>20301</v>
      </c>
      <c r="G80" s="13" t="s">
        <v>907</v>
      </c>
      <c r="H80" s="13" t="s">
        <v>76</v>
      </c>
      <c r="I80" s="28"/>
      <c r="J80" s="29">
        <v>6.25E-2</v>
      </c>
      <c r="K80" s="13" t="s">
        <v>60</v>
      </c>
      <c r="L80" s="13" t="s">
        <v>83</v>
      </c>
    </row>
    <row r="81" spans="1:12" x14ac:dyDescent="0.2">
      <c r="A81" s="13"/>
      <c r="B81" s="21"/>
      <c r="C81" s="21" t="s">
        <v>908</v>
      </c>
      <c r="D81" s="21" t="s">
        <v>390</v>
      </c>
      <c r="E81" s="17" t="s">
        <v>47</v>
      </c>
      <c r="F81" s="17">
        <v>20304</v>
      </c>
      <c r="G81" s="13" t="s">
        <v>909</v>
      </c>
      <c r="H81" s="13" t="s">
        <v>76</v>
      </c>
      <c r="I81" s="28"/>
      <c r="J81" s="29">
        <v>8.3333333333333301E-2</v>
      </c>
      <c r="K81" s="13" t="s">
        <v>60</v>
      </c>
      <c r="L81" s="13" t="s">
        <v>83</v>
      </c>
    </row>
    <row r="82" spans="1:12" x14ac:dyDescent="0.2">
      <c r="A82" s="13"/>
      <c r="B82" s="21"/>
      <c r="C82" s="21" t="s">
        <v>910</v>
      </c>
      <c r="D82" s="21" t="s">
        <v>347</v>
      </c>
      <c r="E82" s="17" t="s">
        <v>46</v>
      </c>
      <c r="F82" s="17">
        <v>20302</v>
      </c>
      <c r="G82" s="13" t="s">
        <v>911</v>
      </c>
      <c r="H82" s="13" t="s">
        <v>76</v>
      </c>
      <c r="I82" s="28"/>
      <c r="J82" s="29">
        <v>2.0833333333333332E-2</v>
      </c>
      <c r="K82" s="13" t="s">
        <v>60</v>
      </c>
      <c r="L82" s="13" t="s">
        <v>83</v>
      </c>
    </row>
    <row r="83" spans="1:12" x14ac:dyDescent="0.2">
      <c r="A83" s="13"/>
      <c r="B83" s="21"/>
      <c r="C83" s="21" t="s">
        <v>912</v>
      </c>
      <c r="D83" s="21" t="s">
        <v>399</v>
      </c>
      <c r="E83" s="17" t="s">
        <v>46</v>
      </c>
      <c r="F83" s="17">
        <v>20304</v>
      </c>
      <c r="G83" s="13" t="s">
        <v>913</v>
      </c>
      <c r="H83" s="13" t="s">
        <v>76</v>
      </c>
      <c r="I83" s="28"/>
      <c r="J83" s="29">
        <v>2.0833333333333332E-2</v>
      </c>
      <c r="K83" s="13" t="s">
        <v>60</v>
      </c>
      <c r="L83" s="13" t="s">
        <v>83</v>
      </c>
    </row>
    <row r="84" spans="1:12" x14ac:dyDescent="0.2">
      <c r="A84" s="13"/>
      <c r="B84" s="21"/>
      <c r="C84" s="21" t="s">
        <v>914</v>
      </c>
      <c r="D84" s="21" t="s">
        <v>384</v>
      </c>
      <c r="E84" s="17" t="s">
        <v>47</v>
      </c>
      <c r="F84" s="17">
        <v>20304</v>
      </c>
      <c r="G84" s="13" t="s">
        <v>915</v>
      </c>
      <c r="H84" s="13" t="s">
        <v>76</v>
      </c>
      <c r="I84" s="28"/>
      <c r="J84" s="29">
        <v>2.0833333333333332E-2</v>
      </c>
      <c r="K84" s="13" t="s">
        <v>60</v>
      </c>
      <c r="L84" s="13" t="s">
        <v>83</v>
      </c>
    </row>
    <row r="85" spans="1:12" x14ac:dyDescent="0.2">
      <c r="A85" s="13"/>
      <c r="B85" s="21"/>
      <c r="C85" s="21" t="s">
        <v>916</v>
      </c>
      <c r="D85" s="21" t="s">
        <v>390</v>
      </c>
      <c r="E85" s="17" t="s">
        <v>47</v>
      </c>
      <c r="F85" s="17">
        <v>20304</v>
      </c>
      <c r="G85" s="13" t="s">
        <v>917</v>
      </c>
      <c r="H85" s="13" t="s">
        <v>76</v>
      </c>
      <c r="I85" s="28"/>
      <c r="J85" s="29">
        <v>2.0833333333333332E-2</v>
      </c>
      <c r="K85" s="13" t="s">
        <v>60</v>
      </c>
      <c r="L85" s="13" t="s">
        <v>83</v>
      </c>
    </row>
    <row r="86" spans="1:12" x14ac:dyDescent="0.2">
      <c r="A86" s="13"/>
      <c r="B86" s="21"/>
      <c r="C86" s="21" t="s">
        <v>918</v>
      </c>
      <c r="D86" s="21" t="s">
        <v>362</v>
      </c>
      <c r="E86" s="17" t="s">
        <v>49</v>
      </c>
      <c r="F86" s="17">
        <v>20309</v>
      </c>
      <c r="G86" s="13" t="s">
        <v>919</v>
      </c>
      <c r="H86" s="13" t="s">
        <v>76</v>
      </c>
      <c r="I86" s="28"/>
      <c r="J86" s="29">
        <v>4.1666666666666664E-2</v>
      </c>
      <c r="K86" s="13" t="s">
        <v>60</v>
      </c>
      <c r="L86" s="13" t="s">
        <v>83</v>
      </c>
    </row>
    <row r="87" spans="1:12" x14ac:dyDescent="0.2">
      <c r="A87" s="13"/>
      <c r="B87" s="21"/>
      <c r="C87" s="21" t="s">
        <v>934</v>
      </c>
      <c r="D87" s="21" t="s">
        <v>384</v>
      </c>
      <c r="E87" s="17" t="s">
        <v>47</v>
      </c>
      <c r="F87" s="17">
        <v>20304</v>
      </c>
      <c r="G87" s="13" t="s">
        <v>933</v>
      </c>
      <c r="H87" s="13" t="s">
        <v>76</v>
      </c>
      <c r="I87" s="28"/>
      <c r="J87" s="29">
        <v>2.0833333333333332E-2</v>
      </c>
      <c r="K87" s="13" t="s">
        <v>60</v>
      </c>
      <c r="L87" s="13" t="s">
        <v>83</v>
      </c>
    </row>
    <row r="88" spans="1:12" x14ac:dyDescent="0.2">
      <c r="A88" s="13"/>
      <c r="B88" s="21"/>
      <c r="C88" s="21" t="s">
        <v>935</v>
      </c>
      <c r="D88" s="21" t="s">
        <v>361</v>
      </c>
      <c r="E88" s="17" t="s">
        <v>49</v>
      </c>
      <c r="F88" s="17">
        <v>20309</v>
      </c>
      <c r="G88" s="13" t="s">
        <v>936</v>
      </c>
      <c r="H88" s="13" t="s">
        <v>76</v>
      </c>
      <c r="I88" s="28"/>
      <c r="J88" s="29">
        <v>2.0833333333333332E-2</v>
      </c>
      <c r="K88" s="13" t="s">
        <v>60</v>
      </c>
      <c r="L88" s="13" t="s">
        <v>83</v>
      </c>
    </row>
    <row r="89" spans="1:12" x14ac:dyDescent="0.2">
      <c r="A89" s="13"/>
      <c r="B89" s="21"/>
      <c r="C89" s="21" t="s">
        <v>937</v>
      </c>
      <c r="D89" s="21" t="s">
        <v>399</v>
      </c>
      <c r="E89" s="17" t="s">
        <v>46</v>
      </c>
      <c r="F89" s="17">
        <v>20304</v>
      </c>
      <c r="G89" s="13" t="s">
        <v>938</v>
      </c>
      <c r="H89" s="13" t="s">
        <v>76</v>
      </c>
      <c r="I89" s="28"/>
      <c r="J89" s="29">
        <v>4.1666666666666664E-2</v>
      </c>
      <c r="K89" s="13" t="s">
        <v>60</v>
      </c>
      <c r="L89" s="13" t="s">
        <v>83</v>
      </c>
    </row>
    <row r="90" spans="1:12" x14ac:dyDescent="0.2">
      <c r="A90" s="13"/>
      <c r="B90" s="21"/>
      <c r="C90" s="21" t="s">
        <v>914</v>
      </c>
      <c r="D90" s="21" t="s">
        <v>385</v>
      </c>
      <c r="E90" s="17" t="s">
        <v>47</v>
      </c>
      <c r="F90" s="17">
        <v>20304</v>
      </c>
      <c r="G90" s="13" t="s">
        <v>939</v>
      </c>
      <c r="H90" s="13" t="s">
        <v>76</v>
      </c>
      <c r="I90" s="28"/>
      <c r="J90" s="29">
        <v>2.0833333333333332E-2</v>
      </c>
      <c r="K90" s="13" t="s">
        <v>60</v>
      </c>
      <c r="L90" s="13" t="s">
        <v>83</v>
      </c>
    </row>
    <row r="91" spans="1:12" x14ac:dyDescent="0.2">
      <c r="A91" s="13"/>
      <c r="B91" s="21"/>
      <c r="C91" s="21" t="s">
        <v>914</v>
      </c>
      <c r="D91" s="21" t="s">
        <v>384</v>
      </c>
      <c r="E91" s="17" t="s">
        <v>47</v>
      </c>
      <c r="F91" s="17">
        <v>20304</v>
      </c>
      <c r="G91" s="13" t="s">
        <v>941</v>
      </c>
      <c r="H91" s="13" t="s">
        <v>76</v>
      </c>
      <c r="I91" s="28"/>
      <c r="J91" s="29">
        <v>2.0833333333333332E-2</v>
      </c>
      <c r="K91" s="13" t="s">
        <v>60</v>
      </c>
      <c r="L91" s="13" t="s">
        <v>83</v>
      </c>
    </row>
    <row r="92" spans="1:12" x14ac:dyDescent="0.2">
      <c r="A92" s="13"/>
      <c r="B92" s="21"/>
      <c r="C92" s="21" t="s">
        <v>942</v>
      </c>
      <c r="D92" s="21" t="s">
        <v>377</v>
      </c>
      <c r="E92" s="17" t="s">
        <v>46</v>
      </c>
      <c r="F92" s="17">
        <v>20302</v>
      </c>
      <c r="G92" s="13" t="s">
        <v>943</v>
      </c>
      <c r="H92" s="13" t="s">
        <v>76</v>
      </c>
      <c r="I92" s="28"/>
      <c r="J92" s="29">
        <v>2.0833333333333332E-2</v>
      </c>
      <c r="K92" s="13" t="s">
        <v>60</v>
      </c>
      <c r="L92" s="13" t="s">
        <v>83</v>
      </c>
    </row>
    <row r="93" spans="1:12" x14ac:dyDescent="0.2">
      <c r="A93" s="13"/>
      <c r="B93" s="21"/>
      <c r="C93" s="21" t="s">
        <v>944</v>
      </c>
      <c r="D93" s="21" t="s">
        <v>361</v>
      </c>
      <c r="E93" s="17" t="s">
        <v>49</v>
      </c>
      <c r="F93" s="17">
        <v>20309</v>
      </c>
      <c r="G93" s="13" t="s">
        <v>945</v>
      </c>
      <c r="H93" s="13" t="s">
        <v>76</v>
      </c>
      <c r="I93" s="28"/>
      <c r="J93" s="29">
        <v>2.0833333333333332E-2</v>
      </c>
      <c r="K93" s="13" t="s">
        <v>60</v>
      </c>
      <c r="L93" s="13" t="s">
        <v>83</v>
      </c>
    </row>
    <row r="94" spans="1:12" x14ac:dyDescent="0.2">
      <c r="A94" s="13"/>
      <c r="B94" s="21"/>
      <c r="C94" s="21" t="s">
        <v>946</v>
      </c>
      <c r="D94" s="21" t="s">
        <v>376</v>
      </c>
      <c r="E94" s="17" t="s">
        <v>51</v>
      </c>
      <c r="F94" s="17">
        <v>20304</v>
      </c>
      <c r="G94" s="13" t="s">
        <v>947</v>
      </c>
      <c r="H94" s="13" t="s">
        <v>76</v>
      </c>
      <c r="I94" s="28"/>
      <c r="J94" s="29">
        <v>6.25E-2</v>
      </c>
      <c r="K94" s="13" t="s">
        <v>60</v>
      </c>
      <c r="L94" s="13" t="s">
        <v>83</v>
      </c>
    </row>
    <row r="95" spans="1:12" x14ac:dyDescent="0.2">
      <c r="A95" s="13"/>
      <c r="B95" s="21"/>
      <c r="C95" s="21" t="s">
        <v>948</v>
      </c>
      <c r="D95" s="21" t="s">
        <v>388</v>
      </c>
      <c r="E95" s="17" t="s">
        <v>47</v>
      </c>
      <c r="F95" s="17">
        <v>20304</v>
      </c>
      <c r="G95" s="13" t="s">
        <v>949</v>
      </c>
      <c r="H95" s="13" t="s">
        <v>76</v>
      </c>
      <c r="I95" s="28"/>
      <c r="J95" s="29">
        <v>2.0833333333333332E-2</v>
      </c>
      <c r="K95" s="13" t="s">
        <v>60</v>
      </c>
      <c r="L95" s="13" t="s">
        <v>83</v>
      </c>
    </row>
    <row r="96" spans="1:12" x14ac:dyDescent="0.2">
      <c r="A96" s="13" t="s">
        <v>89</v>
      </c>
      <c r="B96" s="21">
        <v>43647</v>
      </c>
      <c r="C96" s="21" t="s">
        <v>158</v>
      </c>
      <c r="D96" s="21" t="s">
        <v>354</v>
      </c>
      <c r="E96" s="17" t="s">
        <v>46</v>
      </c>
      <c r="F96" s="17">
        <v>20302</v>
      </c>
      <c r="G96" s="13" t="s">
        <v>986</v>
      </c>
      <c r="H96" s="13" t="s">
        <v>76</v>
      </c>
      <c r="I96" s="28"/>
      <c r="J96" s="29">
        <v>0.125</v>
      </c>
      <c r="K96" s="13" t="s">
        <v>60</v>
      </c>
      <c r="L96" s="13"/>
    </row>
    <row r="97" spans="1:12" x14ac:dyDescent="0.2">
      <c r="A97" s="13" t="s">
        <v>89</v>
      </c>
      <c r="B97" s="21">
        <v>43647</v>
      </c>
      <c r="C97" s="21" t="s">
        <v>989</v>
      </c>
      <c r="D97" s="21" t="s">
        <v>386</v>
      </c>
      <c r="E97" s="17" t="s">
        <v>47</v>
      </c>
      <c r="F97" s="17">
        <v>20304</v>
      </c>
      <c r="G97" s="13" t="s">
        <v>990</v>
      </c>
      <c r="H97" s="13" t="s">
        <v>76</v>
      </c>
      <c r="I97" s="28"/>
      <c r="J97" s="29">
        <v>0.104166666666667</v>
      </c>
      <c r="K97" s="13" t="s">
        <v>60</v>
      </c>
      <c r="L97" s="13"/>
    </row>
  </sheetData>
  <dataValidations count="3">
    <dataValidation type="list" allowBlank="1" showInputMessage="1" showErrorMessage="1" sqref="K14:K97">
      <formula1>d.validation</formula1>
    </dataValidation>
    <dataValidation type="list" allowBlank="1" showInputMessage="1" showErrorMessage="1" sqref="J14:J97">
      <formula1>d.temps</formula1>
    </dataValidation>
    <dataValidation type="list" allowBlank="1" showInputMessage="1" showErrorMessage="1" sqref="D14:D97">
      <formula1>d.équipements</formula1>
    </dataValidation>
  </dataValidations>
  <pageMargins left="0.7" right="0.7" top="0.75" bottom="0.75" header="0.3" footer="0.3"/>
  <pageSetup paperSize="9" scale="39" orientation="landscape"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L61"/>
  <sheetViews>
    <sheetView showGridLines="0" tabSelected="1" topLeftCell="A22" zoomScale="87" zoomScaleNormal="87" workbookViewId="0">
      <selection activeCell="A14" sqref="A14:L61"/>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7">
        <f>COUNTIF(T_Amar[Temps réel],"&gt;0")/COUNTA(T_Amar[Description])</f>
        <v>0.95744680851063835</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89</v>
      </c>
      <c r="B14" s="27">
        <v>43486</v>
      </c>
      <c r="C14" s="18" t="s">
        <v>157</v>
      </c>
      <c r="D14" s="23" t="s">
        <v>151</v>
      </c>
      <c r="E14" t="s">
        <v>213</v>
      </c>
      <c r="F14" t="s">
        <v>213</v>
      </c>
      <c r="H14" t="s">
        <v>77</v>
      </c>
      <c r="I14" s="10"/>
      <c r="J14" s="24">
        <v>0.3125</v>
      </c>
      <c r="K14" t="s">
        <v>60</v>
      </c>
    </row>
    <row r="15" spans="1:12" x14ac:dyDescent="0.2">
      <c r="A15" t="s">
        <v>89</v>
      </c>
      <c r="B15" s="27">
        <v>43493</v>
      </c>
      <c r="C15" s="18" t="s">
        <v>208</v>
      </c>
      <c r="D15" s="21" t="s">
        <v>151</v>
      </c>
      <c r="E15" t="s">
        <v>213</v>
      </c>
      <c r="F15" t="s">
        <v>213</v>
      </c>
      <c r="G15" t="s">
        <v>211</v>
      </c>
      <c r="H15" t="s">
        <v>77</v>
      </c>
      <c r="I15" s="10"/>
      <c r="J15" s="24">
        <v>0.3125</v>
      </c>
      <c r="K15" t="s">
        <v>60</v>
      </c>
    </row>
    <row r="16" spans="1:12" x14ac:dyDescent="0.2">
      <c r="A16" t="s">
        <v>89</v>
      </c>
      <c r="B16" s="27">
        <v>43500</v>
      </c>
      <c r="C16" s="18" t="s">
        <v>286</v>
      </c>
      <c r="D16" s="21" t="s">
        <v>151</v>
      </c>
      <c r="E16" t="s">
        <v>213</v>
      </c>
      <c r="F16" t="s">
        <v>213</v>
      </c>
      <c r="G16" t="s">
        <v>288</v>
      </c>
      <c r="H16" t="s">
        <v>77</v>
      </c>
      <c r="I16" s="10"/>
      <c r="J16" s="24">
        <v>0.3125</v>
      </c>
      <c r="K16" t="s">
        <v>60</v>
      </c>
    </row>
    <row r="17" spans="1:12" x14ac:dyDescent="0.2">
      <c r="A17" t="s">
        <v>171</v>
      </c>
      <c r="B17" s="27">
        <v>43500</v>
      </c>
      <c r="C17" s="18" t="s">
        <v>295</v>
      </c>
      <c r="D17" s="21" t="s">
        <v>151</v>
      </c>
      <c r="E17" t="s">
        <v>213</v>
      </c>
      <c r="F17" t="s">
        <v>213</v>
      </c>
      <c r="G17" t="s">
        <v>289</v>
      </c>
      <c r="H17" t="s">
        <v>77</v>
      </c>
      <c r="I17" s="10"/>
      <c r="J17" s="24">
        <v>4.1666666666666664E-2</v>
      </c>
      <c r="K17" t="s">
        <v>60</v>
      </c>
      <c r="L17" t="s">
        <v>83</v>
      </c>
    </row>
    <row r="18" spans="1:12" x14ac:dyDescent="0.2">
      <c r="A18" t="s">
        <v>89</v>
      </c>
      <c r="B18" s="27">
        <v>43507</v>
      </c>
      <c r="C18" s="18" t="s">
        <v>341</v>
      </c>
      <c r="D18" s="21" t="s">
        <v>22</v>
      </c>
      <c r="E18" t="s">
        <v>213</v>
      </c>
      <c r="F18" t="s">
        <v>213</v>
      </c>
      <c r="G18" t="s">
        <v>342</v>
      </c>
      <c r="H18" t="s">
        <v>77</v>
      </c>
      <c r="I18" s="10"/>
      <c r="J18" s="24">
        <v>0.3125</v>
      </c>
      <c r="K18" t="s">
        <v>60</v>
      </c>
      <c r="L18" t="s">
        <v>83</v>
      </c>
    </row>
    <row r="19" spans="1:12" x14ac:dyDescent="0.2">
      <c r="A19" t="s">
        <v>89</v>
      </c>
      <c r="B19" s="27">
        <v>43507</v>
      </c>
      <c r="C19" s="18" t="s">
        <v>341</v>
      </c>
      <c r="D19" s="21" t="s">
        <v>22</v>
      </c>
      <c r="E19" t="s">
        <v>213</v>
      </c>
      <c r="F19" t="s">
        <v>213</v>
      </c>
      <c r="G19" t="s">
        <v>343</v>
      </c>
      <c r="H19" t="s">
        <v>77</v>
      </c>
      <c r="I19" s="10"/>
      <c r="J19" s="24">
        <v>0.3125</v>
      </c>
      <c r="K19" t="s">
        <v>60</v>
      </c>
      <c r="L19" t="s">
        <v>83</v>
      </c>
    </row>
    <row r="20" spans="1:12" x14ac:dyDescent="0.2">
      <c r="A20" t="s">
        <v>89</v>
      </c>
      <c r="B20" s="27">
        <v>43507</v>
      </c>
      <c r="C20" s="18" t="s">
        <v>341</v>
      </c>
      <c r="D20" s="21" t="s">
        <v>22</v>
      </c>
      <c r="E20" t="s">
        <v>213</v>
      </c>
      <c r="F20" t="s">
        <v>213</v>
      </c>
      <c r="G20" t="s">
        <v>344</v>
      </c>
      <c r="H20" t="s">
        <v>77</v>
      </c>
      <c r="I20" s="10"/>
      <c r="J20" s="24">
        <v>0.3125</v>
      </c>
      <c r="K20" t="s">
        <v>60</v>
      </c>
      <c r="L20" t="s">
        <v>83</v>
      </c>
    </row>
    <row r="21" spans="1:12" x14ac:dyDescent="0.2">
      <c r="A21" t="s">
        <v>89</v>
      </c>
      <c r="B21" s="27">
        <v>43507</v>
      </c>
      <c r="C21" s="18" t="s">
        <v>341</v>
      </c>
      <c r="D21" s="21" t="s">
        <v>22</v>
      </c>
      <c r="E21" t="s">
        <v>213</v>
      </c>
      <c r="F21" t="s">
        <v>213</v>
      </c>
      <c r="G21" t="s">
        <v>345</v>
      </c>
      <c r="H21" t="s">
        <v>77</v>
      </c>
      <c r="I21" s="10"/>
      <c r="J21" s="24">
        <v>0.22916666666666599</v>
      </c>
      <c r="K21" t="s">
        <v>60</v>
      </c>
      <c r="L21" t="s">
        <v>83</v>
      </c>
    </row>
    <row r="22" spans="1:12" x14ac:dyDescent="0.2">
      <c r="A22" t="s">
        <v>105</v>
      </c>
      <c r="B22" s="27">
        <v>43507</v>
      </c>
      <c r="C22" s="18" t="s">
        <v>406</v>
      </c>
      <c r="D22" s="21" t="s">
        <v>369</v>
      </c>
      <c r="E22" t="s">
        <v>213</v>
      </c>
      <c r="F22" t="s">
        <v>213</v>
      </c>
      <c r="G22" t="s">
        <v>409</v>
      </c>
      <c r="H22" t="s">
        <v>77</v>
      </c>
      <c r="I22" s="10">
        <v>6.25E-2</v>
      </c>
      <c r="J22" s="24">
        <v>6.25E-2</v>
      </c>
      <c r="K22" t="s">
        <v>60</v>
      </c>
    </row>
    <row r="23" spans="1:12" x14ac:dyDescent="0.2">
      <c r="A23" t="s">
        <v>89</v>
      </c>
      <c r="B23" s="27">
        <v>43510</v>
      </c>
      <c r="C23" s="18" t="s">
        <v>481</v>
      </c>
      <c r="D23" s="21" t="s">
        <v>401</v>
      </c>
      <c r="E23" t="s">
        <v>48</v>
      </c>
      <c r="F23">
        <v>20302</v>
      </c>
      <c r="G23" t="s">
        <v>505</v>
      </c>
      <c r="H23" t="s">
        <v>77</v>
      </c>
      <c r="I23" s="10"/>
      <c r="J23" s="24">
        <v>0.104166666666667</v>
      </c>
      <c r="K23" t="s">
        <v>60</v>
      </c>
    </row>
    <row r="24" spans="1:12" x14ac:dyDescent="0.2">
      <c r="A24" t="s">
        <v>89</v>
      </c>
      <c r="B24" s="27">
        <v>43493</v>
      </c>
      <c r="C24" s="18" t="s">
        <v>208</v>
      </c>
      <c r="D24" s="21" t="s">
        <v>388</v>
      </c>
      <c r="E24" t="s">
        <v>47</v>
      </c>
      <c r="F24">
        <v>20304</v>
      </c>
      <c r="G24" t="s">
        <v>597</v>
      </c>
      <c r="H24" t="s">
        <v>77</v>
      </c>
      <c r="I24" s="10"/>
      <c r="J24" s="24">
        <v>0.3125</v>
      </c>
      <c r="K24" t="s">
        <v>60</v>
      </c>
    </row>
    <row r="25" spans="1:12" x14ac:dyDescent="0.2">
      <c r="A25" t="s">
        <v>89</v>
      </c>
      <c r="B25" s="27">
        <v>43500</v>
      </c>
      <c r="C25" s="18" t="s">
        <v>286</v>
      </c>
      <c r="D25" s="21" t="s">
        <v>384</v>
      </c>
      <c r="E25" t="s">
        <v>47</v>
      </c>
      <c r="F25">
        <v>20304</v>
      </c>
      <c r="G25" t="s">
        <v>598</v>
      </c>
      <c r="H25" t="s">
        <v>77</v>
      </c>
      <c r="I25" s="10"/>
      <c r="J25" s="24">
        <v>0.3125</v>
      </c>
      <c r="K25" t="s">
        <v>60</v>
      </c>
    </row>
    <row r="26" spans="1:12" x14ac:dyDescent="0.2">
      <c r="A26" t="s">
        <v>89</v>
      </c>
      <c r="B26" s="27">
        <v>43549</v>
      </c>
      <c r="C26" s="18" t="s">
        <v>510</v>
      </c>
      <c r="D26" s="21" t="s">
        <v>387</v>
      </c>
      <c r="E26" t="s">
        <v>47</v>
      </c>
      <c r="F26">
        <v>20304</v>
      </c>
      <c r="G26" t="s">
        <v>599</v>
      </c>
      <c r="H26" t="s">
        <v>77</v>
      </c>
      <c r="I26" s="10"/>
      <c r="J26" s="24">
        <v>0.3125</v>
      </c>
      <c r="K26" t="s">
        <v>60</v>
      </c>
    </row>
    <row r="27" spans="1:12" x14ac:dyDescent="0.2">
      <c r="B27" s="27"/>
      <c r="C27" s="18" t="s">
        <v>638</v>
      </c>
      <c r="D27" s="21" t="s">
        <v>640</v>
      </c>
      <c r="E27" t="s">
        <v>47</v>
      </c>
      <c r="F27">
        <v>20304</v>
      </c>
      <c r="G27" t="s">
        <v>639</v>
      </c>
      <c r="H27" t="s">
        <v>77</v>
      </c>
      <c r="I27" s="10"/>
      <c r="J27" s="24">
        <v>2.0833333333333332E-2</v>
      </c>
      <c r="K27" t="s">
        <v>60</v>
      </c>
      <c r="L27" t="s">
        <v>83</v>
      </c>
    </row>
    <row r="28" spans="1:12" x14ac:dyDescent="0.2">
      <c r="B28" s="27"/>
      <c r="C28" s="18" t="s">
        <v>641</v>
      </c>
      <c r="D28" s="21" t="s">
        <v>643</v>
      </c>
      <c r="E28" t="s">
        <v>47</v>
      </c>
      <c r="F28">
        <v>20304</v>
      </c>
      <c r="G28" t="s">
        <v>642</v>
      </c>
      <c r="H28" t="s">
        <v>77</v>
      </c>
      <c r="I28" s="10"/>
      <c r="J28" s="24">
        <v>6.25E-2</v>
      </c>
      <c r="K28" t="s">
        <v>60</v>
      </c>
      <c r="L28" t="s">
        <v>83</v>
      </c>
    </row>
    <row r="29" spans="1:12" x14ac:dyDescent="0.2">
      <c r="B29" s="27"/>
      <c r="C29" s="18" t="s">
        <v>694</v>
      </c>
      <c r="D29" s="21" t="s">
        <v>397</v>
      </c>
      <c r="E29" t="s">
        <v>52</v>
      </c>
      <c r="F29">
        <v>20307</v>
      </c>
      <c r="G29" t="s">
        <v>695</v>
      </c>
      <c r="H29" t="s">
        <v>77</v>
      </c>
      <c r="I29" s="10"/>
      <c r="J29" s="24">
        <v>0.125</v>
      </c>
      <c r="K29" t="s">
        <v>60</v>
      </c>
      <c r="L29" t="s">
        <v>83</v>
      </c>
    </row>
    <row r="30" spans="1:12" x14ac:dyDescent="0.2">
      <c r="B30" s="27"/>
      <c r="C30" s="18" t="s">
        <v>696</v>
      </c>
      <c r="D30" s="21" t="s">
        <v>52</v>
      </c>
      <c r="E30" t="s">
        <v>52</v>
      </c>
      <c r="F30">
        <v>20307</v>
      </c>
      <c r="G30" t="s">
        <v>697</v>
      </c>
      <c r="H30" t="s">
        <v>77</v>
      </c>
      <c r="I30" s="10"/>
      <c r="J30" s="24">
        <v>0.25</v>
      </c>
      <c r="K30" t="s">
        <v>60</v>
      </c>
      <c r="L30" t="s">
        <v>83</v>
      </c>
    </row>
    <row r="31" spans="1:12" x14ac:dyDescent="0.2">
      <c r="B31" s="27"/>
      <c r="C31" s="18" t="s">
        <v>698</v>
      </c>
      <c r="D31" s="21" t="s">
        <v>388</v>
      </c>
      <c r="E31" t="s">
        <v>47</v>
      </c>
      <c r="F31">
        <v>20304</v>
      </c>
      <c r="G31" t="s">
        <v>699</v>
      </c>
      <c r="H31" t="s">
        <v>77</v>
      </c>
      <c r="I31" s="10"/>
      <c r="J31" s="24">
        <v>2.0833333333333332E-2</v>
      </c>
      <c r="K31" t="s">
        <v>60</v>
      </c>
      <c r="L31" t="s">
        <v>83</v>
      </c>
    </row>
    <row r="32" spans="1:12" x14ac:dyDescent="0.2">
      <c r="B32" s="27"/>
      <c r="C32" s="18" t="s">
        <v>700</v>
      </c>
      <c r="D32" s="21" t="s">
        <v>389</v>
      </c>
      <c r="E32" t="s">
        <v>47</v>
      </c>
      <c r="F32">
        <v>20304</v>
      </c>
      <c r="G32" t="s">
        <v>701</v>
      </c>
      <c r="H32" t="s">
        <v>77</v>
      </c>
      <c r="I32" s="10"/>
      <c r="J32" s="24">
        <v>2.0833333333333332E-2</v>
      </c>
      <c r="K32" t="s">
        <v>60</v>
      </c>
      <c r="L32" t="s">
        <v>83</v>
      </c>
    </row>
    <row r="33" spans="1:12" x14ac:dyDescent="0.2">
      <c r="B33" s="27"/>
      <c r="C33" s="18" t="s">
        <v>703</v>
      </c>
      <c r="D33" s="21" t="s">
        <v>364</v>
      </c>
      <c r="E33" t="s">
        <v>43</v>
      </c>
      <c r="F33">
        <v>20301</v>
      </c>
      <c r="G33" t="s">
        <v>702</v>
      </c>
      <c r="H33" t="s">
        <v>77</v>
      </c>
      <c r="I33" s="10"/>
      <c r="J33" s="24">
        <v>2.0833333333333332E-2</v>
      </c>
      <c r="K33" t="s">
        <v>60</v>
      </c>
      <c r="L33" t="s">
        <v>83</v>
      </c>
    </row>
    <row r="34" spans="1:12" x14ac:dyDescent="0.2">
      <c r="A34" t="s">
        <v>177</v>
      </c>
      <c r="B34" s="27">
        <v>43633</v>
      </c>
      <c r="C34" s="18" t="s">
        <v>704</v>
      </c>
      <c r="D34" s="21" t="s">
        <v>384</v>
      </c>
      <c r="E34" t="s">
        <v>47</v>
      </c>
      <c r="F34">
        <v>20304</v>
      </c>
      <c r="G34" t="s">
        <v>707</v>
      </c>
      <c r="H34" t="s">
        <v>77</v>
      </c>
      <c r="I34" s="10"/>
      <c r="J34" s="24">
        <v>4.1666666666666664E-2</v>
      </c>
      <c r="K34" t="s">
        <v>824</v>
      </c>
    </row>
    <row r="35" spans="1:12" x14ac:dyDescent="0.2">
      <c r="A35" t="s">
        <v>177</v>
      </c>
      <c r="B35" s="27">
        <v>43633</v>
      </c>
      <c r="C35" s="18" t="s">
        <v>705</v>
      </c>
      <c r="D35" s="21" t="s">
        <v>388</v>
      </c>
      <c r="E35" t="s">
        <v>47</v>
      </c>
      <c r="F35">
        <v>20304</v>
      </c>
      <c r="G35" t="s">
        <v>708</v>
      </c>
      <c r="H35" t="s">
        <v>77</v>
      </c>
      <c r="I35" s="10"/>
      <c r="J35" s="24">
        <v>4.1666666666666664E-2</v>
      </c>
      <c r="K35" t="s">
        <v>824</v>
      </c>
    </row>
    <row r="36" spans="1:12" x14ac:dyDescent="0.2">
      <c r="A36" t="s">
        <v>177</v>
      </c>
      <c r="B36" s="27">
        <v>43633</v>
      </c>
      <c r="C36" s="18" t="s">
        <v>706</v>
      </c>
      <c r="D36" s="21" t="s">
        <v>389</v>
      </c>
      <c r="E36" t="s">
        <v>47</v>
      </c>
      <c r="F36">
        <v>20304</v>
      </c>
      <c r="G36" t="s">
        <v>709</v>
      </c>
      <c r="H36" t="s">
        <v>77</v>
      </c>
      <c r="I36" s="10"/>
      <c r="J36" s="24">
        <v>4.1666666666666664E-2</v>
      </c>
      <c r="K36" t="s">
        <v>824</v>
      </c>
    </row>
    <row r="37" spans="1:12" x14ac:dyDescent="0.2">
      <c r="A37" t="s">
        <v>177</v>
      </c>
      <c r="B37" s="27">
        <v>43633</v>
      </c>
      <c r="C37" s="18" t="s">
        <v>711</v>
      </c>
      <c r="D37" s="21" t="s">
        <v>388</v>
      </c>
      <c r="E37" t="s">
        <v>47</v>
      </c>
      <c r="F37">
        <v>20304</v>
      </c>
      <c r="G37" t="s">
        <v>710</v>
      </c>
      <c r="H37" t="s">
        <v>77</v>
      </c>
      <c r="I37" s="10"/>
      <c r="J37" s="24">
        <v>2.0833333333333332E-2</v>
      </c>
      <c r="K37" t="s">
        <v>824</v>
      </c>
      <c r="L37" t="s">
        <v>83</v>
      </c>
    </row>
    <row r="38" spans="1:12" x14ac:dyDescent="0.2">
      <c r="A38" t="s">
        <v>177</v>
      </c>
      <c r="B38" s="27">
        <v>43633</v>
      </c>
      <c r="C38" s="18" t="s">
        <v>712</v>
      </c>
      <c r="D38" s="21" t="s">
        <v>388</v>
      </c>
      <c r="E38" t="s">
        <v>47</v>
      </c>
      <c r="F38">
        <v>20304</v>
      </c>
      <c r="G38" t="s">
        <v>714</v>
      </c>
      <c r="H38" t="s">
        <v>77</v>
      </c>
      <c r="I38" s="10"/>
      <c r="J38" s="24">
        <v>2.0833333333333332E-2</v>
      </c>
      <c r="K38" t="s">
        <v>824</v>
      </c>
    </row>
    <row r="39" spans="1:12" x14ac:dyDescent="0.2">
      <c r="A39" t="s">
        <v>177</v>
      </c>
      <c r="B39" s="27">
        <v>43633</v>
      </c>
      <c r="C39" s="18" t="s">
        <v>713</v>
      </c>
      <c r="D39" s="21" t="s">
        <v>350</v>
      </c>
      <c r="E39" t="s">
        <v>46</v>
      </c>
      <c r="F39">
        <v>20302</v>
      </c>
      <c r="G39" t="s">
        <v>715</v>
      </c>
      <c r="H39" t="s">
        <v>77</v>
      </c>
      <c r="I39" s="10"/>
      <c r="J39" s="24">
        <v>6.25E-2</v>
      </c>
      <c r="K39" t="s">
        <v>824</v>
      </c>
    </row>
    <row r="40" spans="1:12" x14ac:dyDescent="0.2">
      <c r="B40" s="27"/>
      <c r="C40" s="18" t="s">
        <v>776</v>
      </c>
      <c r="D40" s="21"/>
      <c r="E40" t="s">
        <v>213</v>
      </c>
      <c r="F40" t="s">
        <v>213</v>
      </c>
      <c r="G40" t="s">
        <v>777</v>
      </c>
      <c r="H40" t="s">
        <v>77</v>
      </c>
      <c r="I40" s="10"/>
      <c r="J40" s="24">
        <v>8.3333333333333301E-2</v>
      </c>
      <c r="K40" t="s">
        <v>60</v>
      </c>
      <c r="L40" t="s">
        <v>83</v>
      </c>
    </row>
    <row r="41" spans="1:12" x14ac:dyDescent="0.2">
      <c r="B41" s="27"/>
      <c r="C41" s="18" t="s">
        <v>778</v>
      </c>
      <c r="D41" s="21" t="s">
        <v>346</v>
      </c>
      <c r="E41" t="s">
        <v>45</v>
      </c>
      <c r="F41">
        <v>20309</v>
      </c>
      <c r="G41" t="s">
        <v>779</v>
      </c>
      <c r="H41" t="s">
        <v>77</v>
      </c>
      <c r="I41" s="10"/>
      <c r="J41" s="24">
        <v>2.0833333333333332E-2</v>
      </c>
      <c r="K41" t="s">
        <v>60</v>
      </c>
      <c r="L41" t="s">
        <v>83</v>
      </c>
    </row>
    <row r="42" spans="1:12" x14ac:dyDescent="0.2">
      <c r="B42" s="27"/>
      <c r="C42" s="18" t="s">
        <v>782</v>
      </c>
      <c r="D42" s="21" t="s">
        <v>367</v>
      </c>
      <c r="E42" t="s">
        <v>49</v>
      </c>
      <c r="F42">
        <v>20301</v>
      </c>
      <c r="G42" t="s">
        <v>783</v>
      </c>
      <c r="H42" t="s">
        <v>77</v>
      </c>
      <c r="I42" s="10"/>
      <c r="J42" s="24">
        <v>2.0833333333333332E-2</v>
      </c>
      <c r="K42" t="s">
        <v>60</v>
      </c>
      <c r="L42" t="s">
        <v>83</v>
      </c>
    </row>
    <row r="43" spans="1:12" x14ac:dyDescent="0.2">
      <c r="A43" t="s">
        <v>413</v>
      </c>
      <c r="B43" s="27">
        <v>43635</v>
      </c>
      <c r="C43" s="18" t="s">
        <v>785</v>
      </c>
      <c r="D43" s="21" t="s">
        <v>350</v>
      </c>
      <c r="E43" t="s">
        <v>46</v>
      </c>
      <c r="F43">
        <v>20302</v>
      </c>
      <c r="G43" t="s">
        <v>784</v>
      </c>
      <c r="H43" t="s">
        <v>77</v>
      </c>
      <c r="I43" s="10"/>
      <c r="J43" s="24">
        <v>2.0833333333333332E-2</v>
      </c>
      <c r="K43" t="s">
        <v>60</v>
      </c>
      <c r="L43" t="s">
        <v>83</v>
      </c>
    </row>
    <row r="44" spans="1:12" x14ac:dyDescent="0.2">
      <c r="A44" t="s">
        <v>413</v>
      </c>
      <c r="B44" s="27">
        <v>43635</v>
      </c>
      <c r="C44" s="18" t="s">
        <v>787</v>
      </c>
      <c r="D44" s="21" t="s">
        <v>377</v>
      </c>
      <c r="E44" t="s">
        <v>46</v>
      </c>
      <c r="F44">
        <v>20302</v>
      </c>
      <c r="G44" t="s">
        <v>786</v>
      </c>
      <c r="H44" t="s">
        <v>77</v>
      </c>
      <c r="I44" s="10"/>
      <c r="J44" s="24"/>
      <c r="L44" t="s">
        <v>83</v>
      </c>
    </row>
    <row r="45" spans="1:12" x14ac:dyDescent="0.2">
      <c r="A45" t="s">
        <v>413</v>
      </c>
      <c r="B45" s="27">
        <v>43635</v>
      </c>
      <c r="C45" s="18" t="s">
        <v>789</v>
      </c>
      <c r="D45" s="21" t="s">
        <v>352</v>
      </c>
      <c r="E45" t="s">
        <v>43</v>
      </c>
      <c r="F45">
        <v>20301</v>
      </c>
      <c r="G45" t="s">
        <v>788</v>
      </c>
      <c r="H45" t="s">
        <v>77</v>
      </c>
      <c r="I45" s="10"/>
      <c r="J45" s="24">
        <v>2.0833333333333332E-2</v>
      </c>
      <c r="K45" t="s">
        <v>824</v>
      </c>
      <c r="L45" t="s">
        <v>83</v>
      </c>
    </row>
    <row r="46" spans="1:12" x14ac:dyDescent="0.2">
      <c r="A46" t="s">
        <v>413</v>
      </c>
      <c r="B46" s="27">
        <v>43635</v>
      </c>
      <c r="C46" s="18" t="s">
        <v>791</v>
      </c>
      <c r="D46" s="21" t="s">
        <v>350</v>
      </c>
      <c r="E46" t="s">
        <v>46</v>
      </c>
      <c r="F46">
        <v>20302</v>
      </c>
      <c r="G46" t="s">
        <v>790</v>
      </c>
      <c r="H46" t="s">
        <v>77</v>
      </c>
      <c r="I46" s="10"/>
      <c r="J46" s="24">
        <v>2.0833333333333332E-2</v>
      </c>
      <c r="K46" t="s">
        <v>824</v>
      </c>
      <c r="L46" t="s">
        <v>83</v>
      </c>
    </row>
    <row r="47" spans="1:12" x14ac:dyDescent="0.2">
      <c r="B47" s="27"/>
      <c r="C47" s="18"/>
      <c r="D47" s="21"/>
      <c r="E47" t="s">
        <v>213</v>
      </c>
      <c r="F47" t="s">
        <v>213</v>
      </c>
      <c r="G47" t="s">
        <v>793</v>
      </c>
      <c r="H47" t="s">
        <v>77</v>
      </c>
      <c r="I47" s="10"/>
      <c r="J47" s="24"/>
      <c r="L47" t="s">
        <v>83</v>
      </c>
    </row>
    <row r="48" spans="1:12" x14ac:dyDescent="0.2">
      <c r="A48" t="s">
        <v>177</v>
      </c>
      <c r="B48" s="27">
        <v>43636</v>
      </c>
      <c r="C48" s="18" t="s">
        <v>817</v>
      </c>
      <c r="D48" s="21" t="s">
        <v>384</v>
      </c>
      <c r="E48" t="s">
        <v>47</v>
      </c>
      <c r="F48">
        <v>20304</v>
      </c>
      <c r="G48" t="s">
        <v>825</v>
      </c>
      <c r="H48" t="s">
        <v>77</v>
      </c>
      <c r="I48" s="10"/>
      <c r="J48" s="24">
        <v>0.29166666666666602</v>
      </c>
      <c r="K48" t="s">
        <v>824</v>
      </c>
    </row>
    <row r="49" spans="1:12" x14ac:dyDescent="0.2">
      <c r="B49" s="27"/>
      <c r="C49" s="18" t="s">
        <v>821</v>
      </c>
      <c r="D49" s="21" t="s">
        <v>346</v>
      </c>
      <c r="E49" t="s">
        <v>45</v>
      </c>
      <c r="F49">
        <v>20309</v>
      </c>
      <c r="G49" t="s">
        <v>822</v>
      </c>
      <c r="H49" t="s">
        <v>77</v>
      </c>
      <c r="I49" s="10"/>
      <c r="J49" s="24">
        <v>8.3333333333333301E-2</v>
      </c>
      <c r="K49" t="s">
        <v>60</v>
      </c>
      <c r="L49" t="s">
        <v>83</v>
      </c>
    </row>
    <row r="50" spans="1:12" x14ac:dyDescent="0.2">
      <c r="A50" t="s">
        <v>105</v>
      </c>
      <c r="B50" s="27">
        <v>43641</v>
      </c>
      <c r="C50" s="18" t="s">
        <v>966</v>
      </c>
      <c r="D50" s="21" t="s">
        <v>363</v>
      </c>
      <c r="E50" t="s">
        <v>43</v>
      </c>
      <c r="F50">
        <v>20301</v>
      </c>
      <c r="G50" t="s">
        <v>967</v>
      </c>
      <c r="H50" t="s">
        <v>77</v>
      </c>
      <c r="I50" s="10"/>
      <c r="J50" s="24">
        <v>4.1666666666666664E-2</v>
      </c>
      <c r="K50" t="s">
        <v>824</v>
      </c>
    </row>
    <row r="51" spans="1:12" x14ac:dyDescent="0.2">
      <c r="A51" t="s">
        <v>105</v>
      </c>
      <c r="B51" s="27">
        <v>43641</v>
      </c>
      <c r="C51" s="18" t="s">
        <v>968</v>
      </c>
      <c r="D51" s="21" t="s">
        <v>363</v>
      </c>
      <c r="E51" t="s">
        <v>43</v>
      </c>
      <c r="F51">
        <v>20301</v>
      </c>
      <c r="G51" t="s">
        <v>969</v>
      </c>
      <c r="H51" t="s">
        <v>77</v>
      </c>
      <c r="I51" s="10"/>
      <c r="J51" s="24">
        <v>2.0833333333333332E-2</v>
      </c>
      <c r="K51" t="s">
        <v>824</v>
      </c>
    </row>
    <row r="52" spans="1:12" x14ac:dyDescent="0.2">
      <c r="A52" t="s">
        <v>177</v>
      </c>
      <c r="B52" s="27">
        <v>43642</v>
      </c>
      <c r="C52" s="18" t="s">
        <v>920</v>
      </c>
      <c r="D52" s="21" t="s">
        <v>351</v>
      </c>
      <c r="E52" t="s">
        <v>47</v>
      </c>
      <c r="F52">
        <v>20304</v>
      </c>
      <c r="G52" t="s">
        <v>955</v>
      </c>
      <c r="H52" t="s">
        <v>77</v>
      </c>
      <c r="I52" s="10"/>
      <c r="J52" s="24">
        <v>2.0833333333333332E-2</v>
      </c>
      <c r="K52" t="s">
        <v>60</v>
      </c>
    </row>
    <row r="53" spans="1:12" x14ac:dyDescent="0.2">
      <c r="A53" t="s">
        <v>177</v>
      </c>
      <c r="B53" s="27">
        <v>43642</v>
      </c>
      <c r="C53" s="18" t="s">
        <v>921</v>
      </c>
      <c r="D53" s="21" t="s">
        <v>351</v>
      </c>
      <c r="E53" t="s">
        <v>47</v>
      </c>
      <c r="F53">
        <v>20304</v>
      </c>
      <c r="G53" t="s">
        <v>956</v>
      </c>
      <c r="H53" t="s">
        <v>77</v>
      </c>
      <c r="I53" s="10"/>
      <c r="J53" s="24">
        <v>2.0833333333333332E-2</v>
      </c>
      <c r="K53" t="s">
        <v>60</v>
      </c>
    </row>
    <row r="54" spans="1:12" x14ac:dyDescent="0.2">
      <c r="A54" t="s">
        <v>177</v>
      </c>
      <c r="B54" s="27">
        <v>43642</v>
      </c>
      <c r="C54" s="18" t="s">
        <v>922</v>
      </c>
      <c r="D54" s="21" t="s">
        <v>351</v>
      </c>
      <c r="E54" t="s">
        <v>47</v>
      </c>
      <c r="F54">
        <v>20304</v>
      </c>
      <c r="G54" t="s">
        <v>957</v>
      </c>
      <c r="H54" t="s">
        <v>77</v>
      </c>
      <c r="I54" s="10"/>
      <c r="J54" s="24">
        <v>2.0833333333333332E-2</v>
      </c>
      <c r="K54" t="s">
        <v>60</v>
      </c>
    </row>
    <row r="55" spans="1:12" x14ac:dyDescent="0.2">
      <c r="B55" s="27"/>
      <c r="C55" s="18" t="s">
        <v>950</v>
      </c>
      <c r="D55" s="21" t="s">
        <v>376</v>
      </c>
      <c r="E55" t="s">
        <v>51</v>
      </c>
      <c r="F55">
        <v>20304</v>
      </c>
      <c r="G55" t="s">
        <v>951</v>
      </c>
      <c r="H55" t="s">
        <v>77</v>
      </c>
      <c r="I55" s="10"/>
      <c r="J55" s="24">
        <v>8.3333333333333301E-2</v>
      </c>
      <c r="K55" t="s">
        <v>60</v>
      </c>
      <c r="L55" t="s">
        <v>83</v>
      </c>
    </row>
    <row r="56" spans="1:12" x14ac:dyDescent="0.2">
      <c r="B56" s="27"/>
      <c r="C56" s="18" t="s">
        <v>481</v>
      </c>
      <c r="D56" s="21" t="s">
        <v>350</v>
      </c>
      <c r="E56" t="s">
        <v>46</v>
      </c>
      <c r="F56">
        <v>20302</v>
      </c>
      <c r="G56" t="s">
        <v>952</v>
      </c>
      <c r="H56" t="s">
        <v>77</v>
      </c>
      <c r="I56" s="10"/>
      <c r="J56" s="24">
        <v>8.3333333333333301E-2</v>
      </c>
      <c r="K56" t="s">
        <v>60</v>
      </c>
      <c r="L56" t="s">
        <v>83</v>
      </c>
    </row>
    <row r="57" spans="1:12" x14ac:dyDescent="0.2">
      <c r="B57" s="27"/>
      <c r="C57" s="18" t="s">
        <v>953</v>
      </c>
      <c r="D57" s="21" t="s">
        <v>44</v>
      </c>
      <c r="E57" t="s">
        <v>45</v>
      </c>
      <c r="F57">
        <v>20307</v>
      </c>
      <c r="G57" t="s">
        <v>954</v>
      </c>
      <c r="H57" t="s">
        <v>77</v>
      </c>
      <c r="I57" s="10"/>
      <c r="J57" s="24">
        <v>2.0833333333333332E-2</v>
      </c>
      <c r="K57" t="s">
        <v>60</v>
      </c>
      <c r="L57" t="s">
        <v>83</v>
      </c>
    </row>
    <row r="58" spans="1:12" x14ac:dyDescent="0.2">
      <c r="A58" t="s">
        <v>89</v>
      </c>
      <c r="B58" s="27">
        <v>43647</v>
      </c>
      <c r="C58" s="18" t="s">
        <v>158</v>
      </c>
      <c r="D58" s="21" t="s">
        <v>354</v>
      </c>
      <c r="E58" t="s">
        <v>46</v>
      </c>
      <c r="F58">
        <v>20302</v>
      </c>
      <c r="G58" t="s">
        <v>987</v>
      </c>
      <c r="H58" t="s">
        <v>77</v>
      </c>
      <c r="I58" s="10"/>
      <c r="J58" s="24">
        <v>0.125</v>
      </c>
      <c r="K58" t="s">
        <v>60</v>
      </c>
    </row>
    <row r="59" spans="1:12" x14ac:dyDescent="0.2">
      <c r="A59" t="s">
        <v>105</v>
      </c>
      <c r="B59" s="27">
        <v>43647</v>
      </c>
      <c r="C59" s="18" t="s">
        <v>988</v>
      </c>
      <c r="D59" s="21" t="s">
        <v>384</v>
      </c>
      <c r="E59" t="s">
        <v>47</v>
      </c>
      <c r="F59">
        <v>20304</v>
      </c>
      <c r="G59" t="s">
        <v>996</v>
      </c>
      <c r="H59" t="s">
        <v>77</v>
      </c>
      <c r="I59" s="10"/>
      <c r="J59" s="24">
        <v>2.0833333333333332E-2</v>
      </c>
    </row>
    <row r="60" spans="1:12" x14ac:dyDescent="0.2">
      <c r="A60" t="s">
        <v>89</v>
      </c>
      <c r="B60" s="27">
        <v>43647</v>
      </c>
      <c r="C60" s="18" t="s">
        <v>989</v>
      </c>
      <c r="D60" s="21" t="s">
        <v>386</v>
      </c>
      <c r="E60" t="s">
        <v>47</v>
      </c>
      <c r="F60">
        <v>20304</v>
      </c>
      <c r="G60" t="s">
        <v>991</v>
      </c>
      <c r="H60" t="s">
        <v>77</v>
      </c>
      <c r="I60" s="10"/>
      <c r="J60" s="24">
        <v>0.104166666666667</v>
      </c>
      <c r="K60" t="s">
        <v>60</v>
      </c>
    </row>
    <row r="61" spans="1:12" x14ac:dyDescent="0.2">
      <c r="A61" t="s">
        <v>105</v>
      </c>
      <c r="B61" s="27">
        <v>43647</v>
      </c>
      <c r="C61" s="18" t="s">
        <v>997</v>
      </c>
      <c r="D61" s="21" t="s">
        <v>346</v>
      </c>
      <c r="E61" t="s">
        <v>45</v>
      </c>
      <c r="F61">
        <v>20309</v>
      </c>
      <c r="G61" t="s">
        <v>998</v>
      </c>
      <c r="H61" t="s">
        <v>77</v>
      </c>
      <c r="I61" s="10"/>
      <c r="J61" s="24"/>
    </row>
  </sheetData>
  <dataValidations count="2">
    <dataValidation type="list" allowBlank="1" showInputMessage="1" showErrorMessage="1" sqref="J14:J61">
      <formula1>d.temps</formula1>
    </dataValidation>
    <dataValidation type="list" allowBlank="1" showInputMessage="1" showErrorMessage="1" sqref="D14:D61">
      <formula1>d.équipements</formula1>
    </dataValidation>
  </dataValidations>
  <pageMargins left="0.7" right="0.7" top="0.75" bottom="0.75" header="0.3" footer="0.3"/>
  <pageSetup paperSize="9" scale="69" orientation="landscape"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L207"/>
  <sheetViews>
    <sheetView showGridLines="0" topLeftCell="A61" zoomScale="90" zoomScaleNormal="90" workbookViewId="0">
      <selection activeCell="A14" sqref="A14:L207"/>
    </sheetView>
  </sheetViews>
  <sheetFormatPr baseColWidth="10" defaultColWidth="11" defaultRowHeight="14.25" x14ac:dyDescent="0.2"/>
  <cols>
    <col min="1" max="1" width="11.75" bestFit="1" customWidth="1"/>
    <col min="2" max="2" width="15.625" bestFit="1" customWidth="1"/>
    <col min="3" max="3" width="27.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8">
        <f>COUNTIF(T_Guy[Temps réel],"&gt;0")/COUNTA(T_Guy[Description])</f>
        <v>0.99484536082474229</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30" t="s">
        <v>86</v>
      </c>
      <c r="B14" s="26">
        <v>43497</v>
      </c>
      <c r="C14" s="23" t="s">
        <v>88</v>
      </c>
      <c r="D14" s="23" t="s">
        <v>44</v>
      </c>
      <c r="E14" s="30" t="s">
        <v>45</v>
      </c>
      <c r="F14" s="30">
        <v>20307</v>
      </c>
      <c r="G14" s="30" t="s">
        <v>94</v>
      </c>
      <c r="H14" s="30" t="s">
        <v>78</v>
      </c>
      <c r="I14" s="31">
        <v>2.0833333333333332E-2</v>
      </c>
      <c r="J14" s="22">
        <v>0.104166666666667</v>
      </c>
      <c r="K14" s="30" t="s">
        <v>60</v>
      </c>
      <c r="L14" s="32" t="s">
        <v>83</v>
      </c>
    </row>
    <row r="15" spans="1:12" x14ac:dyDescent="0.2">
      <c r="A15" s="32" t="s">
        <v>86</v>
      </c>
      <c r="B15" s="21"/>
      <c r="C15" s="20" t="s">
        <v>96</v>
      </c>
      <c r="D15" s="21" t="s">
        <v>10</v>
      </c>
      <c r="E15" s="33" t="s">
        <v>213</v>
      </c>
      <c r="F15" s="33" t="s">
        <v>213</v>
      </c>
      <c r="G15" s="32" t="s">
        <v>93</v>
      </c>
      <c r="H15" s="32" t="s">
        <v>78</v>
      </c>
      <c r="I15" s="34">
        <v>0.125</v>
      </c>
      <c r="J15" s="29">
        <v>0.125</v>
      </c>
      <c r="K15" s="32" t="s">
        <v>60</v>
      </c>
      <c r="L15" s="32"/>
    </row>
    <row r="16" spans="1:12" x14ac:dyDescent="0.2">
      <c r="A16" s="32" t="s">
        <v>89</v>
      </c>
      <c r="B16" s="21">
        <v>43475</v>
      </c>
      <c r="C16" s="20" t="s">
        <v>102</v>
      </c>
      <c r="D16" s="21" t="s">
        <v>7</v>
      </c>
      <c r="E16" s="33" t="s">
        <v>213</v>
      </c>
      <c r="F16" s="33" t="s">
        <v>213</v>
      </c>
      <c r="G16" s="32" t="s">
        <v>99</v>
      </c>
      <c r="H16" s="32" t="s">
        <v>78</v>
      </c>
      <c r="I16" s="34">
        <v>0.125</v>
      </c>
      <c r="J16" s="29">
        <v>0.125</v>
      </c>
      <c r="K16" s="32" t="s">
        <v>60</v>
      </c>
      <c r="L16" s="32" t="s">
        <v>83</v>
      </c>
    </row>
    <row r="17" spans="1:12" x14ac:dyDescent="0.2">
      <c r="A17" s="32" t="s">
        <v>103</v>
      </c>
      <c r="B17" s="21">
        <v>43475</v>
      </c>
      <c r="C17" s="20" t="s">
        <v>104</v>
      </c>
      <c r="D17" s="21" t="s">
        <v>7</v>
      </c>
      <c r="E17" s="33" t="s">
        <v>213</v>
      </c>
      <c r="F17" s="33" t="s">
        <v>213</v>
      </c>
      <c r="G17" s="32" t="s">
        <v>101</v>
      </c>
      <c r="H17" s="32" t="s">
        <v>78</v>
      </c>
      <c r="I17" s="34"/>
      <c r="J17" s="29">
        <v>2.0833333333333332E-2</v>
      </c>
      <c r="K17" s="32" t="s">
        <v>60</v>
      </c>
      <c r="L17" s="32" t="s">
        <v>83</v>
      </c>
    </row>
    <row r="18" spans="1:12" x14ac:dyDescent="0.2">
      <c r="A18" s="32" t="s">
        <v>105</v>
      </c>
      <c r="B18" s="21">
        <v>43475</v>
      </c>
      <c r="C18" s="20" t="s">
        <v>111</v>
      </c>
      <c r="D18" s="21" t="s">
        <v>40</v>
      </c>
      <c r="E18" s="33" t="s">
        <v>48</v>
      </c>
      <c r="F18" s="33">
        <v>20312</v>
      </c>
      <c r="G18" s="32" t="s">
        <v>126</v>
      </c>
      <c r="H18" s="32" t="s">
        <v>78</v>
      </c>
      <c r="I18" s="34">
        <v>4.1666666666666664E-2</v>
      </c>
      <c r="J18" s="29">
        <v>4.1666666666666664E-2</v>
      </c>
      <c r="K18" s="32" t="s">
        <v>302</v>
      </c>
      <c r="L18" s="32" t="s">
        <v>83</v>
      </c>
    </row>
    <row r="19" spans="1:12" x14ac:dyDescent="0.2">
      <c r="A19" s="32" t="s">
        <v>89</v>
      </c>
      <c r="B19" s="21">
        <v>43476</v>
      </c>
      <c r="C19" s="20" t="s">
        <v>115</v>
      </c>
      <c r="D19" s="21" t="s">
        <v>7</v>
      </c>
      <c r="E19" s="33" t="s">
        <v>213</v>
      </c>
      <c r="F19" s="33" t="s">
        <v>213</v>
      </c>
      <c r="G19" s="32" t="s">
        <v>116</v>
      </c>
      <c r="H19" s="32" t="s">
        <v>78</v>
      </c>
      <c r="I19" s="34"/>
      <c r="J19" s="29">
        <v>0.25</v>
      </c>
      <c r="K19" s="32" t="s">
        <v>60</v>
      </c>
      <c r="L19" s="32"/>
    </row>
    <row r="20" spans="1:12" x14ac:dyDescent="0.2">
      <c r="A20" s="32" t="s">
        <v>105</v>
      </c>
      <c r="B20" s="21">
        <v>43479</v>
      </c>
      <c r="C20" s="20" t="s">
        <v>120</v>
      </c>
      <c r="D20" s="21" t="s">
        <v>30</v>
      </c>
      <c r="E20" s="33" t="s">
        <v>213</v>
      </c>
      <c r="F20" s="33" t="s">
        <v>213</v>
      </c>
      <c r="G20" s="32" t="s">
        <v>123</v>
      </c>
      <c r="H20" s="32" t="s">
        <v>78</v>
      </c>
      <c r="I20" s="34">
        <v>4.1666666666666664E-2</v>
      </c>
      <c r="J20" s="29">
        <v>6.25E-2</v>
      </c>
      <c r="K20" s="32" t="s">
        <v>60</v>
      </c>
      <c r="L20" s="32" t="s">
        <v>83</v>
      </c>
    </row>
    <row r="21" spans="1:12" x14ac:dyDescent="0.2">
      <c r="A21" s="32" t="s">
        <v>89</v>
      </c>
      <c r="B21" s="21">
        <v>43480</v>
      </c>
      <c r="C21" s="20" t="s">
        <v>125</v>
      </c>
      <c r="D21" s="21" t="s">
        <v>31</v>
      </c>
      <c r="E21" s="33" t="s">
        <v>213</v>
      </c>
      <c r="F21" s="33" t="s">
        <v>213</v>
      </c>
      <c r="G21" s="32" t="s">
        <v>131</v>
      </c>
      <c r="H21" s="32" t="s">
        <v>78</v>
      </c>
      <c r="I21" s="34">
        <v>4.1666666666666664E-2</v>
      </c>
      <c r="J21" s="29">
        <v>0.125</v>
      </c>
      <c r="K21" s="32" t="s">
        <v>60</v>
      </c>
      <c r="L21" s="32" t="s">
        <v>83</v>
      </c>
    </row>
    <row r="22" spans="1:12" x14ac:dyDescent="0.2">
      <c r="A22" s="32" t="s">
        <v>129</v>
      </c>
      <c r="B22" s="21">
        <v>43480</v>
      </c>
      <c r="C22" s="20" t="s">
        <v>88</v>
      </c>
      <c r="D22" s="21" t="s">
        <v>20</v>
      </c>
      <c r="E22" s="33" t="s">
        <v>213</v>
      </c>
      <c r="F22" s="33" t="s">
        <v>213</v>
      </c>
      <c r="G22" s="32" t="s">
        <v>132</v>
      </c>
      <c r="H22" s="32" t="s">
        <v>78</v>
      </c>
      <c r="I22" s="34"/>
      <c r="J22" s="29">
        <v>2.0833333333333332E-2</v>
      </c>
      <c r="K22" s="32" t="s">
        <v>60</v>
      </c>
      <c r="L22" s="32" t="s">
        <v>83</v>
      </c>
    </row>
    <row r="23" spans="1:12" x14ac:dyDescent="0.2">
      <c r="A23" s="32" t="s">
        <v>89</v>
      </c>
      <c r="B23" s="21">
        <v>43486</v>
      </c>
      <c r="C23" s="20" t="s">
        <v>157</v>
      </c>
      <c r="D23" s="21" t="s">
        <v>151</v>
      </c>
      <c r="E23" s="33" t="s">
        <v>213</v>
      </c>
      <c r="F23" s="33" t="s">
        <v>213</v>
      </c>
      <c r="G23" s="32"/>
      <c r="H23" s="32" t="s">
        <v>78</v>
      </c>
      <c r="I23" s="34"/>
      <c r="J23" s="29">
        <v>0.3125</v>
      </c>
      <c r="K23" s="32" t="s">
        <v>60</v>
      </c>
      <c r="L23" s="32"/>
    </row>
    <row r="24" spans="1:12" x14ac:dyDescent="0.2">
      <c r="A24" s="32" t="s">
        <v>89</v>
      </c>
      <c r="B24" s="21">
        <v>43486</v>
      </c>
      <c r="C24" s="20" t="s">
        <v>127</v>
      </c>
      <c r="D24" s="21" t="s">
        <v>32</v>
      </c>
      <c r="E24" s="33" t="s">
        <v>213</v>
      </c>
      <c r="F24" s="33" t="s">
        <v>213</v>
      </c>
      <c r="G24" s="32"/>
      <c r="H24" s="32" t="s">
        <v>78</v>
      </c>
      <c r="I24" s="34"/>
      <c r="J24" s="29">
        <v>4.1666666666666664E-2</v>
      </c>
      <c r="K24" s="32" t="s">
        <v>60</v>
      </c>
      <c r="L24" s="32"/>
    </row>
    <row r="25" spans="1:12" x14ac:dyDescent="0.2">
      <c r="A25" s="32" t="s">
        <v>129</v>
      </c>
      <c r="B25" s="21">
        <v>43480</v>
      </c>
      <c r="C25" s="20" t="s">
        <v>143</v>
      </c>
      <c r="D25" s="21" t="s">
        <v>4</v>
      </c>
      <c r="E25" s="33" t="s">
        <v>213</v>
      </c>
      <c r="F25" s="33" t="s">
        <v>213</v>
      </c>
      <c r="G25" s="32" t="s">
        <v>168</v>
      </c>
      <c r="H25" s="32" t="s">
        <v>78</v>
      </c>
      <c r="I25" s="34"/>
      <c r="J25" s="29">
        <v>6.25E-2</v>
      </c>
      <c r="K25" s="32" t="s">
        <v>60</v>
      </c>
      <c r="L25" s="32" t="s">
        <v>83</v>
      </c>
    </row>
    <row r="26" spans="1:12" x14ac:dyDescent="0.2">
      <c r="A26" s="32" t="s">
        <v>129</v>
      </c>
      <c r="B26" s="21">
        <v>43480</v>
      </c>
      <c r="C26" s="20" t="s">
        <v>145</v>
      </c>
      <c r="D26" s="21" t="s">
        <v>10</v>
      </c>
      <c r="E26" s="33" t="s">
        <v>213</v>
      </c>
      <c r="F26" s="33" t="s">
        <v>213</v>
      </c>
      <c r="G26" s="32" t="s">
        <v>169</v>
      </c>
      <c r="H26" s="32" t="s">
        <v>78</v>
      </c>
      <c r="I26" s="34"/>
      <c r="J26" s="29">
        <v>0.20833333333333301</v>
      </c>
      <c r="K26" s="32" t="s">
        <v>60</v>
      </c>
      <c r="L26" s="32" t="s">
        <v>83</v>
      </c>
    </row>
    <row r="27" spans="1:12" x14ac:dyDescent="0.2">
      <c r="A27" s="32" t="s">
        <v>129</v>
      </c>
      <c r="B27" s="21">
        <v>43486</v>
      </c>
      <c r="C27" s="20" t="s">
        <v>161</v>
      </c>
      <c r="D27" s="21" t="s">
        <v>4</v>
      </c>
      <c r="E27" s="33" t="s">
        <v>213</v>
      </c>
      <c r="F27" s="33" t="s">
        <v>213</v>
      </c>
      <c r="G27" s="32" t="s">
        <v>142</v>
      </c>
      <c r="H27" s="32" t="s">
        <v>78</v>
      </c>
      <c r="I27" s="34"/>
      <c r="J27" s="29">
        <v>4.1666666666666664E-2</v>
      </c>
      <c r="K27" s="32" t="s">
        <v>60</v>
      </c>
      <c r="L27" s="32" t="s">
        <v>83</v>
      </c>
    </row>
    <row r="28" spans="1:12" x14ac:dyDescent="0.2">
      <c r="A28" s="32" t="s">
        <v>129</v>
      </c>
      <c r="B28" s="21">
        <v>43486</v>
      </c>
      <c r="C28" s="20" t="s">
        <v>162</v>
      </c>
      <c r="D28" s="21" t="s">
        <v>33</v>
      </c>
      <c r="E28" s="33" t="s">
        <v>50</v>
      </c>
      <c r="F28" s="33">
        <v>20308</v>
      </c>
      <c r="G28" s="32" t="s">
        <v>144</v>
      </c>
      <c r="H28" s="32" t="s">
        <v>78</v>
      </c>
      <c r="I28" s="34"/>
      <c r="J28" s="29">
        <v>4.1666666666666664E-2</v>
      </c>
      <c r="K28" s="32" t="s">
        <v>60</v>
      </c>
      <c r="L28" s="32" t="s">
        <v>83</v>
      </c>
    </row>
    <row r="29" spans="1:12" x14ac:dyDescent="0.2">
      <c r="A29" s="32" t="s">
        <v>129</v>
      </c>
      <c r="B29" s="21">
        <v>43486</v>
      </c>
      <c r="C29" s="20" t="s">
        <v>163</v>
      </c>
      <c r="D29" s="21" t="s">
        <v>10</v>
      </c>
      <c r="E29" s="33" t="s">
        <v>213</v>
      </c>
      <c r="F29" s="33" t="s">
        <v>213</v>
      </c>
      <c r="G29" s="32" t="s">
        <v>170</v>
      </c>
      <c r="H29" s="32" t="s">
        <v>78</v>
      </c>
      <c r="I29" s="34"/>
      <c r="J29" s="29">
        <v>2.0833333333333332E-2</v>
      </c>
      <c r="K29" s="32" t="s">
        <v>60</v>
      </c>
      <c r="L29" s="32" t="s">
        <v>83</v>
      </c>
    </row>
    <row r="30" spans="1:12" x14ac:dyDescent="0.2">
      <c r="A30" s="32" t="s">
        <v>89</v>
      </c>
      <c r="B30" s="21">
        <v>43489</v>
      </c>
      <c r="C30" s="20" t="s">
        <v>175</v>
      </c>
      <c r="D30" s="21" t="s">
        <v>41</v>
      </c>
      <c r="E30" s="33" t="s">
        <v>213</v>
      </c>
      <c r="F30" s="33" t="s">
        <v>213</v>
      </c>
      <c r="G30" s="32" t="s">
        <v>176</v>
      </c>
      <c r="H30" s="32" t="s">
        <v>78</v>
      </c>
      <c r="I30" s="34"/>
      <c r="J30" s="29">
        <v>6.25E-2</v>
      </c>
      <c r="K30" s="32" t="s">
        <v>60</v>
      </c>
      <c r="L30" s="32"/>
    </row>
    <row r="31" spans="1:12" x14ac:dyDescent="0.2">
      <c r="A31" s="32" t="s">
        <v>185</v>
      </c>
      <c r="B31" s="21">
        <v>43489</v>
      </c>
      <c r="C31" s="20" t="s">
        <v>186</v>
      </c>
      <c r="D31" s="21" t="s">
        <v>18</v>
      </c>
      <c r="E31" s="33" t="s">
        <v>213</v>
      </c>
      <c r="F31" s="33" t="s">
        <v>213</v>
      </c>
      <c r="G31" s="32" t="s">
        <v>184</v>
      </c>
      <c r="H31" s="32" t="s">
        <v>78</v>
      </c>
      <c r="I31" s="34"/>
      <c r="J31" s="29">
        <v>4.1666666666666664E-2</v>
      </c>
      <c r="K31" s="32" t="s">
        <v>60</v>
      </c>
      <c r="L31" s="32" t="s">
        <v>83</v>
      </c>
    </row>
    <row r="32" spans="1:12" x14ac:dyDescent="0.2">
      <c r="A32" s="32" t="s">
        <v>129</v>
      </c>
      <c r="B32" s="21">
        <v>43489</v>
      </c>
      <c r="C32" s="20" t="s">
        <v>188</v>
      </c>
      <c r="D32" s="21" t="s">
        <v>4</v>
      </c>
      <c r="E32" s="33" t="s">
        <v>213</v>
      </c>
      <c r="F32" s="33" t="s">
        <v>213</v>
      </c>
      <c r="G32" s="32" t="s">
        <v>187</v>
      </c>
      <c r="H32" s="32" t="s">
        <v>78</v>
      </c>
      <c r="I32" s="34"/>
      <c r="J32" s="29">
        <v>2.0833333333333332E-2</v>
      </c>
      <c r="K32" s="32" t="s">
        <v>60</v>
      </c>
      <c r="L32" s="32" t="s">
        <v>83</v>
      </c>
    </row>
    <row r="33" spans="1:12" x14ac:dyDescent="0.2">
      <c r="A33" s="32" t="s">
        <v>129</v>
      </c>
      <c r="B33" s="21">
        <v>43489</v>
      </c>
      <c r="C33" s="20" t="s">
        <v>127</v>
      </c>
      <c r="D33" s="21" t="s">
        <v>33</v>
      </c>
      <c r="E33" s="33" t="s">
        <v>50</v>
      </c>
      <c r="F33" s="33">
        <v>20308</v>
      </c>
      <c r="G33" s="32" t="s">
        <v>189</v>
      </c>
      <c r="H33" s="32" t="s">
        <v>78</v>
      </c>
      <c r="I33" s="34"/>
      <c r="J33" s="29">
        <v>4.1666666666666664E-2</v>
      </c>
      <c r="K33" s="32" t="s">
        <v>60</v>
      </c>
      <c r="L33" s="32" t="s">
        <v>83</v>
      </c>
    </row>
    <row r="34" spans="1:12" x14ac:dyDescent="0.2">
      <c r="A34" s="32" t="s">
        <v>129</v>
      </c>
      <c r="B34" s="21">
        <v>43489</v>
      </c>
      <c r="C34" s="20" t="s">
        <v>191</v>
      </c>
      <c r="D34" s="21" t="s">
        <v>151</v>
      </c>
      <c r="E34" s="33" t="s">
        <v>213</v>
      </c>
      <c r="F34" s="33" t="s">
        <v>213</v>
      </c>
      <c r="G34" s="32" t="s">
        <v>190</v>
      </c>
      <c r="H34" s="32" t="s">
        <v>78</v>
      </c>
      <c r="I34" s="34"/>
      <c r="J34" s="29">
        <v>0.125</v>
      </c>
      <c r="K34" s="32" t="s">
        <v>60</v>
      </c>
      <c r="L34" s="32" t="s">
        <v>83</v>
      </c>
    </row>
    <row r="35" spans="1:12" x14ac:dyDescent="0.2">
      <c r="A35" s="32" t="s">
        <v>129</v>
      </c>
      <c r="B35" s="21">
        <v>43490</v>
      </c>
      <c r="C35" s="20" t="s">
        <v>193</v>
      </c>
      <c r="D35" s="21" t="s">
        <v>151</v>
      </c>
      <c r="E35" s="33" t="s">
        <v>213</v>
      </c>
      <c r="F35" s="33" t="s">
        <v>213</v>
      </c>
      <c r="G35" s="32" t="s">
        <v>192</v>
      </c>
      <c r="H35" s="32" t="s">
        <v>78</v>
      </c>
      <c r="I35" s="34"/>
      <c r="J35" s="29">
        <v>2.0833333333333332E-2</v>
      </c>
      <c r="K35" s="32" t="s">
        <v>60</v>
      </c>
      <c r="L35" s="32" t="s">
        <v>83</v>
      </c>
    </row>
    <row r="36" spans="1:12" x14ac:dyDescent="0.2">
      <c r="A36" s="32" t="s">
        <v>129</v>
      </c>
      <c r="B36" s="21">
        <v>43490</v>
      </c>
      <c r="C36" s="20" t="s">
        <v>195</v>
      </c>
      <c r="D36" s="21" t="s">
        <v>4</v>
      </c>
      <c r="E36" s="33" t="s">
        <v>213</v>
      </c>
      <c r="F36" s="33" t="s">
        <v>213</v>
      </c>
      <c r="G36" s="32" t="s">
        <v>194</v>
      </c>
      <c r="H36" s="32" t="s">
        <v>78</v>
      </c>
      <c r="I36" s="34"/>
      <c r="J36" s="29">
        <v>8.3333333333333301E-2</v>
      </c>
      <c r="K36" s="32" t="s">
        <v>60</v>
      </c>
      <c r="L36" s="32" t="s">
        <v>83</v>
      </c>
    </row>
    <row r="37" spans="1:12" x14ac:dyDescent="0.2">
      <c r="A37" s="32" t="s">
        <v>129</v>
      </c>
      <c r="B37" s="21">
        <v>43490</v>
      </c>
      <c r="C37" s="20" t="s">
        <v>127</v>
      </c>
      <c r="D37" s="21" t="s">
        <v>33</v>
      </c>
      <c r="E37" s="33" t="s">
        <v>50</v>
      </c>
      <c r="F37" s="33">
        <v>20308</v>
      </c>
      <c r="G37" s="32" t="s">
        <v>197</v>
      </c>
      <c r="H37" s="32" t="s">
        <v>78</v>
      </c>
      <c r="I37" s="34"/>
      <c r="J37" s="29">
        <v>4.1666666666666664E-2</v>
      </c>
      <c r="K37" s="32" t="s">
        <v>60</v>
      </c>
      <c r="L37" s="32" t="s">
        <v>83</v>
      </c>
    </row>
    <row r="38" spans="1:12" x14ac:dyDescent="0.2">
      <c r="A38" s="32" t="s">
        <v>129</v>
      </c>
      <c r="B38" s="21">
        <v>43490</v>
      </c>
      <c r="C38" s="20" t="s">
        <v>200</v>
      </c>
      <c r="D38" s="21" t="s">
        <v>34</v>
      </c>
      <c r="E38" s="33" t="s">
        <v>213</v>
      </c>
      <c r="F38" s="33" t="s">
        <v>213</v>
      </c>
      <c r="G38" s="32" t="s">
        <v>198</v>
      </c>
      <c r="H38" s="32" t="s">
        <v>78</v>
      </c>
      <c r="I38" s="34"/>
      <c r="J38" s="29">
        <v>2.0833333333333332E-2</v>
      </c>
      <c r="K38" s="32" t="s">
        <v>60</v>
      </c>
      <c r="L38" s="32" t="s">
        <v>83</v>
      </c>
    </row>
    <row r="39" spans="1:12" x14ac:dyDescent="0.2">
      <c r="A39" s="32" t="s">
        <v>129</v>
      </c>
      <c r="B39" s="21">
        <v>43490</v>
      </c>
      <c r="C39" s="20" t="s">
        <v>191</v>
      </c>
      <c r="D39" s="21" t="s">
        <v>151</v>
      </c>
      <c r="E39" s="33" t="s">
        <v>213</v>
      </c>
      <c r="F39" s="33" t="s">
        <v>213</v>
      </c>
      <c r="G39" s="32" t="s">
        <v>199</v>
      </c>
      <c r="H39" s="32" t="s">
        <v>78</v>
      </c>
      <c r="I39" s="34"/>
      <c r="J39" s="29">
        <v>0.3125</v>
      </c>
      <c r="K39" s="32" t="s">
        <v>60</v>
      </c>
      <c r="L39" s="32" t="s">
        <v>83</v>
      </c>
    </row>
    <row r="40" spans="1:12" x14ac:dyDescent="0.2">
      <c r="A40" s="32" t="s">
        <v>89</v>
      </c>
      <c r="B40" s="21">
        <v>43493</v>
      </c>
      <c r="C40" s="20" t="s">
        <v>208</v>
      </c>
      <c r="D40" s="21" t="s">
        <v>151</v>
      </c>
      <c r="E40" s="33" t="s">
        <v>213</v>
      </c>
      <c r="F40" s="33" t="s">
        <v>213</v>
      </c>
      <c r="G40" s="32" t="s">
        <v>210</v>
      </c>
      <c r="H40" s="32" t="s">
        <v>78</v>
      </c>
      <c r="I40" s="34"/>
      <c r="J40" s="29">
        <v>0.25</v>
      </c>
      <c r="K40" s="32" t="s">
        <v>60</v>
      </c>
      <c r="L40" s="32"/>
    </row>
    <row r="41" spans="1:12" x14ac:dyDescent="0.2">
      <c r="A41" s="32" t="s">
        <v>218</v>
      </c>
      <c r="B41" s="21">
        <v>43493</v>
      </c>
      <c r="C41" s="20" t="s">
        <v>219</v>
      </c>
      <c r="D41" s="21" t="s">
        <v>10</v>
      </c>
      <c r="E41" s="33" t="s">
        <v>213</v>
      </c>
      <c r="F41" s="33" t="s">
        <v>213</v>
      </c>
      <c r="G41" s="32" t="s">
        <v>214</v>
      </c>
      <c r="H41" s="32" t="s">
        <v>78</v>
      </c>
      <c r="I41" s="34"/>
      <c r="J41" s="29">
        <v>4.1666666666666664E-2</v>
      </c>
      <c r="K41" s="32" t="s">
        <v>60</v>
      </c>
      <c r="L41" s="32" t="s">
        <v>83</v>
      </c>
    </row>
    <row r="42" spans="1:12" x14ac:dyDescent="0.2">
      <c r="A42" s="32" t="s">
        <v>129</v>
      </c>
      <c r="B42" s="21">
        <v>43493</v>
      </c>
      <c r="C42" s="20" t="s">
        <v>221</v>
      </c>
      <c r="D42" s="21" t="s">
        <v>4</v>
      </c>
      <c r="E42" s="33" t="s">
        <v>213</v>
      </c>
      <c r="F42" s="33" t="s">
        <v>213</v>
      </c>
      <c r="G42" s="32" t="s">
        <v>220</v>
      </c>
      <c r="H42" s="32" t="s">
        <v>78</v>
      </c>
      <c r="I42" s="34"/>
      <c r="J42" s="29">
        <v>4.1666666666666664E-2</v>
      </c>
      <c r="K42" s="32" t="s">
        <v>60</v>
      </c>
      <c r="L42" s="32" t="s">
        <v>83</v>
      </c>
    </row>
    <row r="43" spans="1:12" x14ac:dyDescent="0.2">
      <c r="A43" s="32" t="s">
        <v>129</v>
      </c>
      <c r="B43" s="21">
        <v>43493</v>
      </c>
      <c r="C43" s="20" t="s">
        <v>223</v>
      </c>
      <c r="D43" s="21" t="s">
        <v>13</v>
      </c>
      <c r="E43" s="33" t="s">
        <v>213</v>
      </c>
      <c r="F43" s="33" t="s">
        <v>213</v>
      </c>
      <c r="G43" s="32" t="s">
        <v>222</v>
      </c>
      <c r="H43" s="32" t="s">
        <v>78</v>
      </c>
      <c r="I43" s="34"/>
      <c r="J43" s="29">
        <v>2.0833333333333332E-2</v>
      </c>
      <c r="K43" s="32" t="s">
        <v>60</v>
      </c>
      <c r="L43" s="32" t="s">
        <v>83</v>
      </c>
    </row>
    <row r="44" spans="1:12" x14ac:dyDescent="0.2">
      <c r="A44" s="32" t="s">
        <v>129</v>
      </c>
      <c r="B44" s="21">
        <v>43493</v>
      </c>
      <c r="C44" s="20" t="s">
        <v>225</v>
      </c>
      <c r="D44" s="21" t="s">
        <v>10</v>
      </c>
      <c r="E44" s="33" t="s">
        <v>213</v>
      </c>
      <c r="F44" s="33" t="s">
        <v>213</v>
      </c>
      <c r="G44" s="32" t="s">
        <v>224</v>
      </c>
      <c r="H44" s="32" t="s">
        <v>78</v>
      </c>
      <c r="I44" s="34"/>
      <c r="J44" s="29">
        <v>2.0833333333333332E-2</v>
      </c>
      <c r="K44" s="32" t="s">
        <v>60</v>
      </c>
      <c r="L44" s="32" t="s">
        <v>83</v>
      </c>
    </row>
    <row r="45" spans="1:12" x14ac:dyDescent="0.2">
      <c r="A45" s="32" t="s">
        <v>133</v>
      </c>
      <c r="B45" s="21">
        <v>43494</v>
      </c>
      <c r="C45" s="20" t="s">
        <v>227</v>
      </c>
      <c r="D45" s="21" t="s">
        <v>9</v>
      </c>
      <c r="E45" s="33" t="s">
        <v>213</v>
      </c>
      <c r="F45" s="33" t="s">
        <v>213</v>
      </c>
      <c r="G45" s="32" t="s">
        <v>228</v>
      </c>
      <c r="H45" s="32" t="s">
        <v>78</v>
      </c>
      <c r="I45" s="34">
        <v>8.3333333333333301E-2</v>
      </c>
      <c r="J45" s="29">
        <v>2.0833333333333332E-2</v>
      </c>
      <c r="K45" s="32" t="s">
        <v>60</v>
      </c>
      <c r="L45" s="32"/>
    </row>
    <row r="46" spans="1:12" x14ac:dyDescent="0.2">
      <c r="A46" s="32" t="s">
        <v>133</v>
      </c>
      <c r="B46" s="21">
        <v>43494</v>
      </c>
      <c r="C46" s="20" t="s">
        <v>227</v>
      </c>
      <c r="D46" s="21" t="s">
        <v>34</v>
      </c>
      <c r="E46" s="33" t="s">
        <v>213</v>
      </c>
      <c r="F46" s="33" t="s">
        <v>213</v>
      </c>
      <c r="G46" s="32" t="s">
        <v>230</v>
      </c>
      <c r="H46" s="32" t="s">
        <v>78</v>
      </c>
      <c r="I46" s="34">
        <v>8.3333333333333301E-2</v>
      </c>
      <c r="J46" s="29">
        <v>4.1666666666666664E-2</v>
      </c>
      <c r="K46" s="32" t="s">
        <v>60</v>
      </c>
      <c r="L46" s="32"/>
    </row>
    <row r="47" spans="1:12" x14ac:dyDescent="0.2">
      <c r="A47" s="32" t="s">
        <v>129</v>
      </c>
      <c r="B47" s="21">
        <v>43495</v>
      </c>
      <c r="C47" s="20" t="s">
        <v>237</v>
      </c>
      <c r="D47" s="21" t="s">
        <v>53</v>
      </c>
      <c r="E47" s="33" t="s">
        <v>213</v>
      </c>
      <c r="F47" s="33" t="s">
        <v>213</v>
      </c>
      <c r="G47" s="32" t="s">
        <v>236</v>
      </c>
      <c r="H47" s="32" t="s">
        <v>78</v>
      </c>
      <c r="I47" s="34"/>
      <c r="J47" s="29">
        <v>2.0833333333333332E-2</v>
      </c>
      <c r="K47" s="32" t="s">
        <v>60</v>
      </c>
      <c r="L47" s="32" t="s">
        <v>83</v>
      </c>
    </row>
    <row r="48" spans="1:12" x14ac:dyDescent="0.2">
      <c r="A48" s="32" t="s">
        <v>129</v>
      </c>
      <c r="B48" s="21">
        <v>43495</v>
      </c>
      <c r="C48" s="20" t="s">
        <v>239</v>
      </c>
      <c r="D48" s="21" t="s">
        <v>4</v>
      </c>
      <c r="E48" s="33" t="s">
        <v>213</v>
      </c>
      <c r="F48" s="33" t="s">
        <v>213</v>
      </c>
      <c r="G48" s="32" t="s">
        <v>238</v>
      </c>
      <c r="H48" s="32" t="s">
        <v>78</v>
      </c>
      <c r="I48" s="34"/>
      <c r="J48" s="29">
        <v>2.0833333333333332E-2</v>
      </c>
      <c r="K48" s="32" t="s">
        <v>60</v>
      </c>
      <c r="L48" s="32" t="s">
        <v>83</v>
      </c>
    </row>
    <row r="49" spans="1:12" x14ac:dyDescent="0.2">
      <c r="A49" s="32" t="s">
        <v>129</v>
      </c>
      <c r="B49" s="21">
        <v>43496</v>
      </c>
      <c r="C49" s="20" t="s">
        <v>252</v>
      </c>
      <c r="D49" s="21" t="s">
        <v>24</v>
      </c>
      <c r="E49" s="33" t="s">
        <v>213</v>
      </c>
      <c r="F49" s="33" t="s">
        <v>213</v>
      </c>
      <c r="G49" s="32" t="s">
        <v>251</v>
      </c>
      <c r="H49" s="32" t="s">
        <v>78</v>
      </c>
      <c r="I49" s="34"/>
      <c r="J49" s="29">
        <v>2.0833333333333332E-2</v>
      </c>
      <c r="K49" s="32" t="s">
        <v>60</v>
      </c>
      <c r="L49" s="32" t="s">
        <v>83</v>
      </c>
    </row>
    <row r="50" spans="1:12" x14ac:dyDescent="0.2">
      <c r="A50" s="32" t="s">
        <v>129</v>
      </c>
      <c r="B50" s="21">
        <v>43496</v>
      </c>
      <c r="C50" s="20" t="s">
        <v>254</v>
      </c>
      <c r="D50" s="21" t="s">
        <v>24</v>
      </c>
      <c r="E50" s="33" t="s">
        <v>213</v>
      </c>
      <c r="F50" s="33" t="s">
        <v>213</v>
      </c>
      <c r="G50" s="32" t="s">
        <v>253</v>
      </c>
      <c r="H50" s="32" t="s">
        <v>78</v>
      </c>
      <c r="I50" s="34"/>
      <c r="J50" s="29">
        <v>2.0833333333333332E-2</v>
      </c>
      <c r="K50" s="32" t="s">
        <v>60</v>
      </c>
      <c r="L50" s="32" t="s">
        <v>83</v>
      </c>
    </row>
    <row r="51" spans="1:12" x14ac:dyDescent="0.2">
      <c r="A51" s="32" t="s">
        <v>129</v>
      </c>
      <c r="B51" s="21">
        <v>43496</v>
      </c>
      <c r="C51" s="20" t="s">
        <v>256</v>
      </c>
      <c r="D51" s="21" t="s">
        <v>151</v>
      </c>
      <c r="E51" s="33" t="s">
        <v>213</v>
      </c>
      <c r="F51" s="33" t="s">
        <v>213</v>
      </c>
      <c r="G51" s="32" t="s">
        <v>255</v>
      </c>
      <c r="H51" s="32" t="s">
        <v>78</v>
      </c>
      <c r="I51" s="34"/>
      <c r="J51" s="29">
        <v>2.0833333333333332E-2</v>
      </c>
      <c r="K51" s="32" t="s">
        <v>60</v>
      </c>
      <c r="L51" s="32" t="s">
        <v>83</v>
      </c>
    </row>
    <row r="52" spans="1:12" x14ac:dyDescent="0.2">
      <c r="A52" s="32" t="s">
        <v>129</v>
      </c>
      <c r="B52" s="21">
        <v>43496</v>
      </c>
      <c r="C52" s="20" t="s">
        <v>258</v>
      </c>
      <c r="D52" s="21" t="s">
        <v>8</v>
      </c>
      <c r="E52" s="33" t="s">
        <v>213</v>
      </c>
      <c r="F52" s="33" t="s">
        <v>213</v>
      </c>
      <c r="G52" s="32" t="s">
        <v>257</v>
      </c>
      <c r="H52" s="32" t="s">
        <v>78</v>
      </c>
      <c r="I52" s="34"/>
      <c r="J52" s="29">
        <v>2.0833333333333332E-2</v>
      </c>
      <c r="K52" s="32" t="s">
        <v>60</v>
      </c>
      <c r="L52" s="32" t="s">
        <v>83</v>
      </c>
    </row>
    <row r="53" spans="1:12" x14ac:dyDescent="0.2">
      <c r="A53" s="32" t="s">
        <v>129</v>
      </c>
      <c r="B53" s="21">
        <v>43496</v>
      </c>
      <c r="C53" s="20" t="s">
        <v>260</v>
      </c>
      <c r="D53" s="21" t="s">
        <v>25</v>
      </c>
      <c r="E53" s="33" t="s">
        <v>213</v>
      </c>
      <c r="F53" s="33" t="s">
        <v>213</v>
      </c>
      <c r="G53" s="32" t="s">
        <v>259</v>
      </c>
      <c r="H53" s="32" t="s">
        <v>78</v>
      </c>
      <c r="I53" s="34"/>
      <c r="J53" s="29">
        <v>2.0833333333333332E-2</v>
      </c>
      <c r="K53" s="32" t="s">
        <v>60</v>
      </c>
      <c r="L53" s="32" t="s">
        <v>83</v>
      </c>
    </row>
    <row r="54" spans="1:12" x14ac:dyDescent="0.2">
      <c r="A54" s="32" t="s">
        <v>129</v>
      </c>
      <c r="B54" s="21">
        <v>43496</v>
      </c>
      <c r="C54" s="20" t="s">
        <v>262</v>
      </c>
      <c r="D54" s="21" t="s">
        <v>24</v>
      </c>
      <c r="E54" s="33" t="s">
        <v>213</v>
      </c>
      <c r="F54" s="33" t="s">
        <v>213</v>
      </c>
      <c r="G54" s="32" t="s">
        <v>261</v>
      </c>
      <c r="H54" s="32" t="s">
        <v>78</v>
      </c>
      <c r="I54" s="34"/>
      <c r="J54" s="29">
        <v>2.0833333333333332E-2</v>
      </c>
      <c r="K54" s="32" t="s">
        <v>60</v>
      </c>
      <c r="L54" s="32" t="s">
        <v>83</v>
      </c>
    </row>
    <row r="55" spans="1:12" x14ac:dyDescent="0.2">
      <c r="A55" s="32" t="s">
        <v>129</v>
      </c>
      <c r="B55" s="21">
        <v>43497</v>
      </c>
      <c r="C55" s="20" t="s">
        <v>267</v>
      </c>
      <c r="D55" s="21" t="s">
        <v>151</v>
      </c>
      <c r="E55" s="33" t="s">
        <v>213</v>
      </c>
      <c r="F55" s="33" t="s">
        <v>213</v>
      </c>
      <c r="G55" s="32" t="s">
        <v>266</v>
      </c>
      <c r="H55" s="32" t="s">
        <v>78</v>
      </c>
      <c r="I55" s="34"/>
      <c r="J55" s="29">
        <v>2.0833333333333332E-2</v>
      </c>
      <c r="K55" s="32" t="s">
        <v>60</v>
      </c>
      <c r="L55" s="32" t="s">
        <v>83</v>
      </c>
    </row>
    <row r="56" spans="1:12" x14ac:dyDescent="0.2">
      <c r="A56" s="32" t="s">
        <v>129</v>
      </c>
      <c r="B56" s="21">
        <v>43497</v>
      </c>
      <c r="C56" s="20" t="s">
        <v>269</v>
      </c>
      <c r="D56" s="21" t="s">
        <v>23</v>
      </c>
      <c r="E56" s="33" t="s">
        <v>213</v>
      </c>
      <c r="F56" s="33" t="s">
        <v>213</v>
      </c>
      <c r="G56" s="32" t="s">
        <v>268</v>
      </c>
      <c r="H56" s="32" t="s">
        <v>78</v>
      </c>
      <c r="I56" s="34"/>
      <c r="J56" s="29">
        <v>2.0833333333333332E-2</v>
      </c>
      <c r="K56" s="32" t="s">
        <v>60</v>
      </c>
      <c r="L56" s="32" t="s">
        <v>83</v>
      </c>
    </row>
    <row r="57" spans="1:12" x14ac:dyDescent="0.2">
      <c r="A57" s="32" t="s">
        <v>129</v>
      </c>
      <c r="B57" s="21">
        <v>43497</v>
      </c>
      <c r="C57" s="20" t="s">
        <v>271</v>
      </c>
      <c r="D57" s="21" t="s">
        <v>151</v>
      </c>
      <c r="E57" s="33" t="s">
        <v>213</v>
      </c>
      <c r="F57" s="33" t="s">
        <v>213</v>
      </c>
      <c r="G57" s="32" t="s">
        <v>270</v>
      </c>
      <c r="H57" s="32" t="s">
        <v>78</v>
      </c>
      <c r="I57" s="34"/>
      <c r="J57" s="29">
        <v>4.1666666666666664E-2</v>
      </c>
      <c r="K57" s="32" t="s">
        <v>60</v>
      </c>
      <c r="L57" s="32" t="s">
        <v>83</v>
      </c>
    </row>
    <row r="58" spans="1:12" x14ac:dyDescent="0.2">
      <c r="A58" s="32" t="s">
        <v>129</v>
      </c>
      <c r="B58" s="21">
        <v>43497</v>
      </c>
      <c r="C58" s="20" t="s">
        <v>273</v>
      </c>
      <c r="D58" s="21" t="s">
        <v>16</v>
      </c>
      <c r="E58" s="33" t="s">
        <v>213</v>
      </c>
      <c r="F58" s="33" t="s">
        <v>213</v>
      </c>
      <c r="G58" s="32" t="s">
        <v>272</v>
      </c>
      <c r="H58" s="32" t="s">
        <v>78</v>
      </c>
      <c r="I58" s="34"/>
      <c r="J58" s="29">
        <v>4.1666666666666664E-2</v>
      </c>
      <c r="K58" s="32" t="s">
        <v>60</v>
      </c>
      <c r="L58" s="32" t="s">
        <v>83</v>
      </c>
    </row>
    <row r="59" spans="1:12" x14ac:dyDescent="0.2">
      <c r="A59" s="32" t="s">
        <v>129</v>
      </c>
      <c r="B59" s="21">
        <v>43497</v>
      </c>
      <c r="C59" s="20" t="s">
        <v>275</v>
      </c>
      <c r="D59" s="21" t="s">
        <v>151</v>
      </c>
      <c r="E59" s="33" t="s">
        <v>213</v>
      </c>
      <c r="F59" s="33" t="s">
        <v>213</v>
      </c>
      <c r="G59" s="32" t="s">
        <v>274</v>
      </c>
      <c r="H59" s="32" t="s">
        <v>78</v>
      </c>
      <c r="I59" s="34"/>
      <c r="J59" s="29">
        <v>2.0833333333333332E-2</v>
      </c>
      <c r="K59" s="32" t="s">
        <v>60</v>
      </c>
      <c r="L59" s="32" t="s">
        <v>83</v>
      </c>
    </row>
    <row r="60" spans="1:12" x14ac:dyDescent="0.2">
      <c r="A60" s="32" t="s">
        <v>129</v>
      </c>
      <c r="B60" s="21">
        <v>43497</v>
      </c>
      <c r="C60" s="20" t="s">
        <v>277</v>
      </c>
      <c r="D60" s="21" t="s">
        <v>10</v>
      </c>
      <c r="E60" s="33" t="s">
        <v>213</v>
      </c>
      <c r="F60" s="33" t="s">
        <v>213</v>
      </c>
      <c r="G60" s="32" t="s">
        <v>276</v>
      </c>
      <c r="H60" s="32" t="s">
        <v>78</v>
      </c>
      <c r="I60" s="34"/>
      <c r="J60" s="29">
        <v>2.0833333333333332E-2</v>
      </c>
      <c r="K60" s="32" t="s">
        <v>60</v>
      </c>
      <c r="L60" s="32" t="s">
        <v>83</v>
      </c>
    </row>
    <row r="61" spans="1:12" x14ac:dyDescent="0.2">
      <c r="A61" s="32" t="s">
        <v>129</v>
      </c>
      <c r="B61" s="21">
        <v>43497</v>
      </c>
      <c r="C61" s="20" t="s">
        <v>279</v>
      </c>
      <c r="D61" s="21" t="s">
        <v>151</v>
      </c>
      <c r="E61" s="33" t="s">
        <v>213</v>
      </c>
      <c r="F61" s="33" t="s">
        <v>213</v>
      </c>
      <c r="G61" s="32" t="s">
        <v>278</v>
      </c>
      <c r="H61" s="32" t="s">
        <v>78</v>
      </c>
      <c r="I61" s="34"/>
      <c r="J61" s="29">
        <v>2.0833333333333332E-2</v>
      </c>
      <c r="K61" s="32" t="s">
        <v>60</v>
      </c>
      <c r="L61" s="32" t="s">
        <v>83</v>
      </c>
    </row>
    <row r="62" spans="1:12" x14ac:dyDescent="0.2">
      <c r="A62" s="32" t="s">
        <v>129</v>
      </c>
      <c r="B62" s="21">
        <v>43497</v>
      </c>
      <c r="C62" s="20" t="s">
        <v>281</v>
      </c>
      <c r="D62" s="21" t="s">
        <v>12</v>
      </c>
      <c r="E62" s="33" t="s">
        <v>213</v>
      </c>
      <c r="F62" s="33" t="s">
        <v>213</v>
      </c>
      <c r="G62" s="32" t="s">
        <v>280</v>
      </c>
      <c r="H62" s="32" t="s">
        <v>78</v>
      </c>
      <c r="I62" s="34"/>
      <c r="J62" s="29">
        <v>2.0833333333333332E-2</v>
      </c>
      <c r="K62" s="32" t="s">
        <v>60</v>
      </c>
      <c r="L62" s="32" t="s">
        <v>83</v>
      </c>
    </row>
    <row r="63" spans="1:12" x14ac:dyDescent="0.2">
      <c r="A63" s="32" t="s">
        <v>89</v>
      </c>
      <c r="B63" s="21">
        <v>43500</v>
      </c>
      <c r="C63" s="20" t="s">
        <v>286</v>
      </c>
      <c r="D63" s="21" t="s">
        <v>151</v>
      </c>
      <c r="E63" s="33" t="s">
        <v>213</v>
      </c>
      <c r="F63" s="33" t="s">
        <v>213</v>
      </c>
      <c r="G63" s="32" t="s">
        <v>290</v>
      </c>
      <c r="H63" s="32" t="s">
        <v>78</v>
      </c>
      <c r="I63" s="34"/>
      <c r="J63" s="29">
        <v>0.20833333333333301</v>
      </c>
      <c r="K63" s="32" t="s">
        <v>60</v>
      </c>
      <c r="L63" s="32"/>
    </row>
    <row r="64" spans="1:12" x14ac:dyDescent="0.2">
      <c r="A64" s="32" t="s">
        <v>89</v>
      </c>
      <c r="B64" s="21">
        <v>43500</v>
      </c>
      <c r="C64" s="20" t="s">
        <v>303</v>
      </c>
      <c r="D64" s="21" t="s">
        <v>151</v>
      </c>
      <c r="E64" s="33" t="s">
        <v>213</v>
      </c>
      <c r="F64" s="33" t="s">
        <v>213</v>
      </c>
      <c r="G64" s="32" t="s">
        <v>291</v>
      </c>
      <c r="H64" s="32" t="s">
        <v>78</v>
      </c>
      <c r="I64" s="34"/>
      <c r="J64" s="29">
        <v>0.104166666666667</v>
      </c>
      <c r="K64" s="32" t="s">
        <v>60</v>
      </c>
      <c r="L64" s="32"/>
    </row>
    <row r="65" spans="1:12" x14ac:dyDescent="0.2">
      <c r="A65" s="32"/>
      <c r="B65" s="21">
        <v>43502</v>
      </c>
      <c r="C65" s="20" t="s">
        <v>305</v>
      </c>
      <c r="D65" s="21" t="s">
        <v>25</v>
      </c>
      <c r="E65" s="33" t="s">
        <v>213</v>
      </c>
      <c r="F65" s="33" t="s">
        <v>213</v>
      </c>
      <c r="G65" s="32" t="s">
        <v>304</v>
      </c>
      <c r="H65" s="32" t="s">
        <v>78</v>
      </c>
      <c r="I65" s="34"/>
      <c r="J65" s="29">
        <v>4.1666666666666664E-2</v>
      </c>
      <c r="K65" s="32" t="s">
        <v>60</v>
      </c>
      <c r="L65" s="32" t="s">
        <v>83</v>
      </c>
    </row>
    <row r="66" spans="1:12" x14ac:dyDescent="0.2">
      <c r="A66" s="32"/>
      <c r="B66" s="21">
        <v>43503</v>
      </c>
      <c r="C66" s="20" t="s">
        <v>325</v>
      </c>
      <c r="D66" s="21" t="s">
        <v>29</v>
      </c>
      <c r="E66" s="33" t="s">
        <v>213</v>
      </c>
      <c r="F66" s="33" t="s">
        <v>213</v>
      </c>
      <c r="G66" s="32" t="s">
        <v>324</v>
      </c>
      <c r="H66" s="32" t="s">
        <v>78</v>
      </c>
      <c r="I66" s="34"/>
      <c r="J66" s="29">
        <v>4.1666666666666664E-2</v>
      </c>
      <c r="K66" s="32" t="s">
        <v>60</v>
      </c>
      <c r="L66" s="32" t="s">
        <v>83</v>
      </c>
    </row>
    <row r="67" spans="1:12" x14ac:dyDescent="0.2">
      <c r="A67" s="32"/>
      <c r="B67" s="21">
        <v>43503</v>
      </c>
      <c r="C67" s="20" t="s">
        <v>327</v>
      </c>
      <c r="D67" s="21" t="s">
        <v>10</v>
      </c>
      <c r="E67" s="33" t="s">
        <v>213</v>
      </c>
      <c r="F67" s="33" t="s">
        <v>213</v>
      </c>
      <c r="G67" s="32" t="s">
        <v>326</v>
      </c>
      <c r="H67" s="32" t="s">
        <v>78</v>
      </c>
      <c r="I67" s="34"/>
      <c r="J67" s="29">
        <v>2.0833333333333332E-2</v>
      </c>
      <c r="K67" s="32" t="s">
        <v>60</v>
      </c>
      <c r="L67" s="32" t="s">
        <v>83</v>
      </c>
    </row>
    <row r="68" spans="1:12" x14ac:dyDescent="0.2">
      <c r="A68" s="32"/>
      <c r="B68" s="21">
        <v>43503</v>
      </c>
      <c r="C68" s="20" t="s">
        <v>329</v>
      </c>
      <c r="D68" s="21" t="s">
        <v>10</v>
      </c>
      <c r="E68" s="33" t="s">
        <v>213</v>
      </c>
      <c r="F68" s="33" t="s">
        <v>213</v>
      </c>
      <c r="G68" s="32" t="s">
        <v>328</v>
      </c>
      <c r="H68" s="32" t="s">
        <v>78</v>
      </c>
      <c r="I68" s="34"/>
      <c r="J68" s="29">
        <v>2.0833333333333332E-2</v>
      </c>
      <c r="K68" s="32" t="s">
        <v>60</v>
      </c>
      <c r="L68" s="32" t="s">
        <v>83</v>
      </c>
    </row>
    <row r="69" spans="1:12" x14ac:dyDescent="0.2">
      <c r="A69" s="32"/>
      <c r="B69" s="21">
        <v>43503</v>
      </c>
      <c r="C69" s="20" t="s">
        <v>332</v>
      </c>
      <c r="D69" s="21" t="s">
        <v>16</v>
      </c>
      <c r="E69" s="33" t="s">
        <v>213</v>
      </c>
      <c r="F69" s="33" t="s">
        <v>213</v>
      </c>
      <c r="G69" s="32" t="s">
        <v>331</v>
      </c>
      <c r="H69" s="32" t="s">
        <v>78</v>
      </c>
      <c r="I69" s="34"/>
      <c r="J69" s="29">
        <v>2.0833333333333332E-2</v>
      </c>
      <c r="K69" s="32" t="s">
        <v>60</v>
      </c>
      <c r="L69" s="32" t="s">
        <v>83</v>
      </c>
    </row>
    <row r="70" spans="1:12" x14ac:dyDescent="0.2">
      <c r="A70" s="32"/>
      <c r="B70" s="21">
        <v>43503</v>
      </c>
      <c r="C70" s="20" t="s">
        <v>334</v>
      </c>
      <c r="D70" s="21" t="s">
        <v>10</v>
      </c>
      <c r="E70" s="33" t="s">
        <v>213</v>
      </c>
      <c r="F70" s="33" t="s">
        <v>213</v>
      </c>
      <c r="G70" s="32" t="s">
        <v>333</v>
      </c>
      <c r="H70" s="32" t="s">
        <v>78</v>
      </c>
      <c r="I70" s="34"/>
      <c r="J70" s="29">
        <v>0.125</v>
      </c>
      <c r="K70" s="32" t="s">
        <v>60</v>
      </c>
      <c r="L70" s="32" t="s">
        <v>83</v>
      </c>
    </row>
    <row r="71" spans="1:12" x14ac:dyDescent="0.2">
      <c r="A71" s="32"/>
      <c r="B71" s="21">
        <v>43503</v>
      </c>
      <c r="C71" s="20" t="s">
        <v>336</v>
      </c>
      <c r="D71" s="21" t="s">
        <v>12</v>
      </c>
      <c r="E71" s="33" t="s">
        <v>213</v>
      </c>
      <c r="F71" s="33" t="s">
        <v>213</v>
      </c>
      <c r="G71" s="32" t="s">
        <v>335</v>
      </c>
      <c r="H71" s="32" t="s">
        <v>78</v>
      </c>
      <c r="I71" s="34"/>
      <c r="J71" s="29">
        <v>2.0833333333333332E-2</v>
      </c>
      <c r="K71" s="32" t="s">
        <v>60</v>
      </c>
      <c r="L71" s="32" t="s">
        <v>83</v>
      </c>
    </row>
    <row r="72" spans="1:12" x14ac:dyDescent="0.2">
      <c r="A72" s="32"/>
      <c r="B72" s="21">
        <v>43503</v>
      </c>
      <c r="C72" s="20" t="s">
        <v>338</v>
      </c>
      <c r="D72" s="21" t="s">
        <v>39</v>
      </c>
      <c r="E72" s="33" t="s">
        <v>213</v>
      </c>
      <c r="F72" s="33" t="s">
        <v>213</v>
      </c>
      <c r="G72" s="32" t="s">
        <v>337</v>
      </c>
      <c r="H72" s="32" t="s">
        <v>78</v>
      </c>
      <c r="I72" s="34"/>
      <c r="J72" s="29">
        <v>2.0833333333333332E-2</v>
      </c>
      <c r="K72" s="32" t="s">
        <v>60</v>
      </c>
      <c r="L72" s="32" t="s">
        <v>83</v>
      </c>
    </row>
    <row r="73" spans="1:12" x14ac:dyDescent="0.2">
      <c r="A73" s="32"/>
      <c r="B73" s="21">
        <v>43503</v>
      </c>
      <c r="C73" s="20" t="s">
        <v>340</v>
      </c>
      <c r="D73" s="21" t="s">
        <v>28</v>
      </c>
      <c r="E73" s="33" t="s">
        <v>213</v>
      </c>
      <c r="F73" s="33" t="s">
        <v>213</v>
      </c>
      <c r="G73" s="32" t="s">
        <v>339</v>
      </c>
      <c r="H73" s="32" t="s">
        <v>78</v>
      </c>
      <c r="I73" s="34"/>
      <c r="J73" s="29">
        <v>2.0833333333333332E-2</v>
      </c>
      <c r="K73" s="32" t="s">
        <v>60</v>
      </c>
      <c r="L73" s="32" t="s">
        <v>83</v>
      </c>
    </row>
    <row r="74" spans="1:12" x14ac:dyDescent="0.2">
      <c r="A74" s="32"/>
      <c r="B74" s="21">
        <v>43504</v>
      </c>
      <c r="C74" s="20" t="s">
        <v>405</v>
      </c>
      <c r="D74" s="21" t="s">
        <v>350</v>
      </c>
      <c r="E74" s="33" t="s">
        <v>46</v>
      </c>
      <c r="F74" s="33">
        <v>20302</v>
      </c>
      <c r="G74" s="32" t="s">
        <v>404</v>
      </c>
      <c r="H74" s="32" t="s">
        <v>78</v>
      </c>
      <c r="I74" s="34"/>
      <c r="J74" s="29">
        <v>2.0833333333333332E-2</v>
      </c>
      <c r="K74" s="32" t="s">
        <v>60</v>
      </c>
      <c r="L74" s="32" t="s">
        <v>83</v>
      </c>
    </row>
    <row r="75" spans="1:12" x14ac:dyDescent="0.2">
      <c r="A75" s="32" t="s">
        <v>89</v>
      </c>
      <c r="B75" s="21">
        <v>43507</v>
      </c>
      <c r="C75" s="20" t="s">
        <v>127</v>
      </c>
      <c r="D75" s="21" t="s">
        <v>372</v>
      </c>
      <c r="E75" s="33" t="s">
        <v>50</v>
      </c>
      <c r="F75" s="33">
        <v>20308</v>
      </c>
      <c r="G75" s="32" t="s">
        <v>410</v>
      </c>
      <c r="H75" s="32" t="s">
        <v>78</v>
      </c>
      <c r="I75" s="34"/>
      <c r="J75" s="29">
        <v>4.1666666666666664E-2</v>
      </c>
      <c r="K75" s="32" t="s">
        <v>60</v>
      </c>
      <c r="L75" s="32"/>
    </row>
    <row r="76" spans="1:12" x14ac:dyDescent="0.2">
      <c r="A76" s="32"/>
      <c r="B76" s="21">
        <v>43507</v>
      </c>
      <c r="C76" s="20" t="s">
        <v>421</v>
      </c>
      <c r="D76" s="21" t="s">
        <v>364</v>
      </c>
      <c r="E76" s="33" t="s">
        <v>43</v>
      </c>
      <c r="F76" s="33">
        <v>20301</v>
      </c>
      <c r="G76" s="32" t="s">
        <v>420</v>
      </c>
      <c r="H76" s="32" t="s">
        <v>78</v>
      </c>
      <c r="I76" s="34"/>
      <c r="J76" s="29">
        <v>4.1666666666666664E-2</v>
      </c>
      <c r="K76" s="32" t="s">
        <v>60</v>
      </c>
      <c r="L76" s="32" t="s">
        <v>83</v>
      </c>
    </row>
    <row r="77" spans="1:12" x14ac:dyDescent="0.2">
      <c r="A77" s="32"/>
      <c r="B77" s="21">
        <v>43507</v>
      </c>
      <c r="C77" s="20" t="s">
        <v>423</v>
      </c>
      <c r="D77" s="21" t="s">
        <v>33</v>
      </c>
      <c r="E77" s="33" t="s">
        <v>50</v>
      </c>
      <c r="F77" s="33">
        <v>20308</v>
      </c>
      <c r="G77" s="32" t="s">
        <v>422</v>
      </c>
      <c r="H77" s="32" t="s">
        <v>78</v>
      </c>
      <c r="I77" s="34"/>
      <c r="J77" s="29">
        <v>4.1666666666666664E-2</v>
      </c>
      <c r="K77" s="32" t="s">
        <v>60</v>
      </c>
      <c r="L77" s="32" t="s">
        <v>83</v>
      </c>
    </row>
    <row r="78" spans="1:12" x14ac:dyDescent="0.2">
      <c r="A78" s="32"/>
      <c r="B78" s="21">
        <v>43507</v>
      </c>
      <c r="C78" s="20" t="s">
        <v>425</v>
      </c>
      <c r="D78" s="21" t="s">
        <v>393</v>
      </c>
      <c r="E78" s="33" t="s">
        <v>46</v>
      </c>
      <c r="F78" s="33">
        <v>20302</v>
      </c>
      <c r="G78" s="32" t="s">
        <v>424</v>
      </c>
      <c r="H78" s="32" t="s">
        <v>78</v>
      </c>
      <c r="I78" s="34"/>
      <c r="J78" s="29">
        <v>2.0833333333333332E-2</v>
      </c>
      <c r="K78" s="32" t="s">
        <v>60</v>
      </c>
      <c r="L78" s="32" t="s">
        <v>83</v>
      </c>
    </row>
    <row r="79" spans="1:12" x14ac:dyDescent="0.2">
      <c r="A79" s="32"/>
      <c r="B79" s="21">
        <v>43507</v>
      </c>
      <c r="C79" s="20" t="s">
        <v>427</v>
      </c>
      <c r="D79" s="21" t="s">
        <v>40</v>
      </c>
      <c r="E79" s="33" t="s">
        <v>48</v>
      </c>
      <c r="F79" s="33">
        <v>20312</v>
      </c>
      <c r="G79" s="32" t="s">
        <v>426</v>
      </c>
      <c r="H79" s="32" t="s">
        <v>78</v>
      </c>
      <c r="I79" s="34"/>
      <c r="J79" s="29">
        <v>2.0833333333333332E-2</v>
      </c>
      <c r="K79" s="32" t="s">
        <v>60</v>
      </c>
      <c r="L79" s="32" t="s">
        <v>83</v>
      </c>
    </row>
    <row r="80" spans="1:12" x14ac:dyDescent="0.2">
      <c r="A80" s="32"/>
      <c r="B80" s="21">
        <v>43507</v>
      </c>
      <c r="C80" s="20" t="s">
        <v>429</v>
      </c>
      <c r="D80" s="21" t="s">
        <v>33</v>
      </c>
      <c r="E80" s="33" t="s">
        <v>50</v>
      </c>
      <c r="F80" s="33">
        <v>20308</v>
      </c>
      <c r="G80" s="32" t="s">
        <v>428</v>
      </c>
      <c r="H80" s="32" t="s">
        <v>78</v>
      </c>
      <c r="I80" s="34"/>
      <c r="J80" s="29">
        <v>2.0833333333333332E-2</v>
      </c>
      <c r="K80" s="32" t="s">
        <v>60</v>
      </c>
      <c r="L80" s="32" t="s">
        <v>83</v>
      </c>
    </row>
    <row r="81" spans="1:12" x14ac:dyDescent="0.2">
      <c r="A81" s="32"/>
      <c r="B81" s="21">
        <v>43508</v>
      </c>
      <c r="C81" s="20" t="s">
        <v>431</v>
      </c>
      <c r="D81" s="21" t="s">
        <v>352</v>
      </c>
      <c r="E81" s="33" t="s">
        <v>43</v>
      </c>
      <c r="F81" s="33">
        <v>20301</v>
      </c>
      <c r="G81" s="32" t="s">
        <v>430</v>
      </c>
      <c r="H81" s="32" t="s">
        <v>78</v>
      </c>
      <c r="I81" s="34"/>
      <c r="J81" s="29">
        <v>2.0833333333333332E-2</v>
      </c>
      <c r="K81" s="32" t="s">
        <v>60</v>
      </c>
      <c r="L81" s="32" t="s">
        <v>83</v>
      </c>
    </row>
    <row r="82" spans="1:12" x14ac:dyDescent="0.2">
      <c r="A82" s="32"/>
      <c r="B82" s="21">
        <v>43508</v>
      </c>
      <c r="C82" s="20" t="s">
        <v>433</v>
      </c>
      <c r="D82" s="21" t="s">
        <v>350</v>
      </c>
      <c r="E82" s="33" t="s">
        <v>46</v>
      </c>
      <c r="F82" s="33">
        <v>20302</v>
      </c>
      <c r="G82" s="32" t="s">
        <v>432</v>
      </c>
      <c r="H82" s="32" t="s">
        <v>78</v>
      </c>
      <c r="I82" s="34"/>
      <c r="J82" s="29">
        <v>6.25E-2</v>
      </c>
      <c r="K82" s="32" t="s">
        <v>60</v>
      </c>
      <c r="L82" s="32" t="s">
        <v>83</v>
      </c>
    </row>
    <row r="83" spans="1:12" x14ac:dyDescent="0.2">
      <c r="A83" s="32"/>
      <c r="B83" s="21">
        <v>43508</v>
      </c>
      <c r="C83" s="20" t="s">
        <v>435</v>
      </c>
      <c r="D83" s="21" t="s">
        <v>377</v>
      </c>
      <c r="E83" s="33" t="s">
        <v>46</v>
      </c>
      <c r="F83" s="33">
        <v>20302</v>
      </c>
      <c r="G83" s="32" t="s">
        <v>434</v>
      </c>
      <c r="H83" s="32" t="s">
        <v>78</v>
      </c>
      <c r="I83" s="34"/>
      <c r="J83" s="29">
        <v>2.0833333333333332E-2</v>
      </c>
      <c r="K83" s="32" t="s">
        <v>60</v>
      </c>
      <c r="L83" s="32" t="s">
        <v>83</v>
      </c>
    </row>
    <row r="84" spans="1:12" x14ac:dyDescent="0.2">
      <c r="A84" s="32"/>
      <c r="B84" s="21">
        <v>43508</v>
      </c>
      <c r="C84" s="20" t="s">
        <v>127</v>
      </c>
      <c r="D84" s="21" t="s">
        <v>33</v>
      </c>
      <c r="E84" s="33" t="s">
        <v>50</v>
      </c>
      <c r="F84" s="33">
        <v>20308</v>
      </c>
      <c r="G84" s="32" t="s">
        <v>437</v>
      </c>
      <c r="H84" s="32" t="s">
        <v>78</v>
      </c>
      <c r="I84" s="34"/>
      <c r="J84" s="29">
        <v>4.1666666666666664E-2</v>
      </c>
      <c r="K84" s="32" t="s">
        <v>60</v>
      </c>
      <c r="L84" s="32" t="s">
        <v>83</v>
      </c>
    </row>
    <row r="85" spans="1:12" x14ac:dyDescent="0.2">
      <c r="A85" s="32"/>
      <c r="B85" s="21">
        <v>43508</v>
      </c>
      <c r="C85" s="20" t="s">
        <v>439</v>
      </c>
      <c r="D85" s="21" t="s">
        <v>364</v>
      </c>
      <c r="E85" s="33" t="s">
        <v>43</v>
      </c>
      <c r="F85" s="33">
        <v>20301</v>
      </c>
      <c r="G85" s="32" t="s">
        <v>438</v>
      </c>
      <c r="H85" s="32" t="s">
        <v>78</v>
      </c>
      <c r="I85" s="34"/>
      <c r="J85" s="29">
        <v>4.1666666666666664E-2</v>
      </c>
      <c r="K85" s="32" t="s">
        <v>60</v>
      </c>
      <c r="L85" s="32" t="s">
        <v>83</v>
      </c>
    </row>
    <row r="86" spans="1:12" x14ac:dyDescent="0.2">
      <c r="A86" s="32"/>
      <c r="B86" s="21">
        <v>43508</v>
      </c>
      <c r="C86" s="20" t="s">
        <v>441</v>
      </c>
      <c r="D86" s="21" t="s">
        <v>402</v>
      </c>
      <c r="E86" s="33" t="s">
        <v>46</v>
      </c>
      <c r="F86" s="33">
        <v>20302</v>
      </c>
      <c r="G86" s="32" t="s">
        <v>440</v>
      </c>
      <c r="H86" s="32" t="s">
        <v>78</v>
      </c>
      <c r="I86" s="34"/>
      <c r="J86" s="29">
        <v>2.0833333333333332E-2</v>
      </c>
      <c r="K86" s="32" t="s">
        <v>60</v>
      </c>
      <c r="L86" s="32" t="s">
        <v>83</v>
      </c>
    </row>
    <row r="87" spans="1:12" x14ac:dyDescent="0.2">
      <c r="A87" s="32"/>
      <c r="B87" s="21">
        <v>43510</v>
      </c>
      <c r="C87" s="20" t="s">
        <v>161</v>
      </c>
      <c r="D87" s="21" t="s">
        <v>363</v>
      </c>
      <c r="E87" s="33" t="s">
        <v>43</v>
      </c>
      <c r="F87" s="33">
        <v>20301</v>
      </c>
      <c r="G87" s="32" t="s">
        <v>464</v>
      </c>
      <c r="H87" s="32" t="s">
        <v>78</v>
      </c>
      <c r="I87" s="34"/>
      <c r="J87" s="29">
        <v>2.0833333333333332E-2</v>
      </c>
      <c r="K87" s="32" t="s">
        <v>60</v>
      </c>
      <c r="L87" s="32" t="s">
        <v>83</v>
      </c>
    </row>
    <row r="88" spans="1:12" x14ac:dyDescent="0.2">
      <c r="A88" s="32"/>
      <c r="B88" s="21">
        <v>43510</v>
      </c>
      <c r="C88" s="20" t="s">
        <v>466</v>
      </c>
      <c r="D88" s="21" t="s">
        <v>393</v>
      </c>
      <c r="E88" s="33" t="s">
        <v>46</v>
      </c>
      <c r="F88" s="33">
        <v>20302</v>
      </c>
      <c r="G88" s="32" t="s">
        <v>465</v>
      </c>
      <c r="H88" s="32" t="s">
        <v>78</v>
      </c>
      <c r="I88" s="34"/>
      <c r="J88" s="29">
        <v>2.0833333333333332E-2</v>
      </c>
      <c r="K88" s="32" t="s">
        <v>60</v>
      </c>
      <c r="L88" s="32" t="s">
        <v>83</v>
      </c>
    </row>
    <row r="89" spans="1:12" x14ac:dyDescent="0.2">
      <c r="A89" s="32"/>
      <c r="B89" s="21">
        <v>43510</v>
      </c>
      <c r="C89" s="20" t="s">
        <v>468</v>
      </c>
      <c r="D89" s="21" t="s">
        <v>389</v>
      </c>
      <c r="E89" s="33" t="s">
        <v>47</v>
      </c>
      <c r="F89" s="33">
        <v>20304</v>
      </c>
      <c r="G89" s="32" t="s">
        <v>467</v>
      </c>
      <c r="H89" s="32" t="s">
        <v>78</v>
      </c>
      <c r="I89" s="34"/>
      <c r="J89" s="29">
        <v>2.0833333333333332E-2</v>
      </c>
      <c r="K89" s="32" t="s">
        <v>60</v>
      </c>
      <c r="L89" s="32" t="s">
        <v>83</v>
      </c>
    </row>
    <row r="90" spans="1:12" x14ac:dyDescent="0.2">
      <c r="A90" s="32"/>
      <c r="B90" s="21">
        <v>43510</v>
      </c>
      <c r="C90" s="20" t="s">
        <v>470</v>
      </c>
      <c r="D90" s="21" t="s">
        <v>352</v>
      </c>
      <c r="E90" s="33" t="s">
        <v>43</v>
      </c>
      <c r="F90" s="33">
        <v>20301</v>
      </c>
      <c r="G90" s="32" t="s">
        <v>469</v>
      </c>
      <c r="H90" s="32" t="s">
        <v>78</v>
      </c>
      <c r="I90" s="34"/>
      <c r="J90" s="29">
        <v>2.0833333333333332E-2</v>
      </c>
      <c r="K90" s="32" t="s">
        <v>60</v>
      </c>
      <c r="L90" s="32" t="s">
        <v>83</v>
      </c>
    </row>
    <row r="91" spans="1:12" x14ac:dyDescent="0.2">
      <c r="A91" s="32"/>
      <c r="B91" s="21">
        <v>43510</v>
      </c>
      <c r="C91" s="20" t="s">
        <v>472</v>
      </c>
      <c r="D91" s="21" t="s">
        <v>389</v>
      </c>
      <c r="E91" s="33" t="s">
        <v>47</v>
      </c>
      <c r="F91" s="33">
        <v>20304</v>
      </c>
      <c r="G91" s="32" t="s">
        <v>471</v>
      </c>
      <c r="H91" s="32" t="s">
        <v>78</v>
      </c>
      <c r="I91" s="34"/>
      <c r="J91" s="29">
        <v>2.0833333333333332E-2</v>
      </c>
      <c r="K91" s="32" t="s">
        <v>60</v>
      </c>
      <c r="L91" s="32" t="s">
        <v>83</v>
      </c>
    </row>
    <row r="92" spans="1:12" x14ac:dyDescent="0.2">
      <c r="A92" s="32"/>
      <c r="B92" s="21">
        <v>43510</v>
      </c>
      <c r="C92" s="20" t="s">
        <v>474</v>
      </c>
      <c r="D92" s="21" t="s">
        <v>347</v>
      </c>
      <c r="E92" s="33" t="s">
        <v>46</v>
      </c>
      <c r="F92" s="33">
        <v>20302</v>
      </c>
      <c r="G92" s="32" t="s">
        <v>473</v>
      </c>
      <c r="H92" s="32" t="s">
        <v>78</v>
      </c>
      <c r="I92" s="34"/>
      <c r="J92" s="29">
        <v>2.0833333333333332E-2</v>
      </c>
      <c r="K92" s="32" t="s">
        <v>60</v>
      </c>
      <c r="L92" s="32" t="s">
        <v>83</v>
      </c>
    </row>
    <row r="93" spans="1:12" x14ac:dyDescent="0.2">
      <c r="A93" s="32"/>
      <c r="B93" s="21">
        <v>43510</v>
      </c>
      <c r="C93" s="20" t="s">
        <v>477</v>
      </c>
      <c r="D93" s="21" t="s">
        <v>349</v>
      </c>
      <c r="E93" s="33" t="s">
        <v>46</v>
      </c>
      <c r="F93" s="33">
        <v>20302</v>
      </c>
      <c r="G93" s="32" t="s">
        <v>475</v>
      </c>
      <c r="H93" s="32" t="s">
        <v>78</v>
      </c>
      <c r="I93" s="34"/>
      <c r="J93" s="29">
        <v>2.0833333333333332E-2</v>
      </c>
      <c r="K93" s="32" t="s">
        <v>60</v>
      </c>
      <c r="L93" s="32" t="s">
        <v>83</v>
      </c>
    </row>
    <row r="94" spans="1:12" x14ac:dyDescent="0.2">
      <c r="A94" s="32"/>
      <c r="B94" s="21">
        <v>43510</v>
      </c>
      <c r="C94" s="20" t="s">
        <v>127</v>
      </c>
      <c r="D94" s="21" t="s">
        <v>33</v>
      </c>
      <c r="E94" s="33" t="s">
        <v>50</v>
      </c>
      <c r="F94" s="33">
        <v>20308</v>
      </c>
      <c r="G94" s="32" t="s">
        <v>478</v>
      </c>
      <c r="H94" s="32" t="s">
        <v>78</v>
      </c>
      <c r="I94" s="34"/>
      <c r="J94" s="29">
        <v>4.1666666666666664E-2</v>
      </c>
      <c r="K94" s="32" t="s">
        <v>60</v>
      </c>
      <c r="L94" s="32" t="s">
        <v>83</v>
      </c>
    </row>
    <row r="95" spans="1:12" x14ac:dyDescent="0.2">
      <c r="A95" s="32"/>
      <c r="B95" s="21">
        <v>43510</v>
      </c>
      <c r="C95" s="20" t="s">
        <v>480</v>
      </c>
      <c r="D95" s="21" t="s">
        <v>33</v>
      </c>
      <c r="E95" s="33" t="s">
        <v>50</v>
      </c>
      <c r="F95" s="33">
        <v>20308</v>
      </c>
      <c r="G95" s="32" t="s">
        <v>479</v>
      </c>
      <c r="H95" s="32" t="s">
        <v>78</v>
      </c>
      <c r="I95" s="34"/>
      <c r="J95" s="29">
        <v>4.1666666666666664E-2</v>
      </c>
      <c r="K95" s="32" t="s">
        <v>60</v>
      </c>
      <c r="L95" s="32" t="s">
        <v>83</v>
      </c>
    </row>
    <row r="96" spans="1:12" x14ac:dyDescent="0.2">
      <c r="A96" s="32"/>
      <c r="B96" s="21">
        <v>43511</v>
      </c>
      <c r="C96" s="20" t="s">
        <v>484</v>
      </c>
      <c r="D96" s="21" t="s">
        <v>363</v>
      </c>
      <c r="E96" s="33" t="s">
        <v>43</v>
      </c>
      <c r="F96" s="33">
        <v>20301</v>
      </c>
      <c r="G96" s="32" t="s">
        <v>483</v>
      </c>
      <c r="H96" s="32" t="s">
        <v>78</v>
      </c>
      <c r="I96" s="34"/>
      <c r="J96" s="29">
        <v>2.0833333333333332E-2</v>
      </c>
      <c r="K96" s="32" t="s">
        <v>60</v>
      </c>
      <c r="L96" s="32" t="s">
        <v>83</v>
      </c>
    </row>
    <row r="97" spans="1:12" x14ac:dyDescent="0.2">
      <c r="A97" s="32"/>
      <c r="B97" s="21">
        <v>43511</v>
      </c>
      <c r="C97" s="20" t="s">
        <v>486</v>
      </c>
      <c r="D97" s="21" t="s">
        <v>365</v>
      </c>
      <c r="E97" s="33" t="s">
        <v>46</v>
      </c>
      <c r="F97" s="33">
        <v>20302</v>
      </c>
      <c r="G97" s="32" t="s">
        <v>485</v>
      </c>
      <c r="H97" s="32" t="s">
        <v>78</v>
      </c>
      <c r="I97" s="34"/>
      <c r="J97" s="29">
        <v>2.0833333333333332E-2</v>
      </c>
      <c r="K97" s="32" t="s">
        <v>60</v>
      </c>
      <c r="L97" s="32" t="s">
        <v>83</v>
      </c>
    </row>
    <row r="98" spans="1:12" x14ac:dyDescent="0.2">
      <c r="A98" s="32"/>
      <c r="B98" s="21">
        <v>43511</v>
      </c>
      <c r="C98" s="20" t="s">
        <v>488</v>
      </c>
      <c r="D98" s="21" t="s">
        <v>352</v>
      </c>
      <c r="E98" s="33" t="s">
        <v>43</v>
      </c>
      <c r="F98" s="33">
        <v>20301</v>
      </c>
      <c r="G98" s="32" t="s">
        <v>487</v>
      </c>
      <c r="H98" s="32" t="s">
        <v>78</v>
      </c>
      <c r="I98" s="34"/>
      <c r="J98" s="29">
        <v>2.0833333333333332E-2</v>
      </c>
      <c r="K98" s="32" t="s">
        <v>60</v>
      </c>
      <c r="L98" s="32" t="s">
        <v>83</v>
      </c>
    </row>
    <row r="99" spans="1:12" x14ac:dyDescent="0.2">
      <c r="A99" s="32"/>
      <c r="B99" s="21">
        <v>43511</v>
      </c>
      <c r="C99" s="20" t="s">
        <v>490</v>
      </c>
      <c r="D99" s="21" t="s">
        <v>393</v>
      </c>
      <c r="E99" s="33" t="s">
        <v>46</v>
      </c>
      <c r="F99" s="33">
        <v>20302</v>
      </c>
      <c r="G99" s="32" t="s">
        <v>489</v>
      </c>
      <c r="H99" s="32" t="s">
        <v>78</v>
      </c>
      <c r="I99" s="34"/>
      <c r="J99" s="29">
        <v>2.0833333333333332E-2</v>
      </c>
      <c r="K99" s="32" t="s">
        <v>60</v>
      </c>
      <c r="L99" s="32" t="s">
        <v>83</v>
      </c>
    </row>
    <row r="100" spans="1:12" x14ac:dyDescent="0.2">
      <c r="A100" s="32"/>
      <c r="B100" s="21">
        <v>43511</v>
      </c>
      <c r="C100" s="20" t="s">
        <v>492</v>
      </c>
      <c r="D100" s="21" t="s">
        <v>352</v>
      </c>
      <c r="E100" s="33" t="s">
        <v>43</v>
      </c>
      <c r="F100" s="33">
        <v>20301</v>
      </c>
      <c r="G100" s="32" t="s">
        <v>491</v>
      </c>
      <c r="H100" s="32" t="s">
        <v>78</v>
      </c>
      <c r="I100" s="34"/>
      <c r="J100" s="29">
        <v>2.0833333333333332E-2</v>
      </c>
      <c r="K100" s="32" t="s">
        <v>60</v>
      </c>
      <c r="L100" s="32" t="s">
        <v>83</v>
      </c>
    </row>
    <row r="101" spans="1:12" x14ac:dyDescent="0.2">
      <c r="A101" s="32"/>
      <c r="B101" s="21">
        <v>43511</v>
      </c>
      <c r="C101" s="20" t="s">
        <v>494</v>
      </c>
      <c r="D101" s="21" t="s">
        <v>402</v>
      </c>
      <c r="E101" s="33" t="s">
        <v>46</v>
      </c>
      <c r="F101" s="33">
        <v>20302</v>
      </c>
      <c r="G101" s="32" t="s">
        <v>493</v>
      </c>
      <c r="H101" s="32" t="s">
        <v>78</v>
      </c>
      <c r="I101" s="34"/>
      <c r="J101" s="29">
        <v>2.0833333333333332E-2</v>
      </c>
      <c r="K101" s="32" t="s">
        <v>60</v>
      </c>
      <c r="L101" s="32" t="s">
        <v>83</v>
      </c>
    </row>
    <row r="102" spans="1:12" x14ac:dyDescent="0.2">
      <c r="A102" s="32"/>
      <c r="B102" s="21">
        <v>43511</v>
      </c>
      <c r="C102" s="20" t="s">
        <v>496</v>
      </c>
      <c r="D102" s="21" t="s">
        <v>393</v>
      </c>
      <c r="E102" s="33" t="s">
        <v>46</v>
      </c>
      <c r="F102" s="33">
        <v>20302</v>
      </c>
      <c r="G102" s="32" t="s">
        <v>495</v>
      </c>
      <c r="H102" s="32" t="s">
        <v>78</v>
      </c>
      <c r="I102" s="34"/>
      <c r="J102" s="29">
        <v>2.0833333333333332E-2</v>
      </c>
      <c r="K102" s="32" t="s">
        <v>60</v>
      </c>
      <c r="L102" s="32" t="s">
        <v>83</v>
      </c>
    </row>
    <row r="103" spans="1:12" x14ac:dyDescent="0.2">
      <c r="A103" s="32"/>
      <c r="B103" s="21">
        <v>43511</v>
      </c>
      <c r="C103" s="20" t="s">
        <v>498</v>
      </c>
      <c r="D103" s="21" t="s">
        <v>384</v>
      </c>
      <c r="E103" s="33" t="s">
        <v>47</v>
      </c>
      <c r="F103" s="33">
        <v>20304</v>
      </c>
      <c r="G103" s="32" t="s">
        <v>497</v>
      </c>
      <c r="H103" s="32" t="s">
        <v>78</v>
      </c>
      <c r="I103" s="34"/>
      <c r="J103" s="29">
        <v>2.0833333333333332E-2</v>
      </c>
      <c r="K103" s="32" t="s">
        <v>60</v>
      </c>
      <c r="L103" s="32" t="s">
        <v>83</v>
      </c>
    </row>
    <row r="104" spans="1:12" x14ac:dyDescent="0.2">
      <c r="A104" s="32"/>
      <c r="B104" s="21">
        <v>43511</v>
      </c>
      <c r="C104" s="20" t="s">
        <v>500</v>
      </c>
      <c r="D104" s="21" t="s">
        <v>40</v>
      </c>
      <c r="E104" s="33" t="s">
        <v>48</v>
      </c>
      <c r="F104" s="33">
        <v>20312</v>
      </c>
      <c r="G104" s="32" t="s">
        <v>499</v>
      </c>
      <c r="H104" s="32" t="s">
        <v>78</v>
      </c>
      <c r="I104" s="34"/>
      <c r="J104" s="29">
        <v>2.0833333333333332E-2</v>
      </c>
      <c r="K104" s="32" t="s">
        <v>60</v>
      </c>
      <c r="L104" s="32" t="s">
        <v>83</v>
      </c>
    </row>
    <row r="105" spans="1:12" x14ac:dyDescent="0.2">
      <c r="A105" s="32"/>
      <c r="B105" s="21">
        <v>43511</v>
      </c>
      <c r="C105" s="20" t="s">
        <v>486</v>
      </c>
      <c r="D105" s="21" t="s">
        <v>350</v>
      </c>
      <c r="E105" s="33" t="s">
        <v>46</v>
      </c>
      <c r="F105" s="33">
        <v>20302</v>
      </c>
      <c r="G105" s="32" t="s">
        <v>501</v>
      </c>
      <c r="H105" s="32" t="s">
        <v>78</v>
      </c>
      <c r="I105" s="34"/>
      <c r="J105" s="29">
        <v>2.0833333333333332E-2</v>
      </c>
      <c r="K105" s="32" t="s">
        <v>60</v>
      </c>
      <c r="L105" s="32" t="s">
        <v>83</v>
      </c>
    </row>
    <row r="106" spans="1:12" x14ac:dyDescent="0.2">
      <c r="A106" s="32"/>
      <c r="B106" s="21">
        <v>43511</v>
      </c>
      <c r="C106" s="20" t="s">
        <v>503</v>
      </c>
      <c r="D106" s="21" t="s">
        <v>40</v>
      </c>
      <c r="E106" s="33" t="s">
        <v>48</v>
      </c>
      <c r="F106" s="33">
        <v>20312</v>
      </c>
      <c r="G106" s="32" t="s">
        <v>502</v>
      </c>
      <c r="H106" s="32" t="s">
        <v>78</v>
      </c>
      <c r="I106" s="34"/>
      <c r="J106" s="29">
        <v>2.0833333333333332E-2</v>
      </c>
      <c r="K106" s="32" t="s">
        <v>60</v>
      </c>
      <c r="L106" s="32" t="s">
        <v>83</v>
      </c>
    </row>
    <row r="107" spans="1:12" x14ac:dyDescent="0.2">
      <c r="A107" s="32"/>
      <c r="B107" s="21">
        <v>43511</v>
      </c>
      <c r="C107" s="20" t="s">
        <v>127</v>
      </c>
      <c r="D107" s="21" t="s">
        <v>33</v>
      </c>
      <c r="E107" s="33" t="s">
        <v>50</v>
      </c>
      <c r="F107" s="33">
        <v>20308</v>
      </c>
      <c r="G107" s="32" t="s">
        <v>504</v>
      </c>
      <c r="H107" s="32" t="s">
        <v>78</v>
      </c>
      <c r="I107" s="34"/>
      <c r="J107" s="29">
        <v>4.1666666666666664E-2</v>
      </c>
      <c r="K107" s="32" t="s">
        <v>60</v>
      </c>
      <c r="L107" s="32" t="s">
        <v>83</v>
      </c>
    </row>
    <row r="108" spans="1:12" x14ac:dyDescent="0.2">
      <c r="A108" s="32" t="s">
        <v>216</v>
      </c>
      <c r="B108" s="21">
        <v>43550</v>
      </c>
      <c r="C108" s="20" t="s">
        <v>512</v>
      </c>
      <c r="D108" s="21" t="s">
        <v>350</v>
      </c>
      <c r="E108" s="33" t="s">
        <v>46</v>
      </c>
      <c r="F108" s="33">
        <v>20302</v>
      </c>
      <c r="G108" s="32" t="s">
        <v>590</v>
      </c>
      <c r="H108" s="32" t="s">
        <v>78</v>
      </c>
      <c r="I108" s="34"/>
      <c r="J108" s="29">
        <v>2.0833333333333332E-2</v>
      </c>
      <c r="K108" s="32" t="s">
        <v>60</v>
      </c>
      <c r="L108" s="32"/>
    </row>
    <row r="109" spans="1:12" x14ac:dyDescent="0.2">
      <c r="A109" s="32" t="s">
        <v>89</v>
      </c>
      <c r="B109" s="21">
        <v>43622</v>
      </c>
      <c r="C109" s="20" t="s">
        <v>543</v>
      </c>
      <c r="D109" s="21" t="s">
        <v>52</v>
      </c>
      <c r="E109" s="33" t="s">
        <v>52</v>
      </c>
      <c r="F109" s="33">
        <v>20307</v>
      </c>
      <c r="G109" s="32" t="s">
        <v>544</v>
      </c>
      <c r="H109" s="32" t="s">
        <v>78</v>
      </c>
      <c r="I109" s="34"/>
      <c r="J109" s="29"/>
      <c r="K109" s="32"/>
      <c r="L109" s="32"/>
    </row>
    <row r="110" spans="1:12" x14ac:dyDescent="0.2">
      <c r="A110" s="32"/>
      <c r="B110" s="21"/>
      <c r="C110" s="20" t="s">
        <v>127</v>
      </c>
      <c r="D110" s="21" t="s">
        <v>33</v>
      </c>
      <c r="E110" s="33" t="s">
        <v>50</v>
      </c>
      <c r="F110" s="33">
        <v>20308</v>
      </c>
      <c r="G110" s="32" t="s">
        <v>547</v>
      </c>
      <c r="H110" s="32" t="s">
        <v>78</v>
      </c>
      <c r="I110" s="34"/>
      <c r="J110" s="29">
        <v>0.125</v>
      </c>
      <c r="K110" s="32" t="s">
        <v>60</v>
      </c>
      <c r="L110" s="32" t="s">
        <v>83</v>
      </c>
    </row>
    <row r="111" spans="1:12" x14ac:dyDescent="0.2">
      <c r="A111" s="32"/>
      <c r="B111" s="21"/>
      <c r="C111" s="20" t="s">
        <v>548</v>
      </c>
      <c r="D111" s="21" t="s">
        <v>352</v>
      </c>
      <c r="E111" s="33" t="s">
        <v>43</v>
      </c>
      <c r="F111" s="33">
        <v>20301</v>
      </c>
      <c r="G111" s="32" t="s">
        <v>549</v>
      </c>
      <c r="H111" s="32" t="s">
        <v>78</v>
      </c>
      <c r="I111" s="34"/>
      <c r="J111" s="29">
        <v>4.1666666666666664E-2</v>
      </c>
      <c r="K111" s="32" t="s">
        <v>60</v>
      </c>
      <c r="L111" s="32" t="s">
        <v>83</v>
      </c>
    </row>
    <row r="112" spans="1:12" x14ac:dyDescent="0.2">
      <c r="A112" s="32"/>
      <c r="B112" s="21"/>
      <c r="C112" s="20" t="s">
        <v>550</v>
      </c>
      <c r="D112" s="21" t="s">
        <v>402</v>
      </c>
      <c r="E112" s="33" t="s">
        <v>46</v>
      </c>
      <c r="F112" s="33">
        <v>20302</v>
      </c>
      <c r="G112" s="32" t="s">
        <v>551</v>
      </c>
      <c r="H112" s="32" t="s">
        <v>78</v>
      </c>
      <c r="I112" s="34"/>
      <c r="J112" s="29">
        <v>2.0833333333333332E-2</v>
      </c>
      <c r="K112" s="32" t="s">
        <v>60</v>
      </c>
      <c r="L112" s="32" t="s">
        <v>83</v>
      </c>
    </row>
    <row r="113" spans="1:12" x14ac:dyDescent="0.2">
      <c r="A113" s="32"/>
      <c r="B113" s="21"/>
      <c r="C113" s="20" t="s">
        <v>552</v>
      </c>
      <c r="D113" s="21" t="s">
        <v>384</v>
      </c>
      <c r="E113" s="33" t="s">
        <v>47</v>
      </c>
      <c r="F113" s="33">
        <v>20304</v>
      </c>
      <c r="G113" s="32" t="s">
        <v>553</v>
      </c>
      <c r="H113" s="32" t="s">
        <v>78</v>
      </c>
      <c r="I113" s="34"/>
      <c r="J113" s="29">
        <v>4.1666666666666664E-2</v>
      </c>
      <c r="K113" s="32" t="s">
        <v>60</v>
      </c>
      <c r="L113" s="32" t="s">
        <v>83</v>
      </c>
    </row>
    <row r="114" spans="1:12" x14ac:dyDescent="0.2">
      <c r="A114" s="32"/>
      <c r="B114" s="21"/>
      <c r="C114" s="20" t="s">
        <v>554</v>
      </c>
      <c r="D114" s="21" t="s">
        <v>364</v>
      </c>
      <c r="E114" s="33" t="s">
        <v>43</v>
      </c>
      <c r="F114" s="33">
        <v>20301</v>
      </c>
      <c r="G114" s="32" t="s">
        <v>555</v>
      </c>
      <c r="H114" s="32" t="s">
        <v>78</v>
      </c>
      <c r="I114" s="34"/>
      <c r="J114" s="29">
        <v>2.0833333333333332E-2</v>
      </c>
      <c r="K114" s="32" t="s">
        <v>60</v>
      </c>
      <c r="L114" s="32" t="s">
        <v>83</v>
      </c>
    </row>
    <row r="115" spans="1:12" x14ac:dyDescent="0.2">
      <c r="A115" s="32"/>
      <c r="B115" s="21"/>
      <c r="C115" s="20" t="s">
        <v>556</v>
      </c>
      <c r="D115" s="21" t="s">
        <v>388</v>
      </c>
      <c r="E115" s="33" t="s">
        <v>47</v>
      </c>
      <c r="F115" s="33">
        <v>20304</v>
      </c>
      <c r="G115" s="32" t="s">
        <v>557</v>
      </c>
      <c r="H115" s="32" t="s">
        <v>78</v>
      </c>
      <c r="I115" s="34"/>
      <c r="J115" s="29">
        <v>2.0833333333333332E-2</v>
      </c>
      <c r="K115" s="32" t="s">
        <v>60</v>
      </c>
      <c r="L115" s="32" t="s">
        <v>83</v>
      </c>
    </row>
    <row r="116" spans="1:12" x14ac:dyDescent="0.2">
      <c r="A116" s="32"/>
      <c r="B116" s="21"/>
      <c r="C116" s="20" t="s">
        <v>558</v>
      </c>
      <c r="D116" s="21" t="s">
        <v>387</v>
      </c>
      <c r="E116" s="33" t="s">
        <v>47</v>
      </c>
      <c r="F116" s="33">
        <v>20304</v>
      </c>
      <c r="G116" s="32" t="s">
        <v>559</v>
      </c>
      <c r="H116" s="32" t="s">
        <v>78</v>
      </c>
      <c r="I116" s="34"/>
      <c r="J116" s="29">
        <v>2.0833333333333332E-2</v>
      </c>
      <c r="K116" s="32" t="s">
        <v>60</v>
      </c>
      <c r="L116" s="32" t="s">
        <v>83</v>
      </c>
    </row>
    <row r="117" spans="1:12" x14ac:dyDescent="0.2">
      <c r="A117" s="32"/>
      <c r="B117" s="21"/>
      <c r="C117" s="20" t="s">
        <v>560</v>
      </c>
      <c r="D117" s="21" t="s">
        <v>361</v>
      </c>
      <c r="E117" s="33" t="s">
        <v>49</v>
      </c>
      <c r="F117" s="33">
        <v>20309</v>
      </c>
      <c r="G117" s="32" t="s">
        <v>561</v>
      </c>
      <c r="H117" s="32" t="s">
        <v>78</v>
      </c>
      <c r="I117" s="34"/>
      <c r="J117" s="29">
        <v>2.0833333333333332E-2</v>
      </c>
      <c r="K117" s="32" t="s">
        <v>60</v>
      </c>
      <c r="L117" s="32" t="s">
        <v>83</v>
      </c>
    </row>
    <row r="118" spans="1:12" x14ac:dyDescent="0.2">
      <c r="A118" s="32"/>
      <c r="B118" s="21"/>
      <c r="C118" s="20" t="s">
        <v>562</v>
      </c>
      <c r="D118" s="21" t="s">
        <v>361</v>
      </c>
      <c r="E118" s="33" t="s">
        <v>49</v>
      </c>
      <c r="F118" s="33">
        <v>20309</v>
      </c>
      <c r="G118" s="32" t="s">
        <v>563</v>
      </c>
      <c r="H118" s="32" t="s">
        <v>78</v>
      </c>
      <c r="I118" s="34"/>
      <c r="J118" s="29">
        <v>4.1666666666666664E-2</v>
      </c>
      <c r="K118" s="32" t="s">
        <v>60</v>
      </c>
      <c r="L118" s="32" t="s">
        <v>83</v>
      </c>
    </row>
    <row r="119" spans="1:12" x14ac:dyDescent="0.2">
      <c r="A119" s="32"/>
      <c r="B119" s="21"/>
      <c r="C119" s="20" t="s">
        <v>564</v>
      </c>
      <c r="D119" s="21" t="s">
        <v>385</v>
      </c>
      <c r="E119" s="33" t="s">
        <v>47</v>
      </c>
      <c r="F119" s="33">
        <v>20304</v>
      </c>
      <c r="G119" s="32" t="s">
        <v>565</v>
      </c>
      <c r="H119" s="32" t="s">
        <v>78</v>
      </c>
      <c r="I119" s="34"/>
      <c r="J119" s="29">
        <v>4.1666666666666664E-2</v>
      </c>
      <c r="K119" s="32" t="s">
        <v>60</v>
      </c>
      <c r="L119" s="32" t="s">
        <v>83</v>
      </c>
    </row>
    <row r="120" spans="1:12" x14ac:dyDescent="0.2">
      <c r="A120" s="32"/>
      <c r="B120" s="21"/>
      <c r="C120" s="20" t="s">
        <v>566</v>
      </c>
      <c r="D120" s="21" t="s">
        <v>350</v>
      </c>
      <c r="E120" s="33" t="s">
        <v>46</v>
      </c>
      <c r="F120" s="33">
        <v>20302</v>
      </c>
      <c r="G120" s="32" t="s">
        <v>567</v>
      </c>
      <c r="H120" s="32" t="s">
        <v>78</v>
      </c>
      <c r="I120" s="34"/>
      <c r="J120" s="29">
        <v>2.0833333333333332E-2</v>
      </c>
      <c r="K120" s="32" t="s">
        <v>60</v>
      </c>
      <c r="L120" s="32" t="s">
        <v>83</v>
      </c>
    </row>
    <row r="121" spans="1:12" x14ac:dyDescent="0.2">
      <c r="A121" s="32"/>
      <c r="B121" s="21"/>
      <c r="C121" s="20" t="s">
        <v>568</v>
      </c>
      <c r="D121" s="21" t="s">
        <v>389</v>
      </c>
      <c r="E121" s="33" t="s">
        <v>47</v>
      </c>
      <c r="F121" s="33">
        <v>20304</v>
      </c>
      <c r="G121" s="32" t="s">
        <v>569</v>
      </c>
      <c r="H121" s="32" t="s">
        <v>78</v>
      </c>
      <c r="I121" s="34"/>
      <c r="J121" s="29">
        <v>2.0833333333333332E-2</v>
      </c>
      <c r="K121" s="32" t="s">
        <v>60</v>
      </c>
      <c r="L121" s="32" t="s">
        <v>83</v>
      </c>
    </row>
    <row r="122" spans="1:12" x14ac:dyDescent="0.2">
      <c r="A122" s="32"/>
      <c r="B122" s="21"/>
      <c r="C122" s="20" t="s">
        <v>570</v>
      </c>
      <c r="D122" s="21" t="s">
        <v>386</v>
      </c>
      <c r="E122" s="33" t="s">
        <v>47</v>
      </c>
      <c r="F122" s="33">
        <v>20304</v>
      </c>
      <c r="G122" s="32" t="s">
        <v>571</v>
      </c>
      <c r="H122" s="32" t="s">
        <v>78</v>
      </c>
      <c r="I122" s="34"/>
      <c r="J122" s="29">
        <v>2.0833333333333332E-2</v>
      </c>
      <c r="K122" s="32" t="s">
        <v>60</v>
      </c>
      <c r="L122" s="32" t="s">
        <v>83</v>
      </c>
    </row>
    <row r="123" spans="1:12" x14ac:dyDescent="0.2">
      <c r="A123" s="32"/>
      <c r="B123" s="21"/>
      <c r="C123" s="20" t="s">
        <v>572</v>
      </c>
      <c r="D123" s="21" t="s">
        <v>352</v>
      </c>
      <c r="E123" s="33" t="s">
        <v>43</v>
      </c>
      <c r="F123" s="33">
        <v>20301</v>
      </c>
      <c r="G123" s="32" t="s">
        <v>573</v>
      </c>
      <c r="H123" s="32" t="s">
        <v>78</v>
      </c>
      <c r="I123" s="34"/>
      <c r="J123" s="29">
        <v>4.1666666666666664E-2</v>
      </c>
      <c r="K123" s="32" t="s">
        <v>60</v>
      </c>
      <c r="L123" s="32" t="s">
        <v>83</v>
      </c>
    </row>
    <row r="124" spans="1:12" x14ac:dyDescent="0.2">
      <c r="A124" s="32"/>
      <c r="B124" s="21"/>
      <c r="C124" s="20" t="s">
        <v>574</v>
      </c>
      <c r="D124" s="21" t="s">
        <v>346</v>
      </c>
      <c r="E124" s="33" t="s">
        <v>45</v>
      </c>
      <c r="F124" s="33">
        <v>20309</v>
      </c>
      <c r="G124" s="32" t="s">
        <v>575</v>
      </c>
      <c r="H124" s="32" t="s">
        <v>78</v>
      </c>
      <c r="I124" s="34"/>
      <c r="J124" s="29">
        <v>2.0833333333333332E-2</v>
      </c>
      <c r="K124" s="32" t="s">
        <v>60</v>
      </c>
      <c r="L124" s="32" t="s">
        <v>83</v>
      </c>
    </row>
    <row r="125" spans="1:12" x14ac:dyDescent="0.2">
      <c r="A125" s="32"/>
      <c r="B125" s="21"/>
      <c r="C125" s="20" t="s">
        <v>576</v>
      </c>
      <c r="D125" s="21" t="s">
        <v>386</v>
      </c>
      <c r="E125" s="33" t="s">
        <v>47</v>
      </c>
      <c r="F125" s="33">
        <v>20304</v>
      </c>
      <c r="G125" s="32" t="s">
        <v>577</v>
      </c>
      <c r="H125" s="32" t="s">
        <v>78</v>
      </c>
      <c r="I125" s="34"/>
      <c r="J125" s="29">
        <v>2.0833333333333332E-2</v>
      </c>
      <c r="K125" s="32" t="s">
        <v>60</v>
      </c>
      <c r="L125" s="32" t="s">
        <v>83</v>
      </c>
    </row>
    <row r="126" spans="1:12" x14ac:dyDescent="0.2">
      <c r="A126" s="32"/>
      <c r="B126" s="21"/>
      <c r="C126" s="20" t="s">
        <v>258</v>
      </c>
      <c r="D126" s="21" t="s">
        <v>349</v>
      </c>
      <c r="E126" s="33" t="s">
        <v>46</v>
      </c>
      <c r="F126" s="33">
        <v>20302</v>
      </c>
      <c r="G126" s="32" t="s">
        <v>578</v>
      </c>
      <c r="H126" s="32" t="s">
        <v>78</v>
      </c>
      <c r="I126" s="34"/>
      <c r="J126" s="29">
        <v>2.0833333333333332E-2</v>
      </c>
      <c r="K126" s="32" t="s">
        <v>60</v>
      </c>
      <c r="L126" s="32" t="s">
        <v>83</v>
      </c>
    </row>
    <row r="127" spans="1:12" x14ac:dyDescent="0.2">
      <c r="A127" s="32"/>
      <c r="B127" s="21"/>
      <c r="C127" s="20" t="s">
        <v>490</v>
      </c>
      <c r="D127" s="21" t="s">
        <v>393</v>
      </c>
      <c r="E127" s="33" t="s">
        <v>46</v>
      </c>
      <c r="F127" s="33">
        <v>20302</v>
      </c>
      <c r="G127" s="32" t="s">
        <v>579</v>
      </c>
      <c r="H127" s="32" t="s">
        <v>78</v>
      </c>
      <c r="I127" s="34"/>
      <c r="J127" s="29">
        <v>2.0833333333333332E-2</v>
      </c>
      <c r="K127" s="32" t="s">
        <v>60</v>
      </c>
      <c r="L127" s="32" t="s">
        <v>83</v>
      </c>
    </row>
    <row r="128" spans="1:12" x14ac:dyDescent="0.2">
      <c r="A128" s="32"/>
      <c r="B128" s="21"/>
      <c r="C128" s="20" t="s">
        <v>580</v>
      </c>
      <c r="D128" s="21" t="s">
        <v>384</v>
      </c>
      <c r="E128" s="33" t="s">
        <v>47</v>
      </c>
      <c r="F128" s="33">
        <v>20304</v>
      </c>
      <c r="G128" s="32" t="s">
        <v>581</v>
      </c>
      <c r="H128" s="32" t="s">
        <v>78</v>
      </c>
      <c r="I128" s="34"/>
      <c r="J128" s="29">
        <v>2.0833333333333332E-2</v>
      </c>
      <c r="K128" s="32" t="s">
        <v>60</v>
      </c>
      <c r="L128" s="32" t="s">
        <v>83</v>
      </c>
    </row>
    <row r="129" spans="1:12" x14ac:dyDescent="0.2">
      <c r="A129" s="32"/>
      <c r="B129" s="21"/>
      <c r="C129" s="20" t="s">
        <v>582</v>
      </c>
      <c r="D129" s="21" t="s">
        <v>350</v>
      </c>
      <c r="E129" s="33" t="s">
        <v>46</v>
      </c>
      <c r="F129" s="33">
        <v>20302</v>
      </c>
      <c r="G129" s="32" t="s">
        <v>583</v>
      </c>
      <c r="H129" s="32" t="s">
        <v>78</v>
      </c>
      <c r="I129" s="34"/>
      <c r="J129" s="29">
        <v>4.1666666666666664E-2</v>
      </c>
      <c r="K129" s="32" t="s">
        <v>60</v>
      </c>
      <c r="L129" s="32" t="s">
        <v>83</v>
      </c>
    </row>
    <row r="130" spans="1:12" x14ac:dyDescent="0.2">
      <c r="A130" s="32"/>
      <c r="B130" s="21"/>
      <c r="C130" s="20" t="s">
        <v>584</v>
      </c>
      <c r="D130" s="21" t="s">
        <v>346</v>
      </c>
      <c r="E130" s="33" t="s">
        <v>45</v>
      </c>
      <c r="F130" s="33">
        <v>20309</v>
      </c>
      <c r="G130" s="32" t="s">
        <v>585</v>
      </c>
      <c r="H130" s="32" t="s">
        <v>78</v>
      </c>
      <c r="I130" s="34"/>
      <c r="J130" s="29">
        <v>4.1666666666666664E-2</v>
      </c>
      <c r="K130" s="32" t="s">
        <v>60</v>
      </c>
      <c r="L130" s="32" t="s">
        <v>83</v>
      </c>
    </row>
    <row r="131" spans="1:12" x14ac:dyDescent="0.2">
      <c r="A131" s="32"/>
      <c r="B131" s="21"/>
      <c r="C131" s="20" t="s">
        <v>425</v>
      </c>
      <c r="D131" s="21" t="s">
        <v>361</v>
      </c>
      <c r="E131" s="33" t="s">
        <v>49</v>
      </c>
      <c r="F131" s="33">
        <v>20309</v>
      </c>
      <c r="G131" s="32" t="s">
        <v>586</v>
      </c>
      <c r="H131" s="32" t="s">
        <v>78</v>
      </c>
      <c r="I131" s="34"/>
      <c r="J131" s="29">
        <v>4.1666666666666664E-2</v>
      </c>
      <c r="K131" s="32" t="s">
        <v>60</v>
      </c>
      <c r="L131" s="32" t="s">
        <v>83</v>
      </c>
    </row>
    <row r="132" spans="1:12" x14ac:dyDescent="0.2">
      <c r="A132" s="32"/>
      <c r="B132" s="21"/>
      <c r="C132" s="20" t="s">
        <v>587</v>
      </c>
      <c r="D132" s="21" t="s">
        <v>388</v>
      </c>
      <c r="E132" s="33" t="s">
        <v>47</v>
      </c>
      <c r="F132" s="33">
        <v>20304</v>
      </c>
      <c r="G132" s="32" t="s">
        <v>588</v>
      </c>
      <c r="H132" s="32" t="s">
        <v>78</v>
      </c>
      <c r="I132" s="34"/>
      <c r="J132" s="29">
        <v>4.1666666666666664E-2</v>
      </c>
      <c r="K132" s="32" t="s">
        <v>60</v>
      </c>
      <c r="L132" s="32" t="s">
        <v>83</v>
      </c>
    </row>
    <row r="133" spans="1:12" x14ac:dyDescent="0.2">
      <c r="A133" s="32"/>
      <c r="B133" s="21"/>
      <c r="C133" s="20" t="s">
        <v>591</v>
      </c>
      <c r="D133" s="21" t="s">
        <v>388</v>
      </c>
      <c r="E133" s="33" t="s">
        <v>47</v>
      </c>
      <c r="F133" s="33">
        <v>20304</v>
      </c>
      <c r="G133" s="32" t="s">
        <v>592</v>
      </c>
      <c r="H133" s="32" t="s">
        <v>78</v>
      </c>
      <c r="I133" s="34"/>
      <c r="J133" s="29">
        <v>4.1666666666666664E-2</v>
      </c>
      <c r="K133" s="32" t="s">
        <v>60</v>
      </c>
      <c r="L133" s="32" t="s">
        <v>83</v>
      </c>
    </row>
    <row r="134" spans="1:12" x14ac:dyDescent="0.2">
      <c r="A134" s="32"/>
      <c r="B134" s="21"/>
      <c r="C134" s="20" t="s">
        <v>593</v>
      </c>
      <c r="D134" s="21" t="s">
        <v>350</v>
      </c>
      <c r="E134" s="33" t="s">
        <v>46</v>
      </c>
      <c r="F134" s="33">
        <v>20302</v>
      </c>
      <c r="G134" s="32" t="s">
        <v>594</v>
      </c>
      <c r="H134" s="32" t="s">
        <v>78</v>
      </c>
      <c r="I134" s="34"/>
      <c r="J134" s="29">
        <v>2.0833333333333332E-2</v>
      </c>
      <c r="K134" s="32" t="s">
        <v>60</v>
      </c>
      <c r="L134" s="32" t="s">
        <v>83</v>
      </c>
    </row>
    <row r="135" spans="1:12" x14ac:dyDescent="0.2">
      <c r="A135" s="32"/>
      <c r="B135" s="21"/>
      <c r="C135" s="20" t="s">
        <v>595</v>
      </c>
      <c r="D135" s="21" t="s">
        <v>346</v>
      </c>
      <c r="E135" s="33" t="s">
        <v>45</v>
      </c>
      <c r="F135" s="33">
        <v>20309</v>
      </c>
      <c r="G135" s="32" t="s">
        <v>596</v>
      </c>
      <c r="H135" s="32" t="s">
        <v>78</v>
      </c>
      <c r="I135" s="34"/>
      <c r="J135" s="29">
        <v>2.0833333333333332E-2</v>
      </c>
      <c r="K135" s="32" t="s">
        <v>60</v>
      </c>
      <c r="L135" s="32" t="s">
        <v>83</v>
      </c>
    </row>
    <row r="136" spans="1:12" x14ac:dyDescent="0.2">
      <c r="A136" s="32"/>
      <c r="B136" s="21"/>
      <c r="C136" s="20" t="s">
        <v>608</v>
      </c>
      <c r="D136" s="21" t="s">
        <v>364</v>
      </c>
      <c r="E136" s="33" t="s">
        <v>43</v>
      </c>
      <c r="F136" s="33">
        <v>20301</v>
      </c>
      <c r="G136" s="32" t="s">
        <v>609</v>
      </c>
      <c r="H136" s="32" t="s">
        <v>78</v>
      </c>
      <c r="I136" s="34"/>
      <c r="J136" s="29">
        <v>4.1666666666666664E-2</v>
      </c>
      <c r="K136" s="32" t="s">
        <v>60</v>
      </c>
      <c r="L136" s="32" t="s">
        <v>83</v>
      </c>
    </row>
    <row r="137" spans="1:12" x14ac:dyDescent="0.2">
      <c r="A137" s="32"/>
      <c r="B137" s="21"/>
      <c r="C137" s="20" t="s">
        <v>610</v>
      </c>
      <c r="D137" s="21" t="s">
        <v>367</v>
      </c>
      <c r="E137" s="33" t="s">
        <v>49</v>
      </c>
      <c r="F137" s="33">
        <v>20301</v>
      </c>
      <c r="G137" s="32" t="s">
        <v>611</v>
      </c>
      <c r="H137" s="32" t="s">
        <v>78</v>
      </c>
      <c r="I137" s="34"/>
      <c r="J137" s="29">
        <v>2.0833333333333332E-2</v>
      </c>
      <c r="K137" s="32" t="s">
        <v>60</v>
      </c>
      <c r="L137" s="32" t="s">
        <v>83</v>
      </c>
    </row>
    <row r="138" spans="1:12" x14ac:dyDescent="0.2">
      <c r="A138" s="32"/>
      <c r="B138" s="21"/>
      <c r="C138" s="20" t="s">
        <v>612</v>
      </c>
      <c r="D138" s="21" t="s">
        <v>352</v>
      </c>
      <c r="E138" s="33" t="s">
        <v>43</v>
      </c>
      <c r="F138" s="33">
        <v>20301</v>
      </c>
      <c r="G138" s="32" t="s">
        <v>613</v>
      </c>
      <c r="H138" s="32" t="s">
        <v>78</v>
      </c>
      <c r="I138" s="34"/>
      <c r="J138" s="29">
        <v>4.1666666666666664E-2</v>
      </c>
      <c r="K138" s="32" t="s">
        <v>60</v>
      </c>
      <c r="L138" s="32" t="s">
        <v>83</v>
      </c>
    </row>
    <row r="139" spans="1:12" x14ac:dyDescent="0.2">
      <c r="A139" s="32"/>
      <c r="B139" s="21"/>
      <c r="C139" s="20" t="s">
        <v>614</v>
      </c>
      <c r="D139" s="21" t="s">
        <v>386</v>
      </c>
      <c r="E139" s="33" t="s">
        <v>47</v>
      </c>
      <c r="F139" s="33">
        <v>20304</v>
      </c>
      <c r="G139" s="32" t="s">
        <v>615</v>
      </c>
      <c r="H139" s="32" t="s">
        <v>78</v>
      </c>
      <c r="I139" s="34"/>
      <c r="J139" s="29">
        <v>2.0833333333333332E-2</v>
      </c>
      <c r="K139" s="32" t="s">
        <v>60</v>
      </c>
      <c r="L139" s="32" t="s">
        <v>83</v>
      </c>
    </row>
    <row r="140" spans="1:12" x14ac:dyDescent="0.2">
      <c r="A140" s="32"/>
      <c r="B140" s="21"/>
      <c r="C140" s="20" t="s">
        <v>616</v>
      </c>
      <c r="D140" s="21" t="s">
        <v>33</v>
      </c>
      <c r="E140" s="33" t="s">
        <v>50</v>
      </c>
      <c r="F140" s="33">
        <v>20308</v>
      </c>
      <c r="G140" s="32" t="s">
        <v>617</v>
      </c>
      <c r="H140" s="32" t="s">
        <v>78</v>
      </c>
      <c r="I140" s="34"/>
      <c r="J140" s="29">
        <v>8.3333333333333301E-2</v>
      </c>
      <c r="K140" s="32" t="s">
        <v>60</v>
      </c>
      <c r="L140" s="32" t="s">
        <v>83</v>
      </c>
    </row>
    <row r="141" spans="1:12" x14ac:dyDescent="0.2">
      <c r="A141" s="32"/>
      <c r="B141" s="21"/>
      <c r="C141" s="20" t="s">
        <v>618</v>
      </c>
      <c r="D141" s="21" t="s">
        <v>388</v>
      </c>
      <c r="E141" s="33" t="s">
        <v>47</v>
      </c>
      <c r="F141" s="33">
        <v>20304</v>
      </c>
      <c r="G141" s="32" t="s">
        <v>619</v>
      </c>
      <c r="H141" s="32" t="s">
        <v>78</v>
      </c>
      <c r="I141" s="34"/>
      <c r="J141" s="29">
        <v>4.1666666666666664E-2</v>
      </c>
      <c r="K141" s="32" t="s">
        <v>60</v>
      </c>
      <c r="L141" s="32" t="s">
        <v>83</v>
      </c>
    </row>
    <row r="142" spans="1:12" x14ac:dyDescent="0.2">
      <c r="A142" s="32"/>
      <c r="B142" s="21"/>
      <c r="C142" s="20" t="s">
        <v>620</v>
      </c>
      <c r="D142" s="21" t="s">
        <v>356</v>
      </c>
      <c r="E142" s="33" t="s">
        <v>46</v>
      </c>
      <c r="F142" s="33">
        <v>20302</v>
      </c>
      <c r="G142" s="32" t="s">
        <v>621</v>
      </c>
      <c r="H142" s="32" t="s">
        <v>78</v>
      </c>
      <c r="I142" s="34"/>
      <c r="J142" s="29">
        <v>2.0833333333333332E-2</v>
      </c>
      <c r="K142" s="32" t="s">
        <v>60</v>
      </c>
      <c r="L142" s="32" t="s">
        <v>83</v>
      </c>
    </row>
    <row r="143" spans="1:12" x14ac:dyDescent="0.2">
      <c r="A143" s="32"/>
      <c r="B143" s="21"/>
      <c r="C143" s="20" t="s">
        <v>626</v>
      </c>
      <c r="D143" s="21" t="s">
        <v>352</v>
      </c>
      <c r="E143" s="33" t="s">
        <v>43</v>
      </c>
      <c r="F143" s="33">
        <v>20301</v>
      </c>
      <c r="G143" s="32" t="s">
        <v>627</v>
      </c>
      <c r="H143" s="32" t="s">
        <v>78</v>
      </c>
      <c r="I143" s="34"/>
      <c r="J143" s="29">
        <v>8.3333333333333301E-2</v>
      </c>
      <c r="K143" s="32" t="s">
        <v>60</v>
      </c>
      <c r="L143" s="32" t="s">
        <v>83</v>
      </c>
    </row>
    <row r="144" spans="1:12" x14ac:dyDescent="0.2">
      <c r="A144" s="32"/>
      <c r="B144" s="21"/>
      <c r="C144" s="20" t="s">
        <v>628</v>
      </c>
      <c r="D144" s="21" t="s">
        <v>364</v>
      </c>
      <c r="E144" s="33" t="s">
        <v>43</v>
      </c>
      <c r="F144" s="33">
        <v>20301</v>
      </c>
      <c r="G144" s="32" t="s">
        <v>629</v>
      </c>
      <c r="H144" s="32" t="s">
        <v>78</v>
      </c>
      <c r="I144" s="34"/>
      <c r="J144" s="29">
        <v>2.0833333333333332E-2</v>
      </c>
      <c r="K144" s="32" t="s">
        <v>60</v>
      </c>
      <c r="L144" s="32" t="s">
        <v>83</v>
      </c>
    </row>
    <row r="145" spans="1:12" x14ac:dyDescent="0.2">
      <c r="A145" s="32"/>
      <c r="B145" s="21"/>
      <c r="C145" s="20" t="s">
        <v>630</v>
      </c>
      <c r="D145" s="21" t="s">
        <v>388</v>
      </c>
      <c r="E145" s="33" t="s">
        <v>47</v>
      </c>
      <c r="F145" s="33">
        <v>20304</v>
      </c>
      <c r="G145" s="32" t="s">
        <v>631</v>
      </c>
      <c r="H145" s="32" t="s">
        <v>78</v>
      </c>
      <c r="I145" s="34"/>
      <c r="J145" s="29">
        <v>2.0833333333333332E-2</v>
      </c>
      <c r="K145" s="32" t="s">
        <v>60</v>
      </c>
      <c r="L145" s="32" t="s">
        <v>83</v>
      </c>
    </row>
    <row r="146" spans="1:12" x14ac:dyDescent="0.2">
      <c r="A146" s="32"/>
      <c r="B146" s="21"/>
      <c r="C146" s="20" t="s">
        <v>632</v>
      </c>
      <c r="D146" s="21" t="s">
        <v>367</v>
      </c>
      <c r="E146" s="33" t="s">
        <v>49</v>
      </c>
      <c r="F146" s="33">
        <v>20301</v>
      </c>
      <c r="G146" s="32" t="s">
        <v>633</v>
      </c>
      <c r="H146" s="32" t="s">
        <v>78</v>
      </c>
      <c r="I146" s="34"/>
      <c r="J146" s="29">
        <v>4.1666666666666664E-2</v>
      </c>
      <c r="K146" s="32" t="s">
        <v>60</v>
      </c>
      <c r="L146" s="32" t="s">
        <v>83</v>
      </c>
    </row>
    <row r="147" spans="1:12" x14ac:dyDescent="0.2">
      <c r="A147" s="32"/>
      <c r="B147" s="21"/>
      <c r="C147" s="20" t="s">
        <v>634</v>
      </c>
      <c r="D147" s="21" t="s">
        <v>386</v>
      </c>
      <c r="E147" s="33" t="s">
        <v>47</v>
      </c>
      <c r="F147" s="33">
        <v>20304</v>
      </c>
      <c r="G147" s="32" t="s">
        <v>635</v>
      </c>
      <c r="H147" s="32" t="s">
        <v>78</v>
      </c>
      <c r="I147" s="34"/>
      <c r="J147" s="29">
        <v>2.0833333333333332E-2</v>
      </c>
      <c r="K147" s="32" t="s">
        <v>60</v>
      </c>
      <c r="L147" s="32" t="s">
        <v>83</v>
      </c>
    </row>
    <row r="148" spans="1:12" x14ac:dyDescent="0.2">
      <c r="A148" s="32"/>
      <c r="B148" s="21"/>
      <c r="C148" s="20" t="s">
        <v>636</v>
      </c>
      <c r="D148" s="21" t="s">
        <v>386</v>
      </c>
      <c r="E148" s="33" t="s">
        <v>47</v>
      </c>
      <c r="F148" s="33">
        <v>20304</v>
      </c>
      <c r="G148" s="32" t="s">
        <v>637</v>
      </c>
      <c r="H148" s="32" t="s">
        <v>78</v>
      </c>
      <c r="I148" s="34"/>
      <c r="J148" s="29">
        <v>2.0833333333333332E-2</v>
      </c>
      <c r="K148" s="32" t="s">
        <v>60</v>
      </c>
      <c r="L148" s="32" t="s">
        <v>83</v>
      </c>
    </row>
    <row r="149" spans="1:12" x14ac:dyDescent="0.2">
      <c r="A149" s="32"/>
      <c r="B149" s="21"/>
      <c r="C149" s="20" t="s">
        <v>676</v>
      </c>
      <c r="D149" s="21" t="s">
        <v>364</v>
      </c>
      <c r="E149" s="33" t="s">
        <v>43</v>
      </c>
      <c r="F149" s="33">
        <v>20301</v>
      </c>
      <c r="G149" s="32" t="s">
        <v>677</v>
      </c>
      <c r="H149" s="32" t="s">
        <v>78</v>
      </c>
      <c r="I149" s="34"/>
      <c r="J149" s="29">
        <v>2.0833333333333332E-2</v>
      </c>
      <c r="K149" s="32" t="s">
        <v>60</v>
      </c>
      <c r="L149" s="32" t="s">
        <v>83</v>
      </c>
    </row>
    <row r="150" spans="1:12" x14ac:dyDescent="0.2">
      <c r="A150" s="32"/>
      <c r="B150" s="21"/>
      <c r="C150" s="20" t="s">
        <v>678</v>
      </c>
      <c r="D150" s="21" t="s">
        <v>380</v>
      </c>
      <c r="E150" s="33" t="s">
        <v>48</v>
      </c>
      <c r="F150" s="33">
        <v>20312</v>
      </c>
      <c r="G150" s="32" t="s">
        <v>679</v>
      </c>
      <c r="H150" s="32" t="s">
        <v>78</v>
      </c>
      <c r="I150" s="34"/>
      <c r="J150" s="29">
        <v>4.1666666666666664E-2</v>
      </c>
      <c r="K150" s="32" t="s">
        <v>60</v>
      </c>
      <c r="L150" s="32" t="s">
        <v>83</v>
      </c>
    </row>
    <row r="151" spans="1:12" x14ac:dyDescent="0.2">
      <c r="A151" s="32"/>
      <c r="B151" s="21"/>
      <c r="C151" s="20" t="s">
        <v>680</v>
      </c>
      <c r="D151" s="21" t="s">
        <v>387</v>
      </c>
      <c r="E151" s="33" t="s">
        <v>47</v>
      </c>
      <c r="F151" s="33">
        <v>20304</v>
      </c>
      <c r="G151" s="32" t="s">
        <v>681</v>
      </c>
      <c r="H151" s="32" t="s">
        <v>78</v>
      </c>
      <c r="I151" s="34"/>
      <c r="J151" s="29">
        <v>4.1666666666666664E-2</v>
      </c>
      <c r="K151" s="32" t="s">
        <v>60</v>
      </c>
      <c r="L151" s="32" t="s">
        <v>83</v>
      </c>
    </row>
    <row r="152" spans="1:12" x14ac:dyDescent="0.2">
      <c r="A152" s="32"/>
      <c r="B152" s="21"/>
      <c r="C152" s="20" t="s">
        <v>682</v>
      </c>
      <c r="D152" s="21" t="s">
        <v>380</v>
      </c>
      <c r="E152" s="33" t="s">
        <v>48</v>
      </c>
      <c r="F152" s="33">
        <v>20312</v>
      </c>
      <c r="G152" s="32" t="s">
        <v>683</v>
      </c>
      <c r="H152" s="32" t="s">
        <v>78</v>
      </c>
      <c r="I152" s="34"/>
      <c r="J152" s="29">
        <v>4.1666666666666664E-2</v>
      </c>
      <c r="K152" s="32" t="s">
        <v>60</v>
      </c>
      <c r="L152" s="32" t="s">
        <v>83</v>
      </c>
    </row>
    <row r="153" spans="1:12" x14ac:dyDescent="0.2">
      <c r="A153" s="32"/>
      <c r="B153" s="21"/>
      <c r="C153" s="20" t="s">
        <v>684</v>
      </c>
      <c r="D153" s="21" t="s">
        <v>365</v>
      </c>
      <c r="E153" s="33" t="s">
        <v>46</v>
      </c>
      <c r="F153" s="33">
        <v>20302</v>
      </c>
      <c r="G153" s="32" t="s">
        <v>685</v>
      </c>
      <c r="H153" s="32" t="s">
        <v>78</v>
      </c>
      <c r="I153" s="34"/>
      <c r="J153" s="29">
        <v>2.0833333333333332E-2</v>
      </c>
      <c r="K153" s="32" t="s">
        <v>60</v>
      </c>
      <c r="L153" s="32" t="s">
        <v>83</v>
      </c>
    </row>
    <row r="154" spans="1:12" x14ac:dyDescent="0.2">
      <c r="A154" s="32"/>
      <c r="B154" s="21"/>
      <c r="C154" s="20" t="s">
        <v>686</v>
      </c>
      <c r="D154" s="21" t="s">
        <v>360</v>
      </c>
      <c r="E154" s="33" t="s">
        <v>49</v>
      </c>
      <c r="F154" s="33">
        <v>20309</v>
      </c>
      <c r="G154" s="32" t="s">
        <v>687</v>
      </c>
      <c r="H154" s="32" t="s">
        <v>78</v>
      </c>
      <c r="I154" s="34"/>
      <c r="J154" s="29">
        <v>2.0833333333333332E-2</v>
      </c>
      <c r="K154" s="32" t="s">
        <v>60</v>
      </c>
      <c r="L154" s="32" t="s">
        <v>83</v>
      </c>
    </row>
    <row r="155" spans="1:12" x14ac:dyDescent="0.2">
      <c r="A155" s="32"/>
      <c r="B155" s="21"/>
      <c r="C155" s="20" t="s">
        <v>688</v>
      </c>
      <c r="D155" s="21" t="s">
        <v>402</v>
      </c>
      <c r="E155" s="33" t="s">
        <v>46</v>
      </c>
      <c r="F155" s="33">
        <v>20302</v>
      </c>
      <c r="G155" s="32" t="s">
        <v>689</v>
      </c>
      <c r="H155" s="32" t="s">
        <v>78</v>
      </c>
      <c r="I155" s="34"/>
      <c r="J155" s="29">
        <v>2.0833333333333332E-2</v>
      </c>
      <c r="K155" s="32" t="s">
        <v>60</v>
      </c>
      <c r="L155" s="32" t="s">
        <v>83</v>
      </c>
    </row>
    <row r="156" spans="1:12" x14ac:dyDescent="0.2">
      <c r="A156" s="32"/>
      <c r="B156" s="21"/>
      <c r="C156" s="20" t="s">
        <v>690</v>
      </c>
      <c r="D156" s="21" t="s">
        <v>384</v>
      </c>
      <c r="E156" s="33" t="s">
        <v>47</v>
      </c>
      <c r="F156" s="33">
        <v>20304</v>
      </c>
      <c r="G156" s="32" t="s">
        <v>691</v>
      </c>
      <c r="H156" s="32" t="s">
        <v>78</v>
      </c>
      <c r="I156" s="34"/>
      <c r="J156" s="29">
        <v>2.0833333333333332E-2</v>
      </c>
      <c r="K156" s="32" t="s">
        <v>60</v>
      </c>
      <c r="L156" s="32" t="s">
        <v>83</v>
      </c>
    </row>
    <row r="157" spans="1:12" x14ac:dyDescent="0.2">
      <c r="A157" s="32"/>
      <c r="B157" s="21"/>
      <c r="C157" s="20" t="s">
        <v>692</v>
      </c>
      <c r="D157" s="21" t="s">
        <v>377</v>
      </c>
      <c r="E157" s="33" t="s">
        <v>46</v>
      </c>
      <c r="F157" s="33">
        <v>20302</v>
      </c>
      <c r="G157" s="32" t="s">
        <v>693</v>
      </c>
      <c r="H157" s="32" t="s">
        <v>78</v>
      </c>
      <c r="I157" s="34"/>
      <c r="J157" s="29">
        <v>8.3333333333333301E-2</v>
      </c>
      <c r="K157" s="32" t="s">
        <v>60</v>
      </c>
      <c r="L157" s="32" t="s">
        <v>83</v>
      </c>
    </row>
    <row r="158" spans="1:12" x14ac:dyDescent="0.2">
      <c r="A158" s="32"/>
      <c r="B158" s="21"/>
      <c r="C158" s="20" t="s">
        <v>717</v>
      </c>
      <c r="D158" s="21" t="s">
        <v>44</v>
      </c>
      <c r="E158" s="33" t="s">
        <v>45</v>
      </c>
      <c r="F158" s="33">
        <v>20307</v>
      </c>
      <c r="G158" s="32" t="s">
        <v>718</v>
      </c>
      <c r="H158" s="32" t="s">
        <v>78</v>
      </c>
      <c r="I158" s="34"/>
      <c r="J158" s="29">
        <v>8.3333333333333301E-2</v>
      </c>
      <c r="K158" s="32" t="s">
        <v>60</v>
      </c>
      <c r="L158" s="32" t="s">
        <v>83</v>
      </c>
    </row>
    <row r="159" spans="1:12" x14ac:dyDescent="0.2">
      <c r="A159" s="32"/>
      <c r="B159" s="21"/>
      <c r="C159" s="20" t="s">
        <v>719</v>
      </c>
      <c r="D159" s="21" t="s">
        <v>363</v>
      </c>
      <c r="E159" s="33" t="s">
        <v>43</v>
      </c>
      <c r="F159" s="33">
        <v>20301</v>
      </c>
      <c r="G159" s="32" t="s">
        <v>720</v>
      </c>
      <c r="H159" s="32" t="s">
        <v>78</v>
      </c>
      <c r="I159" s="34"/>
      <c r="J159" s="29">
        <v>6.25E-2</v>
      </c>
      <c r="K159" s="32" t="s">
        <v>60</v>
      </c>
      <c r="L159" s="32" t="s">
        <v>83</v>
      </c>
    </row>
    <row r="160" spans="1:12" x14ac:dyDescent="0.2">
      <c r="A160" s="32"/>
      <c r="B160" s="21"/>
      <c r="C160" s="20" t="s">
        <v>688</v>
      </c>
      <c r="D160" s="21" t="s">
        <v>402</v>
      </c>
      <c r="E160" s="33" t="s">
        <v>46</v>
      </c>
      <c r="F160" s="33">
        <v>20302</v>
      </c>
      <c r="G160" s="32" t="s">
        <v>721</v>
      </c>
      <c r="H160" s="32" t="s">
        <v>78</v>
      </c>
      <c r="I160" s="34"/>
      <c r="J160" s="29">
        <v>2.0833333333333332E-2</v>
      </c>
      <c r="K160" s="32" t="s">
        <v>60</v>
      </c>
      <c r="L160" s="32" t="s">
        <v>83</v>
      </c>
    </row>
    <row r="161" spans="1:12" x14ac:dyDescent="0.2">
      <c r="A161" s="32"/>
      <c r="B161" s="21"/>
      <c r="C161" s="20" t="s">
        <v>722</v>
      </c>
      <c r="D161" s="21" t="s">
        <v>387</v>
      </c>
      <c r="E161" s="33" t="s">
        <v>47</v>
      </c>
      <c r="F161" s="33">
        <v>20304</v>
      </c>
      <c r="G161" s="32" t="s">
        <v>723</v>
      </c>
      <c r="H161" s="32" t="s">
        <v>78</v>
      </c>
      <c r="I161" s="34"/>
      <c r="J161" s="29">
        <v>2.0833333333333332E-2</v>
      </c>
      <c r="K161" s="32" t="s">
        <v>60</v>
      </c>
      <c r="L161" s="32" t="s">
        <v>83</v>
      </c>
    </row>
    <row r="162" spans="1:12" x14ac:dyDescent="0.2">
      <c r="A162" s="32"/>
      <c r="B162" s="21"/>
      <c r="C162" s="20" t="s">
        <v>425</v>
      </c>
      <c r="D162" s="21" t="s">
        <v>393</v>
      </c>
      <c r="E162" s="33" t="s">
        <v>46</v>
      </c>
      <c r="F162" s="33">
        <v>20302</v>
      </c>
      <c r="G162" s="32" t="s">
        <v>724</v>
      </c>
      <c r="H162" s="32" t="s">
        <v>78</v>
      </c>
      <c r="I162" s="34"/>
      <c r="J162" s="29">
        <v>2.0833333333333332E-2</v>
      </c>
      <c r="K162" s="32" t="s">
        <v>60</v>
      </c>
      <c r="L162" s="32" t="s">
        <v>83</v>
      </c>
    </row>
    <row r="163" spans="1:12" x14ac:dyDescent="0.2">
      <c r="A163" s="32"/>
      <c r="B163" s="21"/>
      <c r="C163" s="20" t="s">
        <v>568</v>
      </c>
      <c r="D163" s="21" t="s">
        <v>389</v>
      </c>
      <c r="E163" s="33" t="s">
        <v>47</v>
      </c>
      <c r="F163" s="33">
        <v>20304</v>
      </c>
      <c r="G163" s="32" t="s">
        <v>725</v>
      </c>
      <c r="H163" s="32" t="s">
        <v>78</v>
      </c>
      <c r="I163" s="34"/>
      <c r="J163" s="29">
        <v>2.0833333333333332E-2</v>
      </c>
      <c r="K163" s="32" t="s">
        <v>60</v>
      </c>
      <c r="L163" s="32" t="s">
        <v>83</v>
      </c>
    </row>
    <row r="164" spans="1:12" x14ac:dyDescent="0.2">
      <c r="A164" s="32"/>
      <c r="B164" s="21"/>
      <c r="C164" s="20" t="s">
        <v>740</v>
      </c>
      <c r="D164" s="21" t="s">
        <v>349</v>
      </c>
      <c r="E164" s="33" t="s">
        <v>46</v>
      </c>
      <c r="F164" s="33">
        <v>20302</v>
      </c>
      <c r="G164" s="32" t="s">
        <v>741</v>
      </c>
      <c r="H164" s="32" t="s">
        <v>78</v>
      </c>
      <c r="I164" s="34"/>
      <c r="J164" s="29">
        <v>2.0833333333333332E-2</v>
      </c>
      <c r="K164" s="32" t="s">
        <v>60</v>
      </c>
      <c r="L164" s="32" t="s">
        <v>83</v>
      </c>
    </row>
    <row r="165" spans="1:12" x14ac:dyDescent="0.2">
      <c r="A165" s="32"/>
      <c r="B165" s="21"/>
      <c r="C165" s="20" t="s">
        <v>742</v>
      </c>
      <c r="D165" s="21" t="s">
        <v>384</v>
      </c>
      <c r="E165" s="33" t="s">
        <v>47</v>
      </c>
      <c r="F165" s="33">
        <v>20304</v>
      </c>
      <c r="G165" s="32" t="s">
        <v>743</v>
      </c>
      <c r="H165" s="32" t="s">
        <v>78</v>
      </c>
      <c r="I165" s="34"/>
      <c r="J165" s="29">
        <v>2.0833333333333332E-2</v>
      </c>
      <c r="K165" s="32" t="s">
        <v>60</v>
      </c>
      <c r="L165" s="32" t="s">
        <v>83</v>
      </c>
    </row>
    <row r="166" spans="1:12" x14ac:dyDescent="0.2">
      <c r="A166" s="32"/>
      <c r="B166" s="21"/>
      <c r="C166" s="20" t="s">
        <v>744</v>
      </c>
      <c r="D166" s="21" t="s">
        <v>386</v>
      </c>
      <c r="E166" s="33" t="s">
        <v>47</v>
      </c>
      <c r="F166" s="33">
        <v>20304</v>
      </c>
      <c r="G166" s="32" t="s">
        <v>745</v>
      </c>
      <c r="H166" s="32" t="s">
        <v>78</v>
      </c>
      <c r="I166" s="34"/>
      <c r="J166" s="29">
        <v>2.0833333333333332E-2</v>
      </c>
      <c r="K166" s="32" t="s">
        <v>60</v>
      </c>
      <c r="L166" s="32" t="s">
        <v>83</v>
      </c>
    </row>
    <row r="167" spans="1:12" x14ac:dyDescent="0.2">
      <c r="A167" s="32"/>
      <c r="B167" s="21"/>
      <c r="C167" s="20" t="s">
        <v>746</v>
      </c>
      <c r="D167" s="21" t="s">
        <v>388</v>
      </c>
      <c r="E167" s="33" t="s">
        <v>47</v>
      </c>
      <c r="F167" s="33">
        <v>20304</v>
      </c>
      <c r="G167" s="32" t="s">
        <v>747</v>
      </c>
      <c r="H167" s="32" t="s">
        <v>78</v>
      </c>
      <c r="I167" s="34"/>
      <c r="J167" s="29">
        <v>2.0833333333333332E-2</v>
      </c>
      <c r="K167" s="32" t="s">
        <v>60</v>
      </c>
      <c r="L167" s="32" t="s">
        <v>83</v>
      </c>
    </row>
    <row r="168" spans="1:12" x14ac:dyDescent="0.2">
      <c r="A168" s="32"/>
      <c r="B168" s="21"/>
      <c r="C168" s="20" t="s">
        <v>748</v>
      </c>
      <c r="D168" s="21" t="s">
        <v>388</v>
      </c>
      <c r="E168" s="33" t="s">
        <v>47</v>
      </c>
      <c r="F168" s="33">
        <v>20304</v>
      </c>
      <c r="G168" s="32" t="s">
        <v>749</v>
      </c>
      <c r="H168" s="32" t="s">
        <v>78</v>
      </c>
      <c r="I168" s="34"/>
      <c r="J168" s="29">
        <v>2.0833333333333332E-2</v>
      </c>
      <c r="K168" s="32" t="s">
        <v>60</v>
      </c>
      <c r="L168" s="32" t="s">
        <v>83</v>
      </c>
    </row>
    <row r="169" spans="1:12" x14ac:dyDescent="0.2">
      <c r="A169" s="32"/>
      <c r="B169" s="21"/>
      <c r="C169" s="20" t="s">
        <v>750</v>
      </c>
      <c r="D169" s="21" t="s">
        <v>350</v>
      </c>
      <c r="E169" s="33" t="s">
        <v>46</v>
      </c>
      <c r="F169" s="33">
        <v>20302</v>
      </c>
      <c r="G169" s="32" t="s">
        <v>751</v>
      </c>
      <c r="H169" s="32" t="s">
        <v>78</v>
      </c>
      <c r="I169" s="34"/>
      <c r="J169" s="29">
        <v>2.0833333333333332E-2</v>
      </c>
      <c r="K169" s="32" t="s">
        <v>60</v>
      </c>
      <c r="L169" s="32" t="s">
        <v>83</v>
      </c>
    </row>
    <row r="170" spans="1:12" x14ac:dyDescent="0.2">
      <c r="A170" s="32"/>
      <c r="B170" s="21"/>
      <c r="C170" s="20" t="s">
        <v>752</v>
      </c>
      <c r="D170" s="21" t="s">
        <v>361</v>
      </c>
      <c r="E170" s="33" t="s">
        <v>49</v>
      </c>
      <c r="F170" s="33">
        <v>20309</v>
      </c>
      <c r="G170" s="32" t="s">
        <v>753</v>
      </c>
      <c r="H170" s="32" t="s">
        <v>78</v>
      </c>
      <c r="I170" s="34"/>
      <c r="J170" s="29">
        <v>2.0833333333333332E-2</v>
      </c>
      <c r="K170" s="32" t="s">
        <v>60</v>
      </c>
      <c r="L170" s="32" t="s">
        <v>83</v>
      </c>
    </row>
    <row r="171" spans="1:12" x14ac:dyDescent="0.2">
      <c r="A171" s="32"/>
      <c r="B171" s="21"/>
      <c r="C171" s="20" t="s">
        <v>754</v>
      </c>
      <c r="D171" s="21" t="s">
        <v>378</v>
      </c>
      <c r="E171" s="33" t="s">
        <v>46</v>
      </c>
      <c r="F171" s="33">
        <v>20303</v>
      </c>
      <c r="G171" s="32" t="s">
        <v>755</v>
      </c>
      <c r="H171" s="32" t="s">
        <v>78</v>
      </c>
      <c r="I171" s="34"/>
      <c r="J171" s="29">
        <v>2.0833333333333332E-2</v>
      </c>
      <c r="K171" s="32" t="s">
        <v>60</v>
      </c>
      <c r="L171" s="32" t="s">
        <v>83</v>
      </c>
    </row>
    <row r="172" spans="1:12" x14ac:dyDescent="0.2">
      <c r="A172" s="32"/>
      <c r="B172" s="21"/>
      <c r="C172" s="20" t="s">
        <v>756</v>
      </c>
      <c r="D172" s="21" t="s">
        <v>386</v>
      </c>
      <c r="E172" s="33" t="s">
        <v>47</v>
      </c>
      <c r="F172" s="33">
        <v>20304</v>
      </c>
      <c r="G172" s="32" t="s">
        <v>757</v>
      </c>
      <c r="H172" s="32" t="s">
        <v>78</v>
      </c>
      <c r="I172" s="34"/>
      <c r="J172" s="29">
        <v>4.1666666666666664E-2</v>
      </c>
      <c r="K172" s="32" t="s">
        <v>60</v>
      </c>
      <c r="L172" s="32" t="s">
        <v>83</v>
      </c>
    </row>
    <row r="173" spans="1:12" x14ac:dyDescent="0.2">
      <c r="A173" s="32"/>
      <c r="B173" s="21"/>
      <c r="C173" s="20" t="s">
        <v>758</v>
      </c>
      <c r="D173" s="21" t="s">
        <v>388</v>
      </c>
      <c r="E173" s="33" t="s">
        <v>47</v>
      </c>
      <c r="F173" s="33">
        <v>20304</v>
      </c>
      <c r="G173" s="32" t="s">
        <v>759</v>
      </c>
      <c r="H173" s="32" t="s">
        <v>78</v>
      </c>
      <c r="I173" s="34"/>
      <c r="J173" s="29">
        <v>4.1666666666666664E-2</v>
      </c>
      <c r="K173" s="32" t="s">
        <v>60</v>
      </c>
      <c r="L173" s="32" t="s">
        <v>83</v>
      </c>
    </row>
    <row r="174" spans="1:12" x14ac:dyDescent="0.2">
      <c r="A174" s="32"/>
      <c r="B174" s="21"/>
      <c r="C174" s="20" t="s">
        <v>760</v>
      </c>
      <c r="D174" s="21" t="s">
        <v>393</v>
      </c>
      <c r="E174" s="33" t="s">
        <v>46</v>
      </c>
      <c r="F174" s="33">
        <v>20302</v>
      </c>
      <c r="G174" s="32" t="s">
        <v>761</v>
      </c>
      <c r="H174" s="32" t="s">
        <v>78</v>
      </c>
      <c r="I174" s="34"/>
      <c r="J174" s="29">
        <v>2.0833333333333332E-2</v>
      </c>
      <c r="K174" s="32" t="s">
        <v>60</v>
      </c>
      <c r="L174" s="32" t="s">
        <v>83</v>
      </c>
    </row>
    <row r="175" spans="1:12" x14ac:dyDescent="0.2">
      <c r="A175" s="32"/>
      <c r="B175" s="21"/>
      <c r="C175" s="20" t="s">
        <v>794</v>
      </c>
      <c r="D175" s="21" t="s">
        <v>363</v>
      </c>
      <c r="E175" s="33" t="s">
        <v>43</v>
      </c>
      <c r="F175" s="33">
        <v>20301</v>
      </c>
      <c r="G175" s="32" t="s">
        <v>795</v>
      </c>
      <c r="H175" s="32" t="s">
        <v>78</v>
      </c>
      <c r="I175" s="34"/>
      <c r="J175" s="29">
        <v>4.1666666666666664E-2</v>
      </c>
      <c r="K175" s="32" t="s">
        <v>60</v>
      </c>
      <c r="L175" s="32" t="s">
        <v>83</v>
      </c>
    </row>
    <row r="176" spans="1:12" x14ac:dyDescent="0.2">
      <c r="A176" s="32"/>
      <c r="B176" s="21"/>
      <c r="C176" s="20" t="s">
        <v>796</v>
      </c>
      <c r="D176" s="21" t="s">
        <v>347</v>
      </c>
      <c r="E176" s="33" t="s">
        <v>46</v>
      </c>
      <c r="F176" s="33">
        <v>20302</v>
      </c>
      <c r="G176" s="32" t="s">
        <v>797</v>
      </c>
      <c r="H176" s="32" t="s">
        <v>78</v>
      </c>
      <c r="I176" s="34"/>
      <c r="J176" s="29">
        <v>2.0833333333333332E-2</v>
      </c>
      <c r="K176" s="32" t="s">
        <v>60</v>
      </c>
      <c r="L176" s="32" t="s">
        <v>83</v>
      </c>
    </row>
    <row r="177" spans="1:12" x14ac:dyDescent="0.2">
      <c r="A177" s="32"/>
      <c r="B177" s="21"/>
      <c r="C177" s="20" t="s">
        <v>798</v>
      </c>
      <c r="D177" s="21" t="s">
        <v>385</v>
      </c>
      <c r="E177" s="33" t="s">
        <v>47</v>
      </c>
      <c r="F177" s="33">
        <v>20304</v>
      </c>
      <c r="G177" s="32" t="s">
        <v>799</v>
      </c>
      <c r="H177" s="32" t="s">
        <v>78</v>
      </c>
      <c r="I177" s="34"/>
      <c r="J177" s="29">
        <v>2.0833333333333332E-2</v>
      </c>
      <c r="K177" s="32" t="s">
        <v>60</v>
      </c>
      <c r="L177" s="32" t="s">
        <v>83</v>
      </c>
    </row>
    <row r="178" spans="1:12" x14ac:dyDescent="0.2">
      <c r="A178" s="32"/>
      <c r="B178" s="21"/>
      <c r="C178" s="20" t="s">
        <v>801</v>
      </c>
      <c r="D178" s="21" t="s">
        <v>44</v>
      </c>
      <c r="E178" s="33" t="s">
        <v>45</v>
      </c>
      <c r="F178" s="33">
        <v>20307</v>
      </c>
      <c r="G178" s="32" t="s">
        <v>800</v>
      </c>
      <c r="H178" s="32" t="s">
        <v>78</v>
      </c>
      <c r="I178" s="34"/>
      <c r="J178" s="29">
        <v>8.3333333333333301E-2</v>
      </c>
      <c r="K178" s="32" t="s">
        <v>60</v>
      </c>
      <c r="L178" s="32" t="s">
        <v>83</v>
      </c>
    </row>
    <row r="179" spans="1:12" x14ac:dyDescent="0.2">
      <c r="A179" s="32"/>
      <c r="B179" s="21"/>
      <c r="C179" s="20" t="s">
        <v>827</v>
      </c>
      <c r="D179" s="21" t="s">
        <v>350</v>
      </c>
      <c r="E179" s="33" t="s">
        <v>46</v>
      </c>
      <c r="F179" s="33">
        <v>20302</v>
      </c>
      <c r="G179" s="32" t="s">
        <v>828</v>
      </c>
      <c r="H179" s="32" t="s">
        <v>78</v>
      </c>
      <c r="I179" s="34"/>
      <c r="J179" s="29">
        <v>4.1666666666666664E-2</v>
      </c>
      <c r="K179" s="32" t="s">
        <v>60</v>
      </c>
      <c r="L179" s="32" t="s">
        <v>83</v>
      </c>
    </row>
    <row r="180" spans="1:12" x14ac:dyDescent="0.2">
      <c r="A180" s="32"/>
      <c r="B180" s="21"/>
      <c r="C180" s="20" t="s">
        <v>829</v>
      </c>
      <c r="D180" s="21" t="s">
        <v>40</v>
      </c>
      <c r="E180" s="33" t="s">
        <v>48</v>
      </c>
      <c r="F180" s="33">
        <v>20312</v>
      </c>
      <c r="G180" s="32" t="s">
        <v>830</v>
      </c>
      <c r="H180" s="32" t="s">
        <v>78</v>
      </c>
      <c r="I180" s="34"/>
      <c r="J180" s="29">
        <v>2.0833333333333332E-2</v>
      </c>
      <c r="K180" s="32" t="s">
        <v>60</v>
      </c>
      <c r="L180" s="32" t="s">
        <v>83</v>
      </c>
    </row>
    <row r="181" spans="1:12" x14ac:dyDescent="0.2">
      <c r="A181" s="32"/>
      <c r="B181" s="21"/>
      <c r="C181" s="20" t="s">
        <v>831</v>
      </c>
      <c r="D181" s="21" t="s">
        <v>385</v>
      </c>
      <c r="E181" s="33" t="s">
        <v>47</v>
      </c>
      <c r="F181" s="33">
        <v>20304</v>
      </c>
      <c r="G181" s="32" t="s">
        <v>832</v>
      </c>
      <c r="H181" s="32" t="s">
        <v>78</v>
      </c>
      <c r="I181" s="34"/>
      <c r="J181" s="29">
        <v>4.1666666666666664E-2</v>
      </c>
      <c r="K181" s="32" t="s">
        <v>60</v>
      </c>
      <c r="L181" s="32" t="s">
        <v>83</v>
      </c>
    </row>
    <row r="182" spans="1:12" x14ac:dyDescent="0.2">
      <c r="A182" s="32"/>
      <c r="B182" s="21"/>
      <c r="C182" s="20" t="s">
        <v>833</v>
      </c>
      <c r="D182" s="21" t="s">
        <v>40</v>
      </c>
      <c r="E182" s="33" t="s">
        <v>48</v>
      </c>
      <c r="F182" s="33">
        <v>20312</v>
      </c>
      <c r="G182" s="32" t="s">
        <v>834</v>
      </c>
      <c r="H182" s="32" t="s">
        <v>78</v>
      </c>
      <c r="I182" s="34"/>
      <c r="J182" s="29">
        <v>2.0833333333333332E-2</v>
      </c>
      <c r="K182" s="32" t="s">
        <v>60</v>
      </c>
      <c r="L182" s="32" t="s">
        <v>83</v>
      </c>
    </row>
    <row r="183" spans="1:12" x14ac:dyDescent="0.2">
      <c r="A183" s="32"/>
      <c r="B183" s="21"/>
      <c r="C183" s="20" t="s">
        <v>835</v>
      </c>
      <c r="D183" s="21" t="s">
        <v>40</v>
      </c>
      <c r="E183" s="33" t="s">
        <v>48</v>
      </c>
      <c r="F183" s="33">
        <v>20312</v>
      </c>
      <c r="G183" s="32" t="s">
        <v>836</v>
      </c>
      <c r="H183" s="32" t="s">
        <v>78</v>
      </c>
      <c r="I183" s="34"/>
      <c r="J183" s="29">
        <v>8.3333333333333301E-2</v>
      </c>
      <c r="K183" s="32" t="s">
        <v>60</v>
      </c>
      <c r="L183" s="32" t="s">
        <v>83</v>
      </c>
    </row>
    <row r="184" spans="1:12" x14ac:dyDescent="0.2">
      <c r="A184" s="32"/>
      <c r="B184" s="21"/>
      <c r="C184" s="20" t="s">
        <v>837</v>
      </c>
      <c r="D184" s="21" t="s">
        <v>389</v>
      </c>
      <c r="E184" s="33" t="s">
        <v>47</v>
      </c>
      <c r="F184" s="33">
        <v>20304</v>
      </c>
      <c r="G184" s="32" t="s">
        <v>838</v>
      </c>
      <c r="H184" s="32" t="s">
        <v>78</v>
      </c>
      <c r="I184" s="34"/>
      <c r="J184" s="29">
        <v>2.0833333333333332E-2</v>
      </c>
      <c r="K184" s="32" t="s">
        <v>60</v>
      </c>
      <c r="L184" s="32" t="s">
        <v>83</v>
      </c>
    </row>
    <row r="185" spans="1:12" x14ac:dyDescent="0.2">
      <c r="A185" s="32"/>
      <c r="B185" s="21"/>
      <c r="C185" s="20" t="s">
        <v>840</v>
      </c>
      <c r="D185" s="21" t="s">
        <v>395</v>
      </c>
      <c r="E185" s="33" t="s">
        <v>49</v>
      </c>
      <c r="F185" s="33">
        <v>20307</v>
      </c>
      <c r="G185" s="32" t="s">
        <v>839</v>
      </c>
      <c r="H185" s="32" t="s">
        <v>78</v>
      </c>
      <c r="I185" s="34"/>
      <c r="J185" s="29">
        <v>2.0833333333333332E-2</v>
      </c>
      <c r="K185" s="32" t="s">
        <v>60</v>
      </c>
      <c r="L185" s="32" t="s">
        <v>83</v>
      </c>
    </row>
    <row r="186" spans="1:12" x14ac:dyDescent="0.2">
      <c r="A186" s="32"/>
      <c r="B186" s="21"/>
      <c r="C186" s="20" t="s">
        <v>841</v>
      </c>
      <c r="D186" s="21" t="s">
        <v>389</v>
      </c>
      <c r="E186" s="33" t="s">
        <v>47</v>
      </c>
      <c r="F186" s="33">
        <v>20304</v>
      </c>
      <c r="G186" s="32" t="s">
        <v>842</v>
      </c>
      <c r="H186" s="32" t="s">
        <v>78</v>
      </c>
      <c r="I186" s="34"/>
      <c r="J186" s="29">
        <v>2.0833333333333332E-2</v>
      </c>
      <c r="K186" s="32" t="s">
        <v>60</v>
      </c>
      <c r="L186" s="32" t="s">
        <v>83</v>
      </c>
    </row>
    <row r="187" spans="1:12" x14ac:dyDescent="0.2">
      <c r="A187" s="32"/>
      <c r="B187" s="21"/>
      <c r="C187" s="20" t="s">
        <v>847</v>
      </c>
      <c r="D187" s="21" t="s">
        <v>385</v>
      </c>
      <c r="E187" s="33" t="s">
        <v>47</v>
      </c>
      <c r="F187" s="33">
        <v>20304</v>
      </c>
      <c r="G187" s="32" t="s">
        <v>848</v>
      </c>
      <c r="H187" s="32" t="s">
        <v>78</v>
      </c>
      <c r="I187" s="34"/>
      <c r="J187" s="29">
        <v>2.0833333333333332E-2</v>
      </c>
      <c r="K187" s="32" t="s">
        <v>60</v>
      </c>
      <c r="L187" s="32" t="s">
        <v>83</v>
      </c>
    </row>
    <row r="188" spans="1:12" x14ac:dyDescent="0.2">
      <c r="A188" s="32"/>
      <c r="B188" s="21"/>
      <c r="C188" s="20" t="s">
        <v>849</v>
      </c>
      <c r="D188" s="21" t="s">
        <v>378</v>
      </c>
      <c r="E188" s="33" t="s">
        <v>46</v>
      </c>
      <c r="F188" s="33">
        <v>20303</v>
      </c>
      <c r="G188" s="32" t="s">
        <v>850</v>
      </c>
      <c r="H188" s="32" t="s">
        <v>78</v>
      </c>
      <c r="I188" s="34"/>
      <c r="J188" s="29">
        <v>2.0833333333333332E-2</v>
      </c>
      <c r="K188" s="32" t="s">
        <v>60</v>
      </c>
      <c r="L188" s="32" t="s">
        <v>83</v>
      </c>
    </row>
    <row r="189" spans="1:12" x14ac:dyDescent="0.2">
      <c r="A189" s="32"/>
      <c r="B189" s="21"/>
      <c r="C189" s="20" t="s">
        <v>851</v>
      </c>
      <c r="D189" s="21" t="s">
        <v>393</v>
      </c>
      <c r="E189" s="33" t="s">
        <v>46</v>
      </c>
      <c r="F189" s="33">
        <v>20302</v>
      </c>
      <c r="G189" s="32" t="s">
        <v>852</v>
      </c>
      <c r="H189" s="32" t="s">
        <v>78</v>
      </c>
      <c r="I189" s="34"/>
      <c r="J189" s="29">
        <v>2.0833333333333332E-2</v>
      </c>
      <c r="K189" s="32" t="s">
        <v>60</v>
      </c>
      <c r="L189" s="32" t="s">
        <v>83</v>
      </c>
    </row>
    <row r="190" spans="1:12" x14ac:dyDescent="0.2">
      <c r="A190" s="32"/>
      <c r="B190" s="21"/>
      <c r="C190" s="20" t="s">
        <v>853</v>
      </c>
      <c r="D190" s="21" t="s">
        <v>387</v>
      </c>
      <c r="E190" s="33" t="s">
        <v>47</v>
      </c>
      <c r="F190" s="33">
        <v>20304</v>
      </c>
      <c r="G190" s="32" t="s">
        <v>854</v>
      </c>
      <c r="H190" s="32" t="s">
        <v>78</v>
      </c>
      <c r="I190" s="34"/>
      <c r="J190" s="29">
        <v>2.0833333333333332E-2</v>
      </c>
      <c r="K190" s="32" t="s">
        <v>60</v>
      </c>
      <c r="L190" s="32" t="s">
        <v>83</v>
      </c>
    </row>
    <row r="191" spans="1:12" x14ac:dyDescent="0.2">
      <c r="A191" s="32" t="s">
        <v>89</v>
      </c>
      <c r="B191" s="21">
        <v>43641</v>
      </c>
      <c r="C191" s="20" t="s">
        <v>887</v>
      </c>
      <c r="D191" s="21" t="s">
        <v>390</v>
      </c>
      <c r="E191" s="33" t="s">
        <v>47</v>
      </c>
      <c r="F191" s="33">
        <v>20304</v>
      </c>
      <c r="G191" s="32" t="s">
        <v>888</v>
      </c>
      <c r="H191" s="32" t="s">
        <v>78</v>
      </c>
      <c r="I191" s="34"/>
      <c r="J191" s="29">
        <v>4.1666666666666664E-2</v>
      </c>
      <c r="K191" s="32" t="s">
        <v>60</v>
      </c>
      <c r="L191" s="32"/>
    </row>
    <row r="192" spans="1:12" x14ac:dyDescent="0.2">
      <c r="A192" s="32"/>
      <c r="B192" s="21"/>
      <c r="C192" s="20" t="s">
        <v>258</v>
      </c>
      <c r="D192" s="21" t="s">
        <v>393</v>
      </c>
      <c r="E192" s="33" t="s">
        <v>46</v>
      </c>
      <c r="F192" s="33">
        <v>20302</v>
      </c>
      <c r="G192" s="32" t="s">
        <v>889</v>
      </c>
      <c r="H192" s="32" t="s">
        <v>78</v>
      </c>
      <c r="I192" s="34"/>
      <c r="J192" s="29">
        <v>2.0833333333333332E-2</v>
      </c>
      <c r="K192" s="32" t="s">
        <v>60</v>
      </c>
      <c r="L192" s="32" t="s">
        <v>83</v>
      </c>
    </row>
    <row r="193" spans="1:12" x14ac:dyDescent="0.2">
      <c r="A193" s="32"/>
      <c r="B193" s="21"/>
      <c r="C193" s="20" t="s">
        <v>890</v>
      </c>
      <c r="D193" s="21" t="s">
        <v>388</v>
      </c>
      <c r="E193" s="33" t="s">
        <v>47</v>
      </c>
      <c r="F193" s="33">
        <v>20304</v>
      </c>
      <c r="G193" s="32" t="s">
        <v>891</v>
      </c>
      <c r="H193" s="32" t="s">
        <v>78</v>
      </c>
      <c r="I193" s="34"/>
      <c r="J193" s="29">
        <v>4.1666666666666664E-2</v>
      </c>
      <c r="K193" s="32" t="s">
        <v>60</v>
      </c>
      <c r="L193" s="32" t="s">
        <v>83</v>
      </c>
    </row>
    <row r="194" spans="1:12" x14ac:dyDescent="0.2">
      <c r="A194" s="32"/>
      <c r="B194" s="21"/>
      <c r="C194" s="20" t="s">
        <v>892</v>
      </c>
      <c r="D194" s="21" t="s">
        <v>361</v>
      </c>
      <c r="E194" s="33" t="s">
        <v>49</v>
      </c>
      <c r="F194" s="33">
        <v>20309</v>
      </c>
      <c r="G194" s="32" t="s">
        <v>893</v>
      </c>
      <c r="H194" s="32" t="s">
        <v>78</v>
      </c>
      <c r="I194" s="34"/>
      <c r="J194" s="29">
        <v>2.0833333333333332E-2</v>
      </c>
      <c r="K194" s="32" t="s">
        <v>60</v>
      </c>
      <c r="L194" s="32" t="s">
        <v>83</v>
      </c>
    </row>
    <row r="195" spans="1:12" x14ac:dyDescent="0.2">
      <c r="A195" s="32"/>
      <c r="B195" s="21"/>
      <c r="C195" s="20" t="s">
        <v>752</v>
      </c>
      <c r="D195" s="21" t="s">
        <v>360</v>
      </c>
      <c r="E195" s="33" t="s">
        <v>49</v>
      </c>
      <c r="F195" s="33">
        <v>20309</v>
      </c>
      <c r="G195" s="32" t="s">
        <v>894</v>
      </c>
      <c r="H195" s="32" t="s">
        <v>78</v>
      </c>
      <c r="I195" s="34"/>
      <c r="J195" s="29">
        <v>4.1666666666666664E-2</v>
      </c>
      <c r="K195" s="32" t="s">
        <v>60</v>
      </c>
      <c r="L195" s="32" t="s">
        <v>83</v>
      </c>
    </row>
    <row r="196" spans="1:12" x14ac:dyDescent="0.2">
      <c r="A196" s="32"/>
      <c r="B196" s="21"/>
      <c r="C196" s="20" t="s">
        <v>895</v>
      </c>
      <c r="D196" s="21" t="s">
        <v>364</v>
      </c>
      <c r="E196" s="33" t="s">
        <v>43</v>
      </c>
      <c r="F196" s="33">
        <v>20301</v>
      </c>
      <c r="G196" s="32" t="s">
        <v>896</v>
      </c>
      <c r="H196" s="32" t="s">
        <v>78</v>
      </c>
      <c r="I196" s="34"/>
      <c r="J196" s="29">
        <v>2.0833333333333332E-2</v>
      </c>
      <c r="K196" s="32" t="s">
        <v>60</v>
      </c>
      <c r="L196" s="32" t="s">
        <v>83</v>
      </c>
    </row>
    <row r="197" spans="1:12" x14ac:dyDescent="0.2">
      <c r="A197" s="32"/>
      <c r="B197" s="21"/>
      <c r="C197" s="20" t="s">
        <v>898</v>
      </c>
      <c r="D197" s="21" t="s">
        <v>372</v>
      </c>
      <c r="E197" s="33" t="s">
        <v>50</v>
      </c>
      <c r="F197" s="33">
        <v>20308</v>
      </c>
      <c r="G197" s="32" t="s">
        <v>897</v>
      </c>
      <c r="H197" s="32" t="s">
        <v>78</v>
      </c>
      <c r="I197" s="34"/>
      <c r="J197" s="29">
        <v>6.25E-2</v>
      </c>
      <c r="K197" s="32" t="s">
        <v>60</v>
      </c>
      <c r="L197" s="32" t="s">
        <v>83</v>
      </c>
    </row>
    <row r="198" spans="1:12" x14ac:dyDescent="0.2">
      <c r="A198" s="32"/>
      <c r="B198" s="21"/>
      <c r="C198" s="20" t="s">
        <v>899</v>
      </c>
      <c r="D198" s="21" t="s">
        <v>372</v>
      </c>
      <c r="E198" s="33" t="s">
        <v>50</v>
      </c>
      <c r="F198" s="33">
        <v>20308</v>
      </c>
      <c r="G198" s="32" t="s">
        <v>900</v>
      </c>
      <c r="H198" s="32" t="s">
        <v>78</v>
      </c>
      <c r="I198" s="34"/>
      <c r="J198" s="29">
        <v>8.3333333333333301E-2</v>
      </c>
      <c r="K198" s="32" t="s">
        <v>60</v>
      </c>
      <c r="L198" s="32" t="s">
        <v>83</v>
      </c>
    </row>
    <row r="199" spans="1:12" x14ac:dyDescent="0.2">
      <c r="A199" s="32"/>
      <c r="B199" s="21"/>
      <c r="C199" s="20" t="s">
        <v>924</v>
      </c>
      <c r="D199" s="21" t="s">
        <v>388</v>
      </c>
      <c r="E199" s="33" t="s">
        <v>47</v>
      </c>
      <c r="F199" s="33">
        <v>20304</v>
      </c>
      <c r="G199" s="32" t="s">
        <v>925</v>
      </c>
      <c r="H199" s="32" t="s">
        <v>78</v>
      </c>
      <c r="I199" s="34"/>
      <c r="J199" s="29">
        <v>2.0833333333333332E-2</v>
      </c>
      <c r="K199" s="32" t="s">
        <v>60</v>
      </c>
      <c r="L199" s="32" t="s">
        <v>83</v>
      </c>
    </row>
    <row r="200" spans="1:12" x14ac:dyDescent="0.2">
      <c r="A200" s="32"/>
      <c r="B200" s="21"/>
      <c r="C200" s="20" t="s">
        <v>926</v>
      </c>
      <c r="D200" s="21" t="s">
        <v>350</v>
      </c>
      <c r="E200" s="33" t="s">
        <v>46</v>
      </c>
      <c r="F200" s="33">
        <v>20302</v>
      </c>
      <c r="G200" s="32" t="s">
        <v>927</v>
      </c>
      <c r="H200" s="32" t="s">
        <v>78</v>
      </c>
      <c r="I200" s="34"/>
      <c r="J200" s="29">
        <v>2.0833333333333332E-2</v>
      </c>
      <c r="K200" s="32" t="s">
        <v>60</v>
      </c>
      <c r="L200" s="32" t="s">
        <v>83</v>
      </c>
    </row>
    <row r="201" spans="1:12" x14ac:dyDescent="0.2">
      <c r="A201" s="32"/>
      <c r="B201" s="21"/>
      <c r="C201" s="20" t="s">
        <v>928</v>
      </c>
      <c r="D201" s="21" t="s">
        <v>40</v>
      </c>
      <c r="E201" s="33" t="s">
        <v>48</v>
      </c>
      <c r="F201" s="33">
        <v>20312</v>
      </c>
      <c r="G201" s="32" t="s">
        <v>929</v>
      </c>
      <c r="H201" s="32" t="s">
        <v>78</v>
      </c>
      <c r="I201" s="34"/>
      <c r="J201" s="29">
        <v>4.1666666666666664E-2</v>
      </c>
      <c r="K201" s="32" t="s">
        <v>60</v>
      </c>
      <c r="L201" s="32" t="s">
        <v>83</v>
      </c>
    </row>
    <row r="202" spans="1:12" x14ac:dyDescent="0.2">
      <c r="A202" s="32"/>
      <c r="B202" s="21"/>
      <c r="C202" s="20" t="s">
        <v>930</v>
      </c>
      <c r="D202" s="21" t="s">
        <v>372</v>
      </c>
      <c r="E202" s="33" t="s">
        <v>50</v>
      </c>
      <c r="F202" s="33">
        <v>20308</v>
      </c>
      <c r="G202" s="32" t="s">
        <v>931</v>
      </c>
      <c r="H202" s="32" t="s">
        <v>78</v>
      </c>
      <c r="I202" s="34"/>
      <c r="J202" s="29">
        <v>0.16666666666666599</v>
      </c>
      <c r="K202" s="32" t="s">
        <v>60</v>
      </c>
      <c r="L202" s="32" t="s">
        <v>83</v>
      </c>
    </row>
    <row r="203" spans="1:12" x14ac:dyDescent="0.2">
      <c r="A203" s="32"/>
      <c r="B203" s="21"/>
      <c r="C203" s="20" t="s">
        <v>958</v>
      </c>
      <c r="D203" s="21" t="s">
        <v>364</v>
      </c>
      <c r="E203" s="33" t="s">
        <v>43</v>
      </c>
      <c r="F203" s="33">
        <v>20301</v>
      </c>
      <c r="G203" s="32" t="s">
        <v>932</v>
      </c>
      <c r="H203" s="32" t="s">
        <v>78</v>
      </c>
      <c r="I203" s="34"/>
      <c r="J203" s="29">
        <v>2.0833333333333332E-2</v>
      </c>
      <c r="K203" s="32" t="s">
        <v>60</v>
      </c>
      <c r="L203" s="32" t="s">
        <v>83</v>
      </c>
    </row>
    <row r="204" spans="1:12" x14ac:dyDescent="0.2">
      <c r="A204" s="32"/>
      <c r="B204" s="21"/>
      <c r="C204" s="20" t="s">
        <v>959</v>
      </c>
      <c r="D204" s="21" t="s">
        <v>351</v>
      </c>
      <c r="E204" s="33" t="s">
        <v>47</v>
      </c>
      <c r="F204" s="33">
        <v>20304</v>
      </c>
      <c r="G204" s="32" t="s">
        <v>960</v>
      </c>
      <c r="H204" s="32" t="s">
        <v>78</v>
      </c>
      <c r="I204" s="34"/>
      <c r="J204" s="29">
        <v>4.1666666666666664E-2</v>
      </c>
      <c r="K204" s="32" t="s">
        <v>60</v>
      </c>
      <c r="L204" s="32" t="s">
        <v>83</v>
      </c>
    </row>
    <row r="205" spans="1:12" x14ac:dyDescent="0.2">
      <c r="A205" s="32"/>
      <c r="B205" s="21"/>
      <c r="C205" s="20" t="s">
        <v>961</v>
      </c>
      <c r="D205" s="21" t="s">
        <v>525</v>
      </c>
      <c r="E205" s="33" t="s">
        <v>50</v>
      </c>
      <c r="F205" s="33">
        <v>20308</v>
      </c>
      <c r="G205" s="32" t="s">
        <v>962</v>
      </c>
      <c r="H205" s="32" t="s">
        <v>78</v>
      </c>
      <c r="I205" s="34"/>
      <c r="J205" s="29">
        <v>4.1666666666666664E-2</v>
      </c>
      <c r="K205" s="32" t="s">
        <v>60</v>
      </c>
      <c r="L205" s="32" t="s">
        <v>83</v>
      </c>
    </row>
    <row r="206" spans="1:12" x14ac:dyDescent="0.2">
      <c r="A206" s="32"/>
      <c r="B206" s="21"/>
      <c r="C206" s="20" t="s">
        <v>963</v>
      </c>
      <c r="D206" s="21" t="s">
        <v>385</v>
      </c>
      <c r="E206" s="33" t="s">
        <v>47</v>
      </c>
      <c r="F206" s="33">
        <v>20304</v>
      </c>
      <c r="G206" s="32" t="s">
        <v>964</v>
      </c>
      <c r="H206" s="32" t="s">
        <v>78</v>
      </c>
      <c r="I206" s="34"/>
      <c r="J206" s="29">
        <v>2.0833333333333332E-2</v>
      </c>
      <c r="K206" s="32" t="s">
        <v>60</v>
      </c>
      <c r="L206" s="32" t="s">
        <v>83</v>
      </c>
    </row>
    <row r="207" spans="1:12" x14ac:dyDescent="0.2">
      <c r="A207" s="32"/>
      <c r="B207" s="21"/>
      <c r="C207" s="20" t="s">
        <v>490</v>
      </c>
      <c r="D207" s="21" t="s">
        <v>393</v>
      </c>
      <c r="E207" s="33" t="s">
        <v>46</v>
      </c>
      <c r="F207" s="33">
        <v>20302</v>
      </c>
      <c r="G207" s="32" t="s">
        <v>965</v>
      </c>
      <c r="H207" s="32" t="s">
        <v>78</v>
      </c>
      <c r="I207" s="34"/>
      <c r="J207" s="29">
        <v>2.0833333333333332E-2</v>
      </c>
      <c r="K207" s="32" t="s">
        <v>60</v>
      </c>
      <c r="L207" s="32" t="s">
        <v>83</v>
      </c>
    </row>
  </sheetData>
  <dataValidations count="3">
    <dataValidation type="list" allowBlank="1" showInputMessage="1" showErrorMessage="1" sqref="K14:K207">
      <formula1>d.validation</formula1>
    </dataValidation>
    <dataValidation type="list" allowBlank="1" showInputMessage="1" showErrorMessage="1" sqref="J14:J207">
      <formula1>d.temps</formula1>
    </dataValidation>
    <dataValidation type="list" allowBlank="1" showInputMessage="1" showErrorMessage="1" sqref="D14:D207">
      <formula1>d.équipements</formula1>
    </dataValidation>
  </dataValidations>
  <pageMargins left="0.7" right="0.7" top="0.75" bottom="0.75" header="0.3" footer="0.3"/>
  <pageSetup paperSize="9" scale="17" orientation="landscape"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L35"/>
  <sheetViews>
    <sheetView showGridLines="0" topLeftCell="A4" zoomScale="85" zoomScaleNormal="85" workbookViewId="0">
      <selection activeCell="D38" sqref="D38"/>
    </sheetView>
  </sheetViews>
  <sheetFormatPr baseColWidth="10" defaultColWidth="11" defaultRowHeight="14.25" x14ac:dyDescent="0.2"/>
  <cols>
    <col min="1" max="1" width="11.75" bestFit="1" customWidth="1"/>
    <col min="2" max="2" width="18.5" customWidth="1"/>
    <col min="3" max="3" width="26.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47">
        <f>COUNTIF(T_Laurent[Temps réel],"&gt;0")/COUNTA(T_Laurent[Description])</f>
        <v>0.7857142857142857</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89</v>
      </c>
      <c r="B14" s="27">
        <v>43486</v>
      </c>
      <c r="C14" s="18" t="s">
        <v>157</v>
      </c>
      <c r="D14" s="23" t="s">
        <v>151</v>
      </c>
      <c r="E14" t="s">
        <v>213</v>
      </c>
      <c r="F14" t="s">
        <v>213</v>
      </c>
      <c r="H14" t="s">
        <v>79</v>
      </c>
      <c r="I14" s="10"/>
      <c r="J14" s="24">
        <v>0.3125</v>
      </c>
      <c r="K14" t="s">
        <v>60</v>
      </c>
    </row>
    <row r="15" spans="1:12" x14ac:dyDescent="0.2">
      <c r="A15" t="s">
        <v>89</v>
      </c>
      <c r="B15" s="27">
        <v>43493</v>
      </c>
      <c r="C15" s="18" t="s">
        <v>208</v>
      </c>
      <c r="D15" s="21" t="s">
        <v>151</v>
      </c>
      <c r="E15" t="s">
        <v>213</v>
      </c>
      <c r="F15" t="s">
        <v>213</v>
      </c>
      <c r="G15" t="s">
        <v>234</v>
      </c>
      <c r="H15" t="s">
        <v>79</v>
      </c>
      <c r="I15" s="10"/>
      <c r="J15" s="24">
        <v>0.3125</v>
      </c>
      <c r="K15" t="s">
        <v>60</v>
      </c>
    </row>
    <row r="16" spans="1:12" x14ac:dyDescent="0.2">
      <c r="A16" t="s">
        <v>89</v>
      </c>
      <c r="B16" s="27">
        <v>43493</v>
      </c>
      <c r="C16" s="18" t="s">
        <v>127</v>
      </c>
      <c r="D16" s="21" t="s">
        <v>32</v>
      </c>
      <c r="E16" t="s">
        <v>213</v>
      </c>
      <c r="F16" t="s">
        <v>213</v>
      </c>
      <c r="G16" t="s">
        <v>235</v>
      </c>
      <c r="H16" t="s">
        <v>79</v>
      </c>
      <c r="I16" s="10"/>
      <c r="J16" s="24">
        <v>0.14583333333333301</v>
      </c>
      <c r="K16" t="s">
        <v>60</v>
      </c>
    </row>
    <row r="17" spans="1:12" x14ac:dyDescent="0.2">
      <c r="A17" t="s">
        <v>89</v>
      </c>
      <c r="B17" s="27">
        <v>43507</v>
      </c>
      <c r="C17" s="18" t="s">
        <v>391</v>
      </c>
      <c r="D17" s="21" t="s">
        <v>52</v>
      </c>
      <c r="E17" t="s">
        <v>52</v>
      </c>
      <c r="F17">
        <v>20307</v>
      </c>
      <c r="G17" t="s">
        <v>411</v>
      </c>
      <c r="H17" t="s">
        <v>79</v>
      </c>
      <c r="I17" s="10"/>
      <c r="J17" s="24"/>
      <c r="K17" t="s">
        <v>60</v>
      </c>
    </row>
    <row r="18" spans="1:12" x14ac:dyDescent="0.2">
      <c r="A18" t="s">
        <v>528</v>
      </c>
      <c r="B18" s="27">
        <v>43621</v>
      </c>
      <c r="C18" s="18" t="s">
        <v>527</v>
      </c>
      <c r="D18" s="21" t="s">
        <v>350</v>
      </c>
      <c r="E18" t="s">
        <v>46</v>
      </c>
      <c r="F18">
        <v>20302</v>
      </c>
      <c r="G18" t="s">
        <v>526</v>
      </c>
      <c r="H18" t="s">
        <v>79</v>
      </c>
      <c r="I18" s="10"/>
      <c r="J18" s="24">
        <v>2.0833333333333332E-2</v>
      </c>
      <c r="K18" t="s">
        <v>60</v>
      </c>
      <c r="L18" t="s">
        <v>83</v>
      </c>
    </row>
    <row r="19" spans="1:12" x14ac:dyDescent="0.2">
      <c r="A19" t="s">
        <v>528</v>
      </c>
      <c r="B19" s="27">
        <v>43621</v>
      </c>
      <c r="C19" s="18" t="s">
        <v>530</v>
      </c>
      <c r="D19" s="21" t="s">
        <v>356</v>
      </c>
      <c r="E19" t="s">
        <v>46</v>
      </c>
      <c r="F19">
        <v>20302</v>
      </c>
      <c r="G19" t="s">
        <v>529</v>
      </c>
      <c r="H19" t="s">
        <v>79</v>
      </c>
      <c r="I19" s="10"/>
      <c r="J19" s="24">
        <v>2.0833333333333332E-2</v>
      </c>
      <c r="K19" t="s">
        <v>60</v>
      </c>
      <c r="L19" t="s">
        <v>83</v>
      </c>
    </row>
    <row r="20" spans="1:12" x14ac:dyDescent="0.2">
      <c r="A20" t="s">
        <v>528</v>
      </c>
      <c r="B20" s="27">
        <v>43621</v>
      </c>
      <c r="C20" s="18" t="s">
        <v>532</v>
      </c>
      <c r="D20" s="21" t="s">
        <v>387</v>
      </c>
      <c r="E20" t="s">
        <v>47</v>
      </c>
      <c r="F20">
        <v>20304</v>
      </c>
      <c r="G20" t="s">
        <v>531</v>
      </c>
      <c r="H20" t="s">
        <v>79</v>
      </c>
      <c r="I20" s="10"/>
      <c r="J20" s="24">
        <v>2.0833333333333332E-2</v>
      </c>
      <c r="K20" t="s">
        <v>60</v>
      </c>
      <c r="L20" t="s">
        <v>83</v>
      </c>
    </row>
    <row r="21" spans="1:12" x14ac:dyDescent="0.2">
      <c r="A21" t="s">
        <v>528</v>
      </c>
      <c r="B21" s="27">
        <v>43621</v>
      </c>
      <c r="C21" s="18" t="s">
        <v>534</v>
      </c>
      <c r="D21" s="21" t="s">
        <v>388</v>
      </c>
      <c r="E21" t="s">
        <v>47</v>
      </c>
      <c r="F21">
        <v>20304</v>
      </c>
      <c r="G21" t="s">
        <v>533</v>
      </c>
      <c r="H21" t="s">
        <v>79</v>
      </c>
      <c r="I21" s="10"/>
      <c r="J21" s="24">
        <v>2.0833333333333332E-2</v>
      </c>
      <c r="K21" t="s">
        <v>60</v>
      </c>
      <c r="L21" t="s">
        <v>83</v>
      </c>
    </row>
    <row r="22" spans="1:12" x14ac:dyDescent="0.2">
      <c r="A22" t="s">
        <v>528</v>
      </c>
      <c r="B22" s="27">
        <v>43621</v>
      </c>
      <c r="C22" s="18" t="s">
        <v>536</v>
      </c>
      <c r="D22" s="21" t="s">
        <v>364</v>
      </c>
      <c r="E22" t="s">
        <v>43</v>
      </c>
      <c r="F22">
        <v>20301</v>
      </c>
      <c r="G22" t="s">
        <v>535</v>
      </c>
      <c r="H22" t="s">
        <v>79</v>
      </c>
      <c r="I22" s="10"/>
      <c r="J22" s="24">
        <v>6.25E-2</v>
      </c>
      <c r="K22" t="s">
        <v>60</v>
      </c>
      <c r="L22" t="s">
        <v>83</v>
      </c>
    </row>
    <row r="23" spans="1:12" x14ac:dyDescent="0.2">
      <c r="A23" t="s">
        <v>528</v>
      </c>
      <c r="B23" s="27">
        <v>43621</v>
      </c>
      <c r="C23" s="18" t="s">
        <v>538</v>
      </c>
      <c r="D23" s="21" t="s">
        <v>382</v>
      </c>
      <c r="E23" t="s">
        <v>46</v>
      </c>
      <c r="F23">
        <v>20302</v>
      </c>
      <c r="G23" t="s">
        <v>537</v>
      </c>
      <c r="H23" t="s">
        <v>79</v>
      </c>
      <c r="I23" s="10"/>
      <c r="J23" s="24">
        <v>4.1666666666666664E-2</v>
      </c>
      <c r="K23" t="s">
        <v>60</v>
      </c>
      <c r="L23" t="s">
        <v>83</v>
      </c>
    </row>
    <row r="24" spans="1:12" x14ac:dyDescent="0.2">
      <c r="A24" t="s">
        <v>528</v>
      </c>
      <c r="B24" s="27">
        <v>43621</v>
      </c>
      <c r="C24" s="18" t="s">
        <v>391</v>
      </c>
      <c r="D24" s="21" t="s">
        <v>397</v>
      </c>
      <c r="E24" t="s">
        <v>52</v>
      </c>
      <c r="F24">
        <v>20307</v>
      </c>
      <c r="G24" t="s">
        <v>539</v>
      </c>
      <c r="H24" t="s">
        <v>79</v>
      </c>
      <c r="I24" s="10"/>
      <c r="J24" s="24">
        <v>8.3333333333333301E-2</v>
      </c>
      <c r="K24" t="s">
        <v>60</v>
      </c>
      <c r="L24" t="s">
        <v>83</v>
      </c>
    </row>
    <row r="25" spans="1:12" x14ac:dyDescent="0.2">
      <c r="B25" s="27"/>
      <c r="C25" s="18" t="s">
        <v>545</v>
      </c>
      <c r="D25" s="21" t="s">
        <v>382</v>
      </c>
      <c r="E25" t="s">
        <v>46</v>
      </c>
      <c r="F25">
        <v>20302</v>
      </c>
      <c r="G25" t="s">
        <v>546</v>
      </c>
      <c r="H25" t="s">
        <v>79</v>
      </c>
      <c r="I25" s="10"/>
      <c r="J25" s="24">
        <v>8.3333333333333301E-2</v>
      </c>
      <c r="K25" t="s">
        <v>60</v>
      </c>
      <c r="L25" t="s">
        <v>83</v>
      </c>
    </row>
    <row r="26" spans="1:12" x14ac:dyDescent="0.2">
      <c r="B26" s="27"/>
      <c r="C26" s="18"/>
      <c r="D26" s="21"/>
      <c r="E26" t="s">
        <v>213</v>
      </c>
      <c r="F26" t="s">
        <v>213</v>
      </c>
      <c r="G26" t="s">
        <v>650</v>
      </c>
      <c r="H26" t="s">
        <v>79</v>
      </c>
      <c r="I26" s="10"/>
      <c r="J26" s="24"/>
      <c r="L26" t="s">
        <v>83</v>
      </c>
    </row>
    <row r="27" spans="1:12" x14ac:dyDescent="0.2">
      <c r="B27" s="27"/>
      <c r="C27" s="18"/>
      <c r="D27" s="21"/>
      <c r="E27" t="s">
        <v>213</v>
      </c>
      <c r="F27" t="s">
        <v>213</v>
      </c>
      <c r="G27" t="s">
        <v>651</v>
      </c>
      <c r="H27" t="s">
        <v>79</v>
      </c>
      <c r="I27" s="10"/>
      <c r="J27" s="24"/>
      <c r="L27" t="s">
        <v>83</v>
      </c>
    </row>
    <row r="28" spans="1:12" x14ac:dyDescent="0.2">
      <c r="B28" s="27"/>
      <c r="C28" s="18"/>
      <c r="D28" s="21"/>
      <c r="E28" t="s">
        <v>213</v>
      </c>
      <c r="F28" t="s">
        <v>213</v>
      </c>
      <c r="G28" t="s">
        <v>652</v>
      </c>
      <c r="H28" t="s">
        <v>79</v>
      </c>
      <c r="I28" s="10"/>
      <c r="J28" s="24"/>
      <c r="L28" t="s">
        <v>83</v>
      </c>
    </row>
    <row r="29" spans="1:12" x14ac:dyDescent="0.2">
      <c r="B29" s="27"/>
      <c r="C29" s="18"/>
      <c r="D29" s="21"/>
      <c r="E29" t="s">
        <v>213</v>
      </c>
      <c r="F29" t="s">
        <v>213</v>
      </c>
      <c r="G29" t="s">
        <v>653</v>
      </c>
      <c r="H29" t="s">
        <v>79</v>
      </c>
      <c r="I29" s="10"/>
      <c r="J29" s="24"/>
      <c r="L29" t="s">
        <v>83</v>
      </c>
    </row>
    <row r="30" spans="1:12" x14ac:dyDescent="0.2">
      <c r="B30" s="27"/>
      <c r="C30" s="18"/>
      <c r="D30" s="21"/>
      <c r="E30" t="s">
        <v>213</v>
      </c>
      <c r="F30" t="s">
        <v>213</v>
      </c>
      <c r="G30" t="s">
        <v>654</v>
      </c>
      <c r="H30" t="s">
        <v>79</v>
      </c>
      <c r="I30" s="10"/>
      <c r="J30" s="24"/>
      <c r="L30" t="s">
        <v>83</v>
      </c>
    </row>
    <row r="31" spans="1:12" x14ac:dyDescent="0.2">
      <c r="B31" s="27"/>
      <c r="C31" s="18"/>
      <c r="D31" s="21"/>
      <c r="E31" t="s">
        <v>213</v>
      </c>
      <c r="F31" t="s">
        <v>213</v>
      </c>
      <c r="G31" t="s">
        <v>655</v>
      </c>
      <c r="H31" t="s">
        <v>79</v>
      </c>
      <c r="I31" s="10"/>
      <c r="J31" s="24"/>
      <c r="L31" t="s">
        <v>83</v>
      </c>
    </row>
    <row r="32" spans="1:12" x14ac:dyDescent="0.2">
      <c r="B32" s="27"/>
      <c r="C32" s="18"/>
      <c r="D32" s="21"/>
      <c r="E32" t="s">
        <v>213</v>
      </c>
      <c r="F32" t="s">
        <v>213</v>
      </c>
      <c r="G32" t="s">
        <v>656</v>
      </c>
      <c r="H32" t="s">
        <v>79</v>
      </c>
      <c r="I32" s="10"/>
      <c r="J32" s="24"/>
      <c r="L32" t="s">
        <v>83</v>
      </c>
    </row>
    <row r="33" spans="1:12" x14ac:dyDescent="0.2">
      <c r="B33" s="27"/>
      <c r="C33" s="18"/>
      <c r="D33" s="21"/>
      <c r="E33" t="s">
        <v>213</v>
      </c>
      <c r="F33" t="s">
        <v>213</v>
      </c>
      <c r="G33" t="s">
        <v>657</v>
      </c>
      <c r="H33" t="s">
        <v>79</v>
      </c>
      <c r="I33" s="10"/>
      <c r="J33" s="24"/>
      <c r="L33" t="s">
        <v>83</v>
      </c>
    </row>
    <row r="34" spans="1:12" x14ac:dyDescent="0.2">
      <c r="A34" t="s">
        <v>89</v>
      </c>
      <c r="B34" s="27">
        <v>43648</v>
      </c>
      <c r="C34" s="18" t="s">
        <v>999</v>
      </c>
      <c r="D34" s="21" t="s">
        <v>52</v>
      </c>
      <c r="E34" t="s">
        <v>52</v>
      </c>
      <c r="F34">
        <v>20307</v>
      </c>
      <c r="G34" t="s">
        <v>1001</v>
      </c>
      <c r="H34" t="s">
        <v>79</v>
      </c>
      <c r="I34" s="10"/>
      <c r="J34" s="24"/>
    </row>
    <row r="35" spans="1:12" x14ac:dyDescent="0.2">
      <c r="A35" t="s">
        <v>89</v>
      </c>
      <c r="B35" s="27">
        <v>43648</v>
      </c>
      <c r="C35" s="18" t="s">
        <v>1000</v>
      </c>
      <c r="D35" s="21" t="s">
        <v>391</v>
      </c>
      <c r="E35" t="s">
        <v>49</v>
      </c>
      <c r="F35">
        <v>20309</v>
      </c>
      <c r="G35" t="s">
        <v>1002</v>
      </c>
      <c r="H35" t="s">
        <v>79</v>
      </c>
      <c r="I35" s="10"/>
      <c r="J35" s="24"/>
    </row>
  </sheetData>
  <dataValidations count="2">
    <dataValidation type="list" allowBlank="1" showInputMessage="1" showErrorMessage="1" sqref="J14:J35">
      <formula1>d.temps</formula1>
    </dataValidation>
    <dataValidation type="list" allowBlank="1" showInputMessage="1" showErrorMessage="1" sqref="D14:D35">
      <formula1>d.équipements</formula1>
    </dataValidation>
  </dataValidations>
  <pageMargins left="0.7" right="0.7" top="0.75" bottom="0.75" header="0.3" footer="0.3"/>
  <pageSetup paperSize="9" scale="84" orientation="landscape"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L39"/>
  <sheetViews>
    <sheetView showGridLines="0" topLeftCell="A10" zoomScale="91" zoomScaleNormal="91" workbookViewId="0">
      <selection activeCell="E48" sqref="E48"/>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6"/>
      <c r="J3" s="6"/>
      <c r="K3" s="6"/>
    </row>
    <row r="4" spans="1:12" x14ac:dyDescent="0.2">
      <c r="A4" s="6"/>
      <c r="B4" s="6"/>
      <c r="C4" s="6"/>
      <c r="D4" s="6"/>
      <c r="E4" s="6"/>
      <c r="F4" s="6"/>
      <c r="G4" s="6"/>
      <c r="H4" s="6"/>
      <c r="I4" s="47">
        <f>COUNTIF(T_Mohamed[Temps réel],"&gt;0")/COUNTA(T_Mohamed[Description])</f>
        <v>0.8</v>
      </c>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t="s">
        <v>89</v>
      </c>
      <c r="B14" s="26">
        <v>43475</v>
      </c>
      <c r="C14" s="23" t="s">
        <v>96</v>
      </c>
      <c r="D14" s="23" t="s">
        <v>10</v>
      </c>
      <c r="E14" s="8" t="s">
        <v>213</v>
      </c>
      <c r="F14" s="8" t="s">
        <v>213</v>
      </c>
      <c r="G14" s="8" t="s">
        <v>97</v>
      </c>
      <c r="H14" s="8" t="s">
        <v>80</v>
      </c>
      <c r="I14" s="11">
        <v>0.125</v>
      </c>
      <c r="J14" s="22">
        <v>0.125</v>
      </c>
      <c r="K14" s="8" t="s">
        <v>60</v>
      </c>
      <c r="L14" s="13"/>
    </row>
    <row r="15" spans="1:12" x14ac:dyDescent="0.2">
      <c r="A15" s="13" t="s">
        <v>89</v>
      </c>
      <c r="B15" s="21">
        <v>43480</v>
      </c>
      <c r="C15" s="20" t="s">
        <v>124</v>
      </c>
      <c r="D15" s="21" t="s">
        <v>34</v>
      </c>
      <c r="E15" s="17" t="s">
        <v>213</v>
      </c>
      <c r="F15" s="17" t="s">
        <v>213</v>
      </c>
      <c r="G15" s="13" t="s">
        <v>130</v>
      </c>
      <c r="H15" s="13" t="s">
        <v>80</v>
      </c>
      <c r="I15" s="28">
        <v>4.1666666666666664E-2</v>
      </c>
      <c r="J15" s="29">
        <v>4.1666666666666664E-2</v>
      </c>
      <c r="K15" s="13" t="s">
        <v>60</v>
      </c>
      <c r="L15" s="13" t="s">
        <v>83</v>
      </c>
    </row>
    <row r="16" spans="1:12" x14ac:dyDescent="0.2">
      <c r="A16" s="13" t="s">
        <v>89</v>
      </c>
      <c r="B16" s="21">
        <v>43480</v>
      </c>
      <c r="C16" s="20" t="s">
        <v>127</v>
      </c>
      <c r="D16" s="21" t="s">
        <v>32</v>
      </c>
      <c r="E16" s="17" t="s">
        <v>213</v>
      </c>
      <c r="F16" s="17" t="s">
        <v>213</v>
      </c>
      <c r="G16" s="13" t="s">
        <v>135</v>
      </c>
      <c r="H16" s="13" t="s">
        <v>80</v>
      </c>
      <c r="I16" s="28">
        <v>4.1666666666666664E-2</v>
      </c>
      <c r="J16" s="29">
        <v>4.1666666666666664E-2</v>
      </c>
      <c r="K16" s="13" t="s">
        <v>60</v>
      </c>
      <c r="L16" s="13" t="s">
        <v>83</v>
      </c>
    </row>
    <row r="17" spans="1:12" x14ac:dyDescent="0.2">
      <c r="A17" s="13" t="s">
        <v>89</v>
      </c>
      <c r="B17" s="21">
        <v>43486</v>
      </c>
      <c r="C17" s="20" t="s">
        <v>157</v>
      </c>
      <c r="D17" s="21" t="s">
        <v>151</v>
      </c>
      <c r="E17" s="17" t="s">
        <v>213</v>
      </c>
      <c r="F17" s="17" t="s">
        <v>213</v>
      </c>
      <c r="G17" s="13"/>
      <c r="H17" s="13" t="s">
        <v>80</v>
      </c>
      <c r="I17" s="28"/>
      <c r="J17" s="29">
        <v>0.3125</v>
      </c>
      <c r="K17" s="13" t="s">
        <v>60</v>
      </c>
      <c r="L17" s="13"/>
    </row>
    <row r="18" spans="1:12" x14ac:dyDescent="0.2">
      <c r="A18" s="13" t="s">
        <v>171</v>
      </c>
      <c r="B18" s="21">
        <v>43488</v>
      </c>
      <c r="C18" s="20" t="s">
        <v>172</v>
      </c>
      <c r="D18" s="21" t="s">
        <v>151</v>
      </c>
      <c r="E18" s="17" t="s">
        <v>213</v>
      </c>
      <c r="F18" s="17" t="s">
        <v>213</v>
      </c>
      <c r="G18" s="13" t="s">
        <v>196</v>
      </c>
      <c r="H18" s="13" t="s">
        <v>80</v>
      </c>
      <c r="I18" s="28"/>
      <c r="J18" s="29">
        <v>8.3333333333333301E-2</v>
      </c>
      <c r="K18" s="13" t="s">
        <v>60</v>
      </c>
      <c r="L18" s="13"/>
    </row>
    <row r="19" spans="1:12" x14ac:dyDescent="0.2">
      <c r="A19" s="13" t="s">
        <v>171</v>
      </c>
      <c r="B19" s="21">
        <v>43489</v>
      </c>
      <c r="C19" s="20" t="s">
        <v>173</v>
      </c>
      <c r="D19" s="21" t="s">
        <v>22</v>
      </c>
      <c r="E19" s="17" t="s">
        <v>213</v>
      </c>
      <c r="F19" s="17" t="s">
        <v>213</v>
      </c>
      <c r="G19" s="13" t="s">
        <v>174</v>
      </c>
      <c r="H19" s="13" t="s">
        <v>80</v>
      </c>
      <c r="I19" s="28"/>
      <c r="J19" s="29">
        <v>4.1666666666666664E-2</v>
      </c>
      <c r="K19" s="13" t="s">
        <v>60</v>
      </c>
      <c r="L19" s="13"/>
    </row>
    <row r="20" spans="1:12" x14ac:dyDescent="0.2">
      <c r="A20" s="13" t="s">
        <v>117</v>
      </c>
      <c r="B20" s="21">
        <v>43490</v>
      </c>
      <c r="C20" s="20" t="s">
        <v>206</v>
      </c>
      <c r="D20" s="21" t="s">
        <v>151</v>
      </c>
      <c r="E20" s="17" t="s">
        <v>213</v>
      </c>
      <c r="F20" s="17" t="s">
        <v>213</v>
      </c>
      <c r="G20" s="13" t="s">
        <v>249</v>
      </c>
      <c r="H20" s="13" t="s">
        <v>80</v>
      </c>
      <c r="I20" s="28"/>
      <c r="J20" s="29">
        <v>4.1666666666666664E-2</v>
      </c>
      <c r="K20" s="13" t="s">
        <v>60</v>
      </c>
      <c r="L20" s="13"/>
    </row>
    <row r="21" spans="1:12" x14ac:dyDescent="0.2">
      <c r="A21" s="13" t="s">
        <v>117</v>
      </c>
      <c r="B21" s="21">
        <v>43490</v>
      </c>
      <c r="C21" s="20" t="s">
        <v>207</v>
      </c>
      <c r="D21" s="21" t="s">
        <v>151</v>
      </c>
      <c r="E21" s="17" t="s">
        <v>213</v>
      </c>
      <c r="F21" s="17" t="s">
        <v>213</v>
      </c>
      <c r="G21" s="13" t="s">
        <v>250</v>
      </c>
      <c r="H21" s="13" t="s">
        <v>80</v>
      </c>
      <c r="I21" s="28"/>
      <c r="J21" s="29"/>
      <c r="K21" s="13"/>
      <c r="L21" s="13"/>
    </row>
    <row r="22" spans="1:12" x14ac:dyDescent="0.2">
      <c r="A22" s="13" t="s">
        <v>89</v>
      </c>
      <c r="B22" s="21">
        <v>43493</v>
      </c>
      <c r="C22" s="20" t="s">
        <v>208</v>
      </c>
      <c r="D22" s="21" t="s">
        <v>151</v>
      </c>
      <c r="E22" s="17" t="s">
        <v>213</v>
      </c>
      <c r="F22" s="17" t="s">
        <v>213</v>
      </c>
      <c r="G22" s="13" t="s">
        <v>226</v>
      </c>
      <c r="H22" s="13" t="s">
        <v>80</v>
      </c>
      <c r="I22" s="28"/>
      <c r="J22" s="29">
        <v>0.3125</v>
      </c>
      <c r="K22" s="13" t="s">
        <v>60</v>
      </c>
      <c r="L22" s="13"/>
    </row>
    <row r="23" spans="1:12" x14ac:dyDescent="0.2">
      <c r="A23" s="13" t="s">
        <v>89</v>
      </c>
      <c r="B23" s="21">
        <v>43500</v>
      </c>
      <c r="C23" s="20" t="s">
        <v>286</v>
      </c>
      <c r="D23" s="21" t="s">
        <v>151</v>
      </c>
      <c r="E23" s="17" t="s">
        <v>213</v>
      </c>
      <c r="F23" s="17" t="s">
        <v>213</v>
      </c>
      <c r="G23" s="13" t="s">
        <v>292</v>
      </c>
      <c r="H23" s="13" t="s">
        <v>80</v>
      </c>
      <c r="I23" s="28"/>
      <c r="J23" s="29">
        <v>0.3125</v>
      </c>
      <c r="K23" s="13" t="s">
        <v>60</v>
      </c>
      <c r="L23" s="13"/>
    </row>
    <row r="24" spans="1:12" x14ac:dyDescent="0.2">
      <c r="A24" s="13" t="s">
        <v>89</v>
      </c>
      <c r="B24" s="21">
        <v>43507</v>
      </c>
      <c r="C24" s="20" t="s">
        <v>408</v>
      </c>
      <c r="D24" s="21" t="s">
        <v>353</v>
      </c>
      <c r="E24" s="17" t="s">
        <v>47</v>
      </c>
      <c r="F24" s="17">
        <v>20307</v>
      </c>
      <c r="G24" s="13" t="s">
        <v>412</v>
      </c>
      <c r="H24" s="13" t="s">
        <v>80</v>
      </c>
      <c r="I24" s="28"/>
      <c r="J24" s="29">
        <v>4.1666666666666664E-2</v>
      </c>
      <c r="K24" s="13" t="s">
        <v>60</v>
      </c>
      <c r="L24" s="13"/>
    </row>
    <row r="25" spans="1:12" x14ac:dyDescent="0.2">
      <c r="A25" s="13" t="s">
        <v>89</v>
      </c>
      <c r="B25" s="21">
        <v>43528</v>
      </c>
      <c r="C25" s="20" t="s">
        <v>408</v>
      </c>
      <c r="D25" s="21" t="s">
        <v>353</v>
      </c>
      <c r="E25" s="17" t="s">
        <v>47</v>
      </c>
      <c r="F25" s="17">
        <v>20307</v>
      </c>
      <c r="G25" s="13" t="s">
        <v>600</v>
      </c>
      <c r="H25" s="13" t="s">
        <v>80</v>
      </c>
      <c r="I25" s="28"/>
      <c r="J25" s="29">
        <v>0.20833333333333301</v>
      </c>
      <c r="K25" s="13" t="s">
        <v>60</v>
      </c>
      <c r="L25" s="13"/>
    </row>
    <row r="26" spans="1:12" x14ac:dyDescent="0.2">
      <c r="A26" s="13" t="s">
        <v>89</v>
      </c>
      <c r="B26" s="21">
        <v>43549</v>
      </c>
      <c r="C26" s="20" t="s">
        <v>511</v>
      </c>
      <c r="D26" s="21" t="s">
        <v>351</v>
      </c>
      <c r="E26" s="17" t="s">
        <v>47</v>
      </c>
      <c r="F26" s="17">
        <v>20304</v>
      </c>
      <c r="G26" s="13" t="s">
        <v>601</v>
      </c>
      <c r="H26" s="13" t="s">
        <v>80</v>
      </c>
      <c r="I26" s="28"/>
      <c r="J26" s="29">
        <v>0.16666666666666599</v>
      </c>
      <c r="K26" s="13" t="s">
        <v>60</v>
      </c>
      <c r="L26" s="13"/>
    </row>
    <row r="27" spans="1:12" x14ac:dyDescent="0.2">
      <c r="A27" s="13" t="s">
        <v>216</v>
      </c>
      <c r="B27" s="21">
        <v>43551</v>
      </c>
      <c r="C27" s="20" t="s">
        <v>513</v>
      </c>
      <c r="D27" s="21" t="s">
        <v>390</v>
      </c>
      <c r="E27" s="17" t="s">
        <v>47</v>
      </c>
      <c r="F27" s="17">
        <v>20304</v>
      </c>
      <c r="G27" s="13" t="s">
        <v>602</v>
      </c>
      <c r="H27" s="13" t="s">
        <v>80</v>
      </c>
      <c r="I27" s="28"/>
      <c r="J27" s="29">
        <v>4.1666666666666664E-2</v>
      </c>
      <c r="K27" s="13" t="s">
        <v>60</v>
      </c>
      <c r="L27" s="13"/>
    </row>
    <row r="28" spans="1:12" x14ac:dyDescent="0.2">
      <c r="A28" s="13" t="s">
        <v>413</v>
      </c>
      <c r="B28" s="21">
        <v>43560</v>
      </c>
      <c r="C28" s="20" t="s">
        <v>514</v>
      </c>
      <c r="D28" s="21" t="s">
        <v>353</v>
      </c>
      <c r="E28" s="17" t="s">
        <v>47</v>
      </c>
      <c r="F28" s="17">
        <v>20307</v>
      </c>
      <c r="G28" s="13" t="s">
        <v>603</v>
      </c>
      <c r="H28" s="13" t="s">
        <v>80</v>
      </c>
      <c r="I28" s="28"/>
      <c r="J28" s="29">
        <v>0.125</v>
      </c>
      <c r="K28" s="13" t="s">
        <v>60</v>
      </c>
      <c r="L28" s="13"/>
    </row>
    <row r="29" spans="1:12" x14ac:dyDescent="0.2">
      <c r="A29" s="13"/>
      <c r="B29" s="21">
        <v>43628</v>
      </c>
      <c r="C29" s="20"/>
      <c r="D29" s="21"/>
      <c r="E29" s="17" t="s">
        <v>213</v>
      </c>
      <c r="F29" s="17" t="s">
        <v>213</v>
      </c>
      <c r="G29" s="13" t="s">
        <v>646</v>
      </c>
      <c r="H29" s="13" t="s">
        <v>80</v>
      </c>
      <c r="I29" s="28"/>
      <c r="J29" s="29"/>
      <c r="K29" s="13"/>
      <c r="L29" s="13" t="s">
        <v>83</v>
      </c>
    </row>
    <row r="30" spans="1:12" x14ac:dyDescent="0.2">
      <c r="A30" s="13" t="s">
        <v>308</v>
      </c>
      <c r="B30" s="21">
        <v>43628</v>
      </c>
      <c r="C30" s="20" t="s">
        <v>647</v>
      </c>
      <c r="D30" s="21" t="s">
        <v>388</v>
      </c>
      <c r="E30" s="17" t="s">
        <v>47</v>
      </c>
      <c r="F30" s="17">
        <v>20304</v>
      </c>
      <c r="G30" s="13" t="s">
        <v>648</v>
      </c>
      <c r="H30" s="13" t="s">
        <v>80</v>
      </c>
      <c r="I30" s="28"/>
      <c r="J30" s="29">
        <v>0.20833333333333301</v>
      </c>
      <c r="K30" s="13" t="s">
        <v>60</v>
      </c>
      <c r="L30" s="13"/>
    </row>
    <row r="31" spans="1:12" x14ac:dyDescent="0.2">
      <c r="A31" s="13"/>
      <c r="B31" s="21"/>
      <c r="C31" s="20" t="s">
        <v>780</v>
      </c>
      <c r="D31" s="21" t="s">
        <v>346</v>
      </c>
      <c r="E31" s="17" t="s">
        <v>45</v>
      </c>
      <c r="F31" s="17">
        <v>20309</v>
      </c>
      <c r="G31" s="13" t="s">
        <v>781</v>
      </c>
      <c r="H31" s="13" t="s">
        <v>80</v>
      </c>
      <c r="I31" s="28"/>
      <c r="J31" s="29">
        <v>2.0833333333333332E-2</v>
      </c>
      <c r="K31" s="13" t="s">
        <v>60</v>
      </c>
      <c r="L31" s="13" t="s">
        <v>83</v>
      </c>
    </row>
    <row r="32" spans="1:12" x14ac:dyDescent="0.2">
      <c r="A32" s="58" t="s">
        <v>413</v>
      </c>
      <c r="B32" s="21">
        <v>43635</v>
      </c>
      <c r="C32" s="20" t="s">
        <v>792</v>
      </c>
      <c r="D32" s="21" t="s">
        <v>384</v>
      </c>
      <c r="E32" s="17" t="s">
        <v>47</v>
      </c>
      <c r="F32" s="17">
        <v>20304</v>
      </c>
      <c r="G32" s="13" t="s">
        <v>843</v>
      </c>
      <c r="H32" s="13" t="s">
        <v>80</v>
      </c>
      <c r="I32" s="28"/>
      <c r="J32" s="29"/>
      <c r="K32" s="13"/>
      <c r="L32" s="13" t="s">
        <v>83</v>
      </c>
    </row>
    <row r="33" spans="1:12" x14ac:dyDescent="0.2">
      <c r="A33" s="13" t="s">
        <v>89</v>
      </c>
      <c r="B33" s="21">
        <v>43640</v>
      </c>
      <c r="C33" s="20" t="s">
        <v>826</v>
      </c>
      <c r="D33" s="21" t="s">
        <v>353</v>
      </c>
      <c r="E33" s="17" t="s">
        <v>47</v>
      </c>
      <c r="F33" s="17">
        <v>20307</v>
      </c>
      <c r="G33" s="13" t="s">
        <v>844</v>
      </c>
      <c r="H33" s="13" t="s">
        <v>80</v>
      </c>
      <c r="I33" s="28"/>
      <c r="J33" s="29">
        <v>0.104166666666667</v>
      </c>
      <c r="K33" s="13" t="s">
        <v>60</v>
      </c>
      <c r="L33" s="13"/>
    </row>
    <row r="34" spans="1:12" x14ac:dyDescent="0.2">
      <c r="A34" s="13" t="s">
        <v>105</v>
      </c>
      <c r="B34" s="21">
        <v>43640</v>
      </c>
      <c r="C34" s="20" t="s">
        <v>971</v>
      </c>
      <c r="D34" s="21" t="s">
        <v>401</v>
      </c>
      <c r="E34" s="17" t="s">
        <v>48</v>
      </c>
      <c r="F34" s="17">
        <v>20302</v>
      </c>
      <c r="G34" s="13" t="s">
        <v>972</v>
      </c>
      <c r="H34" s="13" t="s">
        <v>80</v>
      </c>
      <c r="I34" s="28"/>
      <c r="J34" s="29"/>
      <c r="K34" s="13"/>
      <c r="L34" s="13"/>
    </row>
    <row r="35" spans="1:12" x14ac:dyDescent="0.2">
      <c r="A35" s="13" t="s">
        <v>105</v>
      </c>
      <c r="B35" s="21">
        <v>43641</v>
      </c>
      <c r="C35" s="20" t="s">
        <v>973</v>
      </c>
      <c r="D35" s="21" t="s">
        <v>364</v>
      </c>
      <c r="E35" s="17" t="s">
        <v>43</v>
      </c>
      <c r="F35" s="17">
        <v>20301</v>
      </c>
      <c r="G35" s="13" t="s">
        <v>974</v>
      </c>
      <c r="H35" s="13" t="s">
        <v>80</v>
      </c>
      <c r="I35" s="28"/>
      <c r="J35" s="29">
        <v>4.1666666666666664E-2</v>
      </c>
      <c r="K35" s="13" t="s">
        <v>60</v>
      </c>
      <c r="L35" s="13"/>
    </row>
    <row r="36" spans="1:12" x14ac:dyDescent="0.2">
      <c r="A36" s="13" t="s">
        <v>105</v>
      </c>
      <c r="B36" s="21">
        <v>43641</v>
      </c>
      <c r="C36" s="20" t="s">
        <v>975</v>
      </c>
      <c r="D36" s="21" t="s">
        <v>363</v>
      </c>
      <c r="E36" s="17" t="s">
        <v>43</v>
      </c>
      <c r="F36" s="17">
        <v>20301</v>
      </c>
      <c r="G36" s="13" t="s">
        <v>976</v>
      </c>
      <c r="H36" s="13" t="s">
        <v>80</v>
      </c>
      <c r="I36" s="28"/>
      <c r="J36" s="29">
        <v>4.1666666666666664E-2</v>
      </c>
      <c r="K36" s="13" t="s">
        <v>60</v>
      </c>
      <c r="L36" s="13"/>
    </row>
    <row r="37" spans="1:12" x14ac:dyDescent="0.2">
      <c r="A37" s="13" t="s">
        <v>89</v>
      </c>
      <c r="B37" s="21">
        <v>43644</v>
      </c>
      <c r="C37" s="20" t="s">
        <v>970</v>
      </c>
      <c r="D37" s="21" t="s">
        <v>361</v>
      </c>
      <c r="E37" s="17" t="s">
        <v>49</v>
      </c>
      <c r="F37" s="17">
        <v>20309</v>
      </c>
      <c r="G37" s="13" t="s">
        <v>977</v>
      </c>
      <c r="H37" s="13" t="s">
        <v>80</v>
      </c>
      <c r="I37" s="28"/>
      <c r="J37" s="29">
        <v>4.1666666666666664E-2</v>
      </c>
      <c r="K37" s="13" t="s">
        <v>60</v>
      </c>
      <c r="L37" s="13"/>
    </row>
    <row r="38" spans="1:12" x14ac:dyDescent="0.2">
      <c r="A38" s="13" t="s">
        <v>89</v>
      </c>
      <c r="B38" s="21">
        <v>43648</v>
      </c>
      <c r="C38" s="20" t="s">
        <v>127</v>
      </c>
      <c r="D38" s="21" t="s">
        <v>372</v>
      </c>
      <c r="E38" s="17" t="s">
        <v>50</v>
      </c>
      <c r="F38" s="17">
        <v>20308</v>
      </c>
      <c r="G38" s="13" t="s">
        <v>994</v>
      </c>
      <c r="H38" s="13" t="s">
        <v>80</v>
      </c>
      <c r="I38" s="28"/>
      <c r="J38" s="29"/>
      <c r="K38" s="13"/>
      <c r="L38" s="13"/>
    </row>
    <row r="39" spans="1:12" x14ac:dyDescent="0.2">
      <c r="A39" s="13" t="s">
        <v>89</v>
      </c>
      <c r="B39" s="21">
        <v>43648</v>
      </c>
      <c r="C39" s="20" t="s">
        <v>993</v>
      </c>
      <c r="D39" s="21" t="s">
        <v>353</v>
      </c>
      <c r="E39" s="17" t="s">
        <v>47</v>
      </c>
      <c r="F39" s="17">
        <v>20307</v>
      </c>
      <c r="G39" s="13" t="s">
        <v>995</v>
      </c>
      <c r="H39" s="13" t="s">
        <v>80</v>
      </c>
      <c r="I39" s="28"/>
      <c r="J39" s="29"/>
      <c r="K39" s="13"/>
      <c r="L39" s="13"/>
    </row>
  </sheetData>
  <dataValidations count="3">
    <dataValidation type="list" allowBlank="1" showInputMessage="1" showErrorMessage="1" sqref="K14:K39">
      <formula1>d.validation</formula1>
    </dataValidation>
    <dataValidation type="list" allowBlank="1" showInputMessage="1" showErrorMessage="1" sqref="J14:J39">
      <formula1>d.temps</formula1>
    </dataValidation>
    <dataValidation type="list" allowBlank="1" showInputMessage="1" showErrorMessage="1" sqref="D14:D39">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L67"/>
  <sheetViews>
    <sheetView showGridLines="0" topLeftCell="A61" zoomScale="85" zoomScaleNormal="85" workbookViewId="0">
      <selection activeCell="C67" sqref="C67"/>
    </sheetView>
  </sheetViews>
  <sheetFormatPr baseColWidth="10" defaultColWidth="11" defaultRowHeight="14.25" x14ac:dyDescent="0.2"/>
  <cols>
    <col min="1" max="1" width="11.75" bestFit="1" customWidth="1"/>
    <col min="2" max="2" width="16.625" customWidth="1"/>
    <col min="3" max="3" width="34.375"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47">
        <f>COUNTIF(T_Mohamed15[Temps réel],"&gt;0")/COUNTA(T_Mohamed15[Description])</f>
        <v>0.6</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ht="57" x14ac:dyDescent="0.2">
      <c r="A14" s="8" t="s">
        <v>105</v>
      </c>
      <c r="B14" s="26">
        <v>43475</v>
      </c>
      <c r="C14" s="39" t="s">
        <v>106</v>
      </c>
      <c r="D14" s="23" t="s">
        <v>16</v>
      </c>
      <c r="E14" s="8" t="s">
        <v>213</v>
      </c>
      <c r="F14" s="8" t="s">
        <v>213</v>
      </c>
      <c r="G14" s="8" t="s">
        <v>137</v>
      </c>
      <c r="H14" s="8" t="s">
        <v>91</v>
      </c>
      <c r="I14" s="11">
        <v>0.104166666666667</v>
      </c>
      <c r="J14" s="22">
        <v>0.104166666666667</v>
      </c>
      <c r="K14" s="8" t="s">
        <v>60</v>
      </c>
      <c r="L14" s="13" t="s">
        <v>83</v>
      </c>
    </row>
    <row r="15" spans="1:12" ht="42.75" x14ac:dyDescent="0.2">
      <c r="A15" s="13" t="s">
        <v>105</v>
      </c>
      <c r="B15" s="21">
        <v>43475</v>
      </c>
      <c r="C15" s="35" t="s">
        <v>108</v>
      </c>
      <c r="D15" s="21" t="s">
        <v>13</v>
      </c>
      <c r="E15" s="17" t="s">
        <v>213</v>
      </c>
      <c r="F15" s="17" t="s">
        <v>213</v>
      </c>
      <c r="G15" s="13" t="s">
        <v>515</v>
      </c>
      <c r="H15" s="13" t="s">
        <v>91</v>
      </c>
      <c r="I15" s="28"/>
      <c r="J15" s="29">
        <v>0.125</v>
      </c>
      <c r="K15" s="13" t="s">
        <v>60</v>
      </c>
      <c r="L15" s="13"/>
    </row>
    <row r="16" spans="1:12" ht="85.5" x14ac:dyDescent="0.2">
      <c r="A16" s="13" t="s">
        <v>105</v>
      </c>
      <c r="B16" s="21">
        <v>43475</v>
      </c>
      <c r="C16" s="35" t="s">
        <v>301</v>
      </c>
      <c r="D16" s="21" t="s">
        <v>44</v>
      </c>
      <c r="E16" s="17" t="s">
        <v>45</v>
      </c>
      <c r="F16" s="17">
        <v>20307</v>
      </c>
      <c r="G16" s="13" t="s">
        <v>138</v>
      </c>
      <c r="H16" s="13" t="s">
        <v>91</v>
      </c>
      <c r="I16" s="28"/>
      <c r="J16" s="29">
        <v>4.1666666666666664E-2</v>
      </c>
      <c r="K16" s="13" t="s">
        <v>60</v>
      </c>
      <c r="L16" s="13"/>
    </row>
    <row r="17" spans="1:12" ht="42.75" x14ac:dyDescent="0.2">
      <c r="A17" s="13" t="s">
        <v>105</v>
      </c>
      <c r="B17" s="21">
        <v>43476</v>
      </c>
      <c r="C17" s="35" t="s">
        <v>112</v>
      </c>
      <c r="D17" s="21" t="s">
        <v>35</v>
      </c>
      <c r="E17" s="17" t="s">
        <v>213</v>
      </c>
      <c r="F17" s="17" t="s">
        <v>213</v>
      </c>
      <c r="G17" s="13" t="s">
        <v>139</v>
      </c>
      <c r="H17" s="13" t="s">
        <v>91</v>
      </c>
      <c r="I17" s="28"/>
      <c r="J17" s="29">
        <v>4.1666666666666664E-2</v>
      </c>
      <c r="K17" s="13" t="s">
        <v>60</v>
      </c>
      <c r="L17" s="13"/>
    </row>
    <row r="18" spans="1:12" ht="57" x14ac:dyDescent="0.2">
      <c r="A18" s="13" t="s">
        <v>117</v>
      </c>
      <c r="B18" s="21">
        <v>43476</v>
      </c>
      <c r="C18" s="35" t="s">
        <v>118</v>
      </c>
      <c r="D18" s="21" t="s">
        <v>27</v>
      </c>
      <c r="E18" s="17" t="s">
        <v>213</v>
      </c>
      <c r="F18" s="17" t="s">
        <v>213</v>
      </c>
      <c r="G18" s="13" t="s">
        <v>140</v>
      </c>
      <c r="H18" s="13" t="s">
        <v>91</v>
      </c>
      <c r="I18" s="28"/>
      <c r="J18" s="29">
        <v>2.0833333333333332E-2</v>
      </c>
      <c r="K18" s="13" t="s">
        <v>60</v>
      </c>
      <c r="L18" s="13"/>
    </row>
    <row r="19" spans="1:12" ht="42.75" x14ac:dyDescent="0.2">
      <c r="A19" s="13" t="s">
        <v>121</v>
      </c>
      <c r="B19" s="21">
        <v>43479</v>
      </c>
      <c r="C19" s="35" t="s">
        <v>122</v>
      </c>
      <c r="D19" s="21" t="s">
        <v>4</v>
      </c>
      <c r="E19" s="17" t="s">
        <v>213</v>
      </c>
      <c r="F19" s="17" t="s">
        <v>213</v>
      </c>
      <c r="G19" s="13" t="s">
        <v>141</v>
      </c>
      <c r="H19" s="13" t="s">
        <v>91</v>
      </c>
      <c r="I19" s="28"/>
      <c r="J19" s="29">
        <v>0.125</v>
      </c>
      <c r="K19" s="13" t="s">
        <v>60</v>
      </c>
      <c r="L19" s="13"/>
    </row>
    <row r="20" spans="1:12" ht="42.75" x14ac:dyDescent="0.2">
      <c r="A20" s="13" t="s">
        <v>105</v>
      </c>
      <c r="B20" s="21">
        <v>43480</v>
      </c>
      <c r="C20" s="35" t="s">
        <v>128</v>
      </c>
      <c r="D20" s="21" t="s">
        <v>19</v>
      </c>
      <c r="E20" s="17" t="s">
        <v>213</v>
      </c>
      <c r="F20" s="17" t="s">
        <v>213</v>
      </c>
      <c r="G20" s="13">
        <v>10</v>
      </c>
      <c r="H20" s="13" t="s">
        <v>91</v>
      </c>
      <c r="I20" s="28">
        <v>0.104166666666667</v>
      </c>
      <c r="J20" s="29">
        <v>0.104166666666667</v>
      </c>
      <c r="K20" s="13" t="s">
        <v>60</v>
      </c>
      <c r="L20" s="13" t="s">
        <v>83</v>
      </c>
    </row>
    <row r="21" spans="1:12" ht="28.5" x14ac:dyDescent="0.2">
      <c r="A21" s="13" t="s">
        <v>117</v>
      </c>
      <c r="B21" s="21">
        <v>43483</v>
      </c>
      <c r="C21" s="35" t="s">
        <v>146</v>
      </c>
      <c r="D21" s="21" t="s">
        <v>19</v>
      </c>
      <c r="E21" s="17" t="s">
        <v>213</v>
      </c>
      <c r="F21" s="17" t="s">
        <v>213</v>
      </c>
      <c r="G21" s="13">
        <v>11</v>
      </c>
      <c r="H21" s="13" t="s">
        <v>91</v>
      </c>
      <c r="I21" s="28"/>
      <c r="J21" s="29"/>
      <c r="K21" s="13" t="s">
        <v>60</v>
      </c>
      <c r="L21" s="13"/>
    </row>
    <row r="22" spans="1:12" ht="28.5" x14ac:dyDescent="0.2">
      <c r="A22" s="13" t="s">
        <v>117</v>
      </c>
      <c r="B22" s="21">
        <v>43483</v>
      </c>
      <c r="C22" s="35" t="s">
        <v>147</v>
      </c>
      <c r="D22" s="21" t="s">
        <v>16</v>
      </c>
      <c r="E22" s="17" t="s">
        <v>213</v>
      </c>
      <c r="F22" s="17" t="s">
        <v>213</v>
      </c>
      <c r="G22" s="13">
        <v>12</v>
      </c>
      <c r="H22" s="13" t="s">
        <v>91</v>
      </c>
      <c r="I22" s="28"/>
      <c r="J22" s="29"/>
      <c r="K22" s="13"/>
      <c r="L22" s="13"/>
    </row>
    <row r="23" spans="1:12" ht="28.5" x14ac:dyDescent="0.2">
      <c r="A23" s="13" t="s">
        <v>117</v>
      </c>
      <c r="B23" s="21">
        <v>43483</v>
      </c>
      <c r="C23" s="35" t="s">
        <v>148</v>
      </c>
      <c r="D23" s="21" t="s">
        <v>21</v>
      </c>
      <c r="E23" s="17" t="s">
        <v>213</v>
      </c>
      <c r="F23" s="17" t="s">
        <v>213</v>
      </c>
      <c r="G23" s="13">
        <v>13</v>
      </c>
      <c r="H23" s="13" t="s">
        <v>91</v>
      </c>
      <c r="I23" s="28"/>
      <c r="J23" s="29"/>
      <c r="K23" s="13" t="s">
        <v>60</v>
      </c>
      <c r="L23" s="13"/>
    </row>
    <row r="24" spans="1:12" ht="28.5" x14ac:dyDescent="0.2">
      <c r="A24" s="13" t="s">
        <v>117</v>
      </c>
      <c r="B24" s="21">
        <v>43483</v>
      </c>
      <c r="C24" s="35" t="s">
        <v>149</v>
      </c>
      <c r="D24" s="21" t="s">
        <v>151</v>
      </c>
      <c r="E24" s="17" t="s">
        <v>213</v>
      </c>
      <c r="F24" s="17" t="s">
        <v>213</v>
      </c>
      <c r="G24" s="13">
        <v>14</v>
      </c>
      <c r="H24" s="13" t="s">
        <v>91</v>
      </c>
      <c r="I24" s="28"/>
      <c r="J24" s="29"/>
      <c r="K24" s="13" t="s">
        <v>60</v>
      </c>
      <c r="L24" s="13"/>
    </row>
    <row r="25" spans="1:12" ht="42.75" x14ac:dyDescent="0.2">
      <c r="A25" s="13" t="s">
        <v>117</v>
      </c>
      <c r="B25" s="21">
        <v>43483</v>
      </c>
      <c r="C25" s="35" t="s">
        <v>150</v>
      </c>
      <c r="D25" s="21" t="s">
        <v>151</v>
      </c>
      <c r="E25" s="17" t="s">
        <v>213</v>
      </c>
      <c r="F25" s="17" t="s">
        <v>213</v>
      </c>
      <c r="G25" s="13">
        <v>15</v>
      </c>
      <c r="H25" s="13" t="s">
        <v>91</v>
      </c>
      <c r="I25" s="28"/>
      <c r="J25" s="29"/>
      <c r="K25" s="13" t="s">
        <v>60</v>
      </c>
      <c r="L25" s="13"/>
    </row>
    <row r="26" spans="1:12" ht="28.5" x14ac:dyDescent="0.2">
      <c r="A26" s="13" t="s">
        <v>152</v>
      </c>
      <c r="B26" s="21">
        <v>43483</v>
      </c>
      <c r="C26" s="35" t="s">
        <v>153</v>
      </c>
      <c r="D26" s="21" t="s">
        <v>10</v>
      </c>
      <c r="E26" s="17" t="s">
        <v>213</v>
      </c>
      <c r="F26" s="17" t="s">
        <v>213</v>
      </c>
      <c r="G26" s="13">
        <v>16</v>
      </c>
      <c r="H26" s="13" t="s">
        <v>91</v>
      </c>
      <c r="I26" s="28"/>
      <c r="J26" s="29"/>
      <c r="K26" s="13" t="s">
        <v>60</v>
      </c>
      <c r="L26" s="13"/>
    </row>
    <row r="27" spans="1:12" ht="42.75" x14ac:dyDescent="0.2">
      <c r="A27" s="13" t="s">
        <v>152</v>
      </c>
      <c r="B27" s="21">
        <v>43483</v>
      </c>
      <c r="C27" s="35" t="s">
        <v>154</v>
      </c>
      <c r="D27" s="21" t="s">
        <v>4</v>
      </c>
      <c r="E27" s="17" t="s">
        <v>213</v>
      </c>
      <c r="F27" s="17" t="s">
        <v>213</v>
      </c>
      <c r="G27" s="13"/>
      <c r="H27" s="13" t="s">
        <v>91</v>
      </c>
      <c r="I27" s="28"/>
      <c r="J27" s="29"/>
      <c r="K27" s="13" t="s">
        <v>60</v>
      </c>
      <c r="L27" s="13"/>
    </row>
    <row r="28" spans="1:12" ht="85.5" x14ac:dyDescent="0.2">
      <c r="A28" s="13" t="s">
        <v>105</v>
      </c>
      <c r="B28" s="21">
        <v>43489</v>
      </c>
      <c r="C28" s="35" t="s">
        <v>180</v>
      </c>
      <c r="D28" s="21" t="s">
        <v>55</v>
      </c>
      <c r="E28" s="17" t="s">
        <v>213</v>
      </c>
      <c r="F28" s="17" t="s">
        <v>213</v>
      </c>
      <c r="G28" s="13" t="s">
        <v>516</v>
      </c>
      <c r="H28" s="13" t="s">
        <v>91</v>
      </c>
      <c r="I28" s="28"/>
      <c r="J28" s="29"/>
      <c r="K28" s="13"/>
      <c r="L28" s="13"/>
    </row>
    <row r="29" spans="1:12" ht="57" x14ac:dyDescent="0.2">
      <c r="A29" s="13" t="s">
        <v>105</v>
      </c>
      <c r="B29" s="21">
        <v>43489</v>
      </c>
      <c r="C29" s="35" t="s">
        <v>182</v>
      </c>
      <c r="D29" s="21" t="s">
        <v>18</v>
      </c>
      <c r="E29" s="17" t="s">
        <v>213</v>
      </c>
      <c r="F29" s="17" t="s">
        <v>213</v>
      </c>
      <c r="G29" s="13" t="s">
        <v>517</v>
      </c>
      <c r="H29" s="13" t="s">
        <v>91</v>
      </c>
      <c r="I29" s="28"/>
      <c r="J29" s="29"/>
      <c r="K29" s="13"/>
      <c r="L29" s="13"/>
    </row>
    <row r="30" spans="1:12" ht="57" x14ac:dyDescent="0.2">
      <c r="A30" s="13" t="s">
        <v>117</v>
      </c>
      <c r="B30" s="21">
        <v>43490</v>
      </c>
      <c r="C30" s="35" t="s">
        <v>201</v>
      </c>
      <c r="D30" s="21" t="s">
        <v>10</v>
      </c>
      <c r="E30" s="17" t="s">
        <v>213</v>
      </c>
      <c r="F30" s="17" t="s">
        <v>213</v>
      </c>
      <c r="G30" s="13" t="s">
        <v>240</v>
      </c>
      <c r="H30" s="13" t="s">
        <v>91</v>
      </c>
      <c r="I30" s="28"/>
      <c r="J30" s="29">
        <v>4.1666666666666664E-2</v>
      </c>
      <c r="K30" s="13" t="s">
        <v>60</v>
      </c>
      <c r="L30" s="13"/>
    </row>
    <row r="31" spans="1:12" ht="28.5" x14ac:dyDescent="0.2">
      <c r="A31" s="13" t="s">
        <v>159</v>
      </c>
      <c r="B31" s="21">
        <v>43490</v>
      </c>
      <c r="C31" s="35" t="s">
        <v>202</v>
      </c>
      <c r="D31" s="21" t="s">
        <v>151</v>
      </c>
      <c r="E31" s="17" t="s">
        <v>213</v>
      </c>
      <c r="F31" s="17" t="s">
        <v>213</v>
      </c>
      <c r="G31" s="13" t="s">
        <v>241</v>
      </c>
      <c r="H31" s="13" t="s">
        <v>91</v>
      </c>
      <c r="I31" s="28"/>
      <c r="J31" s="29">
        <v>6.25E-2</v>
      </c>
      <c r="K31" s="13" t="s">
        <v>60</v>
      </c>
      <c r="L31" s="13"/>
    </row>
    <row r="32" spans="1:12" ht="28.5" x14ac:dyDescent="0.2">
      <c r="A32" s="13" t="s">
        <v>117</v>
      </c>
      <c r="B32" s="21">
        <v>43490</v>
      </c>
      <c r="C32" s="35" t="s">
        <v>284</v>
      </c>
      <c r="D32" s="21" t="s">
        <v>34</v>
      </c>
      <c r="E32" s="17" t="s">
        <v>213</v>
      </c>
      <c r="F32" s="17" t="s">
        <v>213</v>
      </c>
      <c r="G32" s="13" t="s">
        <v>242</v>
      </c>
      <c r="H32" s="13" t="s">
        <v>91</v>
      </c>
      <c r="I32" s="28"/>
      <c r="J32" s="29"/>
      <c r="K32" s="13"/>
      <c r="L32" s="13"/>
    </row>
    <row r="33" spans="1:12" ht="42.75" x14ac:dyDescent="0.2">
      <c r="A33" s="13" t="s">
        <v>117</v>
      </c>
      <c r="B33" s="21">
        <v>43490</v>
      </c>
      <c r="C33" s="35" t="s">
        <v>203</v>
      </c>
      <c r="D33" s="21" t="s">
        <v>17</v>
      </c>
      <c r="E33" s="17" t="s">
        <v>213</v>
      </c>
      <c r="F33" s="17" t="s">
        <v>213</v>
      </c>
      <c r="G33" s="13" t="s">
        <v>243</v>
      </c>
      <c r="H33" s="13" t="s">
        <v>91</v>
      </c>
      <c r="I33" s="28"/>
      <c r="J33" s="29"/>
      <c r="K33" s="13"/>
      <c r="L33" s="13"/>
    </row>
    <row r="34" spans="1:12" ht="28.5" x14ac:dyDescent="0.2">
      <c r="A34" s="13" t="s">
        <v>117</v>
      </c>
      <c r="B34" s="21">
        <v>43490</v>
      </c>
      <c r="C34" s="35" t="s">
        <v>204</v>
      </c>
      <c r="D34" s="21" t="s">
        <v>4</v>
      </c>
      <c r="E34" s="17" t="s">
        <v>213</v>
      </c>
      <c r="F34" s="17" t="s">
        <v>213</v>
      </c>
      <c r="G34" s="13" t="s">
        <v>244</v>
      </c>
      <c r="H34" s="13" t="s">
        <v>91</v>
      </c>
      <c r="I34" s="28"/>
      <c r="J34" s="29">
        <v>0.125</v>
      </c>
      <c r="K34" s="13" t="s">
        <v>60</v>
      </c>
      <c r="L34" s="13"/>
    </row>
    <row r="35" spans="1:12" x14ac:dyDescent="0.2">
      <c r="A35" s="13" t="s">
        <v>89</v>
      </c>
      <c r="B35" s="21">
        <v>43493</v>
      </c>
      <c r="C35" s="35" t="s">
        <v>208</v>
      </c>
      <c r="D35" s="21" t="s">
        <v>151</v>
      </c>
      <c r="E35" s="17" t="s">
        <v>213</v>
      </c>
      <c r="F35" s="17" t="s">
        <v>213</v>
      </c>
      <c r="G35" s="13" t="s">
        <v>212</v>
      </c>
      <c r="H35" s="13" t="s">
        <v>91</v>
      </c>
      <c r="I35" s="28"/>
      <c r="J35" s="29">
        <v>0.3125</v>
      </c>
      <c r="K35" s="13" t="s">
        <v>60</v>
      </c>
      <c r="L35" s="13"/>
    </row>
    <row r="36" spans="1:12" x14ac:dyDescent="0.2">
      <c r="A36" s="13"/>
      <c r="B36" s="21"/>
      <c r="C36" s="35"/>
      <c r="D36" s="21"/>
      <c r="E36" s="17" t="s">
        <v>213</v>
      </c>
      <c r="F36" s="17" t="s">
        <v>213</v>
      </c>
      <c r="G36" s="13" t="s">
        <v>215</v>
      </c>
      <c r="H36" s="13" t="s">
        <v>91</v>
      </c>
      <c r="I36" s="28"/>
      <c r="J36" s="29">
        <v>4.1666666666666664E-2</v>
      </c>
      <c r="K36" s="13" t="s">
        <v>60</v>
      </c>
      <c r="L36" s="13" t="s">
        <v>83</v>
      </c>
    </row>
    <row r="37" spans="1:12" ht="28.5" x14ac:dyDescent="0.2">
      <c r="A37" s="13" t="s">
        <v>117</v>
      </c>
      <c r="B37" s="21">
        <v>43494</v>
      </c>
      <c r="C37" s="35" t="s">
        <v>232</v>
      </c>
      <c r="D37" s="21" t="s">
        <v>151</v>
      </c>
      <c r="E37" s="17" t="s">
        <v>213</v>
      </c>
      <c r="F37" s="17" t="s">
        <v>213</v>
      </c>
      <c r="G37" s="13" t="s">
        <v>245</v>
      </c>
      <c r="H37" s="13" t="s">
        <v>91</v>
      </c>
      <c r="I37" s="28"/>
      <c r="J37" s="29">
        <v>6.25E-2</v>
      </c>
      <c r="K37" s="13" t="s">
        <v>60</v>
      </c>
      <c r="L37" s="13"/>
    </row>
    <row r="38" spans="1:12" x14ac:dyDescent="0.2">
      <c r="A38" s="13" t="s">
        <v>246</v>
      </c>
      <c r="B38" s="21">
        <v>43495</v>
      </c>
      <c r="C38" s="35" t="s">
        <v>247</v>
      </c>
      <c r="D38" s="21" t="s">
        <v>10</v>
      </c>
      <c r="E38" s="17" t="s">
        <v>213</v>
      </c>
      <c r="F38" s="17" t="s">
        <v>213</v>
      </c>
      <c r="G38" s="13" t="s">
        <v>231</v>
      </c>
      <c r="H38" s="13" t="s">
        <v>91</v>
      </c>
      <c r="I38" s="28"/>
      <c r="J38" s="29">
        <v>4.1666666666666664E-2</v>
      </c>
      <c r="K38" s="13" t="s">
        <v>60</v>
      </c>
      <c r="L38" s="13" t="s">
        <v>83</v>
      </c>
    </row>
    <row r="39" spans="1:12" x14ac:dyDescent="0.2">
      <c r="A39" s="13" t="s">
        <v>218</v>
      </c>
      <c r="B39" s="21">
        <v>43495</v>
      </c>
      <c r="C39" s="35" t="s">
        <v>248</v>
      </c>
      <c r="D39" s="21" t="s">
        <v>10</v>
      </c>
      <c r="E39" s="17" t="s">
        <v>213</v>
      </c>
      <c r="F39" s="17" t="s">
        <v>213</v>
      </c>
      <c r="G39" s="13" t="s">
        <v>316</v>
      </c>
      <c r="H39" s="13" t="s">
        <v>91</v>
      </c>
      <c r="I39" s="28"/>
      <c r="J39" s="29">
        <v>2.0833333333333332E-2</v>
      </c>
      <c r="K39" s="13" t="s">
        <v>60</v>
      </c>
      <c r="L39" s="13" t="s">
        <v>83</v>
      </c>
    </row>
    <row r="40" spans="1:12" ht="28.5" x14ac:dyDescent="0.2">
      <c r="A40" s="13" t="s">
        <v>177</v>
      </c>
      <c r="B40" s="21">
        <v>43496</v>
      </c>
      <c r="C40" s="35" t="s">
        <v>263</v>
      </c>
      <c r="D40" s="21" t="s">
        <v>40</v>
      </c>
      <c r="E40" s="17" t="s">
        <v>48</v>
      </c>
      <c r="F40" s="17">
        <v>20312</v>
      </c>
      <c r="G40" s="13" t="s">
        <v>293</v>
      </c>
      <c r="H40" s="13" t="s">
        <v>91</v>
      </c>
      <c r="I40" s="28"/>
      <c r="J40" s="29"/>
      <c r="K40" s="13"/>
      <c r="L40" s="13" t="s">
        <v>83</v>
      </c>
    </row>
    <row r="41" spans="1:12" ht="71.25" x14ac:dyDescent="0.2">
      <c r="A41" s="13" t="s">
        <v>117</v>
      </c>
      <c r="B41" s="21">
        <v>43497</v>
      </c>
      <c r="C41" s="35" t="s">
        <v>285</v>
      </c>
      <c r="D41" s="21" t="s">
        <v>151</v>
      </c>
      <c r="E41" s="17" t="s">
        <v>213</v>
      </c>
      <c r="F41" s="17" t="s">
        <v>213</v>
      </c>
      <c r="G41" s="13" t="s">
        <v>417</v>
      </c>
      <c r="H41" s="13" t="s">
        <v>91</v>
      </c>
      <c r="I41" s="28"/>
      <c r="J41" s="29">
        <v>4.1666666666666664E-2</v>
      </c>
      <c r="K41" s="13" t="s">
        <v>60</v>
      </c>
      <c r="L41" s="13" t="s">
        <v>83</v>
      </c>
    </row>
    <row r="42" spans="1:12" x14ac:dyDescent="0.2">
      <c r="A42" s="13" t="s">
        <v>89</v>
      </c>
      <c r="B42" s="21">
        <v>43500</v>
      </c>
      <c r="C42" s="35" t="s">
        <v>286</v>
      </c>
      <c r="D42" s="21" t="s">
        <v>151</v>
      </c>
      <c r="E42" s="17" t="s">
        <v>213</v>
      </c>
      <c r="F42" s="17" t="s">
        <v>213</v>
      </c>
      <c r="G42" s="13" t="s">
        <v>294</v>
      </c>
      <c r="H42" s="13" t="s">
        <v>91</v>
      </c>
      <c r="I42" s="28"/>
      <c r="J42" s="29">
        <v>0.16666666666666599</v>
      </c>
      <c r="K42" s="13" t="s">
        <v>60</v>
      </c>
      <c r="L42" s="13"/>
    </row>
    <row r="43" spans="1:12" ht="71.25" x14ac:dyDescent="0.2">
      <c r="A43" s="13" t="s">
        <v>105</v>
      </c>
      <c r="B43" s="21">
        <v>43501</v>
      </c>
      <c r="C43" s="35" t="s">
        <v>297</v>
      </c>
      <c r="D43" s="21" t="s">
        <v>35</v>
      </c>
      <c r="E43" s="17" t="s">
        <v>213</v>
      </c>
      <c r="F43" s="17" t="s">
        <v>213</v>
      </c>
      <c r="G43" s="13" t="s">
        <v>317</v>
      </c>
      <c r="H43" s="13" t="s">
        <v>91</v>
      </c>
      <c r="I43" s="28"/>
      <c r="J43" s="29">
        <v>0.20833333333333301</v>
      </c>
      <c r="K43" s="13" t="s">
        <v>60</v>
      </c>
      <c r="L43" s="13"/>
    </row>
    <row r="44" spans="1:12" ht="57" x14ac:dyDescent="0.2">
      <c r="A44" s="13" t="s">
        <v>105</v>
      </c>
      <c r="B44" s="21">
        <v>43501</v>
      </c>
      <c r="C44" s="35" t="s">
        <v>298</v>
      </c>
      <c r="D44" s="21" t="s">
        <v>38</v>
      </c>
      <c r="E44" s="17" t="s">
        <v>213</v>
      </c>
      <c r="F44" s="17" t="s">
        <v>213</v>
      </c>
      <c r="G44" s="13" t="s">
        <v>318</v>
      </c>
      <c r="H44" s="13" t="s">
        <v>91</v>
      </c>
      <c r="I44" s="28"/>
      <c r="J44" s="29"/>
      <c r="K44" s="13"/>
      <c r="L44" s="13"/>
    </row>
    <row r="45" spans="1:12" ht="42.75" x14ac:dyDescent="0.2">
      <c r="A45" s="13" t="s">
        <v>177</v>
      </c>
      <c r="B45" s="21">
        <v>43501</v>
      </c>
      <c r="C45" s="35" t="s">
        <v>300</v>
      </c>
      <c r="D45" s="21" t="s">
        <v>10</v>
      </c>
      <c r="E45" s="17" t="s">
        <v>213</v>
      </c>
      <c r="F45" s="17" t="s">
        <v>213</v>
      </c>
      <c r="G45" s="13" t="s">
        <v>319</v>
      </c>
      <c r="H45" s="13" t="s">
        <v>91</v>
      </c>
      <c r="I45" s="28"/>
      <c r="J45" s="29"/>
      <c r="K45" s="13"/>
      <c r="L45" s="13"/>
    </row>
    <row r="46" spans="1:12" x14ac:dyDescent="0.2">
      <c r="A46" s="13" t="s">
        <v>306</v>
      </c>
      <c r="B46" s="21">
        <v>43503</v>
      </c>
      <c r="C46" s="35" t="s">
        <v>307</v>
      </c>
      <c r="D46" s="21" t="s">
        <v>4</v>
      </c>
      <c r="E46" s="17" t="s">
        <v>213</v>
      </c>
      <c r="F46" s="17" t="s">
        <v>213</v>
      </c>
      <c r="G46" s="13" t="s">
        <v>418</v>
      </c>
      <c r="H46" s="13" t="s">
        <v>91</v>
      </c>
      <c r="I46" s="28"/>
      <c r="J46" s="29">
        <v>8.3333333333333301E-2</v>
      </c>
      <c r="K46" s="13" t="s">
        <v>60</v>
      </c>
      <c r="L46" s="13"/>
    </row>
    <row r="47" spans="1:12" x14ac:dyDescent="0.2">
      <c r="A47" s="13" t="s">
        <v>308</v>
      </c>
      <c r="B47" s="21">
        <v>43503</v>
      </c>
      <c r="C47" s="35" t="s">
        <v>309</v>
      </c>
      <c r="D47" s="21" t="s">
        <v>16</v>
      </c>
      <c r="E47" s="17" t="s">
        <v>213</v>
      </c>
      <c r="F47" s="17" t="s">
        <v>213</v>
      </c>
      <c r="G47" s="13" t="s">
        <v>320</v>
      </c>
      <c r="H47" s="13" t="s">
        <v>91</v>
      </c>
      <c r="I47" s="28"/>
      <c r="J47" s="29">
        <v>6.25E-2</v>
      </c>
      <c r="K47" s="13" t="s">
        <v>60</v>
      </c>
      <c r="L47" s="13"/>
    </row>
    <row r="48" spans="1:12" x14ac:dyDescent="0.2">
      <c r="A48" s="13" t="s">
        <v>308</v>
      </c>
      <c r="B48" s="21">
        <v>43503</v>
      </c>
      <c r="C48" s="35" t="s">
        <v>310</v>
      </c>
      <c r="D48" s="21" t="s">
        <v>44</v>
      </c>
      <c r="E48" s="17" t="s">
        <v>45</v>
      </c>
      <c r="F48" s="17">
        <v>20307</v>
      </c>
      <c r="G48" s="13" t="s">
        <v>321</v>
      </c>
      <c r="H48" s="13" t="s">
        <v>91</v>
      </c>
      <c r="I48" s="28"/>
      <c r="J48" s="29">
        <v>0.3125</v>
      </c>
      <c r="K48" s="13"/>
      <c r="L48" s="13"/>
    </row>
    <row r="49" spans="1:12" ht="28.5" x14ac:dyDescent="0.2">
      <c r="A49" s="13" t="s">
        <v>308</v>
      </c>
      <c r="B49" s="21">
        <v>43503</v>
      </c>
      <c r="C49" s="35" t="s">
        <v>311</v>
      </c>
      <c r="D49" s="21" t="s">
        <v>18</v>
      </c>
      <c r="E49" s="17" t="s">
        <v>213</v>
      </c>
      <c r="F49" s="17" t="s">
        <v>213</v>
      </c>
      <c r="G49" s="13" t="s">
        <v>322</v>
      </c>
      <c r="H49" s="13" t="s">
        <v>91</v>
      </c>
      <c r="I49" s="28"/>
      <c r="J49" s="29">
        <v>0.3125</v>
      </c>
      <c r="K49" s="13"/>
      <c r="L49" s="13"/>
    </row>
    <row r="50" spans="1:12" ht="57" x14ac:dyDescent="0.2">
      <c r="A50" s="13" t="s">
        <v>105</v>
      </c>
      <c r="B50" s="21">
        <v>43503</v>
      </c>
      <c r="C50" s="35" t="s">
        <v>312</v>
      </c>
      <c r="D50" s="21" t="s">
        <v>10</v>
      </c>
      <c r="E50" s="17" t="s">
        <v>213</v>
      </c>
      <c r="F50" s="17" t="s">
        <v>213</v>
      </c>
      <c r="G50" s="13" t="s">
        <v>419</v>
      </c>
      <c r="H50" s="13" t="s">
        <v>91</v>
      </c>
      <c r="I50" s="28"/>
      <c r="J50" s="29">
        <v>6.25E-2</v>
      </c>
      <c r="K50" s="13" t="s">
        <v>60</v>
      </c>
      <c r="L50" s="13"/>
    </row>
    <row r="51" spans="1:12" ht="57" x14ac:dyDescent="0.2">
      <c r="A51" s="13" t="s">
        <v>105</v>
      </c>
      <c r="B51" s="21">
        <v>43503</v>
      </c>
      <c r="C51" s="35" t="s">
        <v>313</v>
      </c>
      <c r="D51" s="21" t="s">
        <v>30</v>
      </c>
      <c r="E51" s="17" t="s">
        <v>213</v>
      </c>
      <c r="F51" s="17" t="s">
        <v>213</v>
      </c>
      <c r="G51" s="13" t="s">
        <v>518</v>
      </c>
      <c r="H51" s="13" t="s">
        <v>91</v>
      </c>
      <c r="I51" s="28"/>
      <c r="J51" s="29"/>
      <c r="K51" s="13"/>
      <c r="L51" s="13"/>
    </row>
    <row r="52" spans="1:12" ht="99.75" x14ac:dyDescent="0.2">
      <c r="A52" s="13" t="s">
        <v>105</v>
      </c>
      <c r="B52" s="21">
        <v>43503</v>
      </c>
      <c r="C52" s="35" t="s">
        <v>314</v>
      </c>
      <c r="D52" s="21" t="s">
        <v>10</v>
      </c>
      <c r="E52" s="17" t="s">
        <v>213</v>
      </c>
      <c r="F52" s="17" t="s">
        <v>213</v>
      </c>
      <c r="G52" s="13" t="s">
        <v>923</v>
      </c>
      <c r="H52" s="13" t="s">
        <v>91</v>
      </c>
      <c r="I52" s="28">
        <v>1.4583333333333333</v>
      </c>
      <c r="J52" s="29">
        <v>1.4583333333333333</v>
      </c>
      <c r="K52" s="13" t="s">
        <v>302</v>
      </c>
      <c r="L52" s="13"/>
    </row>
    <row r="53" spans="1:12" ht="99.75" x14ac:dyDescent="0.2">
      <c r="A53" s="13" t="s">
        <v>105</v>
      </c>
      <c r="B53" s="21">
        <v>43503</v>
      </c>
      <c r="C53" s="35" t="s">
        <v>315</v>
      </c>
      <c r="D53" s="21" t="s">
        <v>5</v>
      </c>
      <c r="E53" s="17" t="s">
        <v>213</v>
      </c>
      <c r="F53" s="17" t="s">
        <v>213</v>
      </c>
      <c r="G53" s="13" t="s">
        <v>519</v>
      </c>
      <c r="H53" s="13" t="s">
        <v>91</v>
      </c>
      <c r="I53" s="28">
        <v>1.4583333333333333</v>
      </c>
      <c r="J53" s="29">
        <v>1.4583333333333333</v>
      </c>
      <c r="K53" s="13" t="s">
        <v>302</v>
      </c>
      <c r="L53" s="13"/>
    </row>
    <row r="54" spans="1:12" ht="28.5" x14ac:dyDescent="0.2">
      <c r="A54" s="13" t="s">
        <v>105</v>
      </c>
      <c r="B54" s="21">
        <v>43503</v>
      </c>
      <c r="C54" s="35" t="s">
        <v>330</v>
      </c>
      <c r="D54" s="21" t="s">
        <v>151</v>
      </c>
      <c r="E54" s="17" t="s">
        <v>213</v>
      </c>
      <c r="F54" s="17" t="s">
        <v>213</v>
      </c>
      <c r="G54" s="13" t="s">
        <v>520</v>
      </c>
      <c r="H54" s="13" t="s">
        <v>91</v>
      </c>
      <c r="I54" s="28"/>
      <c r="J54" s="29"/>
      <c r="K54" s="13"/>
      <c r="L54" s="13"/>
    </row>
    <row r="55" spans="1:12" x14ac:dyDescent="0.2">
      <c r="A55" s="13" t="s">
        <v>413</v>
      </c>
      <c r="B55" s="21">
        <v>43508</v>
      </c>
      <c r="C55" s="35" t="s">
        <v>414</v>
      </c>
      <c r="D55" s="21" t="s">
        <v>389</v>
      </c>
      <c r="E55" s="17" t="s">
        <v>415</v>
      </c>
      <c r="F55" s="17"/>
      <c r="G55" s="13">
        <v>173</v>
      </c>
      <c r="H55" s="13" t="s">
        <v>91</v>
      </c>
      <c r="I55" s="28"/>
      <c r="J55" s="29">
        <v>2.0833333333333332E-2</v>
      </c>
      <c r="K55" s="13" t="s">
        <v>60</v>
      </c>
      <c r="L55" s="13"/>
    </row>
    <row r="56" spans="1:12" ht="28.5" x14ac:dyDescent="0.2">
      <c r="A56" s="13" t="s">
        <v>413</v>
      </c>
      <c r="B56" s="21">
        <v>43508</v>
      </c>
      <c r="C56" s="35" t="s">
        <v>416</v>
      </c>
      <c r="D56" s="21" t="s">
        <v>352</v>
      </c>
      <c r="E56" s="17" t="s">
        <v>415</v>
      </c>
      <c r="F56" s="17"/>
      <c r="G56" s="13">
        <v>174</v>
      </c>
      <c r="H56" s="13" t="s">
        <v>91</v>
      </c>
      <c r="I56" s="28"/>
      <c r="J56" s="29">
        <v>4.1666666666666664E-2</v>
      </c>
      <c r="K56" s="13" t="s">
        <v>60</v>
      </c>
      <c r="L56" s="13"/>
    </row>
    <row r="57" spans="1:12" ht="57" x14ac:dyDescent="0.2">
      <c r="A57" s="13" t="s">
        <v>89</v>
      </c>
      <c r="B57" s="21">
        <v>43509</v>
      </c>
      <c r="C57" s="35" t="s">
        <v>458</v>
      </c>
      <c r="D57" s="21" t="s">
        <v>350</v>
      </c>
      <c r="E57" s="17" t="s">
        <v>46</v>
      </c>
      <c r="F57" s="17">
        <v>20302</v>
      </c>
      <c r="G57" s="13" t="s">
        <v>521</v>
      </c>
      <c r="H57" s="13" t="s">
        <v>91</v>
      </c>
      <c r="I57" s="28"/>
      <c r="J57" s="29"/>
      <c r="K57" s="13"/>
      <c r="L57" s="13"/>
    </row>
    <row r="58" spans="1:12" x14ac:dyDescent="0.2">
      <c r="A58" s="13"/>
      <c r="B58" s="21"/>
      <c r="C58" s="35"/>
      <c r="D58" s="21"/>
      <c r="E58" s="17" t="s">
        <v>213</v>
      </c>
      <c r="F58" s="17" t="s">
        <v>213</v>
      </c>
      <c r="G58" s="13" t="s">
        <v>622</v>
      </c>
      <c r="H58" s="13" t="s">
        <v>91</v>
      </c>
      <c r="I58" s="28"/>
      <c r="J58" s="29"/>
      <c r="K58" s="13" t="s">
        <v>60</v>
      </c>
      <c r="L58" s="13" t="s">
        <v>83</v>
      </c>
    </row>
    <row r="59" spans="1:12" x14ac:dyDescent="0.2">
      <c r="A59" s="13"/>
      <c r="B59" s="21"/>
      <c r="C59" s="35"/>
      <c r="D59" s="21"/>
      <c r="E59" s="17" t="s">
        <v>213</v>
      </c>
      <c r="F59" s="17" t="s">
        <v>213</v>
      </c>
      <c r="G59" s="13" t="s">
        <v>623</v>
      </c>
      <c r="H59" s="13" t="s">
        <v>91</v>
      </c>
      <c r="I59" s="28"/>
      <c r="J59" s="29"/>
      <c r="K59" s="13" t="s">
        <v>60</v>
      </c>
      <c r="L59" s="13" t="s">
        <v>83</v>
      </c>
    </row>
    <row r="60" spans="1:12" x14ac:dyDescent="0.2">
      <c r="A60" s="13"/>
      <c r="B60" s="21"/>
      <c r="C60" s="35"/>
      <c r="D60" s="21"/>
      <c r="E60" s="17" t="s">
        <v>213</v>
      </c>
      <c r="F60" s="17" t="s">
        <v>213</v>
      </c>
      <c r="G60" s="13" t="s">
        <v>624</v>
      </c>
      <c r="H60" s="13" t="s">
        <v>91</v>
      </c>
      <c r="I60" s="28"/>
      <c r="J60" s="29">
        <v>0.125</v>
      </c>
      <c r="K60" s="13"/>
      <c r="L60" s="13" t="s">
        <v>83</v>
      </c>
    </row>
    <row r="61" spans="1:12" ht="28.5" x14ac:dyDescent="0.2">
      <c r="A61" s="13" t="s">
        <v>105</v>
      </c>
      <c r="B61" s="21">
        <v>43628</v>
      </c>
      <c r="C61" s="35" t="s">
        <v>625</v>
      </c>
      <c r="D61" s="21" t="s">
        <v>386</v>
      </c>
      <c r="E61" s="17" t="s">
        <v>47</v>
      </c>
      <c r="F61" s="17">
        <v>20304</v>
      </c>
      <c r="G61" s="13" t="s">
        <v>645</v>
      </c>
      <c r="H61" s="13" t="s">
        <v>91</v>
      </c>
      <c r="I61" s="28">
        <v>8.3333333333333301E-2</v>
      </c>
      <c r="J61" s="29">
        <v>8.3333333333333301E-2</v>
      </c>
      <c r="K61" s="13" t="s">
        <v>302</v>
      </c>
      <c r="L61" s="13"/>
    </row>
    <row r="62" spans="1:12" ht="85.5" x14ac:dyDescent="0.2">
      <c r="A62" s="13" t="s">
        <v>177</v>
      </c>
      <c r="B62" s="21">
        <v>43629</v>
      </c>
      <c r="C62" s="35" t="s">
        <v>649</v>
      </c>
      <c r="D62" s="21" t="s">
        <v>360</v>
      </c>
      <c r="E62" s="17" t="s">
        <v>49</v>
      </c>
      <c r="F62" s="17">
        <v>20309</v>
      </c>
      <c r="G62" s="13" t="s">
        <v>823</v>
      </c>
      <c r="H62" s="13" t="s">
        <v>91</v>
      </c>
      <c r="I62" s="28"/>
      <c r="J62" s="29">
        <v>2.0833333333333332E-2</v>
      </c>
      <c r="K62" s="13" t="s">
        <v>60</v>
      </c>
      <c r="L62" s="13"/>
    </row>
    <row r="63" spans="1:12" ht="142.5" x14ac:dyDescent="0.2">
      <c r="A63" s="13" t="s">
        <v>105</v>
      </c>
      <c r="B63" s="21">
        <v>43640</v>
      </c>
      <c r="C63" s="35" t="s">
        <v>979</v>
      </c>
      <c r="D63" s="21" t="s">
        <v>401</v>
      </c>
      <c r="E63" s="17" t="s">
        <v>48</v>
      </c>
      <c r="F63" s="17">
        <v>20302</v>
      </c>
      <c r="G63" s="13" t="s">
        <v>980</v>
      </c>
      <c r="H63" s="13" t="s">
        <v>91</v>
      </c>
      <c r="I63" s="28"/>
      <c r="J63" s="29"/>
      <c r="K63" s="13"/>
      <c r="L63" s="13"/>
    </row>
    <row r="64" spans="1:12" ht="57" x14ac:dyDescent="0.2">
      <c r="A64" s="13" t="s">
        <v>105</v>
      </c>
      <c r="B64" s="21">
        <v>43641</v>
      </c>
      <c r="C64" s="35" t="s">
        <v>981</v>
      </c>
      <c r="D64" s="21" t="s">
        <v>350</v>
      </c>
      <c r="E64" s="17" t="s">
        <v>46</v>
      </c>
      <c r="F64" s="17">
        <v>20302</v>
      </c>
      <c r="G64" s="13" t="s">
        <v>982</v>
      </c>
      <c r="H64" s="13" t="s">
        <v>91</v>
      </c>
      <c r="I64" s="28"/>
      <c r="J64" s="29"/>
      <c r="K64" s="13"/>
      <c r="L64" s="13"/>
    </row>
    <row r="65" spans="1:12" ht="85.5" x14ac:dyDescent="0.2">
      <c r="A65" s="13" t="s">
        <v>177</v>
      </c>
      <c r="B65" s="21">
        <v>43642</v>
      </c>
      <c r="C65" s="35" t="s">
        <v>903</v>
      </c>
      <c r="D65" s="21" t="s">
        <v>380</v>
      </c>
      <c r="E65" s="17" t="s">
        <v>48</v>
      </c>
      <c r="F65" s="17">
        <v>20312</v>
      </c>
      <c r="G65" s="13" t="s">
        <v>983</v>
      </c>
      <c r="H65" s="13" t="s">
        <v>91</v>
      </c>
      <c r="I65" s="28"/>
      <c r="J65" s="29"/>
      <c r="K65" s="13"/>
      <c r="L65" s="13"/>
    </row>
    <row r="66" spans="1:12" ht="57" x14ac:dyDescent="0.2">
      <c r="A66" s="13" t="s">
        <v>177</v>
      </c>
      <c r="B66" s="21">
        <v>43642</v>
      </c>
      <c r="C66" s="35" t="s">
        <v>904</v>
      </c>
      <c r="D66" s="21" t="s">
        <v>380</v>
      </c>
      <c r="E66" s="17" t="s">
        <v>48</v>
      </c>
      <c r="F66" s="17">
        <v>20312</v>
      </c>
      <c r="G66" s="13" t="s">
        <v>984</v>
      </c>
      <c r="H66" s="13" t="s">
        <v>91</v>
      </c>
      <c r="I66" s="28"/>
      <c r="J66" s="29"/>
      <c r="K66" s="13"/>
      <c r="L66" s="13"/>
    </row>
    <row r="67" spans="1:12" ht="42.75" x14ac:dyDescent="0.2">
      <c r="A67" s="13" t="s">
        <v>177</v>
      </c>
      <c r="B67" s="21">
        <v>43643</v>
      </c>
      <c r="C67" s="35" t="s">
        <v>940</v>
      </c>
      <c r="D67" s="21" t="s">
        <v>350</v>
      </c>
      <c r="E67" s="17" t="s">
        <v>46</v>
      </c>
      <c r="F67" s="17">
        <v>20302</v>
      </c>
      <c r="G67" s="13" t="s">
        <v>985</v>
      </c>
      <c r="H67" s="13" t="s">
        <v>91</v>
      </c>
      <c r="I67" s="28"/>
      <c r="J67" s="29"/>
      <c r="K67" s="13"/>
      <c r="L67" s="13"/>
    </row>
  </sheetData>
  <dataValidations count="3">
    <dataValidation type="list" allowBlank="1" showInputMessage="1" showErrorMessage="1" sqref="D14:D67">
      <formula1>d.équipements</formula1>
    </dataValidation>
    <dataValidation type="list" allowBlank="1" showInputMessage="1" showErrorMessage="1" sqref="J14:J67">
      <formula1>d.temps</formula1>
    </dataValidation>
    <dataValidation type="list" allowBlank="1" showInputMessage="1" showErrorMessage="1" sqref="K14:K67">
      <formula1>d.validation</formula1>
    </dataValidation>
  </dataValidations>
  <pageMargins left="0.7" right="0.7" top="0.75" bottom="0.75" header="0.3" footer="0.3"/>
  <pageSetup paperSize="9" scale="81" fitToHeight="0" orientation="landscape"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L15"/>
  <sheetViews>
    <sheetView showGridLines="0" zoomScaleNormal="100" workbookViewId="0">
      <selection activeCell="A14" sqref="A14:L15"/>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47">
        <f>COUNTIF(T_Mohamed1516[Temps réel],"&gt;0")/COUNTA(T_Mohamed1516[Description])</f>
        <v>1</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t="s">
        <v>89</v>
      </c>
      <c r="B14" s="26">
        <v>43472</v>
      </c>
      <c r="C14" s="23" t="s">
        <v>90</v>
      </c>
      <c r="D14" s="23" t="s">
        <v>26</v>
      </c>
      <c r="E14" s="8" t="s">
        <v>213</v>
      </c>
      <c r="F14" s="8" t="s">
        <v>213</v>
      </c>
      <c r="G14" s="8" t="s">
        <v>87</v>
      </c>
      <c r="H14" s="8" t="s">
        <v>92</v>
      </c>
      <c r="I14" s="11">
        <v>6.25E-2</v>
      </c>
      <c r="J14" s="22">
        <v>8.3333333333333301E-2</v>
      </c>
      <c r="K14" s="8" t="s">
        <v>60</v>
      </c>
      <c r="L14" s="13"/>
    </row>
    <row r="15" spans="1:12" x14ac:dyDescent="0.2">
      <c r="A15" s="13" t="s">
        <v>171</v>
      </c>
      <c r="B15" s="21">
        <v>43489</v>
      </c>
      <c r="C15" s="20" t="s">
        <v>183</v>
      </c>
      <c r="D15" s="21" t="s">
        <v>36</v>
      </c>
      <c r="E15" s="17" t="s">
        <v>213</v>
      </c>
      <c r="F15" s="17" t="s">
        <v>213</v>
      </c>
      <c r="G15" s="13" t="s">
        <v>436</v>
      </c>
      <c r="H15" s="13" t="s">
        <v>92</v>
      </c>
      <c r="I15" s="28"/>
      <c r="J15" s="29">
        <v>4.1666666666666664E-2</v>
      </c>
      <c r="K15" s="13" t="s">
        <v>60</v>
      </c>
      <c r="L15" s="13"/>
    </row>
  </sheetData>
  <dataValidations count="3">
    <dataValidation type="list" allowBlank="1" showInputMessage="1" showErrorMessage="1" sqref="K14:K15">
      <formula1>d.validation</formula1>
    </dataValidation>
    <dataValidation type="list" allowBlank="1" showInputMessage="1" showErrorMessage="1" sqref="J14:J15">
      <formula1>d.temps</formula1>
    </dataValidation>
    <dataValidation type="list" allowBlank="1" showInputMessage="1" showErrorMessage="1" sqref="D14:D15">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L14"/>
  <sheetViews>
    <sheetView showGridLines="0" topLeftCell="C1" zoomScaleNormal="100" workbookViewId="0">
      <selection activeCell="I2" sqref="I2"/>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9" t="e">
        <f>COUNTIF(T_Mohamed151617[Temps réel],"&gt;0")/COUNTA(T_Mohamed151617[Description])</f>
        <v>#DIV/0!</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s="8"/>
      <c r="B14" s="26"/>
      <c r="C14" s="23"/>
      <c r="D14" s="23"/>
      <c r="E14" s="8"/>
      <c r="F14" s="8"/>
      <c r="G14" s="8"/>
      <c r="H14" s="8"/>
      <c r="I14" s="11"/>
      <c r="J14" s="22"/>
      <c r="K14" s="8"/>
      <c r="L14" s="13"/>
    </row>
  </sheetData>
  <dataValidations count="3">
    <dataValidation type="list" allowBlank="1" showInputMessage="1" showErrorMessage="1" sqref="D14">
      <formula1>d.équipements</formula1>
    </dataValidation>
    <dataValidation type="list" allowBlank="1" showInputMessage="1" showErrorMessage="1" sqref="J14">
      <formula1>d.temps</formula1>
    </dataValidation>
    <dataValidation type="list" allowBlank="1" showInputMessage="1" showErrorMessage="1" sqref="K14">
      <formula1>d.validation</formula1>
    </dataValidation>
  </dataValidations>
  <pageMargins left="0.7" right="0.7" top="0.75" bottom="0.75" header="0.3" footer="0.3"/>
  <pageSetup paperSize="9" scale="86" orientation="landscape" r:id="rId1"/>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L14"/>
  <sheetViews>
    <sheetView showGridLines="0" zoomScaleNormal="100" workbookViewId="0">
      <selection activeCell="J4" sqref="J4"/>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49" t="e">
        <f>COUNTA(T_Jean_Marie[Temps réel],"&gt;0")/COUNTA(T_Jean_Marie[Description])</f>
        <v>#DIV/0!</v>
      </c>
      <c r="J2" s="6"/>
      <c r="K2" s="6"/>
    </row>
    <row r="3" spans="1:12" x14ac:dyDescent="0.2">
      <c r="A3" s="6"/>
      <c r="B3" s="6"/>
      <c r="C3" s="6"/>
      <c r="D3" s="6"/>
      <c r="E3" s="6"/>
      <c r="F3" s="6"/>
      <c r="G3" s="6"/>
      <c r="H3" s="6"/>
      <c r="I3" s="6"/>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B14" s="18"/>
      <c r="C14" s="18"/>
      <c r="D14" s="26"/>
      <c r="J14" s="18"/>
    </row>
  </sheetData>
  <dataValidations count="2">
    <dataValidation type="list" allowBlank="1" showInputMessage="1" showErrorMessage="1" sqref="J14">
      <formula1>d.temps</formula1>
    </dataValidation>
    <dataValidation type="list" allowBlank="1" showInputMessage="1" showErrorMessage="1" sqref="D14">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17"/>
  <sheetViews>
    <sheetView showGridLines="0" zoomScaleNormal="100" workbookViewId="0">
      <selection activeCell="A14" sqref="A14:L17"/>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6"/>
      <c r="J3" s="6"/>
      <c r="K3" s="47">
        <f>COUNTIF(T_David[Temps réel],"&gt;0")/COUNTA(T_David[Description])</f>
        <v>1</v>
      </c>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159</v>
      </c>
      <c r="B14" s="27">
        <v>43486</v>
      </c>
      <c r="C14" s="18" t="s">
        <v>164</v>
      </c>
      <c r="D14" s="23" t="s">
        <v>22</v>
      </c>
      <c r="E14" t="s">
        <v>47</v>
      </c>
      <c r="F14" t="s">
        <v>213</v>
      </c>
      <c r="H14" t="s">
        <v>81</v>
      </c>
      <c r="I14" s="10"/>
      <c r="J14" s="24">
        <v>2.0833333333333332E-2</v>
      </c>
    </row>
    <row r="15" spans="1:12" x14ac:dyDescent="0.2">
      <c r="A15" t="s">
        <v>159</v>
      </c>
      <c r="B15" s="40">
        <v>43486</v>
      </c>
      <c r="C15" t="s">
        <v>165</v>
      </c>
      <c r="D15" t="s">
        <v>22</v>
      </c>
      <c r="E15" t="s">
        <v>47</v>
      </c>
      <c r="F15" t="s">
        <v>213</v>
      </c>
      <c r="H15" t="s">
        <v>81</v>
      </c>
      <c r="I15" s="10"/>
      <c r="J15" s="10">
        <v>2.0833333333333332E-2</v>
      </c>
    </row>
    <row r="16" spans="1:12" x14ac:dyDescent="0.2">
      <c r="A16" t="s">
        <v>159</v>
      </c>
      <c r="B16" s="40">
        <v>43486</v>
      </c>
      <c r="C16" t="s">
        <v>166</v>
      </c>
      <c r="D16" t="s">
        <v>23</v>
      </c>
      <c r="E16" t="s">
        <v>213</v>
      </c>
      <c r="F16" t="s">
        <v>213</v>
      </c>
      <c r="H16" t="s">
        <v>81</v>
      </c>
      <c r="I16" s="10"/>
      <c r="J16" s="10">
        <v>2.0833333333333332E-2</v>
      </c>
      <c r="L16" t="s">
        <v>83</v>
      </c>
    </row>
    <row r="17" spans="2:12" x14ac:dyDescent="0.2">
      <c r="B17" s="27">
        <v>43621</v>
      </c>
      <c r="C17" s="27"/>
      <c r="D17" s="21"/>
      <c r="E17" t="s">
        <v>213</v>
      </c>
      <c r="F17" t="s">
        <v>213</v>
      </c>
      <c r="G17" t="s">
        <v>522</v>
      </c>
      <c r="H17" t="s">
        <v>81</v>
      </c>
      <c r="I17" s="10"/>
      <c r="J17" s="24"/>
      <c r="L17" t="s">
        <v>83</v>
      </c>
    </row>
  </sheetData>
  <dataValidations count="2">
    <dataValidation type="list" allowBlank="1" showInputMessage="1" showErrorMessage="1" sqref="J14:J17">
      <formula1>d.temps</formula1>
    </dataValidation>
    <dataValidation type="list" allowBlank="1" showInputMessage="1" showErrorMessage="1" sqref="D14:D17">
      <formula1>d.équipements</formula1>
    </dataValidation>
  </dataValidations>
  <pageMargins left="0.7" right="0.7" top="0.75" bottom="0.75" header="0.3" footer="0.3"/>
  <pageSetup paperSize="9" scale="86" orientation="landscape" r:id="rId1"/>
  <drawing r:id="rId2"/>
  <tableParts count="1">
    <tablePart r:id="rId3"/>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L15"/>
  <sheetViews>
    <sheetView showGridLines="0" zoomScaleNormal="100" workbookViewId="0">
      <selection activeCell="A14" sqref="A14:L15"/>
    </sheetView>
  </sheetViews>
  <sheetFormatPr baseColWidth="10" defaultColWidth="11" defaultRowHeight="14.25" x14ac:dyDescent="0.2"/>
  <cols>
    <col min="1" max="1" width="11.75" bestFit="1" customWidth="1"/>
    <col min="2" max="2" width="15.625" bestFit="1" customWidth="1"/>
    <col min="3" max="3" width="26.5" bestFit="1" customWidth="1"/>
    <col min="4" max="4" width="25.625" customWidth="1"/>
    <col min="5" max="5" width="19.875" customWidth="1"/>
    <col min="6" max="6" width="19.125" bestFit="1" customWidth="1"/>
    <col min="7" max="7" width="7.875" bestFit="1" customWidth="1"/>
    <col min="8" max="8" width="16.625" customWidth="1"/>
    <col min="9" max="9" width="18.75" bestFit="1" customWidth="1"/>
    <col min="10" max="10" width="13.375" bestFit="1" customWidth="1"/>
    <col min="11" max="11" width="23.75" bestFit="1" customWidth="1"/>
    <col min="12" max="12" width="4.5" bestFit="1" customWidth="1"/>
    <col min="19" max="19" width="22.75" customWidth="1"/>
  </cols>
  <sheetData>
    <row r="1" spans="1:12" x14ac:dyDescent="0.2">
      <c r="A1" s="6"/>
      <c r="B1" s="6"/>
      <c r="C1" s="6"/>
      <c r="D1" s="6"/>
      <c r="E1" s="6"/>
      <c r="F1" s="6"/>
      <c r="G1" s="6"/>
      <c r="H1" s="6"/>
      <c r="I1" s="6"/>
      <c r="J1" s="6"/>
      <c r="K1" s="6"/>
    </row>
    <row r="2" spans="1:12" x14ac:dyDescent="0.2">
      <c r="A2" s="6"/>
      <c r="B2" s="6"/>
      <c r="C2" s="6"/>
      <c r="D2" s="6"/>
      <c r="E2" s="6"/>
      <c r="F2" s="6"/>
      <c r="G2" s="6"/>
      <c r="H2" s="6"/>
      <c r="I2" s="6"/>
      <c r="J2" s="6"/>
      <c r="K2" s="6"/>
    </row>
    <row r="3" spans="1:12" x14ac:dyDescent="0.2">
      <c r="A3" s="6"/>
      <c r="B3" s="6"/>
      <c r="C3" s="6"/>
      <c r="D3" s="6"/>
      <c r="E3" s="6"/>
      <c r="F3" s="6"/>
      <c r="G3" s="6"/>
      <c r="H3" s="6"/>
      <c r="I3" s="50">
        <f>COUNTIF(T_David18[Temps réel],"&gt;0")/COUNTA(T_David18[Description])</f>
        <v>0.5</v>
      </c>
      <c r="J3" s="6"/>
      <c r="K3" s="6"/>
    </row>
    <row r="4" spans="1:12" x14ac:dyDescent="0.2">
      <c r="A4" s="6"/>
      <c r="B4" s="6"/>
      <c r="C4" s="6"/>
      <c r="D4" s="6"/>
      <c r="E4" s="6"/>
      <c r="F4" s="6"/>
      <c r="G4" s="6"/>
      <c r="H4" s="6"/>
      <c r="I4" s="6"/>
      <c r="J4" s="6"/>
      <c r="K4" s="6"/>
    </row>
    <row r="5" spans="1:12" x14ac:dyDescent="0.2">
      <c r="A5" s="6"/>
      <c r="B5" s="6"/>
      <c r="C5" s="6"/>
      <c r="D5" s="6"/>
      <c r="E5" s="6"/>
      <c r="F5" s="6"/>
      <c r="G5" s="6"/>
      <c r="H5" s="6"/>
      <c r="I5" s="6"/>
      <c r="J5" s="6"/>
      <c r="K5" s="6"/>
    </row>
    <row r="6" spans="1:12" x14ac:dyDescent="0.2">
      <c r="A6" s="6"/>
      <c r="B6" s="6"/>
      <c r="C6" s="6"/>
      <c r="D6" s="6"/>
      <c r="E6" s="6"/>
      <c r="F6" s="6"/>
      <c r="G6" s="6"/>
      <c r="H6" s="6"/>
      <c r="I6" s="6"/>
      <c r="J6" s="6"/>
      <c r="K6" s="6"/>
    </row>
    <row r="7" spans="1:12" x14ac:dyDescent="0.2">
      <c r="A7" s="6"/>
      <c r="B7" s="6"/>
      <c r="C7" s="6"/>
      <c r="D7" s="6"/>
      <c r="E7" s="6"/>
      <c r="F7" s="6"/>
      <c r="G7" s="6"/>
      <c r="H7" s="6"/>
      <c r="I7" s="6"/>
      <c r="J7" s="6"/>
      <c r="K7" s="6"/>
    </row>
    <row r="8" spans="1:12" x14ac:dyDescent="0.2">
      <c r="A8" s="6"/>
      <c r="B8" s="6"/>
      <c r="C8" s="6"/>
      <c r="D8" s="6"/>
      <c r="E8" s="6"/>
      <c r="F8" s="6"/>
      <c r="G8" s="6"/>
      <c r="H8" s="6"/>
      <c r="I8" s="6"/>
      <c r="J8" s="6"/>
      <c r="K8" s="6"/>
    </row>
    <row r="9" spans="1:12" x14ac:dyDescent="0.2">
      <c r="A9" s="7"/>
      <c r="B9" s="6"/>
      <c r="C9" s="6"/>
      <c r="D9" s="6"/>
      <c r="E9" s="6"/>
      <c r="F9" s="6"/>
      <c r="G9" s="6"/>
      <c r="H9" s="6"/>
      <c r="I9" s="6"/>
      <c r="J9" s="6"/>
      <c r="K9" s="6"/>
    </row>
    <row r="10" spans="1:12" x14ac:dyDescent="0.2">
      <c r="A10" s="7"/>
      <c r="B10" s="6"/>
      <c r="C10" s="6"/>
      <c r="D10" s="6"/>
      <c r="E10" s="6"/>
      <c r="F10" s="6"/>
      <c r="G10" s="6"/>
      <c r="H10" s="6"/>
      <c r="I10" s="6"/>
      <c r="J10" s="6"/>
      <c r="K10" s="6"/>
    </row>
    <row r="11" spans="1:12" x14ac:dyDescent="0.2">
      <c r="A11" s="7"/>
      <c r="B11" s="6"/>
      <c r="C11" s="6"/>
      <c r="D11" s="6"/>
      <c r="E11" s="6"/>
      <c r="F11" s="6"/>
      <c r="G11" s="6"/>
      <c r="H11" s="6"/>
      <c r="I11" s="6"/>
      <c r="J11" s="6"/>
      <c r="K11" s="6"/>
    </row>
    <row r="12" spans="1:12" x14ac:dyDescent="0.2">
      <c r="A12" s="6"/>
      <c r="B12" s="6"/>
      <c r="C12" s="6"/>
      <c r="D12" s="6"/>
      <c r="E12" s="6"/>
      <c r="F12" s="6"/>
      <c r="G12" s="6"/>
      <c r="H12" s="6"/>
      <c r="I12" s="6"/>
      <c r="J12" s="6"/>
      <c r="K12" s="6"/>
    </row>
    <row r="13" spans="1:12" x14ac:dyDescent="0.2">
      <c r="A13" s="8" t="s">
        <v>64</v>
      </c>
      <c r="B13" s="8" t="s">
        <v>63</v>
      </c>
      <c r="C13" s="8" t="s">
        <v>65</v>
      </c>
      <c r="D13" s="8" t="s">
        <v>0</v>
      </c>
      <c r="E13" s="8" t="s">
        <v>1</v>
      </c>
      <c r="F13" s="8" t="s">
        <v>42</v>
      </c>
      <c r="G13" s="8" t="s">
        <v>2</v>
      </c>
      <c r="H13" s="8" t="s">
        <v>68</v>
      </c>
      <c r="I13" s="8" t="s">
        <v>62</v>
      </c>
      <c r="J13" s="8" t="s">
        <v>58</v>
      </c>
      <c r="K13" s="8" t="s">
        <v>3</v>
      </c>
      <c r="L13" s="13" t="s">
        <v>83</v>
      </c>
    </row>
    <row r="14" spans="1:12" x14ac:dyDescent="0.2">
      <c r="A14" t="s">
        <v>117</v>
      </c>
      <c r="B14" s="27">
        <v>43511</v>
      </c>
      <c r="C14" s="18" t="s">
        <v>506</v>
      </c>
      <c r="D14" s="23" t="s">
        <v>351</v>
      </c>
      <c r="E14" t="s">
        <v>47</v>
      </c>
      <c r="F14">
        <v>20304</v>
      </c>
      <c r="G14" t="s">
        <v>604</v>
      </c>
      <c r="H14" t="s">
        <v>507</v>
      </c>
      <c r="I14" s="10"/>
      <c r="J14" s="24">
        <v>0.104166666666667</v>
      </c>
      <c r="K14" t="s">
        <v>60</v>
      </c>
    </row>
    <row r="15" spans="1:12" x14ac:dyDescent="0.2">
      <c r="A15" t="s">
        <v>133</v>
      </c>
      <c r="B15" s="40">
        <v>43515</v>
      </c>
      <c r="C15" t="s">
        <v>227</v>
      </c>
      <c r="D15" t="s">
        <v>346</v>
      </c>
      <c r="E15" t="s">
        <v>45</v>
      </c>
      <c r="F15">
        <v>20309</v>
      </c>
      <c r="G15" t="s">
        <v>508</v>
      </c>
      <c r="H15" t="s">
        <v>507</v>
      </c>
      <c r="I15" s="10"/>
      <c r="J15" s="10"/>
    </row>
  </sheetData>
  <dataValidations count="2">
    <dataValidation type="list" allowBlank="1" showInputMessage="1" showErrorMessage="1" sqref="D14:D15">
      <formula1>d.équipements</formula1>
    </dataValidation>
    <dataValidation type="list" allowBlank="1" showInputMessage="1" showErrorMessage="1" sqref="J14:J15">
      <formula1>d.temps</formula1>
    </dataValidation>
  </dataValidations>
  <pageMargins left="0.7" right="0.7" top="0.75" bottom="0.75" header="0.3" footer="0.3"/>
  <pageSetup paperSize="9" scale="86" orientation="landscape"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31</vt:i4>
      </vt:variant>
    </vt:vector>
  </HeadingPairs>
  <TitlesOfParts>
    <vt:vector size="44" baseType="lpstr">
      <vt:lpstr>Demandes</vt:lpstr>
      <vt:lpstr>Listes</vt:lpstr>
      <vt:lpstr>A.AVRIL</vt:lpstr>
      <vt:lpstr>A.BENBACHIR</vt:lpstr>
      <vt:lpstr>G.DELANOUE</vt:lpstr>
      <vt:lpstr>L.LOUVET</vt:lpstr>
      <vt:lpstr>M.BENDAHMANE</vt:lpstr>
      <vt:lpstr>CHAUDRONNIER</vt:lpstr>
      <vt:lpstr>ELECTRICIEN</vt:lpstr>
      <vt:lpstr>MACON</vt:lpstr>
      <vt:lpstr>JM.GAUDET</vt:lpstr>
      <vt:lpstr>D.MUNO</vt:lpstr>
      <vt:lpstr>SOUS-TRAITANT</vt:lpstr>
      <vt:lpstr>CHAUDRONNIER!d.équipements</vt:lpstr>
      <vt:lpstr>ELECTRICIEN!d.équipements</vt:lpstr>
      <vt:lpstr>MACON!d.équipements</vt:lpstr>
      <vt:lpstr>'SOUS-TRAITANT'!d.équipements</vt:lpstr>
      <vt:lpstr>d.équipements</vt:lpstr>
      <vt:lpstr>CHAUDRONNIER!d.techniciens</vt:lpstr>
      <vt:lpstr>ELECTRICIEN!d.techniciens</vt:lpstr>
      <vt:lpstr>MACON!d.techniciens</vt:lpstr>
      <vt:lpstr>'SOUS-TRAITANT'!d.techniciens</vt:lpstr>
      <vt:lpstr>d.techniciens</vt:lpstr>
      <vt:lpstr>CHAUDRONNIER!d.temps</vt:lpstr>
      <vt:lpstr>ELECTRICIEN!d.temps</vt:lpstr>
      <vt:lpstr>MACON!d.temps</vt:lpstr>
      <vt:lpstr>'SOUS-TRAITANT'!d.temps</vt:lpstr>
      <vt:lpstr>d.temps</vt:lpstr>
      <vt:lpstr>CHAUDRONNIER!d.validation</vt:lpstr>
      <vt:lpstr>ELECTRICIEN!d.validation</vt:lpstr>
      <vt:lpstr>MACON!d.validation</vt:lpstr>
      <vt:lpstr>'SOUS-TRAITANT'!d.validation</vt:lpstr>
      <vt:lpstr>d.validation</vt:lpstr>
      <vt:lpstr>A.AVRIL!Zone_d_impression</vt:lpstr>
      <vt:lpstr>A.BENBACHIR!Zone_d_impression</vt:lpstr>
      <vt:lpstr>CHAUDRONNIER!Zone_d_impression</vt:lpstr>
      <vt:lpstr>D.MUNO!Zone_d_impression</vt:lpstr>
      <vt:lpstr>ELECTRICIEN!Zone_d_impression</vt:lpstr>
      <vt:lpstr>G.DELANOUE!Zone_d_impression</vt:lpstr>
      <vt:lpstr>JM.GAUDET!Zone_d_impression</vt:lpstr>
      <vt:lpstr>L.LOUVET!Zone_d_impression</vt:lpstr>
      <vt:lpstr>M.BENDAHMANE!Zone_d_impression</vt:lpstr>
      <vt:lpstr>MACON!Zone_d_impression</vt:lpstr>
      <vt:lpstr>'SOUS-TRAITANT'!Zone_d_impression</vt:lpstr>
    </vt:vector>
  </TitlesOfParts>
  <Company>AGRANA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DUBOIS</dc:creator>
  <cp:lastModifiedBy>MAINTENANCE Mitry</cp:lastModifiedBy>
  <cp:lastPrinted>2019-07-02T06:15:34Z</cp:lastPrinted>
  <dcterms:created xsi:type="dcterms:W3CDTF">2018-12-03T14:56:59Z</dcterms:created>
  <dcterms:modified xsi:type="dcterms:W3CDTF">2019-07-02T07:14:06Z</dcterms:modified>
</cp:coreProperties>
</file>