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drawings/drawing3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hidePivotFieldList="1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Guillaume PC\Desktop\"/>
    </mc:Choice>
  </mc:AlternateContent>
  <bookViews>
    <workbookView xWindow="0" yWindow="0" windowWidth="24000" windowHeight="10116" activeTab="1"/>
  </bookViews>
  <sheets>
    <sheet name="Midlane" sheetId="1" r:id="rId1"/>
    <sheet name="Mid semaine" sheetId="8" r:id="rId2"/>
    <sheet name="Mid mois" sheetId="9" r:id="rId3"/>
    <sheet name="Mid graph" sheetId="4" r:id="rId4"/>
    <sheet name="Botlane" sheetId="2" r:id="rId5"/>
    <sheet name="Bot semaine" sheetId="10" r:id="rId6"/>
    <sheet name="Bot mois" sheetId="11" r:id="rId7"/>
    <sheet name="Bot graph" sheetId="6" r:id="rId8"/>
    <sheet name="Jungle" sheetId="7" r:id="rId9"/>
    <sheet name="Annotations" sheetId="5" r:id="rId10"/>
  </sheets>
  <definedNames>
    <definedName name="_xlnm._FilterDatabase" localSheetId="5" hidden="1">'Bot semaine'!$A$1:$T$1</definedName>
    <definedName name="_xlnm._FilterDatabase" localSheetId="4" hidden="1">Botlane!$A$1:$AD$55</definedName>
    <definedName name="_xlnm._FilterDatabase" localSheetId="8" hidden="1">Jungle!$A$1:$AC$27</definedName>
    <definedName name="_xlnm._FilterDatabase" localSheetId="2" hidden="1">'Mid mois'!$A$1:$T$1</definedName>
    <definedName name="_xlnm._FilterDatabase" localSheetId="1" hidden="1">'Mid semaine'!$A$1:$U$27</definedName>
    <definedName name="_xlnm._FilterDatabase" localSheetId="0" hidden="1">Midlane!$A$1:$AD$83</definedName>
  </definedNames>
  <calcPr calcId="162913"/>
  <pivotCaches>
    <pivotCache cacheId="0" r:id="rId11"/>
    <pivotCache cacheId="1" r:id="rId12"/>
    <pivotCache cacheId="2" r:id="rId13"/>
    <pivotCache cacheId="3" r:id="rId14"/>
  </pivotCaches>
</workbook>
</file>

<file path=xl/calcChain.xml><?xml version="1.0" encoding="utf-8"?>
<calcChain xmlns="http://schemas.openxmlformats.org/spreadsheetml/2006/main">
  <c r="Q2" i="10" l="1"/>
  <c r="Q3" i="10" s="1"/>
  <c r="Q4" i="10" s="1"/>
  <c r="Q5" i="10" s="1"/>
  <c r="Q6" i="10" s="1"/>
  <c r="Q7" i="10" s="1"/>
  <c r="Q8" i="10" s="1"/>
  <c r="Q9" i="10" s="1"/>
  <c r="Q10" i="10" s="1"/>
  <c r="Q11" i="10" s="1"/>
  <c r="T3" i="9"/>
  <c r="T4" i="9" s="1"/>
  <c r="T5" i="9" s="1"/>
  <c r="T6" i="9" s="1"/>
  <c r="T7" i="9" s="1"/>
  <c r="T8" i="9" s="1"/>
  <c r="S3" i="9"/>
  <c r="S4" i="9" s="1"/>
  <c r="S5" i="9" s="1"/>
  <c r="S6" i="9" s="1"/>
  <c r="S7" i="9" s="1"/>
  <c r="S8" i="9" s="1"/>
  <c r="R3" i="9"/>
  <c r="Q3" i="9"/>
  <c r="T4" i="10"/>
  <c r="T5" i="10" s="1"/>
  <c r="T6" i="10" s="1"/>
  <c r="T7" i="10" s="1"/>
  <c r="T8" i="10" s="1"/>
  <c r="T9" i="10" s="1"/>
  <c r="T10" i="10" s="1"/>
  <c r="T11" i="10" s="1"/>
  <c r="T3" i="10"/>
  <c r="T2" i="10"/>
  <c r="D10" i="8"/>
  <c r="E10" i="8"/>
  <c r="F10" i="8"/>
  <c r="G10" i="8"/>
  <c r="H10" i="8"/>
  <c r="I10" i="8"/>
  <c r="J10" i="8"/>
  <c r="N10" i="8"/>
  <c r="O10" i="8"/>
  <c r="D11" i="8"/>
  <c r="E11" i="8"/>
  <c r="F11" i="8"/>
  <c r="G11" i="8"/>
  <c r="H11" i="8"/>
  <c r="I11" i="8"/>
  <c r="J11" i="8"/>
  <c r="N11" i="8"/>
  <c r="O11" i="8"/>
  <c r="D12" i="8"/>
  <c r="E12" i="8"/>
  <c r="F12" i="8"/>
  <c r="G12" i="8"/>
  <c r="H12" i="8"/>
  <c r="I12" i="8"/>
  <c r="J12" i="8"/>
  <c r="N12" i="8"/>
  <c r="O12" i="8"/>
  <c r="D13" i="8"/>
  <c r="E13" i="8"/>
  <c r="F13" i="8"/>
  <c r="G13" i="8"/>
  <c r="H13" i="8"/>
  <c r="I13" i="8"/>
  <c r="J13" i="8"/>
  <c r="N13" i="8"/>
  <c r="O13" i="8"/>
  <c r="D14" i="8"/>
  <c r="E14" i="8"/>
  <c r="F14" i="8"/>
  <c r="G14" i="8"/>
  <c r="H14" i="8"/>
  <c r="I14" i="8"/>
  <c r="J14" i="8"/>
  <c r="N14" i="8"/>
  <c r="O14" i="8"/>
  <c r="D15" i="8"/>
  <c r="E15" i="8"/>
  <c r="F15" i="8"/>
  <c r="G15" i="8"/>
  <c r="H15" i="8"/>
  <c r="I15" i="8"/>
  <c r="J15" i="8"/>
  <c r="N15" i="8"/>
  <c r="O15" i="8"/>
  <c r="D16" i="8"/>
  <c r="E16" i="8"/>
  <c r="F16" i="8"/>
  <c r="G16" i="8"/>
  <c r="H16" i="8"/>
  <c r="I16" i="8"/>
  <c r="J16" i="8"/>
  <c r="N16" i="8"/>
  <c r="O16" i="8"/>
  <c r="D17" i="8"/>
  <c r="E17" i="8"/>
  <c r="F17" i="8"/>
  <c r="G17" i="8"/>
  <c r="H17" i="8"/>
  <c r="I17" i="8"/>
  <c r="J17" i="8"/>
  <c r="N17" i="8"/>
  <c r="O17" i="8"/>
  <c r="D18" i="8"/>
  <c r="E18" i="8"/>
  <c r="F18" i="8"/>
  <c r="G18" i="8"/>
  <c r="H18" i="8"/>
  <c r="I18" i="8"/>
  <c r="J18" i="8"/>
  <c r="N18" i="8"/>
  <c r="O18" i="8"/>
  <c r="D19" i="8"/>
  <c r="E19" i="8"/>
  <c r="F19" i="8"/>
  <c r="G19" i="8"/>
  <c r="H19" i="8"/>
  <c r="I19" i="8"/>
  <c r="J19" i="8"/>
  <c r="N19" i="8"/>
  <c r="O19" i="8"/>
  <c r="D20" i="8"/>
  <c r="E20" i="8"/>
  <c r="F20" i="8"/>
  <c r="G20" i="8"/>
  <c r="H20" i="8"/>
  <c r="I20" i="8"/>
  <c r="J20" i="8"/>
  <c r="N20" i="8"/>
  <c r="O20" i="8"/>
  <c r="D21" i="8"/>
  <c r="E21" i="8"/>
  <c r="F21" i="8"/>
  <c r="G21" i="8"/>
  <c r="H21" i="8"/>
  <c r="I21" i="8"/>
  <c r="J21" i="8"/>
  <c r="N21" i="8"/>
  <c r="O21" i="8"/>
  <c r="D22" i="8"/>
  <c r="E22" i="8"/>
  <c r="F22" i="8"/>
  <c r="G22" i="8"/>
  <c r="H22" i="8"/>
  <c r="I22" i="8"/>
  <c r="J22" i="8"/>
  <c r="N22" i="8"/>
  <c r="O22" i="8"/>
  <c r="D23" i="8"/>
  <c r="E23" i="8"/>
  <c r="F23" i="8"/>
  <c r="G23" i="8"/>
  <c r="H23" i="8"/>
  <c r="I23" i="8"/>
  <c r="J23" i="8"/>
  <c r="N23" i="8"/>
  <c r="O23" i="8"/>
  <c r="D24" i="8"/>
  <c r="E24" i="8"/>
  <c r="F24" i="8"/>
  <c r="G24" i="8"/>
  <c r="H24" i="8"/>
  <c r="I24" i="8"/>
  <c r="J24" i="8"/>
  <c r="N24" i="8"/>
  <c r="O24" i="8"/>
  <c r="D25" i="8"/>
  <c r="E25" i="8"/>
  <c r="F25" i="8"/>
  <c r="G25" i="8"/>
  <c r="H25" i="8"/>
  <c r="I25" i="8"/>
  <c r="J25" i="8"/>
  <c r="N25" i="8"/>
  <c r="O25" i="8"/>
  <c r="D26" i="8"/>
  <c r="E26" i="8"/>
  <c r="F26" i="8"/>
  <c r="G26" i="8"/>
  <c r="H26" i="8"/>
  <c r="I26" i="8"/>
  <c r="J26" i="8"/>
  <c r="N26" i="8"/>
  <c r="O26" i="8"/>
  <c r="D27" i="8"/>
  <c r="E27" i="8"/>
  <c r="F27" i="8"/>
  <c r="G27" i="8"/>
  <c r="H27" i="8"/>
  <c r="I27" i="8"/>
  <c r="J27" i="8"/>
  <c r="N27" i="8"/>
  <c r="O27" i="8"/>
  <c r="C3" i="10"/>
  <c r="D3" i="10"/>
  <c r="E3" i="10"/>
  <c r="H3" i="10"/>
  <c r="I3" i="10"/>
  <c r="M3" i="10"/>
  <c r="O3" i="10" s="1"/>
  <c r="N3" i="10"/>
  <c r="C4" i="10"/>
  <c r="D4" i="10"/>
  <c r="E4" i="10"/>
  <c r="J4" i="10" s="1"/>
  <c r="H4" i="10"/>
  <c r="I4" i="10"/>
  <c r="M4" i="10"/>
  <c r="N4" i="10"/>
  <c r="C5" i="10"/>
  <c r="D5" i="10"/>
  <c r="E5" i="10"/>
  <c r="H5" i="10"/>
  <c r="I5" i="10"/>
  <c r="M5" i="10"/>
  <c r="N5" i="10"/>
  <c r="C6" i="10"/>
  <c r="J6" i="10" s="1"/>
  <c r="D6" i="10"/>
  <c r="E6" i="10"/>
  <c r="H6" i="10"/>
  <c r="I6" i="10"/>
  <c r="M6" i="10"/>
  <c r="N6" i="10"/>
  <c r="O6" i="10"/>
  <c r="C7" i="10"/>
  <c r="D7" i="10"/>
  <c r="E7" i="10"/>
  <c r="H7" i="10"/>
  <c r="I7" i="10"/>
  <c r="M7" i="10"/>
  <c r="N7" i="10"/>
  <c r="C8" i="10"/>
  <c r="D8" i="10"/>
  <c r="E8" i="10"/>
  <c r="H8" i="10"/>
  <c r="I8" i="10"/>
  <c r="M8" i="10"/>
  <c r="O8" i="10" s="1"/>
  <c r="N8" i="10"/>
  <c r="C9" i="10"/>
  <c r="D9" i="10"/>
  <c r="E9" i="10"/>
  <c r="H9" i="10"/>
  <c r="I9" i="10"/>
  <c r="M9" i="10"/>
  <c r="N9" i="10"/>
  <c r="C10" i="10"/>
  <c r="D10" i="10"/>
  <c r="E10" i="10"/>
  <c r="H10" i="10"/>
  <c r="I10" i="10"/>
  <c r="M10" i="10"/>
  <c r="N10" i="10"/>
  <c r="O10" i="10"/>
  <c r="C11" i="10"/>
  <c r="D11" i="10"/>
  <c r="E11" i="10"/>
  <c r="J11" i="10" s="1"/>
  <c r="H11" i="10"/>
  <c r="I11" i="10"/>
  <c r="M11" i="10"/>
  <c r="N11" i="10"/>
  <c r="O11" i="10" s="1"/>
  <c r="N2" i="10"/>
  <c r="M2" i="10"/>
  <c r="O2" i="10" s="1"/>
  <c r="I2" i="10"/>
  <c r="H2" i="10"/>
  <c r="E2" i="10"/>
  <c r="D2" i="10"/>
  <c r="C2" i="10"/>
  <c r="R4" i="9"/>
  <c r="R5" i="9" s="1"/>
  <c r="R6" i="9" s="1"/>
  <c r="R7" i="9" s="1"/>
  <c r="R8" i="9" s="1"/>
  <c r="M10" i="8" l="1"/>
  <c r="L13" i="8"/>
  <c r="K12" i="8"/>
  <c r="L11" i="8"/>
  <c r="P27" i="8"/>
  <c r="M26" i="8"/>
  <c r="K26" i="8"/>
  <c r="P23" i="8"/>
  <c r="M22" i="8"/>
  <c r="K22" i="8"/>
  <c r="P19" i="8"/>
  <c r="M18" i="8"/>
  <c r="K18" i="8"/>
  <c r="P15" i="8"/>
  <c r="M14" i="8"/>
  <c r="K25" i="8"/>
  <c r="M21" i="8"/>
  <c r="P18" i="8"/>
  <c r="L16" i="8"/>
  <c r="L27" i="8"/>
  <c r="P25" i="8"/>
  <c r="P21" i="8"/>
  <c r="L21" i="8"/>
  <c r="P17" i="8"/>
  <c r="L17" i="8"/>
  <c r="K16" i="8"/>
  <c r="L15" i="8"/>
  <c r="M25" i="8"/>
  <c r="P22" i="8"/>
  <c r="K21" i="8"/>
  <c r="M17" i="8"/>
  <c r="K17" i="8"/>
  <c r="P14" i="8"/>
  <c r="K14" i="8"/>
  <c r="L25" i="8"/>
  <c r="P13" i="8"/>
  <c r="M13" i="8"/>
  <c r="L12" i="8"/>
  <c r="P10" i="8"/>
  <c r="K10" i="8"/>
  <c r="M27" i="8"/>
  <c r="K27" i="8"/>
  <c r="L26" i="8"/>
  <c r="P24" i="8"/>
  <c r="M23" i="8"/>
  <c r="K23" i="8"/>
  <c r="L22" i="8"/>
  <c r="P20" i="8"/>
  <c r="M19" i="8"/>
  <c r="K19" i="8"/>
  <c r="L18" i="8"/>
  <c r="P16" i="8"/>
  <c r="K15" i="8"/>
  <c r="L14" i="8"/>
  <c r="P12" i="8"/>
  <c r="K11" i="8"/>
  <c r="L10" i="8"/>
  <c r="P26" i="8"/>
  <c r="M24" i="8"/>
  <c r="K24" i="8"/>
  <c r="L23" i="8"/>
  <c r="M20" i="8"/>
  <c r="K20" i="8"/>
  <c r="L19" i="8"/>
  <c r="M15" i="8"/>
  <c r="M11" i="8"/>
  <c r="J9" i="10"/>
  <c r="O4" i="10"/>
  <c r="J7" i="10"/>
  <c r="O5" i="10"/>
  <c r="J5" i="10"/>
  <c r="O9" i="10"/>
  <c r="J2" i="10"/>
  <c r="J10" i="10"/>
  <c r="J8" i="10"/>
  <c r="O7" i="10"/>
  <c r="J3" i="10"/>
  <c r="M16" i="8"/>
  <c r="M12" i="8"/>
  <c r="L24" i="8"/>
  <c r="L20" i="8"/>
  <c r="K13" i="8"/>
  <c r="P11" i="8"/>
  <c r="Q4" i="9"/>
  <c r="Q5" i="9" s="1"/>
  <c r="Q6" i="9" s="1"/>
  <c r="Q7" i="9" s="1"/>
  <c r="Q8" i="9" s="1"/>
  <c r="M4" i="9"/>
  <c r="N4" i="9"/>
  <c r="M5" i="9"/>
  <c r="N5" i="9"/>
  <c r="M6" i="9"/>
  <c r="N6" i="9"/>
  <c r="M7" i="9"/>
  <c r="N7" i="9"/>
  <c r="M8" i="9"/>
  <c r="N8" i="9"/>
  <c r="C4" i="9"/>
  <c r="D4" i="9"/>
  <c r="E4" i="9"/>
  <c r="F4" i="9"/>
  <c r="G4" i="9"/>
  <c r="H4" i="9"/>
  <c r="I4" i="9"/>
  <c r="C5" i="9"/>
  <c r="D5" i="9"/>
  <c r="E5" i="9"/>
  <c r="F5" i="9"/>
  <c r="G5" i="9"/>
  <c r="H5" i="9"/>
  <c r="I5" i="9"/>
  <c r="C6" i="9"/>
  <c r="D6" i="9"/>
  <c r="E6" i="9"/>
  <c r="F6" i="9"/>
  <c r="K6" i="9" s="1"/>
  <c r="G6" i="9"/>
  <c r="H6" i="9"/>
  <c r="I6" i="9"/>
  <c r="J6" i="9"/>
  <c r="C7" i="9"/>
  <c r="D7" i="9"/>
  <c r="E7" i="9"/>
  <c r="F7" i="9"/>
  <c r="G7" i="9"/>
  <c r="H7" i="9"/>
  <c r="I7" i="9"/>
  <c r="C8" i="9"/>
  <c r="J8" i="9" s="1"/>
  <c r="D8" i="9"/>
  <c r="E8" i="9"/>
  <c r="F8" i="9"/>
  <c r="G8" i="9"/>
  <c r="L8" i="9" s="1"/>
  <c r="H8" i="9"/>
  <c r="I8" i="9"/>
  <c r="N3" i="9"/>
  <c r="I3" i="9"/>
  <c r="M3" i="9"/>
  <c r="H3" i="9"/>
  <c r="G3" i="9"/>
  <c r="F3" i="9"/>
  <c r="E3" i="9"/>
  <c r="D3" i="9"/>
  <c r="C3" i="9"/>
  <c r="D3" i="8"/>
  <c r="E3" i="8"/>
  <c r="F3" i="8"/>
  <c r="G3" i="8"/>
  <c r="H3" i="8"/>
  <c r="I3" i="8"/>
  <c r="J3" i="8"/>
  <c r="N3" i="8"/>
  <c r="O3" i="8"/>
  <c r="D4" i="8"/>
  <c r="E4" i="8"/>
  <c r="F4" i="8"/>
  <c r="G4" i="8"/>
  <c r="H4" i="8"/>
  <c r="I4" i="8"/>
  <c r="J4" i="8"/>
  <c r="N4" i="8"/>
  <c r="O4" i="8"/>
  <c r="D5" i="8"/>
  <c r="E5" i="8"/>
  <c r="F5" i="8"/>
  <c r="G5" i="8"/>
  <c r="H5" i="8"/>
  <c r="I5" i="8"/>
  <c r="J5" i="8"/>
  <c r="N5" i="8"/>
  <c r="O5" i="8"/>
  <c r="D6" i="8"/>
  <c r="E6" i="8"/>
  <c r="F6" i="8"/>
  <c r="G6" i="8"/>
  <c r="H6" i="8"/>
  <c r="I6" i="8"/>
  <c r="J6" i="8"/>
  <c r="N6" i="8"/>
  <c r="O6" i="8"/>
  <c r="D7" i="8"/>
  <c r="E7" i="8"/>
  <c r="F7" i="8"/>
  <c r="G7" i="8"/>
  <c r="H7" i="8"/>
  <c r="I7" i="8"/>
  <c r="J7" i="8"/>
  <c r="N7" i="8"/>
  <c r="O7" i="8"/>
  <c r="D8" i="8"/>
  <c r="E8" i="8"/>
  <c r="F8" i="8"/>
  <c r="G8" i="8"/>
  <c r="H8" i="8"/>
  <c r="I8" i="8"/>
  <c r="J8" i="8"/>
  <c r="N8" i="8"/>
  <c r="O8" i="8"/>
  <c r="D9" i="8"/>
  <c r="E9" i="8"/>
  <c r="F9" i="8"/>
  <c r="G9" i="8"/>
  <c r="H9" i="8"/>
  <c r="I9" i="8"/>
  <c r="J9" i="8"/>
  <c r="N9" i="8"/>
  <c r="O9" i="8"/>
  <c r="O2" i="8"/>
  <c r="N2" i="8"/>
  <c r="J2" i="8"/>
  <c r="I2" i="8"/>
  <c r="H2" i="8"/>
  <c r="G2" i="8"/>
  <c r="F2" i="8"/>
  <c r="E2" i="8"/>
  <c r="D2" i="8"/>
  <c r="R2" i="8" l="1"/>
  <c r="T2" i="8"/>
  <c r="S2" i="8"/>
  <c r="U2" i="8"/>
  <c r="P4" i="8"/>
  <c r="L6" i="8"/>
  <c r="P6" i="8"/>
  <c r="K4" i="8"/>
  <c r="K3" i="8"/>
  <c r="P9" i="8"/>
  <c r="P5" i="8"/>
  <c r="M9" i="8"/>
  <c r="L8" i="8"/>
  <c r="M6" i="8"/>
  <c r="K6" i="8"/>
  <c r="L4" i="8"/>
  <c r="M3" i="8"/>
  <c r="L2" i="8"/>
  <c r="P2" i="8"/>
  <c r="K7" i="8"/>
  <c r="K2" i="8"/>
  <c r="M2" i="8"/>
  <c r="J7" i="9"/>
  <c r="O8" i="9"/>
  <c r="O7" i="9"/>
  <c r="O5" i="9"/>
  <c r="J4" i="9"/>
  <c r="O6" i="9"/>
  <c r="O4" i="9"/>
  <c r="K8" i="9"/>
  <c r="K5" i="9"/>
  <c r="J5" i="9"/>
  <c r="K7" i="9"/>
  <c r="L4" i="9"/>
  <c r="L6" i="9"/>
  <c r="K4" i="9"/>
  <c r="K9" i="8"/>
  <c r="P8" i="8"/>
  <c r="P7" i="8"/>
  <c r="L3" i="8"/>
  <c r="K8" i="8"/>
  <c r="M7" i="8"/>
  <c r="L7" i="8"/>
  <c r="K5" i="8"/>
  <c r="P3" i="8"/>
  <c r="M5" i="8"/>
  <c r="L7" i="9"/>
  <c r="L5" i="9"/>
  <c r="O3" i="9"/>
  <c r="K3" i="9"/>
  <c r="L3" i="9"/>
  <c r="J3" i="9"/>
  <c r="M8" i="8"/>
  <c r="M4" i="8"/>
  <c r="L9" i="8"/>
  <c r="L5" i="8"/>
  <c r="U3" i="8" l="1"/>
  <c r="U4" i="8" s="1"/>
  <c r="U5" i="8" s="1"/>
  <c r="U6" i="8" s="1"/>
  <c r="U7" i="8" s="1"/>
  <c r="U8" i="8" s="1"/>
  <c r="U9" i="8" s="1"/>
  <c r="U10" i="8" s="1"/>
  <c r="U11" i="8" s="1"/>
  <c r="U12" i="8" s="1"/>
  <c r="U13" i="8" s="1"/>
  <c r="U14" i="8" s="1"/>
  <c r="U15" i="8" s="1"/>
  <c r="U16" i="8" s="1"/>
  <c r="U17" i="8" s="1"/>
  <c r="U18" i="8" s="1"/>
  <c r="U19" i="8" s="1"/>
  <c r="U20" i="8" s="1"/>
  <c r="U21" i="8" s="1"/>
  <c r="U22" i="8" s="1"/>
  <c r="U23" i="8" s="1"/>
  <c r="U24" i="8" s="1"/>
  <c r="U25" i="8" s="1"/>
  <c r="U26" i="8" s="1"/>
  <c r="U27" i="8" s="1"/>
  <c r="S3" i="8"/>
  <c r="S4" i="8" s="1"/>
  <c r="S5" i="8" s="1"/>
  <c r="S6" i="8" s="1"/>
  <c r="S7" i="8" s="1"/>
  <c r="S8" i="8" s="1"/>
  <c r="S9" i="8" s="1"/>
  <c r="S10" i="8" s="1"/>
  <c r="S11" i="8" s="1"/>
  <c r="S12" i="8" s="1"/>
  <c r="S13" i="8" s="1"/>
  <c r="S14" i="8" s="1"/>
  <c r="S15" i="8" s="1"/>
  <c r="S16" i="8" s="1"/>
  <c r="S17" i="8" s="1"/>
  <c r="S18" i="8" s="1"/>
  <c r="S19" i="8" s="1"/>
  <c r="S20" i="8" s="1"/>
  <c r="S21" i="8" s="1"/>
  <c r="S22" i="8" s="1"/>
  <c r="S23" i="8" s="1"/>
  <c r="S24" i="8" s="1"/>
  <c r="S25" i="8" s="1"/>
  <c r="S26" i="8" s="1"/>
  <c r="S27" i="8" s="1"/>
  <c r="T3" i="8"/>
  <c r="T4" i="8" s="1"/>
  <c r="T5" i="8" s="1"/>
  <c r="T6" i="8" s="1"/>
  <c r="T7" i="8" s="1"/>
  <c r="T8" i="8" s="1"/>
  <c r="T9" i="8" s="1"/>
  <c r="T10" i="8" s="1"/>
  <c r="T11" i="8" s="1"/>
  <c r="T12" i="8" s="1"/>
  <c r="T13" i="8" s="1"/>
  <c r="T14" i="8" s="1"/>
  <c r="T15" i="8" s="1"/>
  <c r="T16" i="8" s="1"/>
  <c r="T17" i="8" s="1"/>
  <c r="T18" i="8" s="1"/>
  <c r="T19" i="8" s="1"/>
  <c r="T20" i="8" s="1"/>
  <c r="T21" i="8" s="1"/>
  <c r="T22" i="8" s="1"/>
  <c r="T23" i="8" s="1"/>
  <c r="T24" i="8" s="1"/>
  <c r="T25" i="8" s="1"/>
  <c r="T26" i="8" s="1"/>
  <c r="T27" i="8" s="1"/>
  <c r="R3" i="8"/>
  <c r="R4" i="8" s="1"/>
  <c r="R5" i="8" s="1"/>
  <c r="R6" i="8" s="1"/>
  <c r="R7" i="8" s="1"/>
  <c r="R8" i="8" s="1"/>
  <c r="R9" i="8" s="1"/>
  <c r="R10" i="8" s="1"/>
  <c r="R11" i="8" s="1"/>
  <c r="R12" i="8" s="1"/>
  <c r="R13" i="8" s="1"/>
  <c r="R14" i="8" s="1"/>
  <c r="R15" i="8" s="1"/>
  <c r="R16" i="8" s="1"/>
  <c r="R17" i="8" s="1"/>
  <c r="R18" i="8" s="1"/>
  <c r="R19" i="8" s="1"/>
  <c r="R20" i="8" s="1"/>
  <c r="R21" i="8" s="1"/>
  <c r="R22" i="8" s="1"/>
  <c r="R23" i="8" s="1"/>
  <c r="R24" i="8" s="1"/>
  <c r="R25" i="8" s="1"/>
  <c r="R26" i="8" s="1"/>
  <c r="R27" i="8" s="1"/>
  <c r="T73" i="1" l="1"/>
  <c r="T74" i="1"/>
  <c r="U73" i="1" l="1"/>
  <c r="V73" i="1"/>
  <c r="U74" i="1"/>
  <c r="V74" i="1"/>
  <c r="T75" i="1"/>
  <c r="U75" i="1"/>
  <c r="V75" i="1"/>
  <c r="T76" i="1"/>
  <c r="U76" i="1"/>
  <c r="V76" i="1"/>
  <c r="T77" i="1"/>
  <c r="U77" i="1"/>
  <c r="V77" i="1"/>
  <c r="T78" i="1"/>
  <c r="U78" i="1"/>
  <c r="V78" i="1"/>
  <c r="T79" i="1"/>
  <c r="U79" i="1"/>
  <c r="V79" i="1"/>
  <c r="T80" i="1"/>
  <c r="U80" i="1"/>
  <c r="V80" i="1"/>
  <c r="T81" i="1"/>
  <c r="U81" i="1"/>
  <c r="V81" i="1"/>
  <c r="T82" i="1"/>
  <c r="U82" i="1"/>
  <c r="V82" i="1"/>
  <c r="T83" i="1"/>
  <c r="U83" i="1"/>
  <c r="V83" i="1"/>
  <c r="T72" i="1"/>
  <c r="V72" i="1"/>
  <c r="U72" i="1"/>
  <c r="T71" i="1" l="1"/>
  <c r="V71" i="1"/>
  <c r="U71" i="1"/>
  <c r="T70" i="1" l="1"/>
  <c r="V70" i="1"/>
  <c r="U70" i="1"/>
  <c r="T69" i="1"/>
  <c r="V69" i="1"/>
  <c r="U69" i="1"/>
  <c r="T68" i="1"/>
  <c r="V68" i="1"/>
  <c r="U68" i="1"/>
  <c r="V66" i="1" l="1"/>
  <c r="V67" i="1"/>
  <c r="U66" i="1"/>
  <c r="U67" i="1"/>
  <c r="T59" i="1"/>
  <c r="T60" i="1"/>
  <c r="T61" i="1"/>
  <c r="T62" i="1"/>
  <c r="T63" i="1"/>
  <c r="T64" i="1"/>
  <c r="T65" i="1"/>
  <c r="T66" i="1"/>
  <c r="T67" i="1"/>
  <c r="V45" i="2"/>
  <c r="V46" i="2"/>
  <c r="V47" i="2"/>
  <c r="V48" i="2"/>
  <c r="V49" i="2"/>
  <c r="V50" i="2"/>
  <c r="V51" i="2"/>
  <c r="V52" i="2"/>
  <c r="V53" i="2"/>
  <c r="P42" i="2"/>
  <c r="P43" i="2"/>
  <c r="P44" i="2"/>
  <c r="P45" i="2"/>
  <c r="P47" i="2"/>
  <c r="P49" i="2"/>
  <c r="P50" i="2"/>
  <c r="P51" i="2"/>
  <c r="P52" i="2"/>
  <c r="P53" i="2"/>
  <c r="P54" i="2"/>
  <c r="P55" i="2"/>
  <c r="U3" i="7"/>
  <c r="U4" i="7"/>
  <c r="U5" i="7"/>
  <c r="U6" i="7"/>
  <c r="U7" i="7"/>
  <c r="U8" i="7"/>
  <c r="U9" i="7"/>
  <c r="U10" i="7"/>
  <c r="U11" i="7"/>
  <c r="U12" i="7"/>
  <c r="U13" i="7"/>
  <c r="U14" i="7"/>
  <c r="U15" i="7"/>
  <c r="U16" i="7"/>
  <c r="U17" i="7"/>
  <c r="U18" i="7"/>
  <c r="U19" i="7"/>
  <c r="U20" i="7"/>
  <c r="U21" i="7"/>
  <c r="U22" i="7"/>
  <c r="U23" i="7"/>
  <c r="U24" i="7"/>
  <c r="U25" i="7"/>
  <c r="U26" i="7"/>
  <c r="T3" i="7"/>
  <c r="T4" i="7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S3" i="7"/>
  <c r="S4" i="7"/>
  <c r="S5" i="7"/>
  <c r="S6" i="7"/>
  <c r="S7" i="7"/>
  <c r="S8" i="7"/>
  <c r="S9" i="7"/>
  <c r="S10" i="7"/>
  <c r="S11" i="7"/>
  <c r="S12" i="7"/>
  <c r="S13" i="7"/>
  <c r="S14" i="7"/>
  <c r="S15" i="7"/>
  <c r="S16" i="7"/>
  <c r="S17" i="7"/>
  <c r="S18" i="7"/>
  <c r="S19" i="7"/>
  <c r="S20" i="7"/>
  <c r="S21" i="7"/>
  <c r="S22" i="7"/>
  <c r="S23" i="7"/>
  <c r="S24" i="7"/>
  <c r="S25" i="7"/>
  <c r="S26" i="7"/>
  <c r="S27" i="7"/>
  <c r="U2" i="7"/>
  <c r="T2" i="7"/>
  <c r="S2" i="7"/>
  <c r="R41" i="2"/>
  <c r="T58" i="1"/>
  <c r="V38" i="2"/>
  <c r="V39" i="2"/>
  <c r="V40" i="2"/>
  <c r="V41" i="2"/>
  <c r="V42" i="2"/>
  <c r="V43" i="2"/>
  <c r="V44" i="2"/>
  <c r="V37" i="2"/>
  <c r="P38" i="2"/>
  <c r="P39" i="2"/>
  <c r="P40" i="2"/>
  <c r="P41" i="2"/>
  <c r="V58" i="1"/>
  <c r="V59" i="1"/>
  <c r="V60" i="1"/>
  <c r="V61" i="1"/>
  <c r="V62" i="1"/>
  <c r="V63" i="1"/>
  <c r="V64" i="1"/>
  <c r="V65" i="1"/>
  <c r="T57" i="1"/>
  <c r="V57" i="1"/>
  <c r="T56" i="1"/>
  <c r="V56" i="1"/>
  <c r="V32" i="2"/>
  <c r="V33" i="2"/>
  <c r="V34" i="2"/>
  <c r="V35" i="2"/>
  <c r="V36" i="2"/>
  <c r="P30" i="2"/>
  <c r="P31" i="2"/>
  <c r="P32" i="2"/>
  <c r="P33" i="2"/>
  <c r="P34" i="2"/>
  <c r="P35" i="2"/>
  <c r="P36" i="2"/>
  <c r="P37" i="2"/>
  <c r="P29" i="2"/>
  <c r="P28" i="2"/>
  <c r="T55" i="1"/>
  <c r="V55" i="1"/>
  <c r="P24" i="2"/>
  <c r="P25" i="2"/>
  <c r="P26" i="2"/>
  <c r="P27" i="2"/>
  <c r="P21" i="2"/>
  <c r="P22" i="2"/>
  <c r="T54" i="1"/>
  <c r="V54" i="1"/>
  <c r="V53" i="1"/>
  <c r="T53" i="1"/>
  <c r="U62" i="1"/>
  <c r="U63" i="1"/>
  <c r="U64" i="1"/>
  <c r="U65" i="1"/>
  <c r="U52" i="1"/>
  <c r="U53" i="1"/>
  <c r="U54" i="1"/>
  <c r="U55" i="1"/>
  <c r="U56" i="1"/>
  <c r="U57" i="1"/>
  <c r="U58" i="1"/>
  <c r="U59" i="1"/>
  <c r="U60" i="1"/>
  <c r="T52" i="1"/>
  <c r="V52" i="1"/>
  <c r="T51" i="1"/>
  <c r="V51" i="1"/>
  <c r="U50" i="1"/>
  <c r="T50" i="1"/>
  <c r="V50" i="1"/>
  <c r="T49" i="1"/>
  <c r="V49" i="1"/>
  <c r="T48" i="1"/>
  <c r="V48" i="1"/>
  <c r="U48" i="1"/>
  <c r="T47" i="1"/>
  <c r="V47" i="1"/>
  <c r="U47" i="1"/>
  <c r="T46" i="1"/>
  <c r="V46" i="1"/>
  <c r="U46" i="1"/>
  <c r="T45" i="1"/>
  <c r="V45" i="1"/>
  <c r="U45" i="1"/>
  <c r="T44" i="1"/>
  <c r="V44" i="1"/>
  <c r="U44" i="1"/>
  <c r="T43" i="1"/>
  <c r="V43" i="1"/>
  <c r="U43" i="1"/>
  <c r="T42" i="1"/>
  <c r="V42" i="1"/>
  <c r="U42" i="1"/>
  <c r="V16" i="2"/>
  <c r="U26" i="1"/>
  <c r="U27" i="1"/>
  <c r="U28" i="1"/>
  <c r="U29" i="1"/>
  <c r="U30" i="1"/>
  <c r="U31" i="1"/>
  <c r="U32" i="1"/>
  <c r="U33" i="1"/>
  <c r="U34" i="1"/>
  <c r="U36" i="1"/>
  <c r="U37" i="1"/>
  <c r="U39" i="1"/>
  <c r="U40" i="1"/>
  <c r="U41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2" i="1"/>
  <c r="V3" i="2"/>
  <c r="V4" i="2"/>
  <c r="V5" i="2"/>
  <c r="V6" i="2"/>
  <c r="V7" i="2"/>
  <c r="V8" i="2"/>
  <c r="V9" i="2"/>
  <c r="V10" i="2"/>
  <c r="V11" i="2"/>
  <c r="V12" i="2"/>
  <c r="V13" i="2"/>
  <c r="V14" i="2"/>
  <c r="V15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2" i="2"/>
  <c r="P3" i="2"/>
  <c r="P4" i="2"/>
  <c r="P6" i="2"/>
  <c r="P7" i="2"/>
  <c r="P8" i="2"/>
  <c r="P9" i="2"/>
  <c r="P10" i="2"/>
  <c r="P12" i="2"/>
  <c r="P13" i="2"/>
  <c r="P14" i="2"/>
  <c r="P15" i="2"/>
  <c r="P16" i="2"/>
  <c r="P17" i="2"/>
  <c r="P18" i="2"/>
  <c r="P19" i="2"/>
  <c r="P20" i="2"/>
  <c r="P2" i="2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20" i="1"/>
  <c r="U22" i="1"/>
  <c r="U23" i="1"/>
  <c r="U24" i="1"/>
  <c r="U25" i="1"/>
  <c r="U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" i="1"/>
  <c r="K93" i="6"/>
  <c r="F49" i="6"/>
  <c r="F27" i="6"/>
  <c r="D14" i="4"/>
  <c r="F10" i="6"/>
</calcChain>
</file>

<file path=xl/sharedStrings.xml><?xml version="1.0" encoding="utf-8"?>
<sst xmlns="http://schemas.openxmlformats.org/spreadsheetml/2006/main" count="1288" uniqueCount="391">
  <si>
    <t>Champion joué</t>
  </si>
  <si>
    <t>Phase de laning</t>
  </si>
  <si>
    <t>Poke</t>
  </si>
  <si>
    <t>Farm</t>
  </si>
  <si>
    <t>Tués</t>
  </si>
  <si>
    <t>Morts</t>
  </si>
  <si>
    <t>Assistances</t>
  </si>
  <si>
    <t>Creeps</t>
  </si>
  <si>
    <t>Avantage en early</t>
  </si>
  <si>
    <t>Revenir dans la partie</t>
  </si>
  <si>
    <t>Ganks ennemis (morts)</t>
  </si>
  <si>
    <t>Ganks alliés (tués)</t>
  </si>
  <si>
    <t>Jungler allié</t>
  </si>
  <si>
    <t>Jungler ennemi</t>
  </si>
  <si>
    <t>Zoé</t>
  </si>
  <si>
    <t>Zed</t>
  </si>
  <si>
    <t>Xin Zhao</t>
  </si>
  <si>
    <t>Graves</t>
  </si>
  <si>
    <t>Temps de jeu (s)</t>
  </si>
  <si>
    <t>Temps de jeu (min)</t>
  </si>
  <si>
    <t>Creeps/min</t>
  </si>
  <si>
    <t>Kayn</t>
  </si>
  <si>
    <t>Commentaires</t>
  </si>
  <si>
    <t>Zed R -&gt; R dodge/E stun</t>
  </si>
  <si>
    <t>4 = Bon / Oui</t>
  </si>
  <si>
    <t>2 = Pas bon / Non</t>
  </si>
  <si>
    <t>5 = Très bon / Beaucoup</t>
  </si>
  <si>
    <t>1 = Mauvais / Pas du tout</t>
  </si>
  <si>
    <t>Date</t>
  </si>
  <si>
    <t>3 = Moyen / Aucun / Equivalent</t>
  </si>
  <si>
    <t>Twisted Fate</t>
  </si>
  <si>
    <t>Anivia</t>
  </si>
  <si>
    <t>Lee Sin</t>
  </si>
  <si>
    <t>Trundle</t>
  </si>
  <si>
    <t>Akali</t>
  </si>
  <si>
    <t>Warwick</t>
  </si>
  <si>
    <t>Lee sin</t>
  </si>
  <si>
    <t>Type</t>
  </si>
  <si>
    <t>Assassin</t>
  </si>
  <si>
    <t>Mage contrôle</t>
  </si>
  <si>
    <t>K/D/A</t>
  </si>
  <si>
    <t>Yasuo</t>
  </si>
  <si>
    <t>Bruiser</t>
  </si>
  <si>
    <t>Nocturne</t>
  </si>
  <si>
    <t>Riven</t>
  </si>
  <si>
    <t>K/D/A équipe</t>
  </si>
  <si>
    <t>35/22/55</t>
  </si>
  <si>
    <t>35/19/58</t>
  </si>
  <si>
    <t>32/20/39</t>
  </si>
  <si>
    <t>22/30/22</t>
  </si>
  <si>
    <t>Bon contre Yas, passif passe par-dessus son mur</t>
  </si>
  <si>
    <t>Adc ennemi</t>
  </si>
  <si>
    <t>Support ennemi</t>
  </si>
  <si>
    <t>Morgana</t>
  </si>
  <si>
    <t>Rakan</t>
  </si>
  <si>
    <t>Vayne</t>
  </si>
  <si>
    <t>Udyr</t>
  </si>
  <si>
    <t>Evelynn</t>
  </si>
  <si>
    <t>12/33/14</t>
  </si>
  <si>
    <t>Talon</t>
  </si>
  <si>
    <t>Maitre Yi</t>
  </si>
  <si>
    <t>Darius</t>
  </si>
  <si>
    <t>40/26/52</t>
  </si>
  <si>
    <t>Phase de laning très dure</t>
  </si>
  <si>
    <t>Orianna</t>
  </si>
  <si>
    <t>Teemo</t>
  </si>
  <si>
    <t>9/19/6</t>
  </si>
  <si>
    <t>Elise</t>
  </si>
  <si>
    <t>Lulu</t>
  </si>
  <si>
    <t>36/54/50</t>
  </si>
  <si>
    <t>Champion ennemi</t>
  </si>
  <si>
    <t>LeBlanc</t>
  </si>
  <si>
    <t>Katarina</t>
  </si>
  <si>
    <t>Aatrox</t>
  </si>
  <si>
    <t>Adc/suport allié</t>
  </si>
  <si>
    <t>Ashe</t>
  </si>
  <si>
    <t>Sona</t>
  </si>
  <si>
    <t>Annie</t>
  </si>
  <si>
    <t>Temps (min)</t>
  </si>
  <si>
    <t>Temps (s)</t>
  </si>
  <si>
    <t>31/37/51</t>
  </si>
  <si>
    <t>Kha'Zix</t>
  </si>
  <si>
    <t>30/26/49</t>
  </si>
  <si>
    <t>36/47/52</t>
  </si>
  <si>
    <t>Lux</t>
  </si>
  <si>
    <t>Mage contrôle distance</t>
  </si>
  <si>
    <t>57/48/99</t>
  </si>
  <si>
    <t>Kayn one shot littérallement TF</t>
  </si>
  <si>
    <t>Rammus</t>
  </si>
  <si>
    <t>Tank</t>
  </si>
  <si>
    <t>26/15/32</t>
  </si>
  <si>
    <t>Maître Yi</t>
  </si>
  <si>
    <t>Zac</t>
  </si>
  <si>
    <t>13/31/13</t>
  </si>
  <si>
    <t>Yi m'a soulevé</t>
  </si>
  <si>
    <t>Ahri</t>
  </si>
  <si>
    <t>Sejuani</t>
  </si>
  <si>
    <t>42/46/53</t>
  </si>
  <si>
    <t>Très bon farm, pas de soucis avec Kayn</t>
  </si>
  <si>
    <t>Taliyah</t>
  </si>
  <si>
    <t>37/45/51</t>
  </si>
  <si>
    <t>Ezreal</t>
  </si>
  <si>
    <t>Nami</t>
  </si>
  <si>
    <t>Diana</t>
  </si>
  <si>
    <t>17/39/31</t>
  </si>
  <si>
    <t>Wukong</t>
  </si>
  <si>
    <t>26/31/17</t>
  </si>
  <si>
    <t>Zed one shot Taliyah</t>
  </si>
  <si>
    <t>33/43/48</t>
  </si>
  <si>
    <t>Jinx</t>
  </si>
  <si>
    <t>Alistar</t>
  </si>
  <si>
    <t>Jax</t>
  </si>
  <si>
    <t>Cho'Gath</t>
  </si>
  <si>
    <t>31/6/46</t>
  </si>
  <si>
    <t>Lucian</t>
  </si>
  <si>
    <t>Taric</t>
  </si>
  <si>
    <t>Swain</t>
  </si>
  <si>
    <t>Kindred</t>
  </si>
  <si>
    <t>8/15/9</t>
  </si>
  <si>
    <t>AFK chez nous</t>
  </si>
  <si>
    <t>Varus</t>
  </si>
  <si>
    <t>Braum</t>
  </si>
  <si>
    <t>Shaco</t>
  </si>
  <si>
    <t>Gragas</t>
  </si>
  <si>
    <t>42/46/91</t>
  </si>
  <si>
    <t>Ryze</t>
  </si>
  <si>
    <t>Support</t>
  </si>
  <si>
    <t>Rumble</t>
  </si>
  <si>
    <t>Miss Fortune</t>
  </si>
  <si>
    <t>Leona</t>
  </si>
  <si>
    <t>Cassiopeia</t>
  </si>
  <si>
    <t>21/14/15</t>
  </si>
  <si>
    <t>Mage burst</t>
  </si>
  <si>
    <t>43/30/67</t>
  </si>
  <si>
    <t>Bard</t>
  </si>
  <si>
    <t>Brand</t>
  </si>
  <si>
    <t>63/46/75</t>
  </si>
  <si>
    <t>Patch</t>
  </si>
  <si>
    <t>8.13</t>
  </si>
  <si>
    <t>Vladimir</t>
  </si>
  <si>
    <t>8.14</t>
  </si>
  <si>
    <t>AFK + AFK trois minutes chez moi</t>
  </si>
  <si>
    <t>Kog'Maw</t>
  </si>
  <si>
    <t>Jhin</t>
  </si>
  <si>
    <t>Malphite</t>
  </si>
  <si>
    <t>16/26/12</t>
  </si>
  <si>
    <t>33/52/42</t>
  </si>
  <si>
    <t>Dégâts/min</t>
  </si>
  <si>
    <t>Dégâts</t>
  </si>
  <si>
    <t>3/7/3*</t>
  </si>
  <si>
    <t>17/04/14*</t>
  </si>
  <si>
    <t>24/08/028*</t>
  </si>
  <si>
    <t>Défaite</t>
  </si>
  <si>
    <t>Victoire</t>
  </si>
  <si>
    <t>Janna</t>
  </si>
  <si>
    <t>Thresh</t>
  </si>
  <si>
    <t>35/12/41</t>
  </si>
  <si>
    <t>Janna m'a carry</t>
  </si>
  <si>
    <t>Fizz</t>
  </si>
  <si>
    <t>Olaf</t>
  </si>
  <si>
    <t>29/28/39</t>
  </si>
  <si>
    <t>Garen</t>
  </si>
  <si>
    <t>12/25/11</t>
  </si>
  <si>
    <t>Vi</t>
  </si>
  <si>
    <t>Pyke</t>
  </si>
  <si>
    <t>27/22/23</t>
  </si>
  <si>
    <t>Semaine</t>
  </si>
  <si>
    <t>Mois</t>
  </si>
  <si>
    <t>Veigar</t>
  </si>
  <si>
    <t>Twitch</t>
  </si>
  <si>
    <t>39/18/44</t>
  </si>
  <si>
    <t>Combattant</t>
  </si>
  <si>
    <t>35/24/36</t>
  </si>
  <si>
    <t>3 smites chez ennemi</t>
  </si>
  <si>
    <t>KDA</t>
  </si>
  <si>
    <t>Étiquettes de lignes</t>
  </si>
  <si>
    <t>Total général</t>
  </si>
  <si>
    <t>Camille</t>
  </si>
  <si>
    <t>27/20/40</t>
  </si>
  <si>
    <t>Valeurs</t>
  </si>
  <si>
    <t>Somme de Victoire</t>
  </si>
  <si>
    <t>Somme de Défaite</t>
  </si>
  <si>
    <t>Malzahar</t>
  </si>
  <si>
    <t>Rengar</t>
  </si>
  <si>
    <t>Tristana</t>
  </si>
  <si>
    <t>48/51/70</t>
  </si>
  <si>
    <t>Rengar ennemi a solo carry 24/8</t>
  </si>
  <si>
    <t>41/30/55</t>
  </si>
  <si>
    <t>Caitlyn</t>
  </si>
  <si>
    <t>Kai'sa</t>
  </si>
  <si>
    <t>26/14/26</t>
  </si>
  <si>
    <t>25/35/43</t>
  </si>
  <si>
    <t>Nunu</t>
  </si>
  <si>
    <t>Kassadin</t>
  </si>
  <si>
    <t>35/50/54</t>
  </si>
  <si>
    <t>20/33/37</t>
  </si>
  <si>
    <t>Blitzcrank</t>
  </si>
  <si>
    <t>Poppy</t>
  </si>
  <si>
    <t>38/42/53</t>
  </si>
  <si>
    <t>21/45/14</t>
  </si>
  <si>
    <t>botlane troll, je 1v1 ou 1v2 tout le monde</t>
  </si>
  <si>
    <t>34/13/45</t>
  </si>
  <si>
    <t>57/30/63</t>
  </si>
  <si>
    <t>50/29/77</t>
  </si>
  <si>
    <t>Bonne team pour remonter, j'ai joué safe</t>
  </si>
  <si>
    <t>Moyenne de Creeps/min</t>
  </si>
  <si>
    <t>Moyenne de Dégâts/min</t>
  </si>
  <si>
    <t>Win rate :</t>
  </si>
  <si>
    <t>Moyenne de KDA</t>
  </si>
  <si>
    <t>Aurelion Sol</t>
  </si>
  <si>
    <t>Kai'Sa</t>
  </si>
  <si>
    <t>Pas mal de bug</t>
  </si>
  <si>
    <t>Jarvan IV</t>
  </si>
  <si>
    <t>43/45/45</t>
  </si>
  <si>
    <t>8;14</t>
  </si>
  <si>
    <t>Zoé me détruit</t>
  </si>
  <si>
    <t>28/37/34</t>
  </si>
  <si>
    <t>Yasuo trop mobile</t>
  </si>
  <si>
    <t>Amumu</t>
  </si>
  <si>
    <t>28/42/46</t>
  </si>
  <si>
    <t>Très mal joué, team moyenne</t>
  </si>
  <si>
    <t>Nidalee</t>
  </si>
  <si>
    <t>23/32/33</t>
  </si>
  <si>
    <t>Tryndamere</t>
  </si>
  <si>
    <t>40/39/43</t>
  </si>
  <si>
    <t>Laning phase dure</t>
  </si>
  <si>
    <t>15/06/13*</t>
  </si>
  <si>
    <t>23/12/28*</t>
  </si>
  <si>
    <t>Volibear</t>
  </si>
  <si>
    <t>30/44/50</t>
  </si>
  <si>
    <t>bonne game</t>
  </si>
  <si>
    <t>48/33/70</t>
  </si>
  <si>
    <t>Ahri en 6/0 au début, puis très bonne team avec très bonnes coordinations</t>
  </si>
  <si>
    <t>38/45/68</t>
  </si>
  <si>
    <t>30/07/22018</t>
  </si>
  <si>
    <t>Très difficile, j'ai mal joué</t>
  </si>
  <si>
    <t>46/45/63</t>
  </si>
  <si>
    <t>Xayah</t>
  </si>
  <si>
    <t>47/46/25</t>
  </si>
  <si>
    <t>59/40/84</t>
  </si>
  <si>
    <t>5CS/min au début puis easy à la fin</t>
  </si>
  <si>
    <t>Soraka</t>
  </si>
  <si>
    <t>32/24/48</t>
  </si>
  <si>
    <t>gros lags des fois</t>
  </si>
  <si>
    <t>Moyenne de K/D/A</t>
  </si>
  <si>
    <t>Moyenne de Avantage en early</t>
  </si>
  <si>
    <t>Moyenne de Poke</t>
  </si>
  <si>
    <t>Moyenne de Phase de laning</t>
  </si>
  <si>
    <t>Moyenne de Farm</t>
  </si>
  <si>
    <t>Moyenne de Revenir dans la partie</t>
  </si>
  <si>
    <t>Gold funnel</t>
  </si>
  <si>
    <t>Renekton</t>
  </si>
  <si>
    <t>8.15</t>
  </si>
  <si>
    <t>80ms</t>
  </si>
  <si>
    <t>ADC</t>
  </si>
  <si>
    <t>22/30/19</t>
  </si>
  <si>
    <t>80ms + déco 3 fois</t>
  </si>
  <si>
    <t>Gangplanck</t>
  </si>
  <si>
    <t>31/24/36</t>
  </si>
  <si>
    <t>Bon jungler</t>
  </si>
  <si>
    <t>37/38/52</t>
  </si>
  <si>
    <t>Snowball de Fizz</t>
  </si>
  <si>
    <t>35/46/46</t>
  </si>
  <si>
    <t>23/09/19*</t>
  </si>
  <si>
    <t>Snowball de Yasuo</t>
  </si>
  <si>
    <t>23/37/41</t>
  </si>
  <si>
    <t>Quinn</t>
  </si>
  <si>
    <t>17/04/17*</t>
  </si>
  <si>
    <t>Deux afk chez eux</t>
  </si>
  <si>
    <t>Tahm Kench</t>
  </si>
  <si>
    <t>26/08/25*</t>
  </si>
  <si>
    <t>36/49/40</t>
  </si>
  <si>
    <t>29/38/25</t>
  </si>
  <si>
    <t>Compo nulle</t>
  </si>
  <si>
    <t>Fiddlestick</t>
  </si>
  <si>
    <t>Shyvana</t>
  </si>
  <si>
    <t>35/48/35</t>
  </si>
  <si>
    <t>43/32/51</t>
  </si>
  <si>
    <t>16/4/16*</t>
  </si>
  <si>
    <t>24/9/13*</t>
  </si>
  <si>
    <t>Draven</t>
  </si>
  <si>
    <t>Dr Mundo</t>
  </si>
  <si>
    <t>39/43/65</t>
  </si>
  <si>
    <t>38/14/57</t>
  </si>
  <si>
    <t>22/43/33</t>
  </si>
  <si>
    <t>top 3/11, adc 9k damages</t>
  </si>
  <si>
    <t>Somme de Morts</t>
  </si>
  <si>
    <t>Somme de Assistances</t>
  </si>
  <si>
    <t>Somme de Tués</t>
  </si>
  <si>
    <t>KDA cumulé :</t>
  </si>
  <si>
    <t>42/19/58</t>
  </si>
  <si>
    <t>Zyra</t>
  </si>
  <si>
    <t>47/39/91</t>
  </si>
  <si>
    <t>35/22/56</t>
  </si>
  <si>
    <t>carry la game</t>
  </si>
  <si>
    <t>33/11/57</t>
  </si>
  <si>
    <t>24/29/42</t>
  </si>
  <si>
    <t>Joubine AFK</t>
  </si>
  <si>
    <t>24/38/42</t>
  </si>
  <si>
    <t>Kielo</t>
  </si>
  <si>
    <t>23/16/33</t>
  </si>
  <si>
    <t>38/32/57</t>
  </si>
  <si>
    <t>21/12/15*</t>
  </si>
  <si>
    <t>15/28/11</t>
  </si>
  <si>
    <t>30/28/51</t>
  </si>
  <si>
    <t>Karthus</t>
  </si>
  <si>
    <t>Pantheon</t>
  </si>
  <si>
    <t>45/45/96</t>
  </si>
  <si>
    <t>Serré</t>
  </si>
  <si>
    <t>Hecarim</t>
  </si>
  <si>
    <t>43/21/60</t>
  </si>
  <si>
    <t>Bons jungler/adc</t>
  </si>
  <si>
    <t>21/38/25</t>
  </si>
  <si>
    <t>Nautilus</t>
  </si>
  <si>
    <t>15/30/24</t>
  </si>
  <si>
    <t>24/46/28</t>
  </si>
  <si>
    <t>15/28/18*</t>
  </si>
  <si>
    <t>49/38/67</t>
  </si>
  <si>
    <t>Ganks (tués)</t>
  </si>
  <si>
    <t>Type joué</t>
  </si>
  <si>
    <t>Type ennemi</t>
  </si>
  <si>
    <t>Dragons ennemis</t>
  </si>
  <si>
    <t>Dragons tués</t>
  </si>
  <si>
    <t>Tank contrôle</t>
  </si>
  <si>
    <t>Tireur</t>
  </si>
  <si>
    <t>Barons ennemis</t>
  </si>
  <si>
    <t>Barons tués</t>
  </si>
  <si>
    <t>Herald ennemi</t>
  </si>
  <si>
    <t>Herald tué</t>
  </si>
  <si>
    <t>51/31/100</t>
  </si>
  <si>
    <t>55/64/103</t>
  </si>
  <si>
    <t>29/40/52</t>
  </si>
  <si>
    <t>toricoli</t>
  </si>
  <si>
    <t>Ziggs</t>
  </si>
  <si>
    <t>Ziggs tient très bien la lane</t>
  </si>
  <si>
    <t>43/32/49</t>
  </si>
  <si>
    <t>Heimerdinger</t>
  </si>
  <si>
    <t>21/24/28</t>
  </si>
  <si>
    <t>24/19/22</t>
  </si>
  <si>
    <t>8.16</t>
  </si>
  <si>
    <t>Ekko</t>
  </si>
  <si>
    <t>51/52/64</t>
  </si>
  <si>
    <t>Galio</t>
  </si>
  <si>
    <t>12/35/18</t>
  </si>
  <si>
    <t>33/36/44</t>
  </si>
  <si>
    <t>36/30/65</t>
  </si>
  <si>
    <t>35/34/40</t>
  </si>
  <si>
    <t>Lane très difficile</t>
  </si>
  <si>
    <t>45/44/58</t>
  </si>
  <si>
    <t>Lane difficile, Veigar prédit mvt de Zoé</t>
  </si>
  <si>
    <t>35/9/33</t>
  </si>
  <si>
    <t>Dur de push contre Malz</t>
  </si>
  <si>
    <t>3/17/2</t>
  </si>
  <si>
    <t>Abandon</t>
  </si>
  <si>
    <t>/</t>
  </si>
  <si>
    <t>Lag après 19min</t>
  </si>
  <si>
    <t>Win rate</t>
  </si>
  <si>
    <t>CS Score</t>
  </si>
  <si>
    <t>Win rate champion/champion</t>
  </si>
  <si>
    <t>Syndra</t>
  </si>
  <si>
    <t>21/29/33</t>
  </si>
  <si>
    <t>Lane de skill</t>
  </si>
  <si>
    <t>26/29/40</t>
  </si>
  <si>
    <t>46/28/47</t>
  </si>
  <si>
    <t>Lane difficile, Malz push trop vite</t>
  </si>
  <si>
    <t>25/13/42</t>
  </si>
  <si>
    <t>Bonne team</t>
  </si>
  <si>
    <t>34/40/50</t>
  </si>
  <si>
    <t>25/08/0218</t>
  </si>
  <si>
    <t>46/42/60</t>
  </si>
  <si>
    <t>8.17</t>
  </si>
  <si>
    <t>Kalista</t>
  </si>
  <si>
    <t>13/04/14*</t>
  </si>
  <si>
    <t>21/35/21</t>
  </si>
  <si>
    <t>28/23/44</t>
  </si>
  <si>
    <t>Kka'Zix</t>
  </si>
  <si>
    <t>40/48/48</t>
  </si>
  <si>
    <t>moy KDA</t>
  </si>
  <si>
    <t>moy CS</t>
  </si>
  <si>
    <t>Sivir</t>
  </si>
  <si>
    <t>14/24/27</t>
  </si>
  <si>
    <t>moy dégâts</t>
  </si>
  <si>
    <t>moy win rate</t>
  </si>
  <si>
    <t>Somme de moy KDA</t>
  </si>
  <si>
    <t>Somme de KDA</t>
  </si>
  <si>
    <t>Somme de moy CS</t>
  </si>
  <si>
    <t>Somme de Creeps/min</t>
  </si>
  <si>
    <t>Somme de moy dégâts</t>
  </si>
  <si>
    <t>Somme de Dégâts/min</t>
  </si>
  <si>
    <t>Somme de moy win rate</t>
  </si>
  <si>
    <t>Somme de Win rate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</si>
</sst>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4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14" fontId="0" fillId="2" borderId="0" xfId="0" applyNumberFormat="1" applyFill="1"/>
    <xf numFmtId="0" fontId="0" fillId="2" borderId="0" xfId="0" applyFill="1"/>
    <xf numFmtId="2" fontId="0" fillId="2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  <xf numFmtId="1" fontId="0" fillId="2" borderId="0" xfId="0" applyNumberForma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14" fontId="1" fillId="2" borderId="0" xfId="0" applyNumberFormat="1" applyFont="1" applyFill="1"/>
    <xf numFmtId="0" fontId="1" fillId="2" borderId="0" xfId="0" applyFont="1" applyFill="1"/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14" fontId="0" fillId="3" borderId="0" xfId="0" applyNumberFormat="1" applyFill="1"/>
    <xf numFmtId="0" fontId="0" fillId="3" borderId="0" xfId="0" applyFill="1"/>
    <xf numFmtId="14" fontId="0" fillId="3" borderId="0" xfId="0" applyNumberFormat="1" applyFill="1" applyAlignment="1">
      <alignment horizontal="center"/>
    </xf>
    <xf numFmtId="14" fontId="0" fillId="3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4" fontId="0" fillId="4" borderId="0" xfId="0" applyNumberFormat="1" applyFill="1" applyAlignment="1">
      <alignment horizontal="center"/>
    </xf>
    <xf numFmtId="14" fontId="0" fillId="4" borderId="0" xfId="0" applyNumberFormat="1" applyFill="1"/>
    <xf numFmtId="0" fontId="0" fillId="4" borderId="0" xfId="0" applyFill="1"/>
    <xf numFmtId="0" fontId="0" fillId="4" borderId="0" xfId="0" applyFill="1" applyAlignment="1">
      <alignment horizontal="center"/>
    </xf>
    <xf numFmtId="2" fontId="0" fillId="4" borderId="0" xfId="0" applyNumberFormat="1" applyFill="1" applyAlignment="1">
      <alignment horizontal="center"/>
    </xf>
    <xf numFmtId="1" fontId="0" fillId="4" borderId="0" xfId="0" applyNumberForma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0" fillId="4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9" fontId="0" fillId="0" borderId="0" xfId="1" applyFont="1" applyAlignment="1">
      <alignment horizontal="left"/>
    </xf>
    <xf numFmtId="0" fontId="3" fillId="0" borderId="0" xfId="0" applyFont="1" applyAlignment="1">
      <alignment horizontal="right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3" fillId="0" borderId="0" xfId="0" applyFont="1"/>
    <xf numFmtId="164" fontId="0" fillId="0" borderId="0" xfId="0" applyNumberFormat="1" applyAlignment="1">
      <alignment horizontal="center"/>
    </xf>
    <xf numFmtId="0" fontId="1" fillId="4" borderId="0" xfId="0" applyFont="1" applyFill="1" applyAlignment="1">
      <alignment horizontal="center" vertical="center"/>
    </xf>
    <xf numFmtId="164" fontId="1" fillId="4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14" fontId="1" fillId="4" borderId="0" xfId="0" applyNumberFormat="1" applyFont="1" applyFill="1"/>
    <xf numFmtId="0" fontId="1" fillId="4" borderId="0" xfId="0" applyNumberFormat="1" applyFont="1" applyFill="1" applyAlignment="1">
      <alignment horizontal="center"/>
    </xf>
    <xf numFmtId="0" fontId="1" fillId="4" borderId="0" xfId="0" applyNumberFormat="1" applyFont="1" applyFill="1" applyAlignment="1">
      <alignment horizontal="center" vertical="center"/>
    </xf>
    <xf numFmtId="0" fontId="1" fillId="4" borderId="0" xfId="0" applyFont="1" applyFill="1"/>
    <xf numFmtId="164" fontId="0" fillId="0" borderId="0" xfId="0" applyNumberFormat="1"/>
    <xf numFmtId="164" fontId="0" fillId="4" borderId="0" xfId="0" applyNumberFormat="1" applyFill="1" applyAlignment="1">
      <alignment horizontal="center"/>
    </xf>
    <xf numFmtId="164" fontId="0" fillId="4" borderId="0" xfId="0" applyNumberFormat="1" applyFill="1"/>
    <xf numFmtId="164" fontId="0" fillId="2" borderId="0" xfId="0" applyNumberFormat="1" applyFill="1" applyAlignment="1">
      <alignment horizontal="center"/>
    </xf>
    <xf numFmtId="2" fontId="4" fillId="0" borderId="0" xfId="0" applyNumberFormat="1" applyFont="1"/>
    <xf numFmtId="2" fontId="0" fillId="0" borderId="0" xfId="0" applyNumberFormat="1"/>
    <xf numFmtId="2" fontId="0" fillId="0" borderId="0" xfId="0" pivotButton="1" applyNumberFormat="1"/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left" indent="1"/>
    </xf>
    <xf numFmtId="2" fontId="3" fillId="0" borderId="0" xfId="0" applyNumberFormat="1" applyFont="1" applyAlignment="1">
      <alignment horizontal="right"/>
    </xf>
    <xf numFmtId="14" fontId="0" fillId="0" borderId="0" xfId="0" applyNumberFormat="1" applyAlignment="1">
      <alignment horizontal="left"/>
    </xf>
    <xf numFmtId="14" fontId="0" fillId="0" borderId="0" xfId="0" pivotButton="1" applyNumberFormat="1"/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2" fontId="0" fillId="2" borderId="0" xfId="0" applyNumberFormat="1" applyFill="1"/>
    <xf numFmtId="2" fontId="0" fillId="4" borderId="0" xfId="0" applyNumberFormat="1" applyFill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" fontId="0" fillId="3" borderId="0" xfId="0" applyNumberFormat="1" applyFill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1" fontId="1" fillId="4" borderId="0" xfId="0" applyNumberFormat="1" applyFont="1" applyFill="1" applyAlignment="1">
      <alignment horizontal="center" vertical="center"/>
    </xf>
    <xf numFmtId="9" fontId="0" fillId="0" borderId="0" xfId="1" applyFont="1"/>
    <xf numFmtId="1" fontId="0" fillId="0" borderId="0" xfId="0" applyNumberFormat="1"/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/>
    <xf numFmtId="164" fontId="0" fillId="0" borderId="0" xfId="0" applyNumberFormat="1" applyFill="1"/>
    <xf numFmtId="1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9" fontId="0" fillId="0" borderId="0" xfId="1" applyFont="1" applyAlignment="1">
      <alignment horizontal="center" vertical="center"/>
    </xf>
    <xf numFmtId="0" fontId="0" fillId="7" borderId="1" xfId="0" applyFill="1" applyBorder="1" applyAlignment="1">
      <alignment horizontal="center" vertical="center" textRotation="90"/>
    </xf>
    <xf numFmtId="0" fontId="0" fillId="6" borderId="1" xfId="0" applyFill="1" applyBorder="1" applyAlignment="1">
      <alignment horizontal="center" vertical="center" textRotation="90"/>
    </xf>
    <xf numFmtId="0" fontId="0" fillId="8" borderId="1" xfId="0" applyFill="1" applyBorder="1" applyAlignment="1">
      <alignment horizontal="center" vertical="center" textRotation="90"/>
    </xf>
    <xf numFmtId="0" fontId="0" fillId="0" borderId="1" xfId="0" applyFill="1" applyBorder="1" applyAlignment="1">
      <alignment horizontal="center" vertical="center" textRotation="90"/>
    </xf>
    <xf numFmtId="164" fontId="0" fillId="7" borderId="1" xfId="0" applyNumberFormat="1" applyFill="1" applyBorder="1" applyAlignment="1">
      <alignment horizontal="center" vertical="center" textRotation="90"/>
    </xf>
    <xf numFmtId="164" fontId="0" fillId="6" borderId="1" xfId="0" applyNumberFormat="1" applyFill="1" applyBorder="1" applyAlignment="1">
      <alignment horizontal="center" vertical="center" textRotation="90"/>
    </xf>
    <xf numFmtId="1" fontId="0" fillId="8" borderId="1" xfId="0" applyNumberFormat="1" applyFill="1" applyBorder="1" applyAlignment="1">
      <alignment horizontal="center" vertical="center" textRotation="90"/>
    </xf>
    <xf numFmtId="0" fontId="0" fillId="5" borderId="1" xfId="0" applyFill="1" applyBorder="1" applyAlignment="1">
      <alignment horizontal="center" vertical="center" textRotation="90"/>
    </xf>
    <xf numFmtId="9" fontId="0" fillId="5" borderId="1" xfId="1" applyFont="1" applyFill="1" applyBorder="1" applyAlignment="1">
      <alignment horizontal="center" vertical="center" textRotation="90"/>
    </xf>
    <xf numFmtId="9" fontId="0" fillId="0" borderId="0" xfId="1" applyFont="1" applyFill="1" applyBorder="1" applyAlignment="1">
      <alignment horizontal="center" vertical="center" textRotation="90"/>
    </xf>
    <xf numFmtId="0" fontId="0" fillId="7" borderId="0" xfId="1" applyNumberFormat="1" applyFont="1" applyFill="1" applyAlignment="1">
      <alignment horizontal="center" vertical="center" textRotation="90"/>
    </xf>
    <xf numFmtId="0" fontId="0" fillId="6" borderId="0" xfId="1" applyNumberFormat="1" applyFont="1" applyFill="1" applyAlignment="1">
      <alignment horizontal="center" vertical="center" textRotation="90"/>
    </xf>
    <xf numFmtId="0" fontId="0" fillId="8" borderId="0" xfId="1" applyNumberFormat="1" applyFont="1" applyFill="1" applyAlignment="1">
      <alignment horizontal="center" vertical="center" textRotation="90"/>
    </xf>
    <xf numFmtId="0" fontId="0" fillId="5" borderId="0" xfId="1" applyNumberFormat="1" applyFont="1" applyFill="1" applyAlignment="1">
      <alignment horizontal="center" vertical="center" textRotation="90"/>
    </xf>
    <xf numFmtId="9" fontId="0" fillId="0" borderId="0" xfId="0" applyNumberFormat="1"/>
    <xf numFmtId="164" fontId="0" fillId="7" borderId="0" xfId="1" applyNumberFormat="1" applyFont="1" applyFill="1" applyAlignment="1">
      <alignment horizontal="center" vertical="center" textRotation="90"/>
    </xf>
    <xf numFmtId="9" fontId="0" fillId="5" borderId="0" xfId="1" applyFont="1" applyFill="1" applyAlignment="1">
      <alignment horizontal="center" vertical="center" textRotation="90"/>
    </xf>
    <xf numFmtId="0" fontId="5" fillId="0" borderId="0" xfId="0" applyFont="1" applyAlignment="1">
      <alignment horizontal="center" vertical="center" textRotation="90"/>
    </xf>
    <xf numFmtId="0" fontId="5" fillId="7" borderId="1" xfId="0" applyFont="1" applyFill="1" applyBorder="1" applyAlignment="1">
      <alignment horizontal="center" vertical="center" textRotation="90"/>
    </xf>
    <xf numFmtId="0" fontId="5" fillId="6" borderId="1" xfId="0" applyFont="1" applyFill="1" applyBorder="1" applyAlignment="1">
      <alignment horizontal="center" vertical="center" textRotation="90"/>
    </xf>
    <xf numFmtId="0" fontId="5" fillId="8" borderId="1" xfId="0" applyFont="1" applyFill="1" applyBorder="1" applyAlignment="1">
      <alignment horizontal="center" vertical="center" textRotation="90"/>
    </xf>
    <xf numFmtId="0" fontId="5" fillId="0" borderId="1" xfId="0" applyFont="1" applyFill="1" applyBorder="1" applyAlignment="1">
      <alignment horizontal="center" vertical="center" textRotation="90"/>
    </xf>
    <xf numFmtId="164" fontId="5" fillId="7" borderId="1" xfId="0" applyNumberFormat="1" applyFont="1" applyFill="1" applyBorder="1" applyAlignment="1">
      <alignment horizontal="center" vertical="center" textRotation="90"/>
    </xf>
    <xf numFmtId="164" fontId="5" fillId="6" borderId="1" xfId="0" applyNumberFormat="1" applyFont="1" applyFill="1" applyBorder="1" applyAlignment="1">
      <alignment horizontal="center" vertical="center" textRotation="90"/>
    </xf>
    <xf numFmtId="1" fontId="5" fillId="8" borderId="1" xfId="0" applyNumberFormat="1" applyFont="1" applyFill="1" applyBorder="1" applyAlignment="1">
      <alignment horizontal="center" vertical="center" textRotation="90"/>
    </xf>
    <xf numFmtId="0" fontId="5" fillId="5" borderId="1" xfId="0" applyFont="1" applyFill="1" applyBorder="1" applyAlignment="1">
      <alignment horizontal="center" vertical="center" textRotation="90"/>
    </xf>
    <xf numFmtId="9" fontId="5" fillId="5" borderId="1" xfId="1" applyFont="1" applyFill="1" applyBorder="1" applyAlignment="1">
      <alignment horizontal="center" vertical="center" textRotation="90"/>
    </xf>
    <xf numFmtId="9" fontId="5" fillId="0" borderId="0" xfId="1" applyFont="1" applyFill="1" applyBorder="1" applyAlignment="1">
      <alignment horizontal="center" vertical="center" textRotation="90"/>
    </xf>
    <xf numFmtId="0" fontId="5" fillId="7" borderId="0" xfId="1" applyNumberFormat="1" applyFont="1" applyFill="1" applyAlignment="1">
      <alignment horizontal="center" vertical="center" textRotation="90"/>
    </xf>
    <xf numFmtId="0" fontId="5" fillId="6" borderId="0" xfId="1" applyNumberFormat="1" applyFont="1" applyFill="1" applyAlignment="1">
      <alignment horizontal="center" vertical="center" textRotation="90"/>
    </xf>
    <xf numFmtId="0" fontId="5" fillId="8" borderId="0" xfId="1" applyNumberFormat="1" applyFont="1" applyFill="1" applyAlignment="1">
      <alignment horizontal="center" vertical="center" textRotation="90"/>
    </xf>
    <xf numFmtId="0" fontId="5" fillId="5" borderId="0" xfId="1" applyNumberFormat="1" applyFont="1" applyFill="1" applyAlignment="1">
      <alignment horizontal="center" vertical="center" textRotation="90"/>
    </xf>
    <xf numFmtId="0" fontId="5" fillId="0" borderId="0" xfId="0" applyFont="1"/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9" fontId="5" fillId="0" borderId="0" xfId="1" applyFont="1" applyAlignment="1">
      <alignment horizontal="center" vertical="center"/>
    </xf>
    <xf numFmtId="164" fontId="5" fillId="0" borderId="0" xfId="1" applyNumberFormat="1" applyFont="1" applyAlignment="1">
      <alignment horizontal="center" vertical="center"/>
    </xf>
    <xf numFmtId="1" fontId="5" fillId="0" borderId="0" xfId="1" applyNumberFormat="1" applyFont="1" applyAlignment="1">
      <alignment horizontal="center" vertical="center"/>
    </xf>
    <xf numFmtId="9" fontId="5" fillId="0" borderId="0" xfId="1" applyNumberFormat="1" applyFont="1" applyAlignment="1">
      <alignment horizontal="center" vertical="center"/>
    </xf>
    <xf numFmtId="9" fontId="5" fillId="0" borderId="0" xfId="1" applyFont="1"/>
    <xf numFmtId="0" fontId="5" fillId="0" borderId="0" xfId="1" applyNumberFormat="1" applyFont="1"/>
    <xf numFmtId="0" fontId="5" fillId="0" borderId="0" xfId="0" pivotButton="1" applyFont="1"/>
    <xf numFmtId="0" fontId="5" fillId="0" borderId="0" xfId="0" applyFont="1" applyAlignment="1">
      <alignment horizontal="left"/>
    </xf>
    <xf numFmtId="0" fontId="5" fillId="0" borderId="0" xfId="0" applyNumberFormat="1" applyFont="1"/>
    <xf numFmtId="0" fontId="5" fillId="0" borderId="1" xfId="0" applyFont="1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65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statistiques.xlsx]Mid semaine!Tableau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KDA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'Mid semaine'!$W$28</c:f>
              <c:strCache>
                <c:ptCount val="1"/>
                <c:pt idx="0">
                  <c:v>Somme de moy KDA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Ref>
              <c:f>'Mid semaine'!$V$29:$V$37</c:f>
              <c:strCache>
                <c:ptCount val="8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</c:strCache>
            </c:strRef>
          </c:cat>
          <c:val>
            <c:numRef>
              <c:f>'Mid semaine'!$W$29:$W$37</c:f>
              <c:numCache>
                <c:formatCode>General</c:formatCode>
                <c:ptCount val="8"/>
                <c:pt idx="0">
                  <c:v>2.3778801843317972</c:v>
                </c:pt>
                <c:pt idx="1">
                  <c:v>2.3778801843317972</c:v>
                </c:pt>
                <c:pt idx="2">
                  <c:v>2.3778801843317972</c:v>
                </c:pt>
                <c:pt idx="3">
                  <c:v>2.3778801843317972</c:v>
                </c:pt>
                <c:pt idx="4">
                  <c:v>2.3778801843317972</c:v>
                </c:pt>
                <c:pt idx="5">
                  <c:v>2.3778801843317972</c:v>
                </c:pt>
                <c:pt idx="6">
                  <c:v>2.3778801843317972</c:v>
                </c:pt>
                <c:pt idx="7">
                  <c:v>2.3778801843317972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54F-4036-9C59-8044DE63CEF5}"/>
            </c:ext>
          </c:extLst>
        </c:ser>
        <c:ser>
          <c:idx val="1"/>
          <c:order val="1"/>
          <c:tx>
            <c:strRef>
              <c:f>'Mid semaine'!$X$28</c:f>
              <c:strCache>
                <c:ptCount val="1"/>
                <c:pt idx="0">
                  <c:v>Somme de KDA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Ref>
              <c:f>'Mid semaine'!$V$29:$V$37</c:f>
              <c:strCache>
                <c:ptCount val="8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</c:strCache>
            </c:strRef>
          </c:cat>
          <c:val>
            <c:numRef>
              <c:f>'Mid semaine'!$X$29:$X$37</c:f>
              <c:numCache>
                <c:formatCode>General</c:formatCode>
                <c:ptCount val="8"/>
                <c:pt idx="0">
                  <c:v>2.3725490196078431</c:v>
                </c:pt>
                <c:pt idx="1">
                  <c:v>1.7741935483870968</c:v>
                </c:pt>
                <c:pt idx="2">
                  <c:v>3.1590909090909092</c:v>
                </c:pt>
                <c:pt idx="3">
                  <c:v>2.1204819277108435</c:v>
                </c:pt>
                <c:pt idx="4">
                  <c:v>2.5625</c:v>
                </c:pt>
                <c:pt idx="5">
                  <c:v>2.0238095238095237</c:v>
                </c:pt>
                <c:pt idx="6">
                  <c:v>2.4074074074074074</c:v>
                </c:pt>
                <c:pt idx="7">
                  <c:v>3.6086956521739131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54F-4036-9C59-8044DE63CE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46133144"/>
        <c:axId val="446135440"/>
      </c:lineChart>
      <c:catAx>
        <c:axId val="446133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135440"/>
        <c:crosses val="autoZero"/>
        <c:auto val="1"/>
        <c:lblAlgn val="ctr"/>
        <c:lblOffset val="100"/>
        <c:noMultiLvlLbl val="0"/>
      </c:catAx>
      <c:valAx>
        <c:axId val="446135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133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statistiques.xlsx]Mid semaine!Tableau croisé dynamique4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CS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3"/>
        <c:spPr>
          <a:ln w="34925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'Mid semaine'!$AC$28</c:f>
              <c:strCache>
                <c:ptCount val="1"/>
                <c:pt idx="0">
                  <c:v>Somme de moy CS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Ref>
              <c:f>'Mid semaine'!$AB$29:$AB$37</c:f>
              <c:strCache>
                <c:ptCount val="8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</c:strCache>
            </c:strRef>
          </c:cat>
          <c:val>
            <c:numRef>
              <c:f>'Mid semaine'!$AC$29:$AC$37</c:f>
              <c:numCache>
                <c:formatCode>General</c:formatCode>
                <c:ptCount val="8"/>
                <c:pt idx="0">
                  <c:v>6.4461927161432122</c:v>
                </c:pt>
                <c:pt idx="1">
                  <c:v>6.4461927161432122</c:v>
                </c:pt>
                <c:pt idx="2">
                  <c:v>6.4461927161432122</c:v>
                </c:pt>
                <c:pt idx="3">
                  <c:v>6.4461927161432122</c:v>
                </c:pt>
                <c:pt idx="4">
                  <c:v>6.4461927161432122</c:v>
                </c:pt>
                <c:pt idx="5">
                  <c:v>6.4461927161432122</c:v>
                </c:pt>
                <c:pt idx="6">
                  <c:v>6.4461927161432122</c:v>
                </c:pt>
                <c:pt idx="7">
                  <c:v>6.4461927161432122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D3C-4152-B4E6-BCFEC3198171}"/>
            </c:ext>
          </c:extLst>
        </c:ser>
        <c:ser>
          <c:idx val="1"/>
          <c:order val="1"/>
          <c:tx>
            <c:strRef>
              <c:f>'Mid semaine'!$AD$28</c:f>
              <c:strCache>
                <c:ptCount val="1"/>
                <c:pt idx="0">
                  <c:v>Somme de Creeps/min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Ref>
              <c:f>'Mid semaine'!$AB$29:$AB$37</c:f>
              <c:strCache>
                <c:ptCount val="8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</c:strCache>
            </c:strRef>
          </c:cat>
          <c:val>
            <c:numRef>
              <c:f>'Mid semaine'!$AD$29:$AD$37</c:f>
              <c:numCache>
                <c:formatCode>General</c:formatCode>
                <c:ptCount val="8"/>
                <c:pt idx="0">
                  <c:v>5.8323765786452348</c:v>
                </c:pt>
                <c:pt idx="1">
                  <c:v>7.0203808887403945</c:v>
                </c:pt>
                <c:pt idx="2">
                  <c:v>7.003215434083601</c:v>
                </c:pt>
                <c:pt idx="3">
                  <c:v>6.3539917569836666</c:v>
                </c:pt>
                <c:pt idx="4">
                  <c:v>6.4615384615384617</c:v>
                </c:pt>
                <c:pt idx="5">
                  <c:v>6.2346588119783997</c:v>
                </c:pt>
                <c:pt idx="6">
                  <c:v>6.2735122832853607</c:v>
                </c:pt>
                <c:pt idx="7">
                  <c:v>6.6404855408782586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8D3C-4152-B4E6-BCFEC31981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8291512"/>
        <c:axId val="358286920"/>
      </c:lineChart>
      <c:catAx>
        <c:axId val="358291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8286920"/>
        <c:crosses val="autoZero"/>
        <c:auto val="1"/>
        <c:lblAlgn val="ctr"/>
        <c:lblOffset val="100"/>
        <c:noMultiLvlLbl val="0"/>
      </c:catAx>
      <c:valAx>
        <c:axId val="358286920"/>
        <c:scaling>
          <c:orientation val="minMax"/>
          <c:min val="5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8291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statistiques.xlsx]Mid semaine!Tableau croisé dynamique5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Dégâts/min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7.9247594050743664E-2"/>
          <c:y val="0.27254410906969961"/>
          <c:w val="0.89019685039370078"/>
          <c:h val="0.36457421988918054"/>
        </c:manualLayout>
      </c:layout>
      <c:lineChart>
        <c:grouping val="standard"/>
        <c:varyColors val="0"/>
        <c:ser>
          <c:idx val="0"/>
          <c:order val="0"/>
          <c:tx>
            <c:strRef>
              <c:f>'Mid semaine'!$Z$28</c:f>
              <c:strCache>
                <c:ptCount val="1"/>
                <c:pt idx="0">
                  <c:v>Somme de moy dégâts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Ref>
              <c:f>'Mid semaine'!$Y$29:$Y$37</c:f>
              <c:strCache>
                <c:ptCount val="8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</c:strCache>
            </c:strRef>
          </c:cat>
          <c:val>
            <c:numRef>
              <c:f>'Mid semaine'!$Z$29:$Z$37</c:f>
              <c:numCache>
                <c:formatCode>General</c:formatCode>
                <c:ptCount val="8"/>
                <c:pt idx="0">
                  <c:v>678.22977219974121</c:v>
                </c:pt>
                <c:pt idx="1">
                  <c:v>678.22977219974121</c:v>
                </c:pt>
                <c:pt idx="2">
                  <c:v>678.22977219974121</c:v>
                </c:pt>
                <c:pt idx="3">
                  <c:v>678.22977219974121</c:v>
                </c:pt>
                <c:pt idx="4">
                  <c:v>678.22977219974121</c:v>
                </c:pt>
                <c:pt idx="5">
                  <c:v>678.22977219974121</c:v>
                </c:pt>
                <c:pt idx="6">
                  <c:v>678.22977219974121</c:v>
                </c:pt>
                <c:pt idx="7">
                  <c:v>678.22977219974121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094-4429-B119-65F17602D478}"/>
            </c:ext>
          </c:extLst>
        </c:ser>
        <c:ser>
          <c:idx val="1"/>
          <c:order val="1"/>
          <c:tx>
            <c:strRef>
              <c:f>'Mid semaine'!$AA$28</c:f>
              <c:strCache>
                <c:ptCount val="1"/>
                <c:pt idx="0">
                  <c:v>Somme de Dégâts/min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Ref>
              <c:f>'Mid semaine'!$Y$29:$Y$37</c:f>
              <c:strCache>
                <c:ptCount val="8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</c:strCache>
            </c:strRef>
          </c:cat>
          <c:val>
            <c:numRef>
              <c:f>'Mid semaine'!$AA$29:$AA$37</c:f>
              <c:numCache>
                <c:formatCode>General</c:formatCode>
                <c:ptCount val="8"/>
                <c:pt idx="0">
                  <c:v>666.22929309496465</c:v>
                </c:pt>
                <c:pt idx="1">
                  <c:v>801.58636819244907</c:v>
                </c:pt>
                <c:pt idx="2">
                  <c:v>639.44051446945343</c:v>
                </c:pt>
                <c:pt idx="3">
                  <c:v>669.27339337505725</c:v>
                </c:pt>
                <c:pt idx="4">
                  <c:v>743.9958974358974</c:v>
                </c:pt>
                <c:pt idx="5">
                  <c:v>681.74275895925382</c:v>
                </c:pt>
                <c:pt idx="6">
                  <c:v>652.206305642948</c:v>
                </c:pt>
                <c:pt idx="7">
                  <c:v>598.32381292395576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E094-4429-B119-65F17602D4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9679016"/>
        <c:axId val="359678360"/>
      </c:lineChart>
      <c:catAx>
        <c:axId val="359679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9678360"/>
        <c:crosses val="autoZero"/>
        <c:auto val="1"/>
        <c:lblAlgn val="ctr"/>
        <c:lblOffset val="100"/>
        <c:noMultiLvlLbl val="0"/>
      </c:catAx>
      <c:valAx>
        <c:axId val="359678360"/>
        <c:scaling>
          <c:orientation val="minMax"/>
          <c:min val="45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9679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statistiques.xlsx]Mid semaine!Tableau croisé dynamique6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Win rate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'Mid semaine'!$AF$28</c:f>
              <c:strCache>
                <c:ptCount val="1"/>
                <c:pt idx="0">
                  <c:v>Somme de moy win rate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delete val="1"/>
          </c:dLbls>
          <c:cat>
            <c:strRef>
              <c:f>'Mid semaine'!$AE$29:$AE$37</c:f>
              <c:strCache>
                <c:ptCount val="8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</c:strCache>
            </c:strRef>
          </c:cat>
          <c:val>
            <c:numRef>
              <c:f>'Mid semaine'!$AF$29:$AF$37</c:f>
              <c:numCache>
                <c:formatCode>General</c:formatCode>
                <c:ptCount val="8"/>
                <c:pt idx="0">
                  <c:v>0.5714285714285714</c:v>
                </c:pt>
                <c:pt idx="1">
                  <c:v>0.5714285714285714</c:v>
                </c:pt>
                <c:pt idx="2">
                  <c:v>0.5714285714285714</c:v>
                </c:pt>
                <c:pt idx="3">
                  <c:v>0.5714285714285714</c:v>
                </c:pt>
                <c:pt idx="4">
                  <c:v>0.5714285714285714</c:v>
                </c:pt>
                <c:pt idx="5">
                  <c:v>0.5714285714285714</c:v>
                </c:pt>
                <c:pt idx="6">
                  <c:v>0.5714285714285714</c:v>
                </c:pt>
                <c:pt idx="7">
                  <c:v>0.5714285714285714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6C6-4D63-94B1-FB0E0820CB57}"/>
            </c:ext>
          </c:extLst>
        </c:ser>
        <c:ser>
          <c:idx val="1"/>
          <c:order val="1"/>
          <c:tx>
            <c:strRef>
              <c:f>'Mid semaine'!$AG$28</c:f>
              <c:strCache>
                <c:ptCount val="1"/>
                <c:pt idx="0">
                  <c:v>Somme de Win rate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delete val="1"/>
          </c:dLbls>
          <c:cat>
            <c:strRef>
              <c:f>'Mid semaine'!$AE$29:$AE$37</c:f>
              <c:strCache>
                <c:ptCount val="8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</c:strCache>
            </c:strRef>
          </c:cat>
          <c:val>
            <c:numRef>
              <c:f>'Mid semaine'!$AG$29:$AG$37</c:f>
              <c:numCache>
                <c:formatCode>General</c:formatCode>
                <c:ptCount val="8"/>
                <c:pt idx="0">
                  <c:v>0.6</c:v>
                </c:pt>
                <c:pt idx="1">
                  <c:v>0.2857142857142857</c:v>
                </c:pt>
                <c:pt idx="2">
                  <c:v>0.72727272727272729</c:v>
                </c:pt>
                <c:pt idx="3">
                  <c:v>0.42857142857142855</c:v>
                </c:pt>
                <c:pt idx="4">
                  <c:v>0.8571428571428571</c:v>
                </c:pt>
                <c:pt idx="5">
                  <c:v>0.5</c:v>
                </c:pt>
                <c:pt idx="6">
                  <c:v>0.53333333333333333</c:v>
                </c:pt>
                <c:pt idx="7">
                  <c:v>0.7142857142857143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6C6-4D63-94B1-FB0E0820CB5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460663608"/>
        <c:axId val="460661312"/>
      </c:lineChart>
      <c:catAx>
        <c:axId val="460663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0661312"/>
        <c:crosses val="autoZero"/>
        <c:auto val="1"/>
        <c:lblAlgn val="ctr"/>
        <c:lblOffset val="100"/>
        <c:noMultiLvlLbl val="0"/>
      </c:catAx>
      <c:valAx>
        <c:axId val="460661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0663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statistiques.xlsx]Mid graph!Tableau croisé dynamique3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4.5235318519844053E-2"/>
          <c:y val="7.2047067942010934E-2"/>
          <c:w val="0.95453997791601175"/>
          <c:h val="0.6820391410805193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'Mid graph'!$C$1:$C$2</c:f>
              <c:strCache>
                <c:ptCount val="1"/>
                <c:pt idx="0">
                  <c:v>Somme de Victoire</c:v>
                </c:pt>
              </c:strCache>
            </c:strRef>
          </c:tx>
          <c:invertIfNegative val="0"/>
          <c:cat>
            <c:multiLvlStrRef>
              <c:f>'Mid graph'!$B$3:$B$10</c:f>
              <c:multiLvlStrCache>
                <c:ptCount val="6"/>
                <c:lvl>
                  <c:pt idx="0">
                    <c:v>Assassin</c:v>
                  </c:pt>
                  <c:pt idx="1">
                    <c:v>Bruiser</c:v>
                  </c:pt>
                  <c:pt idx="2">
                    <c:v>Combattant</c:v>
                  </c:pt>
                  <c:pt idx="3">
                    <c:v>Mage burst</c:v>
                  </c:pt>
                  <c:pt idx="4">
                    <c:v>Mage contrôle</c:v>
                  </c:pt>
                  <c:pt idx="5">
                    <c:v>Tank</c:v>
                  </c:pt>
                </c:lvl>
                <c:lvl>
                  <c:pt idx="0">
                    <c:v>Zoé</c:v>
                  </c:pt>
                </c:lvl>
              </c:multiLvlStrCache>
            </c:multiLvlStrRef>
          </c:cat>
          <c:val>
            <c:numRef>
              <c:f>'Mid graph'!$C$3:$C$10</c:f>
              <c:numCache>
                <c:formatCode>0.00</c:formatCode>
                <c:ptCount val="6"/>
                <c:pt idx="0">
                  <c:v>7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7F-4D07-8211-19D9F6ED6E8A}"/>
            </c:ext>
          </c:extLst>
        </c:ser>
        <c:ser>
          <c:idx val="1"/>
          <c:order val="1"/>
          <c:tx>
            <c:strRef>
              <c:f>'Mid graph'!$D$1:$D$2</c:f>
              <c:strCache>
                <c:ptCount val="1"/>
                <c:pt idx="0">
                  <c:v>Somme de Défaite</c:v>
                </c:pt>
              </c:strCache>
            </c:strRef>
          </c:tx>
          <c:invertIfNegative val="0"/>
          <c:cat>
            <c:multiLvlStrRef>
              <c:f>'Mid graph'!$B$3:$B$10</c:f>
              <c:multiLvlStrCache>
                <c:ptCount val="6"/>
                <c:lvl>
                  <c:pt idx="0">
                    <c:v>Assassin</c:v>
                  </c:pt>
                  <c:pt idx="1">
                    <c:v>Bruiser</c:v>
                  </c:pt>
                  <c:pt idx="2">
                    <c:v>Combattant</c:v>
                  </c:pt>
                  <c:pt idx="3">
                    <c:v>Mage burst</c:v>
                  </c:pt>
                  <c:pt idx="4">
                    <c:v>Mage contrôle</c:v>
                  </c:pt>
                  <c:pt idx="5">
                    <c:v>Tank</c:v>
                  </c:pt>
                </c:lvl>
                <c:lvl>
                  <c:pt idx="0">
                    <c:v>Zoé</c:v>
                  </c:pt>
                </c:lvl>
              </c:multiLvlStrCache>
            </c:multiLvlStrRef>
          </c:cat>
          <c:val>
            <c:numRef>
              <c:f>'Mid graph'!$D$3:$D$10</c:f>
              <c:numCache>
                <c:formatCode>0.00</c:formatCode>
                <c:ptCount val="6"/>
                <c:pt idx="0">
                  <c:v>5</c:v>
                </c:pt>
                <c:pt idx="1">
                  <c:v>1</c:v>
                </c:pt>
                <c:pt idx="2">
                  <c:v>0</c:v>
                </c:pt>
                <c:pt idx="3">
                  <c:v>3</c:v>
                </c:pt>
                <c:pt idx="4">
                  <c:v>4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77F-4D07-8211-19D9F6ED6E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089152"/>
        <c:axId val="87090688"/>
      </c:barChart>
      <c:catAx>
        <c:axId val="870891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7090688"/>
        <c:crosses val="autoZero"/>
        <c:auto val="1"/>
        <c:lblAlgn val="ctr"/>
        <c:lblOffset val="100"/>
        <c:noMultiLvlLbl val="0"/>
      </c:catAx>
      <c:valAx>
        <c:axId val="8709068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870891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466" l="0.70000000000000062" r="0.70000000000000062" t="0.7500000000000046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statistiques.xlsx]Mid graph!Tableau croisé dynamique1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'Mid graph'!$I$1</c:f>
              <c:strCache>
                <c:ptCount val="1"/>
                <c:pt idx="0">
                  <c:v>Total</c:v>
                </c:pt>
              </c:strCache>
            </c:strRef>
          </c:tx>
          <c:cat>
            <c:multiLvlStrRef>
              <c:f>'Mid graph'!$H$2:$H$10</c:f>
              <c:multiLvlStrCache>
                <c:ptCount val="7"/>
                <c:lvl>
                  <c:pt idx="0">
                    <c:v>27</c:v>
                  </c:pt>
                  <c:pt idx="1">
                    <c:v>28</c:v>
                  </c:pt>
                  <c:pt idx="2">
                    <c:v>29</c:v>
                  </c:pt>
                  <c:pt idx="3">
                    <c:v>30</c:v>
                  </c:pt>
                  <c:pt idx="4">
                    <c:v>32</c:v>
                  </c:pt>
                  <c:pt idx="5">
                    <c:v>33</c:v>
                  </c:pt>
                  <c:pt idx="6">
                    <c:v>34</c:v>
                  </c:pt>
                </c:lvl>
                <c:lvl>
                  <c:pt idx="0">
                    <c:v>Zoé</c:v>
                  </c:pt>
                </c:lvl>
              </c:multiLvlStrCache>
            </c:multiLvlStrRef>
          </c:cat>
          <c:val>
            <c:numRef>
              <c:f>'Mid graph'!$I$2:$I$10</c:f>
              <c:numCache>
                <c:formatCode>0.00</c:formatCode>
                <c:ptCount val="7"/>
                <c:pt idx="0">
                  <c:v>6.1447000732793988</c:v>
                </c:pt>
                <c:pt idx="1">
                  <c:v>6.0432163436354109</c:v>
                </c:pt>
                <c:pt idx="2">
                  <c:v>6.4436065155844728</c:v>
                </c:pt>
                <c:pt idx="3">
                  <c:v>6.1947619512452095</c:v>
                </c:pt>
                <c:pt idx="4">
                  <c:v>5.2691218130311617</c:v>
                </c:pt>
                <c:pt idx="5">
                  <c:v>6.181558995719036</c:v>
                </c:pt>
                <c:pt idx="6">
                  <c:v>6.886990756822831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EBB-4F66-846E-A81180B247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393024"/>
        <c:axId val="87394560"/>
      </c:lineChart>
      <c:catAx>
        <c:axId val="873930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7394560"/>
        <c:crosses val="autoZero"/>
        <c:auto val="1"/>
        <c:lblAlgn val="ctr"/>
        <c:lblOffset val="100"/>
        <c:noMultiLvlLbl val="0"/>
      </c:catAx>
      <c:valAx>
        <c:axId val="87394560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873930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4" l="0.70000000000000062" r="0.70000000000000062" t="0.750000000000004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statistiques.xlsx]Mid graph!Tableau croisé dynamique2</c:name>
    <c:fmtId val="0"/>
  </c:pivotSource>
  <c:chart>
    <c:title>
      <c:overlay val="0"/>
    </c:title>
    <c:autoTitleDeleted val="0"/>
    <c:pivotFmts>
      <c:pivotFmt>
        <c:idx val="0"/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'Mid graph'!$Q$1</c:f>
              <c:strCache>
                <c:ptCount val="1"/>
                <c:pt idx="0">
                  <c:v>Total</c:v>
                </c:pt>
              </c:strCache>
            </c:strRef>
          </c:tx>
          <c:cat>
            <c:multiLvlStrRef>
              <c:f>'Mid graph'!$P$2:$P$10</c:f>
              <c:multiLvlStrCache>
                <c:ptCount val="7"/>
                <c:lvl>
                  <c:pt idx="0">
                    <c:v>27</c:v>
                  </c:pt>
                  <c:pt idx="1">
                    <c:v>28</c:v>
                  </c:pt>
                  <c:pt idx="2">
                    <c:v>29</c:v>
                  </c:pt>
                  <c:pt idx="3">
                    <c:v>30</c:v>
                  </c:pt>
                  <c:pt idx="4">
                    <c:v>32</c:v>
                  </c:pt>
                  <c:pt idx="5">
                    <c:v>33</c:v>
                  </c:pt>
                  <c:pt idx="6">
                    <c:v>34</c:v>
                  </c:pt>
                </c:lvl>
                <c:lvl>
                  <c:pt idx="0">
                    <c:v>Zoé</c:v>
                  </c:pt>
                </c:lvl>
              </c:multiLvlStrCache>
            </c:multiLvlStrRef>
          </c:cat>
          <c:val>
            <c:numRef>
              <c:f>'Mid graph'!$Q$2:$Q$10</c:f>
              <c:numCache>
                <c:formatCode>0.00</c:formatCode>
                <c:ptCount val="7"/>
                <c:pt idx="0">
                  <c:v>679.31552697713028</c:v>
                </c:pt>
                <c:pt idx="1">
                  <c:v>630.67050811943432</c:v>
                </c:pt>
                <c:pt idx="2">
                  <c:v>479.51897685351361</c:v>
                </c:pt>
                <c:pt idx="3">
                  <c:v>795.64748610536515</c:v>
                </c:pt>
                <c:pt idx="4">
                  <c:v>673.20113314447599</c:v>
                </c:pt>
                <c:pt idx="5">
                  <c:v>637.20357105791572</c:v>
                </c:pt>
                <c:pt idx="6">
                  <c:v>630.52658991942997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E3A-47BF-BED7-823F306FB6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016576"/>
        <c:axId val="89022464"/>
      </c:lineChart>
      <c:catAx>
        <c:axId val="890165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9022464"/>
        <c:crosses val="autoZero"/>
        <c:auto val="1"/>
        <c:lblAlgn val="ctr"/>
        <c:lblOffset val="100"/>
        <c:noMultiLvlLbl val="0"/>
      </c:catAx>
      <c:valAx>
        <c:axId val="8902246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89016576"/>
        <c:crosses val="autoZero"/>
        <c:crossBetween val="between"/>
      </c:valAx>
    </c:plotArea>
    <c:legend>
      <c:legendPos val="r"/>
      <c:overlay val="0"/>
    </c:legend>
    <c:plotVisOnly val="1"/>
    <c:dispBlanksAs val="span"/>
    <c:showDLblsOverMax val="0"/>
  </c:chart>
  <c:printSettings>
    <c:headerFooter/>
    <c:pageMargins b="0.750000000000004" l="0.70000000000000062" r="0.70000000000000062" t="0.750000000000004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statistiques.xlsx]Mid graph!Tableau croisé dynamique8</c:name>
    <c:fmtId val="0"/>
  </c:pivotSource>
  <c:chart>
    <c:title>
      <c:overlay val="0"/>
    </c:title>
    <c:autoTitleDeleted val="0"/>
    <c:pivotFmts>
      <c:pivotFmt>
        <c:idx val="0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'Mid graph'!$AB$1</c:f>
              <c:strCache>
                <c:ptCount val="1"/>
                <c:pt idx="0">
                  <c:v>Total</c:v>
                </c:pt>
              </c:strCache>
            </c:strRef>
          </c:tx>
          <c:cat>
            <c:multiLvlStrRef>
              <c:f>'Mid graph'!$AA$2:$AA$10</c:f>
              <c:multiLvlStrCache>
                <c:ptCount val="7"/>
                <c:lvl>
                  <c:pt idx="0">
                    <c:v>27</c:v>
                  </c:pt>
                  <c:pt idx="1">
                    <c:v>28</c:v>
                  </c:pt>
                  <c:pt idx="2">
                    <c:v>29</c:v>
                  </c:pt>
                  <c:pt idx="3">
                    <c:v>30</c:v>
                  </c:pt>
                  <c:pt idx="4">
                    <c:v>32</c:v>
                  </c:pt>
                  <c:pt idx="5">
                    <c:v>33</c:v>
                  </c:pt>
                  <c:pt idx="6">
                    <c:v>34</c:v>
                  </c:pt>
                </c:lvl>
                <c:lvl>
                  <c:pt idx="0">
                    <c:v>Zoé</c:v>
                  </c:pt>
                </c:lvl>
              </c:multiLvlStrCache>
            </c:multiLvlStrRef>
          </c:cat>
          <c:val>
            <c:numRef>
              <c:f>'Mid graph'!$AB$2:$AB$10</c:f>
              <c:numCache>
                <c:formatCode>0.00</c:formatCode>
                <c:ptCount val="7"/>
                <c:pt idx="0">
                  <c:v>3.0003968253968258</c:v>
                </c:pt>
                <c:pt idx="1">
                  <c:v>4.1071428571428568</c:v>
                </c:pt>
                <c:pt idx="2">
                  <c:v>2.5833333333333335</c:v>
                </c:pt>
                <c:pt idx="3">
                  <c:v>2.019047619047619</c:v>
                </c:pt>
                <c:pt idx="4">
                  <c:v>1.5</c:v>
                </c:pt>
                <c:pt idx="5">
                  <c:v>1.9055916305916305</c:v>
                </c:pt>
                <c:pt idx="6">
                  <c:v>5.3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86-43DF-A045-8025390321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241472"/>
        <c:axId val="89243008"/>
      </c:lineChart>
      <c:catAx>
        <c:axId val="892414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9243008"/>
        <c:crosses val="autoZero"/>
        <c:auto val="1"/>
        <c:lblAlgn val="ctr"/>
        <c:lblOffset val="100"/>
        <c:noMultiLvlLbl val="0"/>
      </c:catAx>
      <c:valAx>
        <c:axId val="8924300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892414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4" l="0.70000000000000062" r="0.70000000000000062" t="0.750000000000004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statistiques.xlsx]Mid graph!Tableau croisé dynamique5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2.9724032099821392E-2"/>
          <c:y val="2.5007776805677229E-2"/>
          <c:w val="0.84659169999916162"/>
          <c:h val="0.7694794400699951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'Mid graph'!$AP$1:$AP$2</c:f>
              <c:strCache>
                <c:ptCount val="1"/>
                <c:pt idx="0">
                  <c:v>Somme de Victoire</c:v>
                </c:pt>
              </c:strCache>
            </c:strRef>
          </c:tx>
          <c:invertIfNegative val="0"/>
          <c:cat>
            <c:multiLvlStrRef>
              <c:f>'Mid graph'!$AO$3:$AO$43</c:f>
              <c:multiLvlStrCache>
                <c:ptCount val="20"/>
                <c:lvl>
                  <c:pt idx="0">
                    <c:v>Zoé</c:v>
                  </c:pt>
                  <c:pt idx="1">
                    <c:v>Zoé</c:v>
                  </c:pt>
                  <c:pt idx="2">
                    <c:v>Zoé</c:v>
                  </c:pt>
                  <c:pt idx="3">
                    <c:v>Zoé</c:v>
                  </c:pt>
                  <c:pt idx="4">
                    <c:v>Zoé</c:v>
                  </c:pt>
                  <c:pt idx="5">
                    <c:v>Zoé</c:v>
                  </c:pt>
                  <c:pt idx="6">
                    <c:v>Zoé</c:v>
                  </c:pt>
                  <c:pt idx="7">
                    <c:v>Zoé</c:v>
                  </c:pt>
                  <c:pt idx="8">
                    <c:v>Zoé</c:v>
                  </c:pt>
                  <c:pt idx="9">
                    <c:v>Zoé</c:v>
                  </c:pt>
                  <c:pt idx="10">
                    <c:v>Zoé</c:v>
                  </c:pt>
                  <c:pt idx="11">
                    <c:v>Zoé</c:v>
                  </c:pt>
                  <c:pt idx="12">
                    <c:v>Zoé</c:v>
                  </c:pt>
                  <c:pt idx="13">
                    <c:v>Zoé</c:v>
                  </c:pt>
                  <c:pt idx="14">
                    <c:v>Zoé</c:v>
                  </c:pt>
                  <c:pt idx="15">
                    <c:v>Zoé</c:v>
                  </c:pt>
                  <c:pt idx="16">
                    <c:v>Zoé</c:v>
                  </c:pt>
                  <c:pt idx="17">
                    <c:v>Zoé</c:v>
                  </c:pt>
                  <c:pt idx="18">
                    <c:v>Zoé</c:v>
                  </c:pt>
                  <c:pt idx="19">
                    <c:v>Zoé</c:v>
                  </c:pt>
                </c:lvl>
                <c:lvl>
                  <c:pt idx="0">
                    <c:v>Akali</c:v>
                  </c:pt>
                  <c:pt idx="1">
                    <c:v>Camille</c:v>
                  </c:pt>
                  <c:pt idx="2">
                    <c:v>Fizz</c:v>
                  </c:pt>
                  <c:pt idx="3">
                    <c:v>Kassadin</c:v>
                  </c:pt>
                  <c:pt idx="4">
                    <c:v>Lee Sin</c:v>
                  </c:pt>
                  <c:pt idx="5">
                    <c:v>Lulu</c:v>
                  </c:pt>
                  <c:pt idx="6">
                    <c:v>Malzahar</c:v>
                  </c:pt>
                  <c:pt idx="7">
                    <c:v>Orianna</c:v>
                  </c:pt>
                  <c:pt idx="8">
                    <c:v>Rammus</c:v>
                  </c:pt>
                  <c:pt idx="9">
                    <c:v>Swain</c:v>
                  </c:pt>
                  <c:pt idx="10">
                    <c:v>Talon</c:v>
                  </c:pt>
                  <c:pt idx="11">
                    <c:v>Veigar</c:v>
                  </c:pt>
                  <c:pt idx="12">
                    <c:v>Vladimir</c:v>
                  </c:pt>
                  <c:pt idx="13">
                    <c:v>Wukong</c:v>
                  </c:pt>
                  <c:pt idx="14">
                    <c:v>Yasuo</c:v>
                  </c:pt>
                  <c:pt idx="15">
                    <c:v>Zed</c:v>
                  </c:pt>
                  <c:pt idx="16">
                    <c:v>Twisted Fate</c:v>
                  </c:pt>
                  <c:pt idx="17">
                    <c:v>Zyra</c:v>
                  </c:pt>
                  <c:pt idx="18">
                    <c:v>Ziggs</c:v>
                  </c:pt>
                  <c:pt idx="19">
                    <c:v>Syndra</c:v>
                  </c:pt>
                </c:lvl>
              </c:multiLvlStrCache>
            </c:multiLvlStrRef>
          </c:cat>
          <c:val>
            <c:numRef>
              <c:f>'Mid graph'!$AP$3:$AP$43</c:f>
              <c:numCache>
                <c:formatCode>0.00</c:formatCode>
                <c:ptCount val="20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1</c:v>
                </c:pt>
                <c:pt idx="13">
                  <c:v>1</c:v>
                </c:pt>
                <c:pt idx="14">
                  <c:v>0</c:v>
                </c:pt>
                <c:pt idx="15">
                  <c:v>3</c:v>
                </c:pt>
                <c:pt idx="16">
                  <c:v>1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9D-438A-918E-DD77BC6D9136}"/>
            </c:ext>
          </c:extLst>
        </c:ser>
        <c:ser>
          <c:idx val="1"/>
          <c:order val="1"/>
          <c:tx>
            <c:strRef>
              <c:f>'Mid graph'!$AQ$1:$AQ$2</c:f>
              <c:strCache>
                <c:ptCount val="1"/>
                <c:pt idx="0">
                  <c:v>Somme de Défaite</c:v>
                </c:pt>
              </c:strCache>
            </c:strRef>
          </c:tx>
          <c:invertIfNegative val="0"/>
          <c:cat>
            <c:multiLvlStrRef>
              <c:f>'Mid graph'!$AO$3:$AO$43</c:f>
              <c:multiLvlStrCache>
                <c:ptCount val="20"/>
                <c:lvl>
                  <c:pt idx="0">
                    <c:v>Zoé</c:v>
                  </c:pt>
                  <c:pt idx="1">
                    <c:v>Zoé</c:v>
                  </c:pt>
                  <c:pt idx="2">
                    <c:v>Zoé</c:v>
                  </c:pt>
                  <c:pt idx="3">
                    <c:v>Zoé</c:v>
                  </c:pt>
                  <c:pt idx="4">
                    <c:v>Zoé</c:v>
                  </c:pt>
                  <c:pt idx="5">
                    <c:v>Zoé</c:v>
                  </c:pt>
                  <c:pt idx="6">
                    <c:v>Zoé</c:v>
                  </c:pt>
                  <c:pt idx="7">
                    <c:v>Zoé</c:v>
                  </c:pt>
                  <c:pt idx="8">
                    <c:v>Zoé</c:v>
                  </c:pt>
                  <c:pt idx="9">
                    <c:v>Zoé</c:v>
                  </c:pt>
                  <c:pt idx="10">
                    <c:v>Zoé</c:v>
                  </c:pt>
                  <c:pt idx="11">
                    <c:v>Zoé</c:v>
                  </c:pt>
                  <c:pt idx="12">
                    <c:v>Zoé</c:v>
                  </c:pt>
                  <c:pt idx="13">
                    <c:v>Zoé</c:v>
                  </c:pt>
                  <c:pt idx="14">
                    <c:v>Zoé</c:v>
                  </c:pt>
                  <c:pt idx="15">
                    <c:v>Zoé</c:v>
                  </c:pt>
                  <c:pt idx="16">
                    <c:v>Zoé</c:v>
                  </c:pt>
                  <c:pt idx="17">
                    <c:v>Zoé</c:v>
                  </c:pt>
                  <c:pt idx="18">
                    <c:v>Zoé</c:v>
                  </c:pt>
                  <c:pt idx="19">
                    <c:v>Zoé</c:v>
                  </c:pt>
                </c:lvl>
                <c:lvl>
                  <c:pt idx="0">
                    <c:v>Akali</c:v>
                  </c:pt>
                  <c:pt idx="1">
                    <c:v>Camille</c:v>
                  </c:pt>
                  <c:pt idx="2">
                    <c:v>Fizz</c:v>
                  </c:pt>
                  <c:pt idx="3">
                    <c:v>Kassadin</c:v>
                  </c:pt>
                  <c:pt idx="4">
                    <c:v>Lee Sin</c:v>
                  </c:pt>
                  <c:pt idx="5">
                    <c:v>Lulu</c:v>
                  </c:pt>
                  <c:pt idx="6">
                    <c:v>Malzahar</c:v>
                  </c:pt>
                  <c:pt idx="7">
                    <c:v>Orianna</c:v>
                  </c:pt>
                  <c:pt idx="8">
                    <c:v>Rammus</c:v>
                  </c:pt>
                  <c:pt idx="9">
                    <c:v>Swain</c:v>
                  </c:pt>
                  <c:pt idx="10">
                    <c:v>Talon</c:v>
                  </c:pt>
                  <c:pt idx="11">
                    <c:v>Veigar</c:v>
                  </c:pt>
                  <c:pt idx="12">
                    <c:v>Vladimir</c:v>
                  </c:pt>
                  <c:pt idx="13">
                    <c:v>Wukong</c:v>
                  </c:pt>
                  <c:pt idx="14">
                    <c:v>Yasuo</c:v>
                  </c:pt>
                  <c:pt idx="15">
                    <c:v>Zed</c:v>
                  </c:pt>
                  <c:pt idx="16">
                    <c:v>Twisted Fate</c:v>
                  </c:pt>
                  <c:pt idx="17">
                    <c:v>Zyra</c:v>
                  </c:pt>
                  <c:pt idx="18">
                    <c:v>Ziggs</c:v>
                  </c:pt>
                  <c:pt idx="19">
                    <c:v>Syndra</c:v>
                  </c:pt>
                </c:lvl>
              </c:multiLvlStrCache>
            </c:multiLvlStrRef>
          </c:cat>
          <c:val>
            <c:numRef>
              <c:f>'Mid graph'!$AQ$3:$AQ$43</c:f>
              <c:numCache>
                <c:formatCode>0.00</c:formatCode>
                <c:ptCount val="20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1</c:v>
                </c:pt>
                <c:pt idx="12">
                  <c:v>1</c:v>
                </c:pt>
                <c:pt idx="13">
                  <c:v>0</c:v>
                </c:pt>
                <c:pt idx="14">
                  <c:v>1</c:v>
                </c:pt>
                <c:pt idx="15">
                  <c:v>2</c:v>
                </c:pt>
                <c:pt idx="16">
                  <c:v>0</c:v>
                </c:pt>
                <c:pt idx="17">
                  <c:v>1</c:v>
                </c:pt>
                <c:pt idx="18">
                  <c:v>0</c:v>
                </c:pt>
                <c:pt idx="1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39D-438A-918E-DD77BC6D91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310720"/>
        <c:axId val="89312256"/>
      </c:barChart>
      <c:catAx>
        <c:axId val="893107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9312256"/>
        <c:crosses val="autoZero"/>
        <c:auto val="1"/>
        <c:lblAlgn val="ctr"/>
        <c:lblOffset val="100"/>
        <c:noMultiLvlLbl val="0"/>
      </c:catAx>
      <c:valAx>
        <c:axId val="8931225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893107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statistiques.xlsx]Mid graph!Tableau croisé dynamique6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'Mid graph'!$BC$1:$BC$2</c:f>
              <c:strCache>
                <c:ptCount val="1"/>
                <c:pt idx="0">
                  <c:v>Moyenne de Phase de laning</c:v>
                </c:pt>
              </c:strCache>
            </c:strRef>
          </c:tx>
          <c:invertIfNegative val="0"/>
          <c:cat>
            <c:multiLvlStrRef>
              <c:f>'Mid graph'!$BB$3:$BB$10</c:f>
              <c:multiLvlStrCache>
                <c:ptCount val="6"/>
                <c:lvl>
                  <c:pt idx="0">
                    <c:v>Assassin</c:v>
                  </c:pt>
                  <c:pt idx="1">
                    <c:v>Bruiser</c:v>
                  </c:pt>
                  <c:pt idx="2">
                    <c:v>Combattant</c:v>
                  </c:pt>
                  <c:pt idx="3">
                    <c:v>Mage burst</c:v>
                  </c:pt>
                  <c:pt idx="4">
                    <c:v>Mage contrôle</c:v>
                  </c:pt>
                  <c:pt idx="5">
                    <c:v>Tank</c:v>
                  </c:pt>
                </c:lvl>
                <c:lvl>
                  <c:pt idx="0">
                    <c:v>Zoé</c:v>
                  </c:pt>
                </c:lvl>
              </c:multiLvlStrCache>
            </c:multiLvlStrRef>
          </c:cat>
          <c:val>
            <c:numRef>
              <c:f>'Mid graph'!$BC$3:$BC$10</c:f>
              <c:numCache>
                <c:formatCode>0.00</c:formatCode>
                <c:ptCount val="6"/>
                <c:pt idx="0">
                  <c:v>2.6666666666666665</c:v>
                </c:pt>
                <c:pt idx="1">
                  <c:v>3</c:v>
                </c:pt>
                <c:pt idx="2">
                  <c:v>3</c:v>
                </c:pt>
                <c:pt idx="3">
                  <c:v>3.2</c:v>
                </c:pt>
                <c:pt idx="4">
                  <c:v>3</c:v>
                </c:pt>
                <c:pt idx="5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BD1-4CA4-B6C0-3D0B078398A9}"/>
            </c:ext>
          </c:extLst>
        </c:ser>
        <c:ser>
          <c:idx val="1"/>
          <c:order val="1"/>
          <c:tx>
            <c:strRef>
              <c:f>'Mid graph'!$BD$1:$BD$2</c:f>
              <c:strCache>
                <c:ptCount val="1"/>
                <c:pt idx="0">
                  <c:v>Moyenne de Poke</c:v>
                </c:pt>
              </c:strCache>
            </c:strRef>
          </c:tx>
          <c:invertIfNegative val="0"/>
          <c:cat>
            <c:multiLvlStrRef>
              <c:f>'Mid graph'!$BB$3:$BB$10</c:f>
              <c:multiLvlStrCache>
                <c:ptCount val="6"/>
                <c:lvl>
                  <c:pt idx="0">
                    <c:v>Assassin</c:v>
                  </c:pt>
                  <c:pt idx="1">
                    <c:v>Bruiser</c:v>
                  </c:pt>
                  <c:pt idx="2">
                    <c:v>Combattant</c:v>
                  </c:pt>
                  <c:pt idx="3">
                    <c:v>Mage burst</c:v>
                  </c:pt>
                  <c:pt idx="4">
                    <c:v>Mage contrôle</c:v>
                  </c:pt>
                  <c:pt idx="5">
                    <c:v>Tank</c:v>
                  </c:pt>
                </c:lvl>
                <c:lvl>
                  <c:pt idx="0">
                    <c:v>Zoé</c:v>
                  </c:pt>
                </c:lvl>
              </c:multiLvlStrCache>
            </c:multiLvlStrRef>
          </c:cat>
          <c:val>
            <c:numRef>
              <c:f>'Mid graph'!$BD$3:$BD$10</c:f>
              <c:numCache>
                <c:formatCode>0.00</c:formatCode>
                <c:ptCount val="6"/>
                <c:pt idx="0">
                  <c:v>2.75</c:v>
                </c:pt>
                <c:pt idx="1">
                  <c:v>3.5</c:v>
                </c:pt>
                <c:pt idx="2">
                  <c:v>3</c:v>
                </c:pt>
                <c:pt idx="3">
                  <c:v>3.4</c:v>
                </c:pt>
                <c:pt idx="4">
                  <c:v>3.1428571428571428</c:v>
                </c:pt>
                <c:pt idx="5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BD1-4CA4-B6C0-3D0B078398A9}"/>
            </c:ext>
          </c:extLst>
        </c:ser>
        <c:ser>
          <c:idx val="2"/>
          <c:order val="2"/>
          <c:tx>
            <c:strRef>
              <c:f>'Mid graph'!$BE$1:$BE$2</c:f>
              <c:strCache>
                <c:ptCount val="1"/>
                <c:pt idx="0">
                  <c:v>Moyenne de Farm</c:v>
                </c:pt>
              </c:strCache>
            </c:strRef>
          </c:tx>
          <c:invertIfNegative val="0"/>
          <c:cat>
            <c:multiLvlStrRef>
              <c:f>'Mid graph'!$BB$3:$BB$10</c:f>
              <c:multiLvlStrCache>
                <c:ptCount val="6"/>
                <c:lvl>
                  <c:pt idx="0">
                    <c:v>Assassin</c:v>
                  </c:pt>
                  <c:pt idx="1">
                    <c:v>Bruiser</c:v>
                  </c:pt>
                  <c:pt idx="2">
                    <c:v>Combattant</c:v>
                  </c:pt>
                  <c:pt idx="3">
                    <c:v>Mage burst</c:v>
                  </c:pt>
                  <c:pt idx="4">
                    <c:v>Mage contrôle</c:v>
                  </c:pt>
                  <c:pt idx="5">
                    <c:v>Tank</c:v>
                  </c:pt>
                </c:lvl>
                <c:lvl>
                  <c:pt idx="0">
                    <c:v>Zoé</c:v>
                  </c:pt>
                </c:lvl>
              </c:multiLvlStrCache>
            </c:multiLvlStrRef>
          </c:cat>
          <c:val>
            <c:numRef>
              <c:f>'Mid graph'!$BE$3:$BE$10</c:f>
              <c:numCache>
                <c:formatCode>0.00</c:formatCode>
                <c:ptCount val="6"/>
                <c:pt idx="0">
                  <c:v>2.8333333333333335</c:v>
                </c:pt>
                <c:pt idx="1">
                  <c:v>3.5</c:v>
                </c:pt>
                <c:pt idx="2">
                  <c:v>3</c:v>
                </c:pt>
                <c:pt idx="3">
                  <c:v>3.4</c:v>
                </c:pt>
                <c:pt idx="4">
                  <c:v>3.4285714285714284</c:v>
                </c:pt>
                <c:pt idx="5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BD1-4CA4-B6C0-3D0B078398A9}"/>
            </c:ext>
          </c:extLst>
        </c:ser>
        <c:ser>
          <c:idx val="3"/>
          <c:order val="3"/>
          <c:tx>
            <c:strRef>
              <c:f>'Mid graph'!$BF$1:$BF$2</c:f>
              <c:strCache>
                <c:ptCount val="1"/>
                <c:pt idx="0">
                  <c:v>Moyenne de Avantage en early</c:v>
                </c:pt>
              </c:strCache>
            </c:strRef>
          </c:tx>
          <c:invertIfNegative val="0"/>
          <c:cat>
            <c:multiLvlStrRef>
              <c:f>'Mid graph'!$BB$3:$BB$10</c:f>
              <c:multiLvlStrCache>
                <c:ptCount val="6"/>
                <c:lvl>
                  <c:pt idx="0">
                    <c:v>Assassin</c:v>
                  </c:pt>
                  <c:pt idx="1">
                    <c:v>Bruiser</c:v>
                  </c:pt>
                  <c:pt idx="2">
                    <c:v>Combattant</c:v>
                  </c:pt>
                  <c:pt idx="3">
                    <c:v>Mage burst</c:v>
                  </c:pt>
                  <c:pt idx="4">
                    <c:v>Mage contrôle</c:v>
                  </c:pt>
                  <c:pt idx="5">
                    <c:v>Tank</c:v>
                  </c:pt>
                </c:lvl>
                <c:lvl>
                  <c:pt idx="0">
                    <c:v>Zoé</c:v>
                  </c:pt>
                </c:lvl>
              </c:multiLvlStrCache>
            </c:multiLvlStrRef>
          </c:cat>
          <c:val>
            <c:numRef>
              <c:f>'Mid graph'!$BF$3:$BF$10</c:f>
              <c:numCache>
                <c:formatCode>0.00</c:formatCode>
                <c:ptCount val="6"/>
                <c:pt idx="0">
                  <c:v>2.6666666666666665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BD1-4CA4-B6C0-3D0B078398A9}"/>
            </c:ext>
          </c:extLst>
        </c:ser>
        <c:ser>
          <c:idx val="4"/>
          <c:order val="4"/>
          <c:tx>
            <c:strRef>
              <c:f>'Mid graph'!$BG$1:$BG$2</c:f>
              <c:strCache>
                <c:ptCount val="1"/>
                <c:pt idx="0">
                  <c:v>Moyenne de Revenir dans la partie</c:v>
                </c:pt>
              </c:strCache>
            </c:strRef>
          </c:tx>
          <c:invertIfNegative val="0"/>
          <c:cat>
            <c:multiLvlStrRef>
              <c:f>'Mid graph'!$BB$3:$BB$10</c:f>
              <c:multiLvlStrCache>
                <c:ptCount val="6"/>
                <c:lvl>
                  <c:pt idx="0">
                    <c:v>Assassin</c:v>
                  </c:pt>
                  <c:pt idx="1">
                    <c:v>Bruiser</c:v>
                  </c:pt>
                  <c:pt idx="2">
                    <c:v>Combattant</c:v>
                  </c:pt>
                  <c:pt idx="3">
                    <c:v>Mage burst</c:v>
                  </c:pt>
                  <c:pt idx="4">
                    <c:v>Mage contrôle</c:v>
                  </c:pt>
                  <c:pt idx="5">
                    <c:v>Tank</c:v>
                  </c:pt>
                </c:lvl>
                <c:lvl>
                  <c:pt idx="0">
                    <c:v>Zoé</c:v>
                  </c:pt>
                </c:lvl>
              </c:multiLvlStrCache>
            </c:multiLvlStrRef>
          </c:cat>
          <c:val>
            <c:numRef>
              <c:f>'Mid graph'!$BG$3:$BG$10</c:f>
              <c:numCache>
                <c:formatCode>0.00</c:formatCode>
                <c:ptCount val="6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BD1-4CA4-B6C0-3D0B078398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478080"/>
        <c:axId val="90479616"/>
      </c:barChart>
      <c:catAx>
        <c:axId val="904780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0479616"/>
        <c:crosses val="autoZero"/>
        <c:auto val="1"/>
        <c:lblAlgn val="ctr"/>
        <c:lblOffset val="100"/>
        <c:noMultiLvlLbl val="0"/>
      </c:catAx>
      <c:valAx>
        <c:axId val="9047961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904780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statistiques.xlsx]Bot graph!Tableau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'Bot graph'!$F$1:$F$2</c:f>
              <c:strCache>
                <c:ptCount val="1"/>
                <c:pt idx="0">
                  <c:v>Somme de Victoire</c:v>
                </c:pt>
              </c:strCache>
            </c:strRef>
          </c:tx>
          <c:invertIfNegative val="0"/>
          <c:cat>
            <c:strRef>
              <c:f>'Bot graph'!$E$3:$E$4</c:f>
              <c:strCache>
                <c:ptCount val="1"/>
                <c:pt idx="0">
                  <c:v>Rakan</c:v>
                </c:pt>
              </c:strCache>
            </c:strRef>
          </c:cat>
          <c:val>
            <c:numRef>
              <c:f>'Bot graph'!$F$3:$F$4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3C-4759-923E-69CCFF5646E1}"/>
            </c:ext>
          </c:extLst>
        </c:ser>
        <c:ser>
          <c:idx val="1"/>
          <c:order val="1"/>
          <c:tx>
            <c:strRef>
              <c:f>'Bot graph'!$G$1:$G$2</c:f>
              <c:strCache>
                <c:ptCount val="1"/>
                <c:pt idx="0">
                  <c:v>Somme de Défaite</c:v>
                </c:pt>
              </c:strCache>
            </c:strRef>
          </c:tx>
          <c:invertIfNegative val="0"/>
          <c:cat>
            <c:strRef>
              <c:f>'Bot graph'!$E$3:$E$4</c:f>
              <c:strCache>
                <c:ptCount val="1"/>
                <c:pt idx="0">
                  <c:v>Rakan</c:v>
                </c:pt>
              </c:strCache>
            </c:strRef>
          </c:cat>
          <c:val>
            <c:numRef>
              <c:f>'Bot graph'!$G$3:$G$4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F3C-4759-923E-69CCFF5646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659456"/>
        <c:axId val="90677632"/>
      </c:barChart>
      <c:catAx>
        <c:axId val="906594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0677632"/>
        <c:crosses val="autoZero"/>
        <c:auto val="1"/>
        <c:lblAlgn val="ctr"/>
        <c:lblOffset val="100"/>
        <c:noMultiLvlLbl val="0"/>
      </c:catAx>
      <c:valAx>
        <c:axId val="906776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6594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statistiques.xlsx]Bot graph!Tableau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9.1419072615923011E-2"/>
          <c:y val="6.0659813356663754E-2"/>
          <c:w val="0.59986001749781281"/>
          <c:h val="0.5437726013414996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'Bot graph'!$F$17:$F$18</c:f>
              <c:strCache>
                <c:ptCount val="1"/>
                <c:pt idx="0">
                  <c:v>Somme de Victoire</c:v>
                </c:pt>
              </c:strCache>
            </c:strRef>
          </c:tx>
          <c:invertIfNegative val="0"/>
          <c:cat>
            <c:multiLvlStrRef>
              <c:f>'Bot graph'!$E$19:$E$21</c:f>
              <c:multiLvlStrCache>
                <c:ptCount val="1"/>
                <c:lvl>
                  <c:pt idx="0">
                    <c:v>Xayah</c:v>
                  </c:pt>
                </c:lvl>
                <c:lvl>
                  <c:pt idx="0">
                    <c:v>Rakan</c:v>
                  </c:pt>
                </c:lvl>
              </c:multiLvlStrCache>
            </c:multiLvlStrRef>
          </c:cat>
          <c:val>
            <c:numRef>
              <c:f>'Bot graph'!$F$19:$F$21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B1-4AE1-AB07-6101B0E1EB7D}"/>
            </c:ext>
          </c:extLst>
        </c:ser>
        <c:ser>
          <c:idx val="1"/>
          <c:order val="1"/>
          <c:tx>
            <c:strRef>
              <c:f>'Bot graph'!$G$17:$G$18</c:f>
              <c:strCache>
                <c:ptCount val="1"/>
                <c:pt idx="0">
                  <c:v>Somme de Défaite</c:v>
                </c:pt>
              </c:strCache>
            </c:strRef>
          </c:tx>
          <c:invertIfNegative val="0"/>
          <c:cat>
            <c:multiLvlStrRef>
              <c:f>'Bot graph'!$E$19:$E$21</c:f>
              <c:multiLvlStrCache>
                <c:ptCount val="1"/>
                <c:lvl>
                  <c:pt idx="0">
                    <c:v>Xayah</c:v>
                  </c:pt>
                </c:lvl>
                <c:lvl>
                  <c:pt idx="0">
                    <c:v>Rakan</c:v>
                  </c:pt>
                </c:lvl>
              </c:multiLvlStrCache>
            </c:multiLvlStrRef>
          </c:cat>
          <c:val>
            <c:numRef>
              <c:f>'Bot graph'!$G$19:$G$21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7B1-4AE1-AB07-6101B0E1EB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702208"/>
        <c:axId val="90703744"/>
      </c:barChart>
      <c:catAx>
        <c:axId val="907022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0703744"/>
        <c:crosses val="autoZero"/>
        <c:auto val="1"/>
        <c:lblAlgn val="ctr"/>
        <c:lblOffset val="100"/>
        <c:noMultiLvlLbl val="0"/>
      </c:catAx>
      <c:valAx>
        <c:axId val="90703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7022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statistiques.xlsx]Bot graph!Tableau croisé dynamique3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'Bot graph'!$F$59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'Bot graph'!$E$60:$E$69</c:f>
              <c:multiLvlStrCache>
                <c:ptCount val="8"/>
                <c:lvl>
                  <c:pt idx="0">
                    <c:v>15/07/2018</c:v>
                  </c:pt>
                  <c:pt idx="1">
                    <c:v>16/07/2018</c:v>
                  </c:pt>
                  <c:pt idx="2">
                    <c:v>22/07/2018</c:v>
                  </c:pt>
                  <c:pt idx="3">
                    <c:v>29/07/2018</c:v>
                  </c:pt>
                  <c:pt idx="4">
                    <c:v>31/07/2018</c:v>
                  </c:pt>
                  <c:pt idx="5">
                    <c:v>08/08/2018</c:v>
                  </c:pt>
                  <c:pt idx="6">
                    <c:v>09/08/2018</c:v>
                  </c:pt>
                  <c:pt idx="7">
                    <c:v>12/08/2018</c:v>
                  </c:pt>
                </c:lvl>
                <c:lvl>
                  <c:pt idx="0">
                    <c:v>Rakan</c:v>
                  </c:pt>
                </c:lvl>
              </c:multiLvlStrCache>
            </c:multiLvlStrRef>
          </c:cat>
          <c:val>
            <c:numRef>
              <c:f>'Bot graph'!$F$60:$F$69</c:f>
              <c:numCache>
                <c:formatCode>General</c:formatCode>
                <c:ptCount val="8"/>
                <c:pt idx="0">
                  <c:v>7.2777777777777777</c:v>
                </c:pt>
                <c:pt idx="1">
                  <c:v>2.25</c:v>
                </c:pt>
                <c:pt idx="2">
                  <c:v>5.666666666666667</c:v>
                </c:pt>
                <c:pt idx="3">
                  <c:v>1.25</c:v>
                </c:pt>
                <c:pt idx="4">
                  <c:v>5.8</c:v>
                </c:pt>
                <c:pt idx="5">
                  <c:v>10.5</c:v>
                </c:pt>
                <c:pt idx="6">
                  <c:v>5.25</c:v>
                </c:pt>
                <c:pt idx="7">
                  <c:v>2.1111111111111112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969-44EB-9500-91962F639B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727552"/>
        <c:axId val="90729088"/>
      </c:barChart>
      <c:catAx>
        <c:axId val="907275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0729088"/>
        <c:crosses val="autoZero"/>
        <c:auto val="1"/>
        <c:lblAlgn val="ctr"/>
        <c:lblOffset val="100"/>
        <c:noMultiLvlLbl val="0"/>
      </c:catAx>
      <c:valAx>
        <c:axId val="907290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7275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statistiques.xlsx]Bot graph!Tableau croisé dynamique4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'Bot graph'!$F$36:$F$37</c:f>
              <c:strCache>
                <c:ptCount val="1"/>
                <c:pt idx="0">
                  <c:v>Somme de Victoire</c:v>
                </c:pt>
              </c:strCache>
            </c:strRef>
          </c:tx>
          <c:invertIfNegative val="0"/>
          <c:cat>
            <c:multiLvlStrRef>
              <c:f>'Bot graph'!$E$38:$E$42</c:f>
              <c:multiLvlStrCache>
                <c:ptCount val="1"/>
                <c:lvl>
                  <c:pt idx="0">
                    <c:v>Tristana</c:v>
                  </c:pt>
                </c:lvl>
                <c:lvl>
                  <c:pt idx="0">
                    <c:v>Sona</c:v>
                  </c:pt>
                </c:lvl>
                <c:lvl>
                  <c:pt idx="0">
                    <c:v>Miss Fortune</c:v>
                  </c:pt>
                </c:lvl>
                <c:lvl>
                  <c:pt idx="0">
                    <c:v>Rakan</c:v>
                  </c:pt>
                </c:lvl>
              </c:multiLvlStrCache>
            </c:multiLvlStrRef>
          </c:cat>
          <c:val>
            <c:numRef>
              <c:f>'Bot graph'!$F$38:$F$42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44-4E1E-B348-D7473CF1F3FF}"/>
            </c:ext>
          </c:extLst>
        </c:ser>
        <c:ser>
          <c:idx val="1"/>
          <c:order val="1"/>
          <c:tx>
            <c:strRef>
              <c:f>'Bot graph'!$G$36:$G$37</c:f>
              <c:strCache>
                <c:ptCount val="1"/>
                <c:pt idx="0">
                  <c:v>Somme de Défaite</c:v>
                </c:pt>
              </c:strCache>
            </c:strRef>
          </c:tx>
          <c:invertIfNegative val="0"/>
          <c:cat>
            <c:multiLvlStrRef>
              <c:f>'Bot graph'!$E$38:$E$42</c:f>
              <c:multiLvlStrCache>
                <c:ptCount val="1"/>
                <c:lvl>
                  <c:pt idx="0">
                    <c:v>Tristana</c:v>
                  </c:pt>
                </c:lvl>
                <c:lvl>
                  <c:pt idx="0">
                    <c:v>Sona</c:v>
                  </c:pt>
                </c:lvl>
                <c:lvl>
                  <c:pt idx="0">
                    <c:v>Miss Fortune</c:v>
                  </c:pt>
                </c:lvl>
                <c:lvl>
                  <c:pt idx="0">
                    <c:v>Rakan</c:v>
                  </c:pt>
                </c:lvl>
              </c:multiLvlStrCache>
            </c:multiLvlStrRef>
          </c:cat>
          <c:val>
            <c:numRef>
              <c:f>'Bot graph'!$G$38:$G$42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E44-4E1E-B348-D7473CF1F3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745856"/>
        <c:axId val="90784512"/>
      </c:barChart>
      <c:catAx>
        <c:axId val="907458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0784512"/>
        <c:crosses val="autoZero"/>
        <c:auto val="1"/>
        <c:lblAlgn val="ctr"/>
        <c:lblOffset val="100"/>
        <c:noMultiLvlLbl val="0"/>
      </c:catAx>
      <c:valAx>
        <c:axId val="907845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7458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[LoL statistiques.xlsx]Bot graph!Tableau croisé dynamique5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'Bot graph'!$F$80:$F$81</c:f>
              <c:strCache>
                <c:ptCount val="1"/>
                <c:pt idx="0">
                  <c:v>Somme de Tués</c:v>
                </c:pt>
              </c:strCache>
            </c:strRef>
          </c:tx>
          <c:invertIfNegative val="0"/>
          <c:cat>
            <c:multiLvlStrRef>
              <c:f>'Bot graph'!$E$82:$E$91</c:f>
              <c:multiLvlStrCache>
                <c:ptCount val="8"/>
                <c:lvl>
                  <c:pt idx="0">
                    <c:v>15/07/2018</c:v>
                  </c:pt>
                  <c:pt idx="1">
                    <c:v>16/07/2018</c:v>
                  </c:pt>
                  <c:pt idx="2">
                    <c:v>22/07/2018</c:v>
                  </c:pt>
                  <c:pt idx="3">
                    <c:v>29/07/2018</c:v>
                  </c:pt>
                  <c:pt idx="4">
                    <c:v>31/07/2018</c:v>
                  </c:pt>
                  <c:pt idx="5">
                    <c:v>08/08/2018</c:v>
                  </c:pt>
                  <c:pt idx="6">
                    <c:v>09/08/2018</c:v>
                  </c:pt>
                  <c:pt idx="7">
                    <c:v>12/08/2018</c:v>
                  </c:pt>
                </c:lvl>
                <c:lvl>
                  <c:pt idx="0">
                    <c:v>Rakan</c:v>
                  </c:pt>
                </c:lvl>
              </c:multiLvlStrCache>
            </c:multiLvlStrRef>
          </c:cat>
          <c:val>
            <c:numRef>
              <c:f>'Bot graph'!$F$82:$F$91</c:f>
              <c:numCache>
                <c:formatCode>General</c:formatCode>
                <c:ptCount val="8"/>
                <c:pt idx="0">
                  <c:v>9</c:v>
                </c:pt>
                <c:pt idx="1">
                  <c:v>0</c:v>
                </c:pt>
                <c:pt idx="2">
                  <c:v>4</c:v>
                </c:pt>
                <c:pt idx="3">
                  <c:v>0</c:v>
                </c:pt>
                <c:pt idx="4">
                  <c:v>4</c:v>
                </c:pt>
                <c:pt idx="5">
                  <c:v>2</c:v>
                </c:pt>
                <c:pt idx="6">
                  <c:v>1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90F-477D-873C-D8808CF853C5}"/>
            </c:ext>
          </c:extLst>
        </c:ser>
        <c:ser>
          <c:idx val="1"/>
          <c:order val="1"/>
          <c:tx>
            <c:strRef>
              <c:f>'Bot graph'!$G$80:$G$81</c:f>
              <c:strCache>
                <c:ptCount val="1"/>
                <c:pt idx="0">
                  <c:v>Somme de Morts</c:v>
                </c:pt>
              </c:strCache>
            </c:strRef>
          </c:tx>
          <c:invertIfNegative val="0"/>
          <c:cat>
            <c:multiLvlStrRef>
              <c:f>'Bot graph'!$E$82:$E$91</c:f>
              <c:multiLvlStrCache>
                <c:ptCount val="8"/>
                <c:lvl>
                  <c:pt idx="0">
                    <c:v>15/07/2018</c:v>
                  </c:pt>
                  <c:pt idx="1">
                    <c:v>16/07/2018</c:v>
                  </c:pt>
                  <c:pt idx="2">
                    <c:v>22/07/2018</c:v>
                  </c:pt>
                  <c:pt idx="3">
                    <c:v>29/07/2018</c:v>
                  </c:pt>
                  <c:pt idx="4">
                    <c:v>31/07/2018</c:v>
                  </c:pt>
                  <c:pt idx="5">
                    <c:v>08/08/2018</c:v>
                  </c:pt>
                  <c:pt idx="6">
                    <c:v>09/08/2018</c:v>
                  </c:pt>
                  <c:pt idx="7">
                    <c:v>12/08/2018</c:v>
                  </c:pt>
                </c:lvl>
                <c:lvl>
                  <c:pt idx="0">
                    <c:v>Rakan</c:v>
                  </c:pt>
                </c:lvl>
              </c:multiLvlStrCache>
            </c:multiLvlStrRef>
          </c:cat>
          <c:val>
            <c:numRef>
              <c:f>'Bot graph'!$G$82:$G$91</c:f>
              <c:numCache>
                <c:formatCode>General</c:formatCode>
                <c:ptCount val="8"/>
                <c:pt idx="0">
                  <c:v>10</c:v>
                </c:pt>
                <c:pt idx="1">
                  <c:v>4</c:v>
                </c:pt>
                <c:pt idx="2">
                  <c:v>6</c:v>
                </c:pt>
                <c:pt idx="3">
                  <c:v>12</c:v>
                </c:pt>
                <c:pt idx="4">
                  <c:v>5</c:v>
                </c:pt>
                <c:pt idx="5">
                  <c:v>2</c:v>
                </c:pt>
                <c:pt idx="6">
                  <c:v>4</c:v>
                </c:pt>
                <c:pt idx="7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90F-477D-873C-D8808CF853C5}"/>
            </c:ext>
          </c:extLst>
        </c:ser>
        <c:ser>
          <c:idx val="2"/>
          <c:order val="2"/>
          <c:tx>
            <c:strRef>
              <c:f>'Bot graph'!$H$80:$H$81</c:f>
              <c:strCache>
                <c:ptCount val="1"/>
                <c:pt idx="0">
                  <c:v>Somme de Assistances</c:v>
                </c:pt>
              </c:strCache>
            </c:strRef>
          </c:tx>
          <c:invertIfNegative val="0"/>
          <c:cat>
            <c:multiLvlStrRef>
              <c:f>'Bot graph'!$E$82:$E$91</c:f>
              <c:multiLvlStrCache>
                <c:ptCount val="8"/>
                <c:lvl>
                  <c:pt idx="0">
                    <c:v>15/07/2018</c:v>
                  </c:pt>
                  <c:pt idx="1">
                    <c:v>16/07/2018</c:v>
                  </c:pt>
                  <c:pt idx="2">
                    <c:v>22/07/2018</c:v>
                  </c:pt>
                  <c:pt idx="3">
                    <c:v>29/07/2018</c:v>
                  </c:pt>
                  <c:pt idx="4">
                    <c:v>31/07/2018</c:v>
                  </c:pt>
                  <c:pt idx="5">
                    <c:v>08/08/2018</c:v>
                  </c:pt>
                  <c:pt idx="6">
                    <c:v>09/08/2018</c:v>
                  </c:pt>
                  <c:pt idx="7">
                    <c:v>12/08/2018</c:v>
                  </c:pt>
                </c:lvl>
                <c:lvl>
                  <c:pt idx="0">
                    <c:v>Rakan</c:v>
                  </c:pt>
                </c:lvl>
              </c:multiLvlStrCache>
            </c:multiLvlStrRef>
          </c:cat>
          <c:val>
            <c:numRef>
              <c:f>'Bot graph'!$H$82:$H$91</c:f>
              <c:numCache>
                <c:formatCode>General</c:formatCode>
                <c:ptCount val="8"/>
                <c:pt idx="0">
                  <c:v>44</c:v>
                </c:pt>
                <c:pt idx="1">
                  <c:v>9</c:v>
                </c:pt>
                <c:pt idx="2">
                  <c:v>30</c:v>
                </c:pt>
                <c:pt idx="3">
                  <c:v>15</c:v>
                </c:pt>
                <c:pt idx="4">
                  <c:v>25</c:v>
                </c:pt>
                <c:pt idx="5">
                  <c:v>19</c:v>
                </c:pt>
                <c:pt idx="6">
                  <c:v>20</c:v>
                </c:pt>
                <c:pt idx="7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90F-477D-873C-D8808CF853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831488"/>
        <c:axId val="90841472"/>
      </c:barChart>
      <c:catAx>
        <c:axId val="908314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0841472"/>
        <c:crosses val="autoZero"/>
        <c:auto val="1"/>
        <c:lblAlgn val="ctr"/>
        <c:lblOffset val="100"/>
        <c:noMultiLvlLbl val="0"/>
      </c:catAx>
      <c:valAx>
        <c:axId val="908414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8314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167" l="0.70000000000000062" r="0.70000000000000062" t="0.75000000000000167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6" Type="http://schemas.openxmlformats.org/officeDocument/2006/relationships/chart" Target="../charts/chart10.xml"/><Relationship Id="rId5" Type="http://schemas.openxmlformats.org/officeDocument/2006/relationships/chart" Target="../charts/chart9.xml"/><Relationship Id="rId4" Type="http://schemas.openxmlformats.org/officeDocument/2006/relationships/chart" Target="../charts/chart8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3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Relationship Id="rId5" Type="http://schemas.openxmlformats.org/officeDocument/2006/relationships/chart" Target="../charts/chart15.xml"/><Relationship Id="rId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542924</xdr:colOff>
      <xdr:row>0</xdr:row>
      <xdr:rowOff>0</xdr:rowOff>
    </xdr:from>
    <xdr:to>
      <xdr:col>25</xdr:col>
      <xdr:colOff>161924</xdr:colOff>
      <xdr:row>11</xdr:row>
      <xdr:rowOff>66675</xdr:rowOff>
    </xdr:to>
    <xdr:graphicFrame macro="">
      <xdr:nvGraphicFramePr>
        <xdr:cNvPr id="2" name="KDA">
          <a:extLst>
            <a:ext uri="{FF2B5EF4-FFF2-40B4-BE49-F238E27FC236}">
              <a16:creationId xmlns:a16="http://schemas.microsoft.com/office/drawing/2014/main" id="{DE0C065A-80CF-41FC-B4BF-EE7CF8A895F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542925</xdr:colOff>
      <xdr:row>11</xdr:row>
      <xdr:rowOff>57149</xdr:rowOff>
    </xdr:from>
    <xdr:to>
      <xdr:col>25</xdr:col>
      <xdr:colOff>114300</xdr:colOff>
      <xdr:row>26</xdr:row>
      <xdr:rowOff>123824</xdr:rowOff>
    </xdr:to>
    <xdr:graphicFrame macro="">
      <xdr:nvGraphicFramePr>
        <xdr:cNvPr id="4" name="CS">
          <a:extLst>
            <a:ext uri="{FF2B5EF4-FFF2-40B4-BE49-F238E27FC236}">
              <a16:creationId xmlns:a16="http://schemas.microsoft.com/office/drawing/2014/main" id="{81AD2D19-A957-4AE4-AAE5-73B552A3759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25</xdr:col>
      <xdr:colOff>123825</xdr:colOff>
      <xdr:row>0</xdr:row>
      <xdr:rowOff>0</xdr:rowOff>
    </xdr:from>
    <xdr:to>
      <xdr:col>29</xdr:col>
      <xdr:colOff>464820</xdr:colOff>
      <xdr:row>11</xdr:row>
      <xdr:rowOff>66674</xdr:rowOff>
    </xdr:to>
    <xdr:graphicFrame macro="">
      <xdr:nvGraphicFramePr>
        <xdr:cNvPr id="5" name="Dégâts/min">
          <a:extLst>
            <a:ext uri="{FF2B5EF4-FFF2-40B4-BE49-F238E27FC236}">
              <a16:creationId xmlns:a16="http://schemas.microsoft.com/office/drawing/2014/main" id="{38AE0B52-5771-4CC8-A914-BD06D3943E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25</xdr:col>
      <xdr:colOff>114299</xdr:colOff>
      <xdr:row>11</xdr:row>
      <xdr:rowOff>57150</xdr:rowOff>
    </xdr:from>
    <xdr:to>
      <xdr:col>29</xdr:col>
      <xdr:colOff>464820</xdr:colOff>
      <xdr:row>26</xdr:row>
      <xdr:rowOff>114300</xdr:rowOff>
    </xdr:to>
    <xdr:graphicFrame macro="">
      <xdr:nvGraphicFramePr>
        <xdr:cNvPr id="6" name="Win rate">
          <a:extLst>
            <a:ext uri="{FF2B5EF4-FFF2-40B4-BE49-F238E27FC236}">
              <a16:creationId xmlns:a16="http://schemas.microsoft.com/office/drawing/2014/main" id="{01DB1D8C-371B-43F5-B869-D5672782CA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6257</xdr:rowOff>
    </xdr:from>
    <xdr:to>
      <xdr:col>4</xdr:col>
      <xdr:colOff>2041071</xdr:colOff>
      <xdr:row>37</xdr:row>
      <xdr:rowOff>120063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1111486</xdr:colOff>
      <xdr:row>13</xdr:row>
      <xdr:rowOff>153519</xdr:rowOff>
    </xdr:from>
    <xdr:to>
      <xdr:col>12</xdr:col>
      <xdr:colOff>264160</xdr:colOff>
      <xdr:row>37</xdr:row>
      <xdr:rowOff>148077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742157</xdr:colOff>
      <xdr:row>11</xdr:row>
      <xdr:rowOff>178354</xdr:rowOff>
    </xdr:from>
    <xdr:to>
      <xdr:col>23</xdr:col>
      <xdr:colOff>383052</xdr:colOff>
      <xdr:row>35</xdr:row>
      <xdr:rowOff>168088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24</xdr:col>
      <xdr:colOff>741623</xdr:colOff>
      <xdr:row>11</xdr:row>
      <xdr:rowOff>178784</xdr:rowOff>
    </xdr:from>
    <xdr:to>
      <xdr:col>35</xdr:col>
      <xdr:colOff>643775</xdr:colOff>
      <xdr:row>36</xdr:row>
      <xdr:rowOff>22412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38</xdr:col>
      <xdr:colOff>753595</xdr:colOff>
      <xdr:row>12</xdr:row>
      <xdr:rowOff>1680</xdr:rowOff>
    </xdr:from>
    <xdr:to>
      <xdr:col>50</xdr:col>
      <xdr:colOff>717176</xdr:colOff>
      <xdr:row>35</xdr:row>
      <xdr:rowOff>168087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51</xdr:col>
      <xdr:colOff>760320</xdr:colOff>
      <xdr:row>12</xdr:row>
      <xdr:rowOff>13447</xdr:rowOff>
    </xdr:from>
    <xdr:to>
      <xdr:col>62</xdr:col>
      <xdr:colOff>235884</xdr:colOff>
      <xdr:row>35</xdr:row>
      <xdr:rowOff>145677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733425</xdr:colOff>
      <xdr:row>0</xdr:row>
      <xdr:rowOff>0</xdr:rowOff>
    </xdr:from>
    <xdr:to>
      <xdr:col>15</xdr:col>
      <xdr:colOff>95250</xdr:colOff>
      <xdr:row>9</xdr:row>
      <xdr:rowOff>47625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28575</xdr:colOff>
      <xdr:row>16</xdr:row>
      <xdr:rowOff>9525</xdr:rowOff>
    </xdr:from>
    <xdr:to>
      <xdr:col>15</xdr:col>
      <xdr:colOff>28575</xdr:colOff>
      <xdr:row>30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19050</xdr:colOff>
      <xdr:row>57</xdr:row>
      <xdr:rowOff>161925</xdr:rowOff>
    </xdr:from>
    <xdr:to>
      <xdr:col>15</xdr:col>
      <xdr:colOff>38100</xdr:colOff>
      <xdr:row>72</xdr:row>
      <xdr:rowOff>47625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733425</xdr:colOff>
      <xdr:row>34</xdr:row>
      <xdr:rowOff>152400</xdr:rowOff>
    </xdr:from>
    <xdr:to>
      <xdr:col>14</xdr:col>
      <xdr:colOff>714375</xdr:colOff>
      <xdr:row>49</xdr:row>
      <xdr:rowOff>38100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</xdr:col>
      <xdr:colOff>628650</xdr:colOff>
      <xdr:row>2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0" y="0"/>
          <a:ext cx="1390650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400"/>
            <a:t>Win rate</a:t>
          </a:r>
        </a:p>
      </xdr:txBody>
    </xdr:sp>
    <xdr:clientData/>
  </xdr:twoCellAnchor>
  <xdr:twoCellAnchor>
    <xdr:from>
      <xdr:col>0</xdr:col>
      <xdr:colOff>1</xdr:colOff>
      <xdr:row>15</xdr:row>
      <xdr:rowOff>171450</xdr:rowOff>
    </xdr:from>
    <xdr:to>
      <xdr:col>2</xdr:col>
      <xdr:colOff>352425</xdr:colOff>
      <xdr:row>18</xdr:row>
      <xdr:rowOff>47625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1" y="3028950"/>
          <a:ext cx="1876424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400"/>
            <a:t>Win</a:t>
          </a:r>
          <a:r>
            <a:rPr lang="fr-FR" sz="2400" baseline="0"/>
            <a:t> rate duo</a:t>
          </a:r>
          <a:endParaRPr lang="fr-FR" sz="2400"/>
        </a:p>
      </xdr:txBody>
    </xdr:sp>
    <xdr:clientData/>
  </xdr:twoCellAnchor>
  <xdr:twoCellAnchor>
    <xdr:from>
      <xdr:col>0</xdr:col>
      <xdr:colOff>0</xdr:colOff>
      <xdr:row>35</xdr:row>
      <xdr:rowOff>19050</xdr:rowOff>
    </xdr:from>
    <xdr:to>
      <xdr:col>2</xdr:col>
      <xdr:colOff>428625</xdr:colOff>
      <xdr:row>37</xdr:row>
      <xdr:rowOff>66675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0" y="6686550"/>
          <a:ext cx="1952625" cy="428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/>
            <a:t>Win rate botlane</a:t>
          </a:r>
        </a:p>
      </xdr:txBody>
    </xdr:sp>
    <xdr:clientData/>
  </xdr:twoCellAnchor>
  <xdr:twoCellAnchor>
    <xdr:from>
      <xdr:col>0</xdr:col>
      <xdr:colOff>0</xdr:colOff>
      <xdr:row>58</xdr:row>
      <xdr:rowOff>47626</xdr:rowOff>
    </xdr:from>
    <xdr:to>
      <xdr:col>1</xdr:col>
      <xdr:colOff>57150</xdr:colOff>
      <xdr:row>60</xdr:row>
      <xdr:rowOff>161926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0" y="11096626"/>
          <a:ext cx="81915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800"/>
            <a:t>KDA</a:t>
          </a:r>
        </a:p>
      </xdr:txBody>
    </xdr:sp>
    <xdr:clientData/>
  </xdr:twoCellAnchor>
  <xdr:twoCellAnchor>
    <xdr:from>
      <xdr:col>8</xdr:col>
      <xdr:colOff>742950</xdr:colOff>
      <xdr:row>76</xdr:row>
      <xdr:rowOff>19050</xdr:rowOff>
    </xdr:from>
    <xdr:to>
      <xdr:col>15</xdr:col>
      <xdr:colOff>352425</xdr:colOff>
      <xdr:row>90</xdr:row>
      <xdr:rowOff>95250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80</xdr:row>
      <xdr:rowOff>9526</xdr:rowOff>
    </xdr:from>
    <xdr:to>
      <xdr:col>2</xdr:col>
      <xdr:colOff>304799</xdr:colOff>
      <xdr:row>82</xdr:row>
      <xdr:rowOff>28576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0" y="15249526"/>
          <a:ext cx="1828799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400"/>
            <a:t>KDA cumulé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illaume-PC" refreshedDate="43346.929130902776" createdVersion="3" refreshedVersion="6" minRefreshableVersion="3" recordCount="84">
  <cacheSource type="worksheet">
    <worksheetSource ref="A1:AD1048576" sheet="Midlane"/>
  </cacheSource>
  <cacheFields count="30">
    <cacheField name="Champion joué" numFmtId="0">
      <sharedItems containsBlank="1" count="11">
        <s v="Zoé"/>
        <s v="Twisted Fate"/>
        <s v="LeBlanc"/>
        <s v="Taliyah"/>
        <s v="Ryze"/>
        <s v="Orianna"/>
        <s v="Anivia"/>
        <s v="Aurelion Sol"/>
        <s v="Zed"/>
        <m/>
        <s v="Zoe" u="1"/>
      </sharedItems>
    </cacheField>
    <cacheField name="Champion ennemi" numFmtId="0">
      <sharedItems containsBlank="1"/>
    </cacheField>
    <cacheField name="Type" numFmtId="0">
      <sharedItems containsBlank="1" count="12">
        <s v="Assassin"/>
        <s v="Mage contrôle"/>
        <s v="Bruiser"/>
        <s v="Mage contrôle distance"/>
        <s v="Tank"/>
        <s v="Support"/>
        <s v="Mage burst"/>
        <s v="Combattant"/>
        <s v="ADC"/>
        <m/>
        <s v="Assasson" u="1"/>
        <s v="Mage contrôele" u="1"/>
      </sharedItems>
    </cacheField>
    <cacheField name="Phase de laning" numFmtId="0">
      <sharedItems containsString="0" containsBlank="1" containsNumber="1" containsInteger="1" minValue="1" maxValue="5"/>
    </cacheField>
    <cacheField name="Poke" numFmtId="0">
      <sharedItems containsString="0" containsBlank="1" containsNumber="1" containsInteger="1" minValue="1" maxValue="5"/>
    </cacheField>
    <cacheField name="Farm" numFmtId="0">
      <sharedItems containsString="0" containsBlank="1" containsNumber="1" containsInteger="1" minValue="1" maxValue="5"/>
    </cacheField>
    <cacheField name="Avantage en early" numFmtId="0">
      <sharedItems containsString="0" containsBlank="1" containsNumber="1" containsInteger="1" minValue="1" maxValue="5"/>
    </cacheField>
    <cacheField name="Revenir dans la partie" numFmtId="0">
      <sharedItems containsString="0" containsBlank="1" containsNumber="1" containsInteger="1" minValue="1" maxValue="5"/>
    </cacheField>
    <cacheField name="Jungler allié" numFmtId="0">
      <sharedItems containsBlank="1"/>
    </cacheField>
    <cacheField name="Jungler ennemi" numFmtId="0">
      <sharedItems containsBlank="1"/>
    </cacheField>
    <cacheField name="Ganks ennemis (morts)" numFmtId="0">
      <sharedItems containsString="0" containsBlank="1" containsNumber="1" containsInteger="1" minValue="0" maxValue="3"/>
    </cacheField>
    <cacheField name="Ganks alliés (tués)" numFmtId="0">
      <sharedItems containsString="0" containsBlank="1" containsNumber="1" containsInteger="1" minValue="0" maxValue="3"/>
    </cacheField>
    <cacheField name="Tués" numFmtId="0">
      <sharedItems containsString="0" containsBlank="1" containsNumber="1" containsInteger="1" minValue="0" maxValue="14"/>
    </cacheField>
    <cacheField name="Morts" numFmtId="0">
      <sharedItems containsString="0" containsBlank="1" containsNumber="1" containsInteger="1" minValue="0" maxValue="15"/>
    </cacheField>
    <cacheField name="Assistances" numFmtId="0">
      <sharedItems containsString="0" containsBlank="1" containsNumber="1" containsInteger="1" minValue="0" maxValue="19"/>
    </cacheField>
    <cacheField name="Creeps" numFmtId="0">
      <sharedItems containsString="0" containsBlank="1" containsNumber="1" containsInteger="1" minValue="97" maxValue="481"/>
    </cacheField>
    <cacheField name="Dégâts" numFmtId="0">
      <sharedItems containsString="0" containsBlank="1" containsNumber="1" containsInteger="1" minValue="3121" maxValue="54676"/>
    </cacheField>
    <cacheField name="Temps de jeu (min)" numFmtId="0">
      <sharedItems containsString="0" containsBlank="1" containsNumber="1" containsInteger="1" minValue="15" maxValue="62"/>
    </cacheField>
    <cacheField name="Temps de jeu (s)" numFmtId="0">
      <sharedItems containsString="0" containsBlank="1" containsNumber="1" containsInteger="1" minValue="0" maxValue="59"/>
    </cacheField>
    <cacheField name="Creeps/min" numFmtId="1">
      <sharedItems containsBlank="1" containsMixedTypes="1" containsNumber="1" minValue="3.6450079239302693" maxValue="9.2987377279102397"/>
    </cacheField>
    <cacheField name="KDA" numFmtId="164">
      <sharedItems containsBlank="1" containsMixedTypes="1" containsNumber="1" minValue="0" maxValue="16"/>
    </cacheField>
    <cacheField name="Dégâts/min" numFmtId="1">
      <sharedItems containsBlank="1" containsMixedTypes="1" containsNumber="1" minValue="204.43231441048033" maxValue="1104.5656565656566"/>
    </cacheField>
    <cacheField name="Victoire" numFmtId="0">
      <sharedItems containsString="0" containsBlank="1" containsNumber="1" containsInteger="1" minValue="0" maxValue="1"/>
    </cacheField>
    <cacheField name="Défaite" numFmtId="0">
      <sharedItems containsString="0" containsBlank="1" containsNumber="1" containsInteger="1" minValue="0" maxValue="1"/>
    </cacheField>
    <cacheField name="K/D/A équipe" numFmtId="0">
      <sharedItems containsDate="1" containsBlank="1" containsMixedTypes="1" minDate="1933-10-28T00:00:00" maxDate="2026-11-26T00:00:00"/>
    </cacheField>
    <cacheField name="Patch" numFmtId="0">
      <sharedItems containsBlank="1"/>
    </cacheField>
    <cacheField name="Date" numFmtId="14">
      <sharedItems containsDate="1" containsBlank="1" containsMixedTypes="1" minDate="2018-05-10T00:00:00" maxDate="2018-08-26T00:00:00"/>
    </cacheField>
    <cacheField name="Semaine" numFmtId="0">
      <sharedItems containsString="0" containsBlank="1" containsNumber="1" containsInteger="1" minValue="27" maxValue="34"/>
    </cacheField>
    <cacheField name="Mois" numFmtId="0">
      <sharedItems containsString="0" containsBlank="1" containsNumber="1" containsInteger="1" minValue="7" maxValue="8"/>
    </cacheField>
    <cacheField name="Commentai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Guillaume-PC" refreshedDate="43346.92913113426" createdVersion="3" refreshedVersion="6" minRefreshableVersion="3" recordCount="55">
  <cacheSource type="worksheet">
    <worksheetSource ref="A1:AC1048576" sheet="Botlane"/>
  </cacheSource>
  <cacheFields count="29">
    <cacheField name="Champion joué" numFmtId="2">
      <sharedItems containsBlank="1" count="14">
        <s v="Morgana"/>
        <s v="Ashe"/>
        <s v="Rakan"/>
        <s v="Bard"/>
        <s v="Blitzcrank"/>
        <s v="Lulu"/>
        <s v="Pyke"/>
        <s v="Tahm Kench"/>
        <s v="Leona"/>
        <s v="Braum"/>
        <s v="Alistar"/>
        <s v="Trundle"/>
        <s v="Janna"/>
        <m/>
      </sharedItems>
    </cacheField>
    <cacheField name="Adc/suport allié" numFmtId="2">
      <sharedItems containsBlank="1" count="22">
        <s v="Kai'sa"/>
        <s v="Sona"/>
        <s v="Ezreal"/>
        <s v="Jinx"/>
        <s v="Lucian"/>
        <s v="Varus"/>
        <s v="Miss Fortune"/>
        <s v="Vayne"/>
        <s v="Kog'Maw"/>
        <s v="Janna"/>
        <s v="Caitlyn"/>
        <s v="Jhin"/>
        <s v="Xayah"/>
        <s v="Quinn"/>
        <s v="Draven"/>
        <s v="Ashe"/>
        <s v="Zyra"/>
        <s v="Heimerdinger"/>
        <s v="Twitch"/>
        <s v="Tristana"/>
        <s v="Sivir"/>
        <m/>
      </sharedItems>
    </cacheField>
    <cacheField name="Support ennemi" numFmtId="2">
      <sharedItems containsBlank="1" count="28">
        <s v="Rakan"/>
        <s v="Morgana"/>
        <s v="Nami"/>
        <s v="Alistar"/>
        <s v="Taric"/>
        <s v="Braum"/>
        <s v="Leona"/>
        <s v="Lux"/>
        <s v="Thresh"/>
        <s v="Sona"/>
        <s v="Janna"/>
        <s v="Orianna"/>
        <s v="Vladimir"/>
        <s v="Lulu"/>
        <s v="Fiddlestick"/>
        <s v="Soraka"/>
        <s v="Tahm Kench"/>
        <s v="Pyke"/>
        <s v="Brand"/>
        <s v="Zyra"/>
        <s v="Kayn"/>
        <s v="Ezreal"/>
        <s v="Malphite"/>
        <s v="Blitzcrank"/>
        <s v="Nautilus"/>
        <s v="Gragas"/>
        <s v="Nocturne"/>
        <m/>
      </sharedItems>
    </cacheField>
    <cacheField name="Adc ennemi" numFmtId="2">
      <sharedItems containsBlank="1" count="23">
        <s v="Vayne"/>
        <s v="Annie"/>
        <s v="Kai'sa"/>
        <s v="Swain"/>
        <s v="Lucian"/>
        <s v="Cassiopeia"/>
        <s v="Brand"/>
        <s v="Jhin"/>
        <s v="Tristana"/>
        <s v="Jinx"/>
        <s v="Yasuo"/>
        <s v="Ezreal"/>
        <s v="Twitch"/>
        <s v="Miss Fortune"/>
        <s v="Xayah"/>
        <s v="Quinn"/>
        <s v="Draven"/>
        <s v="Ahri"/>
        <s v="Morgana"/>
        <s v="Ashe"/>
        <s v="Kalista"/>
        <m/>
        <s v="," u="1"/>
      </sharedItems>
    </cacheField>
    <cacheField name="Phase de laning" numFmtId="1">
      <sharedItems containsString="0" containsBlank="1" containsNumber="1" containsInteger="1" minValue="2" maxValue="5"/>
    </cacheField>
    <cacheField name="Poke" numFmtId="1">
      <sharedItems containsString="0" containsBlank="1" containsNumber="1" containsInteger="1" minValue="2" maxValue="5"/>
    </cacheField>
    <cacheField name="Avantage en early" numFmtId="1">
      <sharedItems containsString="0" containsBlank="1" containsNumber="1" containsInteger="1" minValue="2" maxValue="5"/>
    </cacheField>
    <cacheField name="Revenir dans la partie" numFmtId="1">
      <sharedItems containsString="0" containsBlank="1" containsNumber="1" containsInteger="1" minValue="2" maxValue="4"/>
    </cacheField>
    <cacheField name="Ganks ennemis (morts)" numFmtId="1">
      <sharedItems containsString="0" containsBlank="1" containsNumber="1" containsInteger="1" minValue="0" maxValue="2"/>
    </cacheField>
    <cacheField name="Ganks alliés (tués)" numFmtId="1">
      <sharedItems containsString="0" containsBlank="1" containsNumber="1" containsInteger="1" minValue="0" maxValue="2"/>
    </cacheField>
    <cacheField name="Jungler ennemi" numFmtId="2">
      <sharedItems containsBlank="1"/>
    </cacheField>
    <cacheField name="Jungler allié" numFmtId="2">
      <sharedItems containsBlank="1"/>
    </cacheField>
    <cacheField name="Tués" numFmtId="1">
      <sharedItems containsString="0" containsBlank="1" containsNumber="1" containsInteger="1" minValue="0" maxValue="11"/>
    </cacheField>
    <cacheField name="Morts" numFmtId="1">
      <sharedItems containsString="0" containsBlank="1" containsNumber="1" containsInteger="1" minValue="0" maxValue="12"/>
    </cacheField>
    <cacheField name="Assistances" numFmtId="1">
      <sharedItems containsString="0" containsBlank="1" containsNumber="1" containsInteger="1" minValue="4" maxValue="34"/>
    </cacheField>
    <cacheField name="K/D/A" numFmtId="164">
      <sharedItems containsBlank="1" containsMixedTypes="1" containsNumber="1" minValue="0.83333333333333337" maxValue="18"/>
    </cacheField>
    <cacheField name="Dégâts" numFmtId="1">
      <sharedItems containsString="0" containsBlank="1" containsNumber="1" containsInteger="1" minValue="29616" maxValue="29616"/>
    </cacheField>
    <cacheField name="Dégâts/min" numFmtId="1">
      <sharedItems containsString="0" containsBlank="1" containsNumber="1" minValue="665.02994011976045" maxValue="665.02994011976045"/>
    </cacheField>
    <cacheField name="Creeps" numFmtId="1">
      <sharedItems containsString="0" containsBlank="1" containsNumber="1" containsInteger="1" minValue="87" maxValue="379"/>
    </cacheField>
    <cacheField name="Temps (min)" numFmtId="1">
      <sharedItems containsString="0" containsBlank="1" containsNumber="1" containsInteger="1" minValue="15" maxValue="47"/>
    </cacheField>
    <cacheField name="Temps (s)" numFmtId="1">
      <sharedItems containsString="0" containsBlank="1" containsNumber="1" containsInteger="1" minValue="0" maxValue="58"/>
    </cacheField>
    <cacheField name="Creeps/min" numFmtId="164">
      <sharedItems containsBlank="1" containsMixedTypes="1" containsNumber="1" minValue="4.40625" maxValue="8.5590778097982696"/>
    </cacheField>
    <cacheField name="Victoire" numFmtId="1">
      <sharedItems containsString="0" containsBlank="1" containsNumber="1" containsInteger="1" minValue="0" maxValue="1"/>
    </cacheField>
    <cacheField name="Défaite" numFmtId="1">
      <sharedItems containsString="0" containsBlank="1" containsNumber="1" containsInteger="1" minValue="0" maxValue="1"/>
    </cacheField>
    <cacheField name="K/D/A équipe" numFmtId="0">
      <sharedItems containsDate="1" containsBlank="1" containsMixedTypes="1" minDate="2021-04-28T00:00:00" maxDate="2021-04-29T00:00:00"/>
    </cacheField>
    <cacheField name="Patch" numFmtId="2">
      <sharedItems containsBlank="1" containsMixedTypes="1" containsNumber="1" minValue="8.14" maxValue="8.14"/>
    </cacheField>
    <cacheField name="Date" numFmtId="14">
      <sharedItems containsNonDate="0" containsDate="1" containsString="0" containsBlank="1" minDate="2018-07-05T00:00:00" maxDate="2018-09-04T00:00:00" count="26">
        <d v="2018-07-05T00:00:00"/>
        <d v="2018-07-07T00:00:00"/>
        <d v="2018-07-12T00:00:00"/>
        <d v="2018-07-15T00:00:00"/>
        <d v="2018-07-16T00:00:00"/>
        <d v="2018-07-17T00:00:00"/>
        <d v="2018-07-18T00:00:00"/>
        <d v="2018-07-19T00:00:00"/>
        <d v="2018-07-22T00:00:00"/>
        <d v="2018-07-23T00:00:00"/>
        <d v="2018-07-25T00:00:00"/>
        <d v="2018-07-29T00:00:00"/>
        <d v="2018-07-31T00:00:00"/>
        <d v="2018-08-07T00:00:00"/>
        <d v="2018-08-08T00:00:00"/>
        <d v="2018-08-09T00:00:00"/>
        <d v="2018-08-11T00:00:00"/>
        <d v="2018-08-12T00:00:00"/>
        <d v="2018-08-13T00:00:00"/>
        <d v="2018-08-14T00:00:00"/>
        <d v="2018-08-15T00:00:00"/>
        <d v="2018-08-18T00:00:00"/>
        <d v="2018-08-21T00:00:00"/>
        <d v="2018-09-02T00:00:00"/>
        <d v="2018-09-03T00:00:00"/>
        <m/>
      </sharedItems>
    </cacheField>
    <cacheField name="Semaine" numFmtId="1">
      <sharedItems containsString="0" containsBlank="1" containsNumber="1" containsInteger="1" minValue="27" maxValue="36"/>
    </cacheField>
    <cacheField name="Mois" numFmtId="1">
      <sharedItems containsString="0" containsBlank="1" containsNumber="1" containsInteger="1" minValue="7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Guillaume-PC" refreshedDate="43346.929132407407" createdVersion="3" refreshedVersion="6" minRefreshableVersion="3" recordCount="84">
  <cacheSource type="worksheet">
    <worksheetSource ref="A1:AC1048576" sheet="Midlane"/>
  </cacheSource>
  <cacheFields count="29">
    <cacheField name="Champion joué" numFmtId="0">
      <sharedItems containsBlank="1" count="10">
        <s v="Zoé"/>
        <s v="Twisted Fate"/>
        <s v="LeBlanc"/>
        <s v="Taliyah"/>
        <s v="Ryze"/>
        <s v="Orianna"/>
        <s v="Anivia"/>
        <s v="Aurelion Sol"/>
        <s v="Zed"/>
        <m/>
      </sharedItems>
    </cacheField>
    <cacheField name="Champion ennemi" numFmtId="0">
      <sharedItems containsBlank="1" count="35">
        <s v="Zed"/>
        <s v="Anivia"/>
        <s v="Akali"/>
        <s v="Yasuo"/>
        <s v="Talon"/>
        <s v="Orianna"/>
        <s v="Lulu"/>
        <s v="Katarina"/>
        <s v="Lee Sin"/>
        <s v="Lux"/>
        <s v="Rammus"/>
        <s v="Ahri"/>
        <s v="Rakan"/>
        <s v="Zoé"/>
        <s v="Vladimir"/>
        <s v="Fizz"/>
        <s v="Garen"/>
        <s v="Swain"/>
        <s v="Veigar"/>
        <s v="Wukong"/>
        <s v="Camille"/>
        <s v="Malzahar"/>
        <s v="Kassadin"/>
        <s v="Aurelion Sol"/>
        <s v="Soraka"/>
        <s v="Caitlyn"/>
        <s v="Gangplanck"/>
        <s v="Karthus"/>
        <s v="Twisted Fate"/>
        <s v="Zyra"/>
        <s v="Ziggs"/>
        <s v="Brand"/>
        <s v="Galio"/>
        <s v="Syndra"/>
        <m/>
      </sharedItems>
    </cacheField>
    <cacheField name="Type" numFmtId="0">
      <sharedItems containsBlank="1" count="10">
        <s v="Assassin"/>
        <s v="Mage contrôle"/>
        <s v="Bruiser"/>
        <s v="Mage contrôle distance"/>
        <s v="Tank"/>
        <s v="Support"/>
        <s v="Mage burst"/>
        <s v="Combattant"/>
        <s v="ADC"/>
        <m/>
      </sharedItems>
    </cacheField>
    <cacheField name="Phase de laning" numFmtId="0">
      <sharedItems containsString="0" containsBlank="1" containsNumber="1" containsInteger="1" minValue="1" maxValue="5"/>
    </cacheField>
    <cacheField name="Poke" numFmtId="0">
      <sharedItems containsString="0" containsBlank="1" containsNumber="1" containsInteger="1" minValue="1" maxValue="5"/>
    </cacheField>
    <cacheField name="Farm" numFmtId="0">
      <sharedItems containsString="0" containsBlank="1" containsNumber="1" containsInteger="1" minValue="1" maxValue="5"/>
    </cacheField>
    <cacheField name="Avantage en early" numFmtId="0">
      <sharedItems containsString="0" containsBlank="1" containsNumber="1" containsInteger="1" minValue="1" maxValue="5"/>
    </cacheField>
    <cacheField name="Revenir dans la partie" numFmtId="0">
      <sharedItems containsString="0" containsBlank="1" containsNumber="1" containsInteger="1" minValue="1" maxValue="5"/>
    </cacheField>
    <cacheField name="Jungler allié" numFmtId="0">
      <sharedItems containsBlank="1"/>
    </cacheField>
    <cacheField name="Jungler ennemi" numFmtId="0">
      <sharedItems containsBlank="1"/>
    </cacheField>
    <cacheField name="Ganks ennemis (morts)" numFmtId="0">
      <sharedItems containsString="0" containsBlank="1" containsNumber="1" containsInteger="1" minValue="0" maxValue="3"/>
    </cacheField>
    <cacheField name="Ganks alliés (tués)" numFmtId="0">
      <sharedItems containsString="0" containsBlank="1" containsNumber="1" containsInteger="1" minValue="0" maxValue="3"/>
    </cacheField>
    <cacheField name="Tués" numFmtId="0">
      <sharedItems containsString="0" containsBlank="1" containsNumber="1" containsInteger="1" minValue="0" maxValue="14"/>
    </cacheField>
    <cacheField name="Morts" numFmtId="0">
      <sharedItems containsString="0" containsBlank="1" containsNumber="1" containsInteger="1" minValue="0" maxValue="15"/>
    </cacheField>
    <cacheField name="Assistances" numFmtId="0">
      <sharedItems containsString="0" containsBlank="1" containsNumber="1" containsInteger="1" minValue="0" maxValue="19"/>
    </cacheField>
    <cacheField name="Creeps" numFmtId="0">
      <sharedItems containsString="0" containsBlank="1" containsNumber="1" containsInteger="1" minValue="97" maxValue="481"/>
    </cacheField>
    <cacheField name="Dégâts" numFmtId="0">
      <sharedItems containsString="0" containsBlank="1" containsNumber="1" containsInteger="1" minValue="3121" maxValue="54676"/>
    </cacheField>
    <cacheField name="Temps de jeu (min)" numFmtId="0">
      <sharedItems containsString="0" containsBlank="1" containsNumber="1" containsInteger="1" minValue="15" maxValue="62"/>
    </cacheField>
    <cacheField name="Temps de jeu (s)" numFmtId="0">
      <sharedItems containsString="0" containsBlank="1" containsNumber="1" containsInteger="1" minValue="0" maxValue="59"/>
    </cacheField>
    <cacheField name="Creeps/min" numFmtId="1">
      <sharedItems containsBlank="1" containsMixedTypes="1" containsNumber="1" minValue="3.6450079239302693" maxValue="9.2987377279102397"/>
    </cacheField>
    <cacheField name="KDA" numFmtId="164">
      <sharedItems containsBlank="1" containsMixedTypes="1" containsNumber="1" minValue="0" maxValue="16"/>
    </cacheField>
    <cacheField name="Dégâts/min" numFmtId="1">
      <sharedItems containsBlank="1" containsMixedTypes="1" containsNumber="1" minValue="204.43231441048033" maxValue="1104.5656565656566"/>
    </cacheField>
    <cacheField name="Victoire" numFmtId="0">
      <sharedItems containsString="0" containsBlank="1" containsNumber="1" containsInteger="1" minValue="0" maxValue="1"/>
    </cacheField>
    <cacheField name="Défaite" numFmtId="0">
      <sharedItems containsString="0" containsBlank="1" containsNumber="1" containsInteger="1" minValue="0" maxValue="1"/>
    </cacheField>
    <cacheField name="K/D/A équipe" numFmtId="0">
      <sharedItems containsDate="1" containsBlank="1" containsMixedTypes="1" minDate="1933-10-28T00:00:00" maxDate="2026-11-26T00:00:00"/>
    </cacheField>
    <cacheField name="Patch" numFmtId="0">
      <sharedItems containsBlank="1"/>
    </cacheField>
    <cacheField name="Date" numFmtId="14">
      <sharedItems containsDate="1" containsBlank="1" containsMixedTypes="1" minDate="2018-05-10T00:00:00" maxDate="2018-08-26T00:00:00"/>
    </cacheField>
    <cacheField name="Semaine" numFmtId="0">
      <sharedItems containsString="0" containsBlank="1" containsNumber="1" containsInteger="1" minValue="27" maxValue="34" count="9">
        <n v="27"/>
        <n v="28"/>
        <n v="29"/>
        <n v="30"/>
        <n v="31"/>
        <n v="32"/>
        <n v="33"/>
        <n v="34"/>
        <m/>
      </sharedItems>
    </cacheField>
    <cacheField name="Mois" numFmtId="0">
      <sharedItems containsString="0" containsBlank="1" containsNumber="1" containsInteger="1" minValue="7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Guillaume-PC" refreshedDate="43346.929133449077" createdVersion="6" refreshedVersion="6" minRefreshableVersion="3" recordCount="26">
  <cacheSource type="worksheet">
    <worksheetSource ref="B1:U27" sheet="Mid semaine"/>
  </cacheSource>
  <cacheFields count="18">
    <cacheField name="Semaine" numFmtId="0">
      <sharedItems containsSemiMixedTypes="0" containsString="0" containsNumber="1" containsInteger="1" minValue="27" maxValue="52" count="26"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</sharedItems>
    </cacheField>
    <cacheField name="Tués" numFmtId="0">
      <sharedItems containsSemiMixedTypes="0" containsString="0" containsNumber="1" containsInteger="1" minValue="0" maxValue="81"/>
    </cacheField>
    <cacheField name="Morts" numFmtId="0">
      <sharedItems containsSemiMixedTypes="0" containsString="0" containsNumber="1" containsInteger="1" minValue="0" maxValue="83"/>
    </cacheField>
    <cacheField name="Assistances" numFmtId="0">
      <sharedItems containsSemiMixedTypes="0" containsString="0" containsNumber="1" containsInteger="1" minValue="0" maxValue="136"/>
    </cacheField>
    <cacheField name="Creeps" numFmtId="0">
      <sharedItems containsSemiMixedTypes="0" containsString="0" containsNumber="1" containsInteger="1" minValue="0" maxValue="3124"/>
    </cacheField>
    <cacheField name="Dégâts" numFmtId="0">
      <sharedItems containsSemiMixedTypes="0" containsString="0" containsNumber="1" containsInteger="1" minValue="0" maxValue="324777"/>
    </cacheField>
    <cacheField name="Temps de jeu (min)" numFmtId="0">
      <sharedItems containsSemiMixedTypes="0" containsString="0" containsNumber="1" containsInteger="1" minValue="0" maxValue="491"/>
    </cacheField>
    <cacheField name="Temps de jeu (s)" numFmtId="0">
      <sharedItems containsSemiMixedTypes="0" containsString="0" containsNumber="1" containsInteger="1" minValue="0" maxValue="418"/>
    </cacheField>
    <cacheField name="KDA" numFmtId="164">
      <sharedItems containsMixedTypes="1" containsNumber="1" minValue="1.7741935483870968" maxValue="3.6086956521739131"/>
    </cacheField>
    <cacheField name="Creeps/min" numFmtId="164">
      <sharedItems containsMixedTypes="1" containsNumber="1" minValue="5.8323765786452348" maxValue="7.0203808887403945" count="9">
        <n v="5.8323765786452348"/>
        <n v="7.0203808887403945"/>
        <n v="7.003215434083601"/>
        <n v="6.3539917569836666"/>
        <n v="6.4615384615384617"/>
        <n v="6.2346588119783997"/>
        <n v="6.2735122832853607"/>
        <n v="6.6404855408782586"/>
        <e v="#DIV/0!"/>
      </sharedItems>
    </cacheField>
    <cacheField name="Dégâts/min" numFmtId="1">
      <sharedItems containsMixedTypes="1" containsNumber="1" minValue="598.32381292395576" maxValue="801.58636819244907" count="9">
        <n v="666.22929309496465"/>
        <n v="801.58636819244907"/>
        <n v="639.44051446945343"/>
        <n v="669.27339337505725"/>
        <n v="743.9958974358974"/>
        <n v="681.74275895925382"/>
        <n v="652.206305642948"/>
        <n v="598.32381292395576"/>
        <e v="#DIV/0!"/>
      </sharedItems>
    </cacheField>
    <cacheField name="Victoire" numFmtId="0">
      <sharedItems containsSemiMixedTypes="0" containsString="0" containsNumber="1" containsInteger="1" minValue="0" maxValue="8"/>
    </cacheField>
    <cacheField name="Défaite" numFmtId="0">
      <sharedItems containsSemiMixedTypes="0" containsString="0" containsNumber="1" containsInteger="1" minValue="0" maxValue="8"/>
    </cacheField>
    <cacheField name="Win rate" numFmtId="9">
      <sharedItems containsMixedTypes="1" containsNumber="1" minValue="0.2857142857142857" maxValue="0.8571428571428571" count="9">
        <n v="0.6"/>
        <n v="0.2857142857142857"/>
        <n v="0.72727272727272729"/>
        <n v="0.42857142857142855"/>
        <n v="0.8571428571428571"/>
        <n v="0.5"/>
        <n v="0.53333333333333333"/>
        <n v="0.7142857142857143"/>
        <e v="#DIV/0!"/>
      </sharedItems>
    </cacheField>
    <cacheField name="moy KDA" numFmtId="164">
      <sharedItems containsSemiMixedTypes="0" containsString="0" containsNumber="1" minValue="2.3778801843317972" maxValue="2.3778801843317972"/>
    </cacheField>
    <cacheField name="moy CS" numFmtId="164">
      <sharedItems containsSemiMixedTypes="0" containsString="0" containsNumber="1" minValue="6.4461927161432122" maxValue="6.4461927161432122"/>
    </cacheField>
    <cacheField name="moy dégâts" numFmtId="1">
      <sharedItems containsSemiMixedTypes="0" containsString="0" containsNumber="1" minValue="678.22977219974121" maxValue="678.22977219974121"/>
    </cacheField>
    <cacheField name="moy win rate" numFmtId="9">
      <sharedItems containsSemiMixedTypes="0" containsString="0" containsNumber="1" minValue="0.5714285714285714" maxValue="0.57142857142857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x v="0"/>
    <s v="Zed"/>
    <x v="0"/>
    <n v="4"/>
    <n v="3"/>
    <n v="3"/>
    <n v="4"/>
    <n v="3"/>
    <s v="Graves"/>
    <s v="Xin Zhao"/>
    <n v="1"/>
    <n v="1"/>
    <n v="6"/>
    <n v="4"/>
    <n v="6"/>
    <n v="146"/>
    <n v="18100"/>
    <n v="27"/>
    <n v="42"/>
    <n v="5.2707581227436826"/>
    <n v="3"/>
    <n v="653.42960288808661"/>
    <n v="1"/>
    <n v="0"/>
    <s v="32/20/39"/>
    <s v="8.13"/>
    <d v="2018-07-03T00:00:00"/>
    <n v="27"/>
    <n v="7"/>
    <m/>
  </r>
  <r>
    <x v="0"/>
    <s v="Zed"/>
    <x v="0"/>
    <n v="4"/>
    <n v="3"/>
    <n v="3"/>
    <n v="3"/>
    <n v="4"/>
    <s v="Graves"/>
    <s v="Kayn"/>
    <n v="0"/>
    <n v="0"/>
    <n v="7"/>
    <n v="5"/>
    <n v="10"/>
    <n v="180"/>
    <n v="25500"/>
    <n v="34"/>
    <n v="4"/>
    <n v="5.283757338551859"/>
    <n v="3.4"/>
    <n v="748.53228962817991"/>
    <n v="1"/>
    <n v="0"/>
    <s v="35/22/55"/>
    <s v="8.13"/>
    <d v="2018-07-03T00:00:00"/>
    <n v="27"/>
    <n v="7"/>
    <s v="Zed R -&gt; R dodge/E stun"/>
  </r>
  <r>
    <x v="1"/>
    <s v="Anivia"/>
    <x v="1"/>
    <n v="4"/>
    <n v="3"/>
    <n v="3"/>
    <n v="3"/>
    <n v="3"/>
    <s v="Trundle"/>
    <s v="Lee Sin"/>
    <n v="0"/>
    <n v="0"/>
    <n v="3"/>
    <n v="3"/>
    <n v="6"/>
    <n v="136"/>
    <n v="10400"/>
    <n v="22"/>
    <n v="11"/>
    <n v="6.1307287753568742"/>
    <n v="3"/>
    <n v="468.82043576258451"/>
    <n v="1"/>
    <n v="0"/>
    <s v="24/08/028*"/>
    <s v="8.13"/>
    <d v="2018-07-04T00:00:00"/>
    <n v="27"/>
    <n v="7"/>
    <m/>
  </r>
  <r>
    <x v="0"/>
    <s v="Akali"/>
    <x v="0"/>
    <n v="2"/>
    <n v="3"/>
    <n v="4"/>
    <n v="3"/>
    <n v="3"/>
    <s v="Lee sin"/>
    <s v="Warwick"/>
    <n v="0"/>
    <n v="1"/>
    <n v="2"/>
    <n v="3"/>
    <n v="8"/>
    <n v="220"/>
    <n v="20300"/>
    <n v="31"/>
    <n v="4"/>
    <n v="7.0815450643776821"/>
    <n v="3.3333333333333335"/>
    <n v="653.43347639484978"/>
    <n v="1"/>
    <n v="0"/>
    <s v="35/19/58"/>
    <s v="8.13"/>
    <d v="2018-07-04T00:00:00"/>
    <n v="27"/>
    <n v="7"/>
    <m/>
  </r>
  <r>
    <x v="0"/>
    <s v="Yasuo"/>
    <x v="2"/>
    <n v="3"/>
    <n v="3"/>
    <n v="3"/>
    <n v="3"/>
    <n v="3"/>
    <s v="Riven"/>
    <s v="Nocturne"/>
    <n v="0"/>
    <n v="1"/>
    <n v="4"/>
    <n v="3"/>
    <n v="5"/>
    <n v="185"/>
    <n v="21300"/>
    <n v="30"/>
    <n v="10"/>
    <n v="6.1325966850828726"/>
    <n v="3"/>
    <n v="706.07734806629833"/>
    <n v="0"/>
    <n v="1"/>
    <s v="22/30/22"/>
    <s v="8.13"/>
    <d v="2018-07-05T00:00:00"/>
    <n v="27"/>
    <n v="7"/>
    <s v="Bon contre Yas, passif passe par-dessus son mur"/>
  </r>
  <r>
    <x v="0"/>
    <s v="Talon"/>
    <x v="0"/>
    <n v="2"/>
    <n v="2"/>
    <n v="2"/>
    <n v="2"/>
    <n v="4"/>
    <s v="Darius"/>
    <s v="Maitre Yi"/>
    <n v="0"/>
    <n v="0"/>
    <n v="11"/>
    <n v="7"/>
    <n v="9"/>
    <n v="185"/>
    <n v="30400"/>
    <n v="37"/>
    <n v="18"/>
    <n v="4.9597855227882039"/>
    <n v="2.8571428571428572"/>
    <n v="815.01340482573733"/>
    <n v="1"/>
    <n v="0"/>
    <s v="40/26/52"/>
    <s v="8.13"/>
    <d v="2018-07-05T00:00:00"/>
    <n v="27"/>
    <n v="7"/>
    <s v="Phase de laning très dure"/>
  </r>
  <r>
    <x v="0"/>
    <s v="Orianna"/>
    <x v="1"/>
    <n v="3"/>
    <n v="3"/>
    <n v="4"/>
    <n v="4"/>
    <n v="3"/>
    <s v="Evelynn"/>
    <s v="Teemo"/>
    <n v="0"/>
    <n v="0"/>
    <n v="6"/>
    <n v="1"/>
    <n v="0"/>
    <n v="180"/>
    <n v="13700"/>
    <n v="23"/>
    <n v="14"/>
    <n v="7.747489239598278"/>
    <n v="6"/>
    <n v="589.67001434720225"/>
    <n v="0"/>
    <n v="1"/>
    <s v="9/19/6"/>
    <s v="8.13"/>
    <d v="2018-07-06T00:00:00"/>
    <n v="27"/>
    <n v="7"/>
    <m/>
  </r>
  <r>
    <x v="0"/>
    <s v="Lulu"/>
    <x v="1"/>
    <n v="3"/>
    <n v="3"/>
    <n v="4"/>
    <n v="3"/>
    <n v="3"/>
    <s v="Elise"/>
    <s v="Maitre Yi"/>
    <n v="0"/>
    <n v="0"/>
    <n v="6"/>
    <n v="7"/>
    <n v="7"/>
    <n v="251"/>
    <n v="34200"/>
    <n v="37"/>
    <n v="43"/>
    <n v="6.6548828988068935"/>
    <n v="1.8571428571428572"/>
    <n v="906.76093680954477"/>
    <n v="0"/>
    <n v="1"/>
    <s v="36/54/50"/>
    <s v="8.13"/>
    <d v="2018-07-06T00:00:00"/>
    <n v="27"/>
    <n v="7"/>
    <s v="Gold funnel"/>
  </r>
  <r>
    <x v="2"/>
    <s v="Katarina"/>
    <x v="0"/>
    <n v="4"/>
    <n v="3"/>
    <n v="3"/>
    <n v="4"/>
    <n v="1"/>
    <s v="Xin Zhao"/>
    <s v="Aatrox"/>
    <n v="0"/>
    <n v="1"/>
    <n v="6"/>
    <n v="9"/>
    <n v="14"/>
    <n v="115"/>
    <n v="18400"/>
    <n v="31"/>
    <n v="33"/>
    <n v="3.6450079239302693"/>
    <n v="2.2222222222222223"/>
    <n v="583.20126782884313"/>
    <n v="0"/>
    <n v="1"/>
    <s v="36/47/52"/>
    <s v="8.13"/>
    <d v="2018-07-07T00:00:00"/>
    <n v="27"/>
    <n v="7"/>
    <m/>
  </r>
  <r>
    <x v="0"/>
    <s v="Lee Sin"/>
    <x v="0"/>
    <n v="2"/>
    <n v="2"/>
    <n v="2"/>
    <n v="2"/>
    <n v="3"/>
    <s v="Aatrox"/>
    <s v="Kha'Zix"/>
    <n v="0"/>
    <n v="0"/>
    <n v="1"/>
    <n v="9"/>
    <n v="4"/>
    <n v="180"/>
    <n v="10800"/>
    <n v="29"/>
    <n v="52"/>
    <n v="6.0267857142857144"/>
    <n v="0.55555555555555558"/>
    <n v="361.60714285714283"/>
    <n v="1"/>
    <n v="0"/>
    <s v="30/26/49"/>
    <s v="8.13"/>
    <d v="2018-07-08T00:00:00"/>
    <n v="27"/>
    <n v="7"/>
    <m/>
  </r>
  <r>
    <x v="1"/>
    <s v="Lux"/>
    <x v="3"/>
    <n v="2"/>
    <n v="2"/>
    <n v="3"/>
    <n v="3"/>
    <n v="2"/>
    <s v="Elise"/>
    <s v="Kayn"/>
    <n v="0"/>
    <n v="0"/>
    <n v="5"/>
    <n v="15"/>
    <n v="17"/>
    <n v="481"/>
    <n v="45900"/>
    <n v="62"/>
    <n v="28"/>
    <n v="7.700106723585912"/>
    <n v="1.4666666666666666"/>
    <n v="734.79188900747067"/>
    <n v="0"/>
    <n v="1"/>
    <s v="57/48/99"/>
    <s v="8.13"/>
    <d v="2018-07-10T00:00:00"/>
    <n v="28"/>
    <n v="7"/>
    <s v="Kayn one shot littérallement TF"/>
  </r>
  <r>
    <x v="0"/>
    <s v="Rammus"/>
    <x v="4"/>
    <n v="4"/>
    <n v="5"/>
    <n v="4"/>
    <n v="4"/>
    <n v="4"/>
    <s v="Maître Yi"/>
    <s v="Kayn"/>
    <n v="0"/>
    <n v="0"/>
    <n v="8"/>
    <n v="2"/>
    <n v="7"/>
    <n v="129"/>
    <n v="16700"/>
    <n v="20"/>
    <n v="45"/>
    <n v="6.2168674698795181"/>
    <n v="7.5"/>
    <n v="804.81927710843377"/>
    <n v="1"/>
    <n v="0"/>
    <s v="26/15/32"/>
    <s v="8.13"/>
    <d v="2018-07-10T00:00:00"/>
    <n v="28"/>
    <n v="7"/>
    <m/>
  </r>
  <r>
    <x v="0"/>
    <s v="Zed"/>
    <x v="0"/>
    <n v="3"/>
    <n v="3"/>
    <n v="3"/>
    <n v="3"/>
    <n v="3"/>
    <s v="Zac"/>
    <s v="Maître Yi"/>
    <n v="1"/>
    <n v="1"/>
    <n v="4"/>
    <n v="7"/>
    <n v="1"/>
    <n v="135"/>
    <n v="10500"/>
    <n v="23"/>
    <n v="0"/>
    <n v="5.8695652173913047"/>
    <n v="0.7142857142857143"/>
    <n v="456.52173913043481"/>
    <n v="0"/>
    <n v="1"/>
    <s v="13/31/13"/>
    <s v="8.13"/>
    <d v="2018-07-10T00:00:00"/>
    <n v="28"/>
    <n v="7"/>
    <s v="Yi m'a soulevé"/>
  </r>
  <r>
    <x v="1"/>
    <s v="Ahri"/>
    <x v="0"/>
    <n v="4"/>
    <n v="3"/>
    <n v="4"/>
    <n v="3"/>
    <n v="3"/>
    <s v="Sejuani"/>
    <s v="Kayn"/>
    <n v="1"/>
    <n v="1"/>
    <n v="4"/>
    <n v="8"/>
    <n v="15"/>
    <n v="380"/>
    <n v="45771"/>
    <n v="43"/>
    <n v="15"/>
    <n v="8.7861271676300579"/>
    <n v="2.375"/>
    <n v="1058.2890173410406"/>
    <n v="1"/>
    <n v="0"/>
    <s v="42/46/53"/>
    <s v="8.13"/>
    <d v="2018-07-11T00:00:00"/>
    <n v="28"/>
    <n v="7"/>
    <s v="Très bon farm, pas de soucis avec Kayn"/>
  </r>
  <r>
    <x v="3"/>
    <s v="Anivia"/>
    <x v="1"/>
    <n v="4"/>
    <n v="4"/>
    <n v="4"/>
    <n v="4"/>
    <n v="4"/>
    <s v="Warwick"/>
    <s v="Udyr"/>
    <n v="1"/>
    <n v="1"/>
    <n v="13"/>
    <n v="9"/>
    <n v="9"/>
    <n v="224"/>
    <n v="35652"/>
    <n v="34"/>
    <n v="5"/>
    <n v="6.5721271393643024"/>
    <n v="2.4444444444444446"/>
    <n v="1046.0244498777506"/>
    <n v="0"/>
    <n v="1"/>
    <s v="37/45/51"/>
    <s v="8.13"/>
    <d v="2018-07-12T00:00:00"/>
    <n v="28"/>
    <n v="7"/>
    <m/>
  </r>
  <r>
    <x v="3"/>
    <s v="Zed"/>
    <x v="0"/>
    <n v="2"/>
    <n v="3"/>
    <n v="3"/>
    <n v="2"/>
    <n v="4"/>
    <s v="Wukong"/>
    <s v="Maître Yi"/>
    <n v="0"/>
    <n v="0"/>
    <n v="6"/>
    <n v="12"/>
    <n v="6"/>
    <n v="199"/>
    <n v="19557"/>
    <n v="30"/>
    <n v="32"/>
    <n v="6.5174672489082965"/>
    <n v="1"/>
    <n v="640.51310043668116"/>
    <n v="0"/>
    <n v="1"/>
    <s v="26/31/17"/>
    <s v="8.13"/>
    <d v="2018-07-12T00:00:00"/>
    <n v="28"/>
    <n v="7"/>
    <s v="Zed one shot Taliyah"/>
  </r>
  <r>
    <x v="3"/>
    <s v="Zed"/>
    <x v="0"/>
    <n v="2"/>
    <n v="3"/>
    <n v="3"/>
    <n v="2"/>
    <n v="4"/>
    <s v="Kha'Zix"/>
    <s v="Udyr"/>
    <n v="1"/>
    <n v="0"/>
    <n v="6"/>
    <n v="9"/>
    <n v="9"/>
    <n v="203"/>
    <n v="25849"/>
    <n v="35"/>
    <n v="20"/>
    <n v="5.7452830188679238"/>
    <n v="1.6666666666666667"/>
    <n v="731.57547169811312"/>
    <n v="0"/>
    <n v="1"/>
    <s v="33/43/48"/>
    <s v="8.13"/>
    <d v="2018-07-13T00:00:00"/>
    <n v="28"/>
    <n v="7"/>
    <s v="Zed one shot Taliyah"/>
  </r>
  <r>
    <x v="4"/>
    <s v="Rakan"/>
    <x v="5"/>
    <n v="4"/>
    <n v="4"/>
    <n v="4"/>
    <n v="4"/>
    <n v="3"/>
    <s v="Kayn"/>
    <s v="Rumble"/>
    <n v="0"/>
    <n v="0"/>
    <n v="5"/>
    <n v="0"/>
    <n v="0"/>
    <n v="141"/>
    <n v="10792"/>
    <n v="20"/>
    <n v="50"/>
    <n v="6.7680000000000007"/>
    <n v="5"/>
    <n v="518.01600000000008"/>
    <n v="1"/>
    <n v="0"/>
    <s v="17/04/14*"/>
    <s v="8.13"/>
    <d v="2018-07-16T00:00:00"/>
    <n v="29"/>
    <n v="7"/>
    <m/>
  </r>
  <r>
    <x v="3"/>
    <s v="Zoé"/>
    <x v="6"/>
    <n v="3"/>
    <n v="3"/>
    <n v="3"/>
    <n v="3"/>
    <n v="3"/>
    <s v="Kindred"/>
    <s v="Kayn"/>
    <n v="0"/>
    <n v="0"/>
    <n v="8"/>
    <n v="5"/>
    <n v="12"/>
    <n v="275"/>
    <n v="23091"/>
    <n v="35"/>
    <n v="39"/>
    <n v="7.7138849929873778"/>
    <n v="4"/>
    <n v="647.71388499298746"/>
    <n v="1"/>
    <n v="0"/>
    <s v="43/30/67"/>
    <s v="8.13"/>
    <d v="2018-07-17T00:00:00"/>
    <n v="29"/>
    <n v="7"/>
    <m/>
  </r>
  <r>
    <x v="0"/>
    <s v="Vladimir"/>
    <x v="6"/>
    <n v="3"/>
    <n v="3"/>
    <n v="4"/>
    <n v="3"/>
    <n v="3"/>
    <s v="Gragas"/>
    <s v="Maître Yi"/>
    <n v="0"/>
    <n v="1"/>
    <n v="1"/>
    <n v="0"/>
    <n v="1"/>
    <n v="105"/>
    <n v="3121"/>
    <n v="15"/>
    <n v="16"/>
    <n v="6.8777292576419207"/>
    <n v="2"/>
    <n v="204.43231441048033"/>
    <n v="0"/>
    <n v="1"/>
    <s v="3/7/3*"/>
    <s v="8.14"/>
    <d v="2018-07-18T00:00:00"/>
    <n v="29"/>
    <n v="7"/>
    <s v="AFK + AFK trois minutes chez moi"/>
  </r>
  <r>
    <x v="1"/>
    <s v="Yasuo"/>
    <x v="2"/>
    <n v="3"/>
    <n v="3"/>
    <n v="3"/>
    <n v="3"/>
    <n v="3"/>
    <s v="Warwick"/>
    <s v="Elise"/>
    <n v="1"/>
    <n v="2"/>
    <n v="6"/>
    <n v="9"/>
    <n v="16"/>
    <n v="267"/>
    <n v="30100"/>
    <n v="38"/>
    <n v="34"/>
    <n v="6.9230769230769225"/>
    <n v="2.4444444444444446"/>
    <n v="780.46672428694899"/>
    <n v="0"/>
    <n v="1"/>
    <s v="33/52/42"/>
    <s v="8.14"/>
    <d v="2018-07-18T00:00:00"/>
    <n v="29"/>
    <n v="7"/>
    <m/>
  </r>
  <r>
    <x v="5"/>
    <s v="Fizz"/>
    <x v="0"/>
    <n v="5"/>
    <n v="5"/>
    <n v="5"/>
    <n v="5"/>
    <n v="3"/>
    <s v="Udyr"/>
    <s v="Olaf"/>
    <n v="0"/>
    <n v="1"/>
    <n v="7"/>
    <n v="2"/>
    <n v="9"/>
    <n v="269"/>
    <n v="23350"/>
    <n v="31"/>
    <n v="52"/>
    <n v="8.44142259414226"/>
    <n v="8"/>
    <n v="732.74058577405856"/>
    <n v="1"/>
    <n v="0"/>
    <s v="29/28/39"/>
    <s v="8.14"/>
    <d v="2018-07-19T00:00:00"/>
    <n v="29"/>
    <n v="7"/>
    <m/>
  </r>
  <r>
    <x v="1"/>
    <s v="Garen"/>
    <x v="4"/>
    <n v="4"/>
    <n v="3"/>
    <n v="3"/>
    <n v="3"/>
    <n v="3"/>
    <s v="Kha'Zix"/>
    <s v="Taliyah"/>
    <n v="1"/>
    <n v="3"/>
    <n v="2"/>
    <n v="5"/>
    <n v="4"/>
    <n v="158"/>
    <n v="15068"/>
    <n v="22"/>
    <n v="10"/>
    <n v="7.1278195488721803"/>
    <n v="1.2"/>
    <n v="679.75939849624058"/>
    <n v="0"/>
    <n v="1"/>
    <s v="12/25/11"/>
    <s v="8.14"/>
    <d v="2018-07-21T00:00:00"/>
    <n v="29"/>
    <n v="7"/>
    <m/>
  </r>
  <r>
    <x v="1"/>
    <s v="Swain"/>
    <x v="1"/>
    <n v="3"/>
    <n v="3"/>
    <n v="3"/>
    <n v="3"/>
    <n v="3"/>
    <s v="Vi"/>
    <s v="Pyke"/>
    <n v="3"/>
    <n v="1"/>
    <n v="7"/>
    <n v="6"/>
    <n v="4"/>
    <n v="177"/>
    <n v="20846"/>
    <n v="30"/>
    <n v="5"/>
    <n v="5.8836565096952915"/>
    <n v="1.8333333333333333"/>
    <n v="692.94182825484768"/>
    <n v="1"/>
    <n v="0"/>
    <s v="27/22/23"/>
    <s v="8.14"/>
    <d v="2018-07-21T00:00:00"/>
    <n v="29"/>
    <n v="7"/>
    <m/>
  </r>
  <r>
    <x v="3"/>
    <s v="Veigar"/>
    <x v="6"/>
    <n v="4"/>
    <n v="4"/>
    <n v="4"/>
    <n v="4"/>
    <n v="3"/>
    <s v="Nocturne"/>
    <s v="Twitch"/>
    <n v="0"/>
    <n v="2"/>
    <n v="7"/>
    <n v="2"/>
    <n v="11"/>
    <n v="197"/>
    <n v="17941"/>
    <n v="24"/>
    <n v="59"/>
    <n v="7.8852568378919274"/>
    <n v="9"/>
    <n v="718.11874583055362"/>
    <n v="1"/>
    <n v="0"/>
    <s v="39/18/44"/>
    <s v="8.14"/>
    <d v="2018-07-21T00:00:00"/>
    <n v="29"/>
    <n v="7"/>
    <m/>
  </r>
  <r>
    <x v="0"/>
    <s v="Wukong"/>
    <x v="7"/>
    <n v="3"/>
    <n v="3"/>
    <n v="3"/>
    <n v="3"/>
    <n v="3"/>
    <s v="Aatrox"/>
    <s v="Xin Zhao"/>
    <n v="0"/>
    <n v="0"/>
    <n v="6"/>
    <n v="4"/>
    <n v="7"/>
    <n v="151"/>
    <n v="14275"/>
    <n v="24"/>
    <n v="38"/>
    <n v="6.1299052774018943"/>
    <n v="3.25"/>
    <n v="579.49932341001352"/>
    <n v="1"/>
    <n v="0"/>
    <s v="35/24/36"/>
    <s v="8.14"/>
    <d v="2018-07-21T00:00:00"/>
    <n v="29"/>
    <n v="7"/>
    <s v="3 smites chez ennemi"/>
  </r>
  <r>
    <x v="0"/>
    <s v="Camille"/>
    <x v="2"/>
    <n v="3"/>
    <n v="4"/>
    <n v="4"/>
    <n v="3"/>
    <n v="3"/>
    <s v="Kindred"/>
    <s v="Kayn"/>
    <n v="0"/>
    <n v="2"/>
    <n v="4"/>
    <n v="6"/>
    <n v="11"/>
    <n v="180"/>
    <n v="18635"/>
    <n v="28"/>
    <n v="28"/>
    <n v="6.3231850117096027"/>
    <n v="2.5"/>
    <n v="654.62529274004692"/>
    <n v="1"/>
    <n v="0"/>
    <s v="27/20/40"/>
    <s v="8.14"/>
    <d v="2018-07-22T00:00:00"/>
    <n v="29"/>
    <n v="7"/>
    <m/>
  </r>
  <r>
    <x v="1"/>
    <s v="Malzahar"/>
    <x v="1"/>
    <n v="3"/>
    <n v="3"/>
    <n v="3"/>
    <n v="3"/>
    <n v="3"/>
    <s v="Rengar"/>
    <s v="Kindred"/>
    <n v="0"/>
    <n v="0"/>
    <n v="7"/>
    <n v="5"/>
    <n v="4"/>
    <n v="258"/>
    <n v="21647"/>
    <n v="38"/>
    <n v="29"/>
    <n v="6.7042009527934168"/>
    <n v="2.2000000000000002"/>
    <n v="562.50324815937631"/>
    <n v="1"/>
    <n v="0"/>
    <s v="41/30/55"/>
    <s v="8.14"/>
    <d v="2018-07-22T00:00:00"/>
    <n v="29"/>
    <n v="7"/>
    <m/>
  </r>
  <r>
    <x v="4"/>
    <s v="Lulu"/>
    <x v="1"/>
    <n v="2"/>
    <n v="2"/>
    <n v="3"/>
    <n v="3"/>
    <n v="3"/>
    <s v="Kindred"/>
    <s v="Jax"/>
    <n v="0"/>
    <n v="0"/>
    <n v="3"/>
    <n v="7"/>
    <n v="11"/>
    <n v="251"/>
    <n v="24865"/>
    <n v="37"/>
    <n v="6"/>
    <n v="6.7654986522911047"/>
    <n v="2"/>
    <n v="670.21563342318052"/>
    <n v="0"/>
    <n v="1"/>
    <s v="25/35/43"/>
    <s v="8.14"/>
    <d v="2018-07-23T00:00:00"/>
    <n v="30"/>
    <n v="7"/>
    <m/>
  </r>
  <r>
    <x v="6"/>
    <s v="Fizz"/>
    <x v="0"/>
    <n v="4"/>
    <n v="4"/>
    <n v="4"/>
    <n v="3"/>
    <n v="3"/>
    <s v="Warwick"/>
    <s v="Nunu"/>
    <n v="1"/>
    <n v="1"/>
    <n v="7"/>
    <n v="1"/>
    <n v="3"/>
    <n v="130"/>
    <n v="12045"/>
    <n v="21"/>
    <n v="52"/>
    <n v="5.9451219512195124"/>
    <n v="10"/>
    <n v="550.83841463414637"/>
    <n v="1"/>
    <n v="0"/>
    <s v="23/12/28*"/>
    <s v="8.14"/>
    <d v="2018-07-23T00:00:00"/>
    <n v="30"/>
    <n v="7"/>
    <m/>
  </r>
  <r>
    <x v="4"/>
    <s v="Kassadin"/>
    <x v="0"/>
    <n v="3"/>
    <n v="3"/>
    <n v="3"/>
    <n v="3"/>
    <n v="2"/>
    <s v="Kha'Zix"/>
    <s v="Aatrox"/>
    <n v="1"/>
    <n v="1"/>
    <n v="3"/>
    <n v="11"/>
    <n v="7"/>
    <n v="170"/>
    <n v="19015"/>
    <n v="34"/>
    <n v="7"/>
    <n v="4.9829018075232048"/>
    <n v="0.90909090909090906"/>
    <n v="557.35222276502202"/>
    <n v="0"/>
    <n v="1"/>
    <s v="35/50/54"/>
    <s v="8.14"/>
    <d v="2018-07-23T00:00:00"/>
    <n v="30"/>
    <n v="7"/>
    <m/>
  </r>
  <r>
    <x v="0"/>
    <s v="Swain"/>
    <x v="1"/>
    <n v="3"/>
    <n v="3"/>
    <n v="3"/>
    <n v="3"/>
    <n v="3"/>
    <s v="Wukong"/>
    <s v="Trundle"/>
    <n v="0"/>
    <n v="1"/>
    <n v="3"/>
    <n v="9"/>
    <n v="6"/>
    <n v="134"/>
    <n v="17895"/>
    <n v="25"/>
    <n v="33"/>
    <n v="5.244618395303327"/>
    <n v="1"/>
    <n v="700.39138943248531"/>
    <n v="0"/>
    <n v="1"/>
    <s v="20/33/37"/>
    <s v="8.14"/>
    <d v="2018-07-23T00:00:00"/>
    <n v="30"/>
    <n v="7"/>
    <m/>
  </r>
  <r>
    <x v="4"/>
    <s v="Ahri"/>
    <x v="0"/>
    <n v="4"/>
    <n v="4"/>
    <n v="4"/>
    <n v="4"/>
    <n v="2"/>
    <s v="Kha'Zix"/>
    <s v="Kayn"/>
    <n v="0"/>
    <n v="0"/>
    <n v="4"/>
    <n v="8"/>
    <n v="1"/>
    <n v="293"/>
    <n v="25492"/>
    <n v="35"/>
    <n v="58"/>
    <n v="8.1464318813716403"/>
    <n v="0.625"/>
    <n v="708.76737720111214"/>
    <n v="0"/>
    <n v="1"/>
    <s v="21/45/14"/>
    <s v="8.14"/>
    <d v="2018-07-26T00:00:00"/>
    <n v="30"/>
    <n v="7"/>
    <s v="botlane troll, je 1v1 ou 1v2 tout le monde"/>
  </r>
  <r>
    <x v="4"/>
    <s v="Zed"/>
    <x v="0"/>
    <n v="4"/>
    <n v="4"/>
    <n v="4"/>
    <n v="4"/>
    <n v="3"/>
    <s v="Jax"/>
    <s v="Gragas"/>
    <n v="0"/>
    <n v="0"/>
    <n v="3"/>
    <n v="0"/>
    <n v="9"/>
    <n v="221"/>
    <n v="7974"/>
    <n v="23"/>
    <n v="46"/>
    <n v="9.2987377279102397"/>
    <n v="12"/>
    <n v="335.51192145862552"/>
    <n v="1"/>
    <n v="0"/>
    <s v="34/13/45"/>
    <s v="8.14"/>
    <d v="2018-07-26T00:00:00"/>
    <n v="30"/>
    <n v="7"/>
    <m/>
  </r>
  <r>
    <x v="0"/>
    <s v="Zed"/>
    <x v="0"/>
    <n v="2"/>
    <n v="2"/>
    <n v="3"/>
    <n v="3"/>
    <n v="4"/>
    <s v="Poppy"/>
    <s v="Rengar"/>
    <n v="0"/>
    <n v="0"/>
    <n v="9"/>
    <n v="5"/>
    <n v="7"/>
    <n v="258"/>
    <n v="26764"/>
    <n v="35"/>
    <n v="5"/>
    <n v="7.3539192399049877"/>
    <n v="3.2"/>
    <n v="762.86935866983367"/>
    <n v="1"/>
    <n v="0"/>
    <s v="57/30/63"/>
    <s v="8.14"/>
    <d v="2018-07-28T00:00:00"/>
    <n v="30"/>
    <n v="7"/>
    <s v="Bonne team pour remonter, j'ai joué safe"/>
  </r>
  <r>
    <x v="1"/>
    <s v="Talon"/>
    <x v="0"/>
    <n v="2"/>
    <n v="2"/>
    <n v="2"/>
    <n v="3"/>
    <n v="4"/>
    <s v="Vi"/>
    <s v="Sejuani"/>
    <n v="0"/>
    <n v="0"/>
    <n v="10"/>
    <n v="3"/>
    <n v="7"/>
    <n v="189"/>
    <n v="24224"/>
    <n v="30"/>
    <n v="40"/>
    <n v="6.1630434782608692"/>
    <n v="5.666666666666667"/>
    <n v="789.91304347826087"/>
    <n v="1"/>
    <n v="0"/>
    <s v="50/29/77"/>
    <s v="8.14"/>
    <d v="2018-07-28T00:00:00"/>
    <n v="30"/>
    <n v="7"/>
    <s v="Bonne team pour remonter, j'ai joué safe"/>
  </r>
  <r>
    <x v="7"/>
    <s v="Lux"/>
    <x v="3"/>
    <n v="4"/>
    <n v="3"/>
    <n v="4"/>
    <n v="4"/>
    <n v="3"/>
    <s v="Kai'Sa"/>
    <s v="Trundle"/>
    <n v="0"/>
    <n v="0"/>
    <n v="5"/>
    <n v="0"/>
    <n v="2"/>
    <n v="100"/>
    <n v="6922"/>
    <n v="15"/>
    <n v="33"/>
    <n v="6.430868167202572"/>
    <n v="7"/>
    <n v="445.14469453376205"/>
    <n v="1"/>
    <n v="0"/>
    <s v="15/06/13*"/>
    <s v="8.14"/>
    <d v="2018-07-29T00:00:00"/>
    <n v="30"/>
    <n v="7"/>
    <s v="Pas mal de bug"/>
  </r>
  <r>
    <x v="7"/>
    <s v="Zoé"/>
    <x v="6"/>
    <n v="2"/>
    <n v="3"/>
    <n v="3"/>
    <n v="3"/>
    <n v="3"/>
    <s v="Jarvan IV"/>
    <s v="Rengar"/>
    <n v="0"/>
    <n v="0"/>
    <n v="12"/>
    <n v="10"/>
    <n v="10"/>
    <n v="223"/>
    <n v="33132"/>
    <n v="38"/>
    <n v="13"/>
    <n v="5.8351504579153941"/>
    <n v="2.2000000000000002"/>
    <n v="866.95159180113387"/>
    <n v="0"/>
    <n v="1"/>
    <s v="43/45/45"/>
    <s v="8;14"/>
    <d v="2018-07-29T00:00:00"/>
    <n v="30"/>
    <n v="7"/>
    <s v="Zoé me détruit"/>
  </r>
  <r>
    <x v="3"/>
    <s v="Yasuo"/>
    <x v="2"/>
    <n v="2"/>
    <n v="1"/>
    <n v="2"/>
    <n v="1"/>
    <n v="2"/>
    <s v="Lee sin"/>
    <s v="Udyr"/>
    <n v="0"/>
    <n v="0"/>
    <n v="5"/>
    <n v="11"/>
    <n v="7"/>
    <n v="135"/>
    <n v="13720"/>
    <n v="28"/>
    <n v="4"/>
    <n v="4.8099762470308791"/>
    <n v="1.0909090909090908"/>
    <n v="488.83610451306413"/>
    <n v="0"/>
    <n v="1"/>
    <s v="28/37/34"/>
    <s v="8.14"/>
    <d v="2018-07-29T00:00:00"/>
    <n v="30"/>
    <n v="7"/>
    <s v="Yasuo trop mobile"/>
  </r>
  <r>
    <x v="5"/>
    <s v="Veigar"/>
    <x v="6"/>
    <n v="3"/>
    <n v="3"/>
    <n v="3"/>
    <n v="3"/>
    <n v="3"/>
    <s v="Nidalee"/>
    <s v="Rammus"/>
    <n v="0"/>
    <n v="0"/>
    <n v="3"/>
    <n v="6"/>
    <n v="8"/>
    <n v="243"/>
    <n v="23063"/>
    <n v="35"/>
    <n v="30"/>
    <n v="6.845070422535211"/>
    <n v="1.8333333333333333"/>
    <n v="649.66197183098586"/>
    <n v="0"/>
    <n v="1"/>
    <s v="23/32/33"/>
    <s v="8.14"/>
    <d v="2018-07-29T00:00:00"/>
    <n v="30"/>
    <n v="7"/>
    <m/>
  </r>
  <r>
    <x v="5"/>
    <s v="Yasuo"/>
    <x v="2"/>
    <n v="2"/>
    <n v="2"/>
    <n v="2"/>
    <n v="2"/>
    <n v="4"/>
    <s v="Shaco"/>
    <s v="Tryndamere"/>
    <n v="0"/>
    <n v="2"/>
    <n v="5"/>
    <n v="5"/>
    <n v="13"/>
    <n v="176"/>
    <n v="18296"/>
    <n v="33"/>
    <n v="11"/>
    <n v="5.3038674033149178"/>
    <n v="3.6"/>
    <n v="551.36112506278255"/>
    <n v="1"/>
    <n v="0"/>
    <s v="40/39/43"/>
    <s v="8.14"/>
    <d v="2018-07-29T00:00:00"/>
    <n v="30"/>
    <n v="7"/>
    <s v="Laning phase dure"/>
  </r>
  <r>
    <x v="0"/>
    <s v="Kassadin"/>
    <x v="0"/>
    <n v="3"/>
    <n v="3"/>
    <n v="3"/>
    <n v="3"/>
    <n v="3"/>
    <s v="Graves"/>
    <s v="Volibear"/>
    <n v="0"/>
    <n v="0"/>
    <n v="9"/>
    <n v="7"/>
    <n v="4"/>
    <n v="252"/>
    <n v="38887"/>
    <n v="42"/>
    <n v="6"/>
    <n v="5.9857482185273154"/>
    <n v="1.8571428571428572"/>
    <n v="923.68171021377668"/>
    <n v="0"/>
    <n v="1"/>
    <s v="30/44/50"/>
    <s v="8.14"/>
    <d v="2018-07-29T00:00:00"/>
    <n v="30"/>
    <n v="7"/>
    <s v="bonne game"/>
  </r>
  <r>
    <x v="7"/>
    <s v="Ahri"/>
    <x v="0"/>
    <n v="3"/>
    <n v="3"/>
    <n v="3"/>
    <n v="1"/>
    <n v="5"/>
    <s v="Nocturne"/>
    <s v="Zac"/>
    <n v="0"/>
    <n v="1"/>
    <n v="12"/>
    <n v="7"/>
    <n v="17"/>
    <n v="205"/>
    <n v="26009"/>
    <n v="35"/>
    <n v="52"/>
    <n v="5.7156133828996278"/>
    <n v="4.1428571428571432"/>
    <n v="725.15799256505579"/>
    <n v="1"/>
    <n v="0"/>
    <s v="48/33/70"/>
    <s v="8.14"/>
    <d v="2018-07-30T00:00:00"/>
    <n v="31"/>
    <n v="7"/>
    <s v="Ahri en 6/0 au début, puis très bonne team avec très bonnes coordinations"/>
  </r>
  <r>
    <x v="7"/>
    <s v="Anivia"/>
    <x v="6"/>
    <n v="2"/>
    <n v="3"/>
    <n v="3"/>
    <n v="2"/>
    <n v="3"/>
    <s v="Graves"/>
    <s v="Evelynn"/>
    <n v="1"/>
    <n v="0"/>
    <n v="4"/>
    <n v="12"/>
    <n v="17"/>
    <n v="145"/>
    <n v="27956"/>
    <n v="35"/>
    <n v="12"/>
    <n v="4.1193181818181817"/>
    <n v="1.75"/>
    <n v="794.20454545454538"/>
    <n v="1"/>
    <n v="0"/>
    <s v="38/45/68"/>
    <s v="8.14"/>
    <s v="30/07/22018"/>
    <n v="31"/>
    <n v="7"/>
    <s v="Très difficile, j'ai mal joué"/>
  </r>
  <r>
    <x v="1"/>
    <s v="Talon"/>
    <x v="0"/>
    <n v="3"/>
    <n v="3"/>
    <n v="3"/>
    <n v="3"/>
    <n v="3"/>
    <s v="Jax"/>
    <s v="Vi"/>
    <n v="0"/>
    <n v="0"/>
    <n v="7"/>
    <n v="14"/>
    <n v="15"/>
    <n v="230"/>
    <n v="41816"/>
    <n v="43"/>
    <n v="12"/>
    <n v="5.3240740740740735"/>
    <n v="1.5714285714285714"/>
    <n v="967.96296296296293"/>
    <n v="1"/>
    <n v="0"/>
    <s v="46/45/63"/>
    <s v="8.14"/>
    <d v="2018-07-30T00:00:00"/>
    <n v="31"/>
    <n v="7"/>
    <m/>
  </r>
  <r>
    <x v="4"/>
    <s v="Aurelion Sol"/>
    <x v="1"/>
    <n v="4"/>
    <n v="4"/>
    <n v="3"/>
    <n v="2"/>
    <n v="4"/>
    <s v="Nidalee"/>
    <s v="Warwick"/>
    <n v="0"/>
    <n v="1"/>
    <n v="13"/>
    <n v="9"/>
    <n v="13"/>
    <n v="356"/>
    <n v="42500"/>
    <n v="42"/>
    <n v="7"/>
    <n v="8.4527107241788677"/>
    <n v="2.8888888888888888"/>
    <n v="1009.1017016224772"/>
    <n v="1"/>
    <n v="0"/>
    <s v="59/40/84"/>
    <s v="8.14"/>
    <d v="2018-07-30T00:00:00"/>
    <n v="31"/>
    <n v="7"/>
    <s v="5CS/min au début puis easy à la fin"/>
  </r>
  <r>
    <x v="4"/>
    <s v="Soraka"/>
    <x v="5"/>
    <n v="4"/>
    <n v="4"/>
    <n v="4"/>
    <n v="4"/>
    <n v="3"/>
    <s v="Gragas"/>
    <s v="Aatrox"/>
    <n v="0"/>
    <n v="1"/>
    <n v="9"/>
    <n v="5"/>
    <n v="4"/>
    <n v="280"/>
    <n v="21000"/>
    <n v="33"/>
    <n v="39"/>
    <n v="8.3209509658246663"/>
    <n v="2.6"/>
    <n v="624.07132243684998"/>
    <n v="1"/>
    <n v="0"/>
    <s v="32/24/48"/>
    <s v="8.14"/>
    <d v="2018-07-30T00:00:00"/>
    <n v="31"/>
    <n v="7"/>
    <s v="gros lags des fois"/>
  </r>
  <r>
    <x v="8"/>
    <s v="Katarina"/>
    <x v="0"/>
    <n v="2"/>
    <n v="2"/>
    <n v="3"/>
    <n v="3"/>
    <n v="4"/>
    <s v="Renekton"/>
    <s v="Lee Sin"/>
    <n v="0"/>
    <n v="0"/>
    <n v="3"/>
    <n v="0"/>
    <n v="3"/>
    <n v="107"/>
    <n v="5070"/>
    <n v="18"/>
    <n v="28"/>
    <n v="5.7942238267148021"/>
    <n v="6"/>
    <n v="274.54873646209387"/>
    <n v="1"/>
    <n v="0"/>
    <s v="23/09/19*"/>
    <s v="8.15"/>
    <d v="2018-08-03T00:00:00"/>
    <n v="31"/>
    <n v="8"/>
    <s v="80ms"/>
  </r>
  <r>
    <x v="6"/>
    <s v="Caitlyn"/>
    <x v="8"/>
    <n v="3"/>
    <n v="3"/>
    <n v="3"/>
    <n v="3"/>
    <n v="3"/>
    <s v="Volibear"/>
    <s v="Graves"/>
    <n v="0"/>
    <n v="0"/>
    <n v="3"/>
    <n v="1"/>
    <n v="3"/>
    <n v="252"/>
    <n v="16998"/>
    <n v="35"/>
    <n v="15"/>
    <n v="7.1489361702127656"/>
    <n v="6"/>
    <n v="482.21276595744683"/>
    <n v="0"/>
    <n v="1"/>
    <s v="22/30/19"/>
    <s v="8.15"/>
    <d v="2018-08-04T00:00:00"/>
    <n v="31"/>
    <n v="8"/>
    <s v="80ms + déco 3 fois"/>
  </r>
  <r>
    <x v="6"/>
    <s v="Gangplanck"/>
    <x v="7"/>
    <n v="4"/>
    <n v="3"/>
    <n v="4"/>
    <n v="4"/>
    <n v="3"/>
    <s v="Gragas"/>
    <s v="Maître Yi"/>
    <n v="0"/>
    <n v="3"/>
    <n v="5"/>
    <n v="0"/>
    <n v="9"/>
    <n v="244"/>
    <n v="16989"/>
    <n v="30"/>
    <n v="41"/>
    <n v="7.9521998913633896"/>
    <n v="14"/>
    <n v="553.68821292775669"/>
    <n v="1"/>
    <n v="0"/>
    <s v="31/24/36"/>
    <s v="8.15"/>
    <d v="2018-08-06T00:00:00"/>
    <n v="32"/>
    <n v="8"/>
    <s v="Bon jungler"/>
  </r>
  <r>
    <x v="5"/>
    <s v="Fizz"/>
    <x v="0"/>
    <n v="1"/>
    <n v="2"/>
    <n v="1"/>
    <n v="1"/>
    <n v="2"/>
    <s v="Evelynn"/>
    <s v="Kha'Zix"/>
    <n v="3"/>
    <n v="2"/>
    <n v="1"/>
    <n v="10"/>
    <n v="9"/>
    <n v="175"/>
    <n v="11992"/>
    <n v="30"/>
    <n v="36"/>
    <n v="5.7189542483660132"/>
    <n v="1"/>
    <n v="391.89542483660131"/>
    <n v="1"/>
    <n v="0"/>
    <s v="37/38/52"/>
    <s v="8.15"/>
    <d v="2018-08-06T00:00:00"/>
    <n v="32"/>
    <n v="8"/>
    <s v="Snowball de Fizz"/>
  </r>
  <r>
    <x v="4"/>
    <s v="Yasuo"/>
    <x v="2"/>
    <n v="1"/>
    <n v="1"/>
    <n v="1"/>
    <n v="1"/>
    <n v="1"/>
    <s v="Lee sin"/>
    <s v="Evelynn"/>
    <n v="0"/>
    <n v="0"/>
    <n v="2"/>
    <n v="14"/>
    <n v="4"/>
    <n v="150"/>
    <n v="9197"/>
    <n v="32"/>
    <n v="44"/>
    <n v="4.5824847250509162"/>
    <n v="0.42857142857142855"/>
    <n v="280.96741344195516"/>
    <n v="0"/>
    <n v="1"/>
    <s v="35/46/46"/>
    <s v="8.15"/>
    <d v="2018-08-06T00:00:00"/>
    <n v="32"/>
    <n v="8"/>
    <s v="Snowball de Yasuo"/>
  </r>
  <r>
    <x v="0"/>
    <s v="Akali"/>
    <x v="0"/>
    <n v="2"/>
    <n v="3"/>
    <n v="2"/>
    <n v="2"/>
    <n v="2"/>
    <s v="Jax"/>
    <s v="Nocturne"/>
    <n v="0"/>
    <n v="1"/>
    <n v="2"/>
    <n v="8"/>
    <n v="10"/>
    <n v="186"/>
    <n v="23764"/>
    <n v="35"/>
    <n v="18"/>
    <n v="5.2691218130311617"/>
    <n v="1.5"/>
    <n v="673.20113314447599"/>
    <n v="0"/>
    <n v="1"/>
    <s v="23/37/41"/>
    <s v="8.15"/>
    <d v="2018-08-07T00:00:00"/>
    <n v="32"/>
    <n v="8"/>
    <m/>
  </r>
  <r>
    <x v="5"/>
    <s v="Fizz"/>
    <x v="0"/>
    <n v="3"/>
    <n v="4"/>
    <n v="3"/>
    <n v="4"/>
    <n v="3"/>
    <s v="Kindred"/>
    <s v="Dr Mundo"/>
    <n v="0"/>
    <n v="0"/>
    <n v="14"/>
    <n v="6"/>
    <n v="11"/>
    <n v="282"/>
    <n v="43305"/>
    <n v="42"/>
    <n v="45"/>
    <n v="6.5964912280701755"/>
    <n v="4.166666666666667"/>
    <n v="1012.9824561403509"/>
    <n v="1"/>
    <n v="0"/>
    <s v="39/43/65"/>
    <s v="8.15"/>
    <d v="2018-08-08T00:00:00"/>
    <n v="32"/>
    <n v="8"/>
    <m/>
  </r>
  <r>
    <x v="7"/>
    <s v="Ahri"/>
    <x v="0"/>
    <n v="4"/>
    <n v="3"/>
    <n v="4"/>
    <n v="4"/>
    <n v="3"/>
    <s v="Jax"/>
    <s v="Graves"/>
    <n v="0"/>
    <n v="0"/>
    <n v="10"/>
    <n v="4"/>
    <n v="8"/>
    <n v="233"/>
    <n v="33624"/>
    <n v="31"/>
    <n v="38"/>
    <n v="7.3656480505795576"/>
    <n v="4.5"/>
    <n v="1062.9293993677557"/>
    <n v="0"/>
    <n v="1"/>
    <s v="24/29/42"/>
    <s v="8.15"/>
    <d v="2018-05-10T00:00:00"/>
    <n v="32"/>
    <n v="8"/>
    <s v="Joubine AFK"/>
  </r>
  <r>
    <x v="7"/>
    <s v="Karthus"/>
    <x v="6"/>
    <n v="4"/>
    <n v="4"/>
    <n v="4"/>
    <n v="4"/>
    <n v="3"/>
    <s v="Pantheon"/>
    <s v="Amumu"/>
    <n v="0"/>
    <n v="0"/>
    <n v="5"/>
    <n v="9"/>
    <n v="19"/>
    <n v="318"/>
    <n v="54676"/>
    <n v="49"/>
    <n v="30"/>
    <n v="6.4242424242424239"/>
    <n v="2.6666666666666665"/>
    <n v="1104.5656565656566"/>
    <n v="0"/>
    <n v="1"/>
    <s v="45/45/96"/>
    <s v="8.15"/>
    <d v="2018-08-13T00:00:00"/>
    <n v="33"/>
    <n v="8"/>
    <s v="Serré"/>
  </r>
  <r>
    <x v="2"/>
    <s v="Twisted Fate"/>
    <x v="6"/>
    <n v="3"/>
    <n v="3"/>
    <n v="3"/>
    <n v="3"/>
    <n v="3"/>
    <s v="Rengar"/>
    <s v="Graves"/>
    <n v="0"/>
    <n v="0"/>
    <n v="0"/>
    <n v="3"/>
    <n v="5"/>
    <n v="120"/>
    <n v="7401"/>
    <n v="23"/>
    <n v="33"/>
    <n v="5.0955414012738851"/>
    <n v="1.6666666666666667"/>
    <n v="314.26751592356686"/>
    <n v="0"/>
    <n v="1"/>
    <s v="15/28/18*"/>
    <s v="8.15"/>
    <d v="2018-08-13T00:00:00"/>
    <n v="33"/>
    <n v="8"/>
    <m/>
  </r>
  <r>
    <x v="0"/>
    <s v="Akali"/>
    <x v="0"/>
    <n v="2"/>
    <n v="3"/>
    <n v="2"/>
    <n v="2"/>
    <n v="2"/>
    <s v="Nunu"/>
    <s v="Rengar"/>
    <n v="1"/>
    <n v="0"/>
    <n v="11"/>
    <n v="11"/>
    <n v="17"/>
    <n v="235"/>
    <n v="45600"/>
    <n v="49"/>
    <n v="6"/>
    <n v="4.7861507128309571"/>
    <n v="2.5454545454545454"/>
    <n v="928.7169042769857"/>
    <n v="1"/>
    <n v="0"/>
    <s v="55/64/103"/>
    <s v="8.15"/>
    <d v="2018-08-14T00:00:00"/>
    <n v="33"/>
    <n v="8"/>
    <m/>
  </r>
  <r>
    <x v="0"/>
    <s v="Zyra"/>
    <x v="1"/>
    <n v="2"/>
    <n v="3"/>
    <n v="3"/>
    <n v="2"/>
    <n v="3"/>
    <s v="Gragas"/>
    <s v="Dr Mundo"/>
    <n v="0"/>
    <n v="0"/>
    <n v="6"/>
    <n v="10"/>
    <n v="8"/>
    <n v="255"/>
    <n v="32847"/>
    <n v="42"/>
    <n v="27"/>
    <n v="6.0070671378091864"/>
    <n v="1.4"/>
    <n v="773.78091872791515"/>
    <n v="0"/>
    <n v="1"/>
    <s v="29/40/52"/>
    <s v="8.15"/>
    <d v="2018-08-14T00:00:00"/>
    <n v="33"/>
    <n v="8"/>
    <m/>
  </r>
  <r>
    <x v="7"/>
    <s v="Zoé"/>
    <x v="6"/>
    <n v="5"/>
    <n v="5"/>
    <n v="4"/>
    <n v="5"/>
    <n v="3"/>
    <s v="Maître Yi"/>
    <s v="Wukong"/>
    <n v="0"/>
    <n v="1"/>
    <n v="9"/>
    <n v="0"/>
    <n v="7"/>
    <n v="195"/>
    <n v="13260"/>
    <n v="22"/>
    <n v="35"/>
    <n v="8.6346863468634698"/>
    <n v="16"/>
    <n v="587.15867158671585"/>
    <n v="1"/>
    <n v="0"/>
    <d v="1933-10-28T00:00:00"/>
    <s v="8.15"/>
    <d v="2018-08-15T00:00:00"/>
    <n v="33"/>
    <n v="8"/>
    <s v="toricoli"/>
  </r>
  <r>
    <x v="0"/>
    <s v="Ziggs"/>
    <x v="6"/>
    <n v="3"/>
    <n v="3"/>
    <n v="3"/>
    <n v="3"/>
    <n v="3"/>
    <s v="Wukong"/>
    <s v="Hecarim"/>
    <n v="0"/>
    <n v="0"/>
    <n v="1"/>
    <n v="2"/>
    <n v="6"/>
    <n v="232"/>
    <n v="11634"/>
    <n v="29"/>
    <n v="44"/>
    <n v="7.8026905829596407"/>
    <n v="3.5"/>
    <n v="391.27802690582956"/>
    <n v="1"/>
    <n v="0"/>
    <d v="2024-12-28T00:00:00"/>
    <s v="8.15"/>
    <d v="2018-08-15T00:00:00"/>
    <n v="33"/>
    <n v="8"/>
    <s v="Ziggs tient très bien la lane"/>
  </r>
  <r>
    <x v="7"/>
    <s v="Ahri"/>
    <x v="0"/>
    <n v="3"/>
    <n v="3"/>
    <n v="3"/>
    <n v="3"/>
    <n v="3"/>
    <s v="Kayn"/>
    <s v="Vi"/>
    <n v="0"/>
    <n v="1"/>
    <n v="4"/>
    <n v="4"/>
    <n v="8"/>
    <n v="239"/>
    <n v="15554"/>
    <n v="37"/>
    <n v="1"/>
    <n v="6.4565511031067091"/>
    <n v="3"/>
    <n v="420.18910400720398"/>
    <n v="1"/>
    <n v="0"/>
    <s v="43/32/49"/>
    <s v="8.15"/>
    <d v="2018-08-15T00:00:00"/>
    <n v="33"/>
    <n v="8"/>
    <m/>
  </r>
  <r>
    <x v="5"/>
    <s v="Brand"/>
    <x v="6"/>
    <n v="2"/>
    <n v="2"/>
    <n v="2"/>
    <n v="3"/>
    <n v="3"/>
    <s v="Lee sin"/>
    <s v="Hecarim"/>
    <n v="2"/>
    <n v="1"/>
    <n v="0"/>
    <n v="3"/>
    <n v="4"/>
    <n v="146"/>
    <n v="6519"/>
    <n v="24"/>
    <n v="53"/>
    <n v="5.867381111855325"/>
    <n v="1.3333333333333333"/>
    <n v="261.98258539852645"/>
    <n v="1"/>
    <n v="0"/>
    <s v="24/19/22"/>
    <s v="8.16"/>
    <d v="2018-08-16T00:00:00"/>
    <n v="33"/>
    <n v="8"/>
    <m/>
  </r>
  <r>
    <x v="0"/>
    <s v="Fizz"/>
    <x v="0"/>
    <n v="4"/>
    <n v="4"/>
    <n v="4"/>
    <n v="3"/>
    <n v="3"/>
    <s v="Ekko"/>
    <s v="Nocturne"/>
    <n v="0"/>
    <n v="0"/>
    <n v="4"/>
    <n v="7"/>
    <n v="14"/>
    <n v="308"/>
    <n v="27079"/>
    <n v="42"/>
    <n v="0"/>
    <n v="7.333333333333333"/>
    <n v="2.5714285714285716"/>
    <n v="644.73809523809518"/>
    <n v="0"/>
    <n v="1"/>
    <s v="51/52/64"/>
    <s v="8.16"/>
    <d v="2018-08-17T00:00:00"/>
    <n v="33"/>
    <n v="8"/>
    <m/>
  </r>
  <r>
    <x v="5"/>
    <s v="Galio"/>
    <x v="4"/>
    <n v="2"/>
    <n v="2"/>
    <n v="3"/>
    <n v="3"/>
    <n v="3"/>
    <s v="Kha'Zix"/>
    <s v="Graves"/>
    <n v="3"/>
    <n v="0"/>
    <n v="1"/>
    <n v="7"/>
    <n v="3"/>
    <n v="146"/>
    <n v="13359"/>
    <n v="23"/>
    <n v="54"/>
    <n v="6.1087866108786617"/>
    <n v="0.5714285714285714"/>
    <n v="558.95397489539755"/>
    <n v="0"/>
    <n v="1"/>
    <s v="12/35/18"/>
    <s v="8.16"/>
    <d v="2018-08-18T00:00:00"/>
    <n v="33"/>
    <n v="8"/>
    <m/>
  </r>
  <r>
    <x v="5"/>
    <s v="Karthus"/>
    <x v="1"/>
    <n v="4"/>
    <n v="3"/>
    <n v="4"/>
    <n v="3"/>
    <n v="3"/>
    <s v="Gragas"/>
    <s v="Lee Sin"/>
    <n v="1"/>
    <n v="1"/>
    <n v="6"/>
    <n v="3"/>
    <n v="18"/>
    <n v="259"/>
    <n v="26044"/>
    <n v="36"/>
    <n v="51"/>
    <n v="7.0284938941655355"/>
    <n v="8"/>
    <n v="706.75712347354136"/>
    <n v="1"/>
    <n v="0"/>
    <s v="36/30/65"/>
    <s v="8.16"/>
    <d v="2018-08-18T00:00:00"/>
    <n v="33"/>
    <n v="8"/>
    <m/>
  </r>
  <r>
    <x v="5"/>
    <s v="Akali"/>
    <x v="0"/>
    <n v="3"/>
    <n v="3"/>
    <n v="3"/>
    <n v="1"/>
    <n v="3"/>
    <s v="Udyr"/>
    <s v="Tryndamere"/>
    <n v="0"/>
    <n v="0"/>
    <n v="2"/>
    <n v="5"/>
    <n v="11"/>
    <n v="189"/>
    <n v="15271"/>
    <n v="29"/>
    <n v="38"/>
    <n v="6.377952755905512"/>
    <n v="2.6"/>
    <n v="515.33183352080994"/>
    <n v="1"/>
    <n v="0"/>
    <s v="35/34/40"/>
    <s v="8.16"/>
    <d v="2018-08-18T00:00:00"/>
    <n v="33"/>
    <n v="8"/>
    <s v="Lane très difficile"/>
  </r>
  <r>
    <x v="0"/>
    <s v="Veigar"/>
    <x v="6"/>
    <n v="2"/>
    <n v="3"/>
    <n v="3"/>
    <n v="2"/>
    <n v="3"/>
    <s v="Evelynn"/>
    <s v="Xin Zhao"/>
    <n v="0"/>
    <n v="0"/>
    <n v="7"/>
    <n v="12"/>
    <n v="10"/>
    <n v="260"/>
    <n v="45805"/>
    <n v="54"/>
    <n v="1"/>
    <n v="4.8133292193767359"/>
    <n v="1.4166666666666667"/>
    <n v="847.97901882135147"/>
    <n v="0"/>
    <n v="1"/>
    <s v="45/44/58"/>
    <s v="8.16"/>
    <d v="2018-08-18T00:00:00"/>
    <n v="33"/>
    <n v="8"/>
    <s v="Lane difficile, Veigar prédit mvt de Zoé"/>
  </r>
  <r>
    <x v="7"/>
    <s v="Malzahar"/>
    <x v="1"/>
    <n v="3"/>
    <n v="3"/>
    <n v="3"/>
    <n v="3"/>
    <n v="3"/>
    <s v="Shaco"/>
    <s v="Camille"/>
    <n v="1"/>
    <n v="1"/>
    <n v="3"/>
    <n v="2"/>
    <n v="6"/>
    <n v="125"/>
    <n v="6110"/>
    <n v="17"/>
    <n v="28"/>
    <n v="7.156488549618321"/>
    <n v="4.5"/>
    <n v="349.80916030534354"/>
    <n v="1"/>
    <n v="0"/>
    <s v="35/9/33"/>
    <s v="8.16"/>
    <d v="2018-08-18T00:00:00"/>
    <n v="33"/>
    <n v="8"/>
    <s v="Dur de push contre Malz"/>
  </r>
  <r>
    <x v="0"/>
    <s v="Zed"/>
    <x v="0"/>
    <n v="2"/>
    <n v="2"/>
    <n v="3"/>
    <n v="2"/>
    <n v="2"/>
    <s v="Kindred"/>
    <s v="Maître Yi"/>
    <n v="0"/>
    <n v="0"/>
    <n v="0"/>
    <n v="3"/>
    <n v="0"/>
    <n v="97"/>
    <n v="3618"/>
    <n v="15"/>
    <n v="17"/>
    <n v="6.346782988004362"/>
    <n v="0"/>
    <n v="236.72846237731733"/>
    <n v="0"/>
    <n v="1"/>
    <s v="3/17/2"/>
    <s v="8.16"/>
    <d v="2018-08-19T00:00:00"/>
    <n v="33"/>
    <n v="8"/>
    <s v="Abandon"/>
  </r>
  <r>
    <x v="0"/>
    <s v="Vladimir"/>
    <x v="6"/>
    <n v="5"/>
    <n v="5"/>
    <n v="4"/>
    <n v="4"/>
    <n v="3"/>
    <s v="Rengar"/>
    <s v="Lee Sin"/>
    <n v="0"/>
    <n v="0"/>
    <n v="7"/>
    <n v="2"/>
    <n v="3"/>
    <n v="144"/>
    <n v="11000"/>
    <n v="19"/>
    <n v="0"/>
    <n v="7.5789473684210522"/>
    <n v="5"/>
    <n v="578.9473684210526"/>
    <n v="1"/>
    <n v="0"/>
    <s v="/"/>
    <s v="8.16"/>
    <d v="2018-08-20T00:00:00"/>
    <n v="34"/>
    <n v="8"/>
    <s v="Lag après 19min"/>
  </r>
  <r>
    <x v="0"/>
    <s v="Syndra"/>
    <x v="6"/>
    <n v="3"/>
    <n v="3"/>
    <n v="3"/>
    <n v="3"/>
    <n v="3"/>
    <s v="Diana"/>
    <s v="Hecarim"/>
    <n v="0"/>
    <n v="0"/>
    <n v="3"/>
    <n v="3"/>
    <n v="6"/>
    <n v="192"/>
    <n v="14970"/>
    <n v="27"/>
    <n v="13"/>
    <n v="7.0545009185548073"/>
    <n v="3"/>
    <n v="550.03061849357016"/>
    <n v="0"/>
    <n v="1"/>
    <s v="21/29/33"/>
    <s v="8.16"/>
    <d v="2018-08-21T00:00:00"/>
    <n v="34"/>
    <n v="8"/>
    <s v="Lane de skill"/>
  </r>
  <r>
    <x v="0"/>
    <s v="Orianna"/>
    <x v="1"/>
    <n v="4"/>
    <n v="4"/>
    <n v="4"/>
    <n v="3"/>
    <n v="3"/>
    <s v="Gragas"/>
    <s v="Jax"/>
    <n v="0"/>
    <n v="0"/>
    <n v="7"/>
    <n v="1"/>
    <n v="5"/>
    <n v="215"/>
    <n v="19055"/>
    <n v="26"/>
    <n v="55"/>
    <n v="7.9876160990712073"/>
    <n v="12"/>
    <n v="707.92569659442722"/>
    <n v="1"/>
    <n v="0"/>
    <d v="1948-08-29T00:00:00"/>
    <s v="8.16"/>
    <d v="2018-08-23T00:00:00"/>
    <n v="34"/>
    <n v="8"/>
    <s v="Bon jungler"/>
  </r>
  <r>
    <x v="0"/>
    <s v="Malzahar"/>
    <x v="1"/>
    <n v="3"/>
    <n v="3"/>
    <n v="3"/>
    <n v="3"/>
    <n v="3"/>
    <s v="Nocturne"/>
    <s v="Fiddlestick"/>
    <n v="0"/>
    <n v="2"/>
    <n v="8"/>
    <n v="4"/>
    <n v="6"/>
    <n v="205"/>
    <n v="19944"/>
    <n v="33"/>
    <n v="57"/>
    <n v="6.0382916053019144"/>
    <n v="3.5"/>
    <n v="587.45213549337257"/>
    <n v="1"/>
    <n v="0"/>
    <s v="46/28/47"/>
    <s v="8.16"/>
    <d v="2018-08-25T00:00:00"/>
    <n v="34"/>
    <n v="8"/>
    <s v="Lane difficile, Malz push trop vite"/>
  </r>
  <r>
    <x v="0"/>
    <s v="Twisted Fate"/>
    <x v="1"/>
    <n v="3"/>
    <n v="3"/>
    <n v="3"/>
    <n v="3"/>
    <n v="3"/>
    <s v="Pantheon"/>
    <s v="Elise"/>
    <n v="0"/>
    <n v="1"/>
    <n v="3"/>
    <n v="4"/>
    <n v="9"/>
    <n v="157"/>
    <n v="19797"/>
    <n v="27"/>
    <n v="11"/>
    <n v="5.7755977927651747"/>
    <n v="3"/>
    <n v="728.27713059472717"/>
    <n v="1"/>
    <n v="0"/>
    <s v="25/13/42"/>
    <s v="8.16"/>
    <d v="2018-08-25T00:00:00"/>
    <n v="34"/>
    <n v="8"/>
    <s v="Bonne team"/>
  </r>
  <r>
    <x v="5"/>
    <s v="Katarina"/>
    <x v="0"/>
    <n v="2"/>
    <n v="3"/>
    <n v="2"/>
    <n v="2"/>
    <n v="3"/>
    <s v="Lee sin"/>
    <s v="Shaco"/>
    <n v="0"/>
    <n v="1"/>
    <n v="5"/>
    <n v="7"/>
    <n v="14"/>
    <n v="192"/>
    <n v="17967"/>
    <n v="31"/>
    <n v="39"/>
    <n v="6.0663507109004744"/>
    <n v="2.7142857142857144"/>
    <n v="567.67772511848341"/>
    <n v="0"/>
    <n v="1"/>
    <s v="34/40/50"/>
    <s v="8.16"/>
    <s v="25/08/0218"/>
    <n v="34"/>
    <n v="8"/>
    <m/>
  </r>
  <r>
    <x v="7"/>
    <s v="Fizz"/>
    <x v="0"/>
    <n v="3"/>
    <n v="3"/>
    <n v="3"/>
    <n v="3"/>
    <n v="3"/>
    <s v="Kindred"/>
    <s v="Udyr"/>
    <n v="0"/>
    <n v="0"/>
    <n v="1"/>
    <n v="2"/>
    <n v="6"/>
    <n v="135"/>
    <n v="8994"/>
    <n v="20"/>
    <n v="49"/>
    <n v="6.4851881505204165"/>
    <n v="3.5"/>
    <n v="432.05764611689352"/>
    <n v="1"/>
    <n v="0"/>
    <d v="2026-11-25T00:00:00"/>
    <s v="8.16"/>
    <d v="2018-08-25T00:00:00"/>
    <n v="34"/>
    <n v="8"/>
    <m/>
  </r>
  <r>
    <x v="9"/>
    <m/>
    <x v="9"/>
    <m/>
    <m/>
    <m/>
    <m/>
    <m/>
    <m/>
    <m/>
    <m/>
    <m/>
    <m/>
    <m/>
    <m/>
    <m/>
    <m/>
    <m/>
    <m/>
    <e v="#DIV/0!"/>
    <e v="#DIV/0!"/>
    <e v="#DIV/0!"/>
    <m/>
    <m/>
    <m/>
    <m/>
    <m/>
    <m/>
    <m/>
    <m/>
  </r>
  <r>
    <x v="9"/>
    <m/>
    <x v="9"/>
    <m/>
    <m/>
    <m/>
    <m/>
    <m/>
    <m/>
    <m/>
    <m/>
    <m/>
    <m/>
    <m/>
    <m/>
    <m/>
    <m/>
    <m/>
    <m/>
    <e v="#DIV/0!"/>
    <e v="#DIV/0!"/>
    <e v="#DIV/0!"/>
    <m/>
    <m/>
    <m/>
    <m/>
    <m/>
    <m/>
    <m/>
    <m/>
  </r>
  <r>
    <x v="9"/>
    <m/>
    <x v="9"/>
    <m/>
    <m/>
    <m/>
    <m/>
    <m/>
    <m/>
    <m/>
    <m/>
    <m/>
    <m/>
    <m/>
    <m/>
    <m/>
    <m/>
    <m/>
    <m/>
    <e v="#DIV/0!"/>
    <e v="#DIV/0!"/>
    <e v="#DIV/0!"/>
    <m/>
    <m/>
    <m/>
    <m/>
    <m/>
    <m/>
    <m/>
    <m/>
  </r>
  <r>
    <x v="9"/>
    <m/>
    <x v="9"/>
    <m/>
    <m/>
    <m/>
    <m/>
    <m/>
    <m/>
    <m/>
    <m/>
    <m/>
    <m/>
    <m/>
    <m/>
    <m/>
    <m/>
    <m/>
    <m/>
    <e v="#DIV/0!"/>
    <e v="#DIV/0!"/>
    <e v="#DIV/0!"/>
    <m/>
    <m/>
    <m/>
    <m/>
    <m/>
    <m/>
    <m/>
    <m/>
  </r>
  <r>
    <x v="9"/>
    <m/>
    <x v="9"/>
    <m/>
    <m/>
    <m/>
    <m/>
    <m/>
    <m/>
    <m/>
    <m/>
    <m/>
    <m/>
    <m/>
    <m/>
    <m/>
    <m/>
    <m/>
    <m/>
    <e v="#DIV/0!"/>
    <e v="#DIV/0!"/>
    <e v="#DIV/0!"/>
    <m/>
    <m/>
    <m/>
    <m/>
    <m/>
    <m/>
    <m/>
    <m/>
  </r>
  <r>
    <x v="9"/>
    <m/>
    <x v="9"/>
    <m/>
    <m/>
    <m/>
    <m/>
    <m/>
    <m/>
    <m/>
    <m/>
    <m/>
    <m/>
    <m/>
    <m/>
    <m/>
    <m/>
    <m/>
    <m/>
    <n v="6"/>
    <m/>
    <m/>
    <m/>
    <m/>
    <m/>
    <m/>
    <m/>
    <m/>
    <m/>
    <m/>
  </r>
  <r>
    <x v="9"/>
    <m/>
    <x v="9"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">
  <r>
    <x v="0"/>
    <x v="0"/>
    <x v="0"/>
    <x v="0"/>
    <n v="4"/>
    <n v="5"/>
    <n v="3"/>
    <n v="3"/>
    <n v="0"/>
    <n v="0"/>
    <s v="Udyr"/>
    <s v="Evelynn"/>
    <n v="1"/>
    <n v="6"/>
    <n v="4"/>
    <n v="0.83333333333333337"/>
    <m/>
    <m/>
    <n v="172"/>
    <n v="25"/>
    <n v="33"/>
    <n v="6.7318982387475534"/>
    <n v="0"/>
    <n v="1"/>
    <s v="12/33/14"/>
    <s v="8.13"/>
    <x v="0"/>
    <n v="27"/>
    <n v="7"/>
  </r>
  <r>
    <x v="1"/>
    <x v="1"/>
    <x v="1"/>
    <x v="1"/>
    <n v="3"/>
    <n v="2"/>
    <n v="3"/>
    <n v="3"/>
    <n v="0"/>
    <n v="1"/>
    <s v="Warwick"/>
    <s v="Kayn"/>
    <n v="6"/>
    <n v="7"/>
    <n v="11"/>
    <n v="2.4285714285714284"/>
    <m/>
    <m/>
    <n v="211"/>
    <n v="33"/>
    <n v="32"/>
    <n v="6.2922465208747518"/>
    <n v="0"/>
    <n v="1"/>
    <s v="31/37/51"/>
    <s v="8.13"/>
    <x v="1"/>
    <n v="27"/>
    <n v="7"/>
  </r>
  <r>
    <x v="0"/>
    <x v="2"/>
    <x v="2"/>
    <x v="2"/>
    <n v="3"/>
    <n v="3"/>
    <n v="3"/>
    <n v="3"/>
    <n v="0"/>
    <n v="0"/>
    <s v="Diana"/>
    <s v="Lee Sin"/>
    <n v="0"/>
    <n v="6"/>
    <n v="10"/>
    <n v="1.6666666666666667"/>
    <m/>
    <m/>
    <n v="227"/>
    <n v="35"/>
    <n v="52"/>
    <n v="6.3289962825278812"/>
    <n v="0"/>
    <n v="1"/>
    <s v="17/39/31"/>
    <s v="8.13"/>
    <x v="2"/>
    <n v="28"/>
    <n v="7"/>
  </r>
  <r>
    <x v="2"/>
    <x v="3"/>
    <x v="3"/>
    <x v="0"/>
    <n v="4"/>
    <n v="4"/>
    <n v="4"/>
    <n v="3"/>
    <n v="0"/>
    <n v="2"/>
    <s v="Jax"/>
    <s v="Cho'Gath"/>
    <n v="2"/>
    <n v="0"/>
    <n v="13"/>
    <n v="15"/>
    <m/>
    <m/>
    <n v="153"/>
    <n v="20"/>
    <n v="47"/>
    <n v="7.361668003207698"/>
    <n v="1"/>
    <n v="0"/>
    <s v="31/6/46"/>
    <s v="8.13"/>
    <x v="3"/>
    <n v="28"/>
    <n v="7"/>
  </r>
  <r>
    <x v="2"/>
    <x v="4"/>
    <x v="4"/>
    <x v="3"/>
    <n v="3"/>
    <n v="3"/>
    <n v="3"/>
    <n v="3"/>
    <n v="0"/>
    <n v="1"/>
    <s v="Udyr"/>
    <s v="Kindred"/>
    <n v="1"/>
    <n v="4"/>
    <n v="5"/>
    <n v="1.5"/>
    <m/>
    <m/>
    <n v="87"/>
    <n v="15"/>
    <n v="17"/>
    <n v="5.6924754634678303"/>
    <n v="0"/>
    <n v="1"/>
    <s v="8/15/9"/>
    <s v="8.13"/>
    <x v="3"/>
    <n v="28"/>
    <n v="7"/>
  </r>
  <r>
    <x v="2"/>
    <x v="5"/>
    <x v="5"/>
    <x v="4"/>
    <n v="3"/>
    <n v="3"/>
    <n v="3"/>
    <n v="3"/>
    <n v="0"/>
    <n v="0"/>
    <s v="Shaco"/>
    <s v="Gragas"/>
    <n v="6"/>
    <n v="6"/>
    <n v="26"/>
    <n v="5.333333333333333"/>
    <m/>
    <m/>
    <n v="379"/>
    <n v="47"/>
    <n v="52"/>
    <n v="7.9178272980501392"/>
    <n v="0"/>
    <n v="1"/>
    <s v="42/46/91"/>
    <s v="8.13"/>
    <x v="3"/>
    <n v="28"/>
    <n v="7"/>
  </r>
  <r>
    <x v="2"/>
    <x v="6"/>
    <x v="6"/>
    <x v="5"/>
    <n v="2"/>
    <n v="2"/>
    <n v="2"/>
    <n v="4"/>
    <n v="0"/>
    <n v="2"/>
    <s v="Lee Sin"/>
    <s v="Diana"/>
    <n v="0"/>
    <n v="4"/>
    <n v="9"/>
    <n v="2.25"/>
    <m/>
    <m/>
    <n v="95"/>
    <n v="20"/>
    <n v="22"/>
    <n v="4.6644844517184945"/>
    <n v="1"/>
    <n v="0"/>
    <s v="21/14/15"/>
    <s v="8.13"/>
    <x v="4"/>
    <n v="29"/>
    <n v="7"/>
  </r>
  <r>
    <x v="3"/>
    <x v="7"/>
    <x v="7"/>
    <x v="6"/>
    <n v="5"/>
    <n v="5"/>
    <n v="5"/>
    <n v="3"/>
    <n v="0"/>
    <n v="0"/>
    <s v="Graves"/>
    <s v="Shaco"/>
    <n v="3"/>
    <n v="7"/>
    <n v="34"/>
    <n v="5.2857142857142856"/>
    <m/>
    <m/>
    <n v="285"/>
    <n v="39"/>
    <n v="3"/>
    <n v="7.2983354673495526"/>
    <n v="1"/>
    <n v="0"/>
    <s v="63/46/75"/>
    <s v="8.13"/>
    <x v="5"/>
    <n v="29"/>
    <n v="7"/>
  </r>
  <r>
    <x v="3"/>
    <x v="8"/>
    <x v="6"/>
    <x v="7"/>
    <n v="3"/>
    <n v="3"/>
    <n v="3"/>
    <n v="3"/>
    <n v="0"/>
    <n v="0"/>
    <s v="Malphite"/>
    <s v="Evelynn"/>
    <n v="3"/>
    <n v="5"/>
    <n v="4"/>
    <n v="1.4"/>
    <m/>
    <m/>
    <n v="94"/>
    <n v="21"/>
    <n v="20"/>
    <n v="4.40625"/>
    <n v="0"/>
    <n v="1"/>
    <s v="16/26/12"/>
    <n v="8.14"/>
    <x v="6"/>
    <n v="29"/>
    <n v="7"/>
  </r>
  <r>
    <x v="1"/>
    <x v="9"/>
    <x v="8"/>
    <x v="6"/>
    <n v="5"/>
    <n v="5"/>
    <n v="5"/>
    <n v="3"/>
    <n v="0"/>
    <n v="2"/>
    <s v="Trundle"/>
    <s v="Lee Sin"/>
    <n v="11"/>
    <n v="0"/>
    <n v="6"/>
    <n v="17"/>
    <m/>
    <m/>
    <n v="193"/>
    <n v="25"/>
    <n v="38"/>
    <n v="7.5292587776332898"/>
    <n v="1"/>
    <n v="0"/>
    <s v="35/12/41"/>
    <n v="8.14"/>
    <x v="7"/>
    <n v="29"/>
    <n v="7"/>
  </r>
  <r>
    <x v="2"/>
    <x v="6"/>
    <x v="9"/>
    <x v="8"/>
    <n v="4"/>
    <n v="4"/>
    <n v="4"/>
    <n v="3"/>
    <n v="0"/>
    <n v="0"/>
    <s v="Graves"/>
    <s v="Nocturne"/>
    <n v="4"/>
    <n v="6"/>
    <n v="30"/>
    <n v="5.666666666666667"/>
    <m/>
    <m/>
    <n v="289"/>
    <n v="42"/>
    <n v="9"/>
    <n v="6.8564650059311987"/>
    <n v="0"/>
    <n v="1"/>
    <s v="48/51/70"/>
    <n v="8.14"/>
    <x v="8"/>
    <n v="29"/>
    <n v="7"/>
  </r>
  <r>
    <x v="0"/>
    <x v="10"/>
    <x v="6"/>
    <x v="2"/>
    <n v="4"/>
    <n v="4"/>
    <n v="3"/>
    <n v="3"/>
    <n v="0"/>
    <n v="1"/>
    <s v="Yasuo"/>
    <s v="Kha'Zix"/>
    <n v="3"/>
    <n v="3"/>
    <n v="8"/>
    <n v="3.6666666666666665"/>
    <m/>
    <m/>
    <n v="168"/>
    <n v="23"/>
    <n v="2"/>
    <n v="7.2937771345875539"/>
    <n v="1"/>
    <n v="0"/>
    <s v="26/14/26"/>
    <n v="8.14"/>
    <x v="9"/>
    <n v="30"/>
    <n v="7"/>
  </r>
  <r>
    <x v="4"/>
    <x v="2"/>
    <x v="5"/>
    <x v="9"/>
    <n v="4"/>
    <n v="4"/>
    <n v="4"/>
    <n v="2"/>
    <n v="0"/>
    <n v="2"/>
    <s v="Lee Sin"/>
    <s v="Poppy"/>
    <n v="2"/>
    <n v="8"/>
    <n v="11"/>
    <n v="1.625"/>
    <m/>
    <m/>
    <n v="188"/>
    <n v="35"/>
    <n v="7"/>
    <n v="5.3535832937826289"/>
    <n v="0"/>
    <n v="1"/>
    <s v="38/42/53"/>
    <n v="8.14"/>
    <x v="10"/>
    <n v="30"/>
    <n v="7"/>
  </r>
  <r>
    <x v="2"/>
    <x v="0"/>
    <x v="10"/>
    <x v="10"/>
    <n v="3"/>
    <n v="3"/>
    <n v="3"/>
    <n v="2"/>
    <n v="0"/>
    <n v="1"/>
    <s v="Amumu"/>
    <s v="Rammus"/>
    <n v="0"/>
    <n v="12"/>
    <n v="15"/>
    <n v="1.25"/>
    <m/>
    <m/>
    <n v="176"/>
    <n v="31"/>
    <n v="30"/>
    <n v="5.587301587301587"/>
    <n v="0"/>
    <n v="1"/>
    <s v="28/42/46"/>
    <s v="8.14"/>
    <x v="11"/>
    <n v="30"/>
    <n v="7"/>
  </r>
  <r>
    <x v="5"/>
    <x v="3"/>
    <x v="8"/>
    <x v="2"/>
    <n v="4"/>
    <n v="4"/>
    <n v="4"/>
    <n v="3"/>
    <n v="2"/>
    <n v="0"/>
    <s v="Graves"/>
    <s v="Shaco"/>
    <n v="3"/>
    <n v="5"/>
    <n v="19"/>
    <n v="4.4000000000000004"/>
    <m/>
    <m/>
    <n v="248"/>
    <n v="29"/>
    <n v="38"/>
    <n v="8.368953880764904"/>
    <n v="1"/>
    <n v="0"/>
    <s v="29/38/25"/>
    <s v="8.15"/>
    <x v="11"/>
    <n v="30"/>
    <n v="7"/>
  </r>
  <r>
    <x v="6"/>
    <x v="11"/>
    <x v="11"/>
    <x v="11"/>
    <n v="4"/>
    <n v="4"/>
    <n v="4"/>
    <n v="3"/>
    <n v="0"/>
    <n v="0"/>
    <s v="Kindred"/>
    <s v="Maître Yi"/>
    <n v="5"/>
    <n v="1"/>
    <n v="4"/>
    <n v="9"/>
    <m/>
    <m/>
    <n v="123"/>
    <n v="18"/>
    <n v="56"/>
    <n v="6.496478873239437"/>
    <n v="1"/>
    <n v="0"/>
    <s v="26/08/25*"/>
    <s v="8.14"/>
    <x v="11"/>
    <n v="30"/>
    <n v="7"/>
  </r>
  <r>
    <x v="2"/>
    <x v="12"/>
    <x v="12"/>
    <x v="7"/>
    <n v="3"/>
    <n v="3"/>
    <n v="3"/>
    <n v="3"/>
    <n v="0"/>
    <n v="0"/>
    <s v="Nocturne"/>
    <s v="Camille"/>
    <n v="4"/>
    <n v="5"/>
    <n v="25"/>
    <n v="5.8"/>
    <m/>
    <m/>
    <n v="373"/>
    <n v="44"/>
    <n v="25"/>
    <n v="8.3977485928705438"/>
    <n v="0"/>
    <n v="1"/>
    <s v="47/46/25"/>
    <s v="8.14"/>
    <x v="12"/>
    <n v="31"/>
    <n v="7"/>
  </r>
  <r>
    <x v="5"/>
    <x v="13"/>
    <x v="8"/>
    <x v="7"/>
    <n v="2"/>
    <n v="2"/>
    <n v="3"/>
    <n v="3"/>
    <n v="1"/>
    <n v="0"/>
    <s v="Evelynn"/>
    <s v="Nunu"/>
    <n v="0"/>
    <n v="2"/>
    <n v="4"/>
    <n v="2"/>
    <m/>
    <m/>
    <n v="147"/>
    <n v="18"/>
    <n v="43"/>
    <n v="7.8539626001780949"/>
    <n v="1"/>
    <n v="0"/>
    <s v="17/04/17*"/>
    <s v="8.15"/>
    <x v="13"/>
    <n v="32"/>
    <n v="8"/>
  </r>
  <r>
    <x v="7"/>
    <x v="5"/>
    <x v="13"/>
    <x v="12"/>
    <n v="3"/>
    <n v="3"/>
    <n v="3"/>
    <n v="3"/>
    <n v="1"/>
    <n v="1"/>
    <s v="Volibear"/>
    <s v="Rengar"/>
    <n v="0"/>
    <n v="12"/>
    <n v="12"/>
    <n v="1"/>
    <m/>
    <m/>
    <n v="195"/>
    <n v="36"/>
    <n v="51"/>
    <n v="5.2917232021709628"/>
    <n v="0"/>
    <n v="1"/>
    <s v="36/49/40"/>
    <s v="8.15"/>
    <x v="13"/>
    <n v="32"/>
    <n v="8"/>
  </r>
  <r>
    <x v="7"/>
    <x v="3"/>
    <x v="14"/>
    <x v="13"/>
    <n v="2"/>
    <n v="3"/>
    <n v="3"/>
    <n v="4"/>
    <n v="0"/>
    <n v="0"/>
    <s v="Shyvana"/>
    <s v="Kha'Zix"/>
    <n v="2"/>
    <n v="7"/>
    <n v="11"/>
    <n v="1.8571428571428572"/>
    <m/>
    <m/>
    <n v="260"/>
    <n v="33"/>
    <n v="17"/>
    <n v="7.811717576364547"/>
    <n v="0"/>
    <n v="1"/>
    <s v="35/48/35"/>
    <s v="8.15"/>
    <x v="13"/>
    <n v="32"/>
    <n v="8"/>
  </r>
  <r>
    <x v="7"/>
    <x v="13"/>
    <x v="15"/>
    <x v="13"/>
    <n v="3"/>
    <n v="3"/>
    <n v="3"/>
    <n v="3"/>
    <n v="0"/>
    <n v="0"/>
    <s v="Volibear"/>
    <s v="Maître Yi"/>
    <n v="1"/>
    <n v="7"/>
    <n v="13"/>
    <n v="2"/>
    <m/>
    <m/>
    <n v="212"/>
    <n v="30"/>
    <n v="16"/>
    <n v="7.0044052863436121"/>
    <n v="1"/>
    <n v="0"/>
    <s v="43/32/51"/>
    <s v="8.15"/>
    <x v="14"/>
    <n v="32"/>
    <n v="8"/>
  </r>
  <r>
    <x v="6"/>
    <x v="10"/>
    <x v="16"/>
    <x v="14"/>
    <n v="3"/>
    <n v="3"/>
    <n v="3"/>
    <n v="3"/>
    <n v="0"/>
    <n v="0"/>
    <s v="Jax"/>
    <s v="Twitch"/>
    <n v="1"/>
    <n v="0"/>
    <n v="4"/>
    <n v="5"/>
    <m/>
    <m/>
    <n v="171"/>
    <n v="22"/>
    <n v="48"/>
    <n v="7.5"/>
    <n v="1"/>
    <n v="0"/>
    <s v="16/4/16*"/>
    <s v="8.15"/>
    <x v="14"/>
    <n v="32"/>
    <n v="8"/>
  </r>
  <r>
    <x v="8"/>
    <x v="12"/>
    <x v="17"/>
    <x v="9"/>
    <n v="3"/>
    <n v="3"/>
    <n v="3"/>
    <n v="3"/>
    <n v="0"/>
    <n v="0"/>
    <s v="Evelynn"/>
    <s v="Nidalee"/>
    <n v="1"/>
    <n v="1"/>
    <n v="4"/>
    <n v="5"/>
    <m/>
    <m/>
    <n v="162"/>
    <n v="20"/>
    <n v="28"/>
    <n v="7.9153094462540725"/>
    <n v="1"/>
    <n v="0"/>
    <s v="24/9/13*"/>
    <s v="8.15"/>
    <x v="14"/>
    <n v="32"/>
    <n v="8"/>
  </r>
  <r>
    <x v="2"/>
    <x v="14"/>
    <x v="18"/>
    <x v="2"/>
    <n v="4"/>
    <n v="3"/>
    <n v="4"/>
    <n v="3"/>
    <n v="0"/>
    <n v="1"/>
    <s v="Amumu"/>
    <s v="Rammus"/>
    <n v="2"/>
    <n v="2"/>
    <n v="19"/>
    <n v="10.5"/>
    <m/>
    <m/>
    <n v="171"/>
    <n v="24"/>
    <n v="7"/>
    <n v="7.0905321354526603"/>
    <n v="1"/>
    <n v="0"/>
    <s v="38/14/57"/>
    <s v="8.15"/>
    <x v="14"/>
    <n v="32"/>
    <n v="8"/>
  </r>
  <r>
    <x v="8"/>
    <x v="6"/>
    <x v="7"/>
    <x v="15"/>
    <n v="3"/>
    <n v="3"/>
    <n v="2"/>
    <n v="3"/>
    <n v="0"/>
    <n v="1"/>
    <s v="Evelynn"/>
    <s v="Kayn"/>
    <n v="2"/>
    <n v="6"/>
    <n v="11"/>
    <n v="2.1666666666666665"/>
    <m/>
    <m/>
    <n v="201"/>
    <n v="27"/>
    <n v="42"/>
    <n v="7.256317689530686"/>
    <n v="0"/>
    <n v="1"/>
    <s v="22/43/33"/>
    <s v="8.15"/>
    <x v="15"/>
    <n v="32"/>
    <n v="8"/>
  </r>
  <r>
    <x v="2"/>
    <x v="12"/>
    <x v="9"/>
    <x v="0"/>
    <n v="4"/>
    <n v="3"/>
    <n v="4"/>
    <n v="3"/>
    <n v="0"/>
    <n v="2"/>
    <s v="Maître Yi"/>
    <s v="Rammus"/>
    <n v="1"/>
    <n v="4"/>
    <n v="20"/>
    <n v="5.25"/>
    <m/>
    <m/>
    <n v="258"/>
    <n v="33"/>
    <n v="27"/>
    <n v="7.7130044843049319"/>
    <n v="1"/>
    <n v="0"/>
    <s v="42/19/58"/>
    <s v="8.15"/>
    <x v="15"/>
    <n v="32"/>
    <n v="8"/>
  </r>
  <r>
    <x v="8"/>
    <x v="15"/>
    <x v="19"/>
    <x v="11"/>
    <n v="4"/>
    <n v="3"/>
    <n v="3"/>
    <n v="3"/>
    <n v="0"/>
    <n v="2"/>
    <s v="Nocturne"/>
    <s v="Lee Sin"/>
    <n v="2"/>
    <n v="8"/>
    <n v="25"/>
    <n v="3.375"/>
    <m/>
    <m/>
    <n v="334"/>
    <n v="43"/>
    <n v="5"/>
    <n v="7.7524177949709863"/>
    <n v="1"/>
    <n v="0"/>
    <s v="47/39/91"/>
    <s v="8.15"/>
    <x v="15"/>
    <n v="32"/>
    <n v="8"/>
  </r>
  <r>
    <x v="4"/>
    <x v="15"/>
    <x v="15"/>
    <x v="16"/>
    <n v="3"/>
    <n v="3"/>
    <n v="3"/>
    <n v="3"/>
    <n v="0"/>
    <n v="0"/>
    <s v="Shaco"/>
    <s v="Kindred"/>
    <n v="2"/>
    <n v="1"/>
    <n v="16"/>
    <n v="18"/>
    <m/>
    <m/>
    <n v="229"/>
    <n v="38"/>
    <n v="27"/>
    <n v="5.9557867360208059"/>
    <n v="1"/>
    <n v="0"/>
    <s v="35/22/56"/>
    <s v="8.15"/>
    <x v="15"/>
    <n v="32"/>
    <n v="8"/>
  </r>
  <r>
    <x v="4"/>
    <x v="3"/>
    <x v="20"/>
    <x v="13"/>
    <n v="3"/>
    <n v="3"/>
    <n v="3"/>
    <n v="3"/>
    <n v="0"/>
    <n v="0"/>
    <s v="Shaco"/>
    <s v="Gragas"/>
    <n v="1"/>
    <n v="5"/>
    <n v="4"/>
    <n v="1"/>
    <m/>
    <m/>
    <n v="113"/>
    <n v="20"/>
    <n v="18"/>
    <n v="5.5665024630541868"/>
    <n v="0"/>
    <n v="1"/>
    <s v="15/28/11"/>
    <s v="8.15"/>
    <x v="16"/>
    <n v="32"/>
    <n v="8"/>
  </r>
  <r>
    <x v="4"/>
    <x v="11"/>
    <x v="16"/>
    <x v="17"/>
    <n v="3"/>
    <n v="3"/>
    <n v="3"/>
    <n v="3"/>
    <n v="0"/>
    <n v="2"/>
    <s v="Maître Yi"/>
    <s v="Vi"/>
    <n v="2"/>
    <n v="3"/>
    <n v="20"/>
    <n v="7.333333333333333"/>
    <m/>
    <m/>
    <n v="169"/>
    <n v="28"/>
    <n v="31"/>
    <n v="5.9263588544710695"/>
    <n v="1"/>
    <n v="0"/>
    <s v="33/11/57"/>
    <s v="8.15"/>
    <x v="16"/>
    <n v="32"/>
    <n v="8"/>
  </r>
  <r>
    <x v="4"/>
    <x v="12"/>
    <x v="6"/>
    <x v="7"/>
    <n v="4"/>
    <n v="3"/>
    <n v="4"/>
    <n v="3"/>
    <n v="0"/>
    <n v="0"/>
    <s v="Shaco"/>
    <s v="Graves"/>
    <n v="1"/>
    <n v="1"/>
    <n v="4"/>
    <n v="5"/>
    <m/>
    <m/>
    <n v="133"/>
    <n v="17"/>
    <n v="2"/>
    <n v="7.808219178082191"/>
    <n v="1"/>
    <n v="0"/>
    <s v="21/12/15*"/>
    <s v="8.15"/>
    <x v="16"/>
    <n v="32"/>
    <n v="8"/>
  </r>
  <r>
    <x v="8"/>
    <x v="15"/>
    <x v="0"/>
    <x v="2"/>
    <n v="3"/>
    <n v="3"/>
    <n v="3"/>
    <n v="3"/>
    <n v="0"/>
    <n v="2"/>
    <s v="Rengar"/>
    <s v="Lee Sin"/>
    <n v="1"/>
    <n v="3"/>
    <n v="12"/>
    <n v="4.333333333333333"/>
    <m/>
    <m/>
    <n v="185"/>
    <n v="22"/>
    <n v="17"/>
    <n v="8.3021690351533284"/>
    <n v="1"/>
    <n v="0"/>
    <s v="23/16/33"/>
    <s v="8.15"/>
    <x v="17"/>
    <n v="32"/>
    <n v="8"/>
  </r>
  <r>
    <x v="8"/>
    <x v="15"/>
    <x v="21"/>
    <x v="18"/>
    <n v="3"/>
    <n v="3"/>
    <n v="3"/>
    <n v="3"/>
    <n v="0"/>
    <n v="0"/>
    <s v="Amumu"/>
    <s v="Kha'Zix"/>
    <n v="1"/>
    <n v="7"/>
    <n v="14"/>
    <n v="2.1428571428571428"/>
    <m/>
    <m/>
    <n v="234"/>
    <n v="33"/>
    <n v="5"/>
    <n v="7.0730478589420649"/>
    <n v="0"/>
    <n v="1"/>
    <s v="24/38/42"/>
    <s v="8.15"/>
    <x v="17"/>
    <n v="32"/>
    <n v="8"/>
  </r>
  <r>
    <x v="2"/>
    <x v="12"/>
    <x v="22"/>
    <x v="19"/>
    <n v="3"/>
    <n v="3"/>
    <n v="3"/>
    <n v="3"/>
    <n v="1"/>
    <n v="1"/>
    <s v="Lee Sin"/>
    <s v="Shaco"/>
    <n v="3"/>
    <n v="9"/>
    <n v="16"/>
    <n v="2.1111111111111112"/>
    <m/>
    <m/>
    <n v="345"/>
    <n v="40"/>
    <n v="42"/>
    <n v="8.4766584766584767"/>
    <n v="1"/>
    <n v="0"/>
    <s v="38/32/57"/>
    <s v="8.15"/>
    <x v="17"/>
    <n v="32"/>
    <n v="8"/>
  </r>
  <r>
    <x v="8"/>
    <x v="15"/>
    <x v="23"/>
    <x v="4"/>
    <n v="3"/>
    <n v="3"/>
    <n v="3"/>
    <n v="3"/>
    <n v="1"/>
    <n v="2"/>
    <s v="Rammus"/>
    <s v="Lee Sin"/>
    <n v="2"/>
    <n v="9"/>
    <n v="11"/>
    <n v="1.4444444444444444"/>
    <m/>
    <m/>
    <n v="215"/>
    <n v="32"/>
    <n v="25"/>
    <n v="6.6323907455012856"/>
    <n v="0"/>
    <n v="1"/>
    <s v="30/28/51"/>
    <s v="8.15"/>
    <x v="17"/>
    <n v="32"/>
    <n v="8"/>
  </r>
  <r>
    <x v="9"/>
    <x v="0"/>
    <x v="2"/>
    <x v="12"/>
    <n v="5"/>
    <n v="5"/>
    <n v="5"/>
    <n v="3"/>
    <n v="0"/>
    <n v="2"/>
    <s v="Pyke"/>
    <s v="Hecarim"/>
    <n v="5"/>
    <n v="2"/>
    <n v="19"/>
    <n v="12"/>
    <m/>
    <m/>
    <n v="201"/>
    <n v="27"/>
    <n v="55"/>
    <n v="7.1999999999999993"/>
    <n v="1"/>
    <n v="0"/>
    <s v="43/21/60"/>
    <s v="8.15"/>
    <x v="18"/>
    <n v="33"/>
    <n v="8"/>
  </r>
  <r>
    <x v="7"/>
    <x v="10"/>
    <x v="18"/>
    <x v="2"/>
    <n v="3"/>
    <n v="3"/>
    <n v="3"/>
    <n v="3"/>
    <n v="0"/>
    <n v="2"/>
    <s v="Lee Sin"/>
    <s v="Quinn"/>
    <n v="1"/>
    <n v="7"/>
    <n v="7"/>
    <n v="1.1428571428571428"/>
    <m/>
    <m/>
    <n v="168"/>
    <n v="27"/>
    <n v="10"/>
    <n v="6.1840490797546011"/>
    <n v="0"/>
    <n v="1"/>
    <s v="21/38/25"/>
    <s v="8.15"/>
    <x v="18"/>
    <n v="33"/>
    <n v="8"/>
  </r>
  <r>
    <x v="10"/>
    <x v="3"/>
    <x v="24"/>
    <x v="4"/>
    <n v="3"/>
    <n v="3"/>
    <n v="3"/>
    <n v="3"/>
    <n v="0"/>
    <n v="0"/>
    <s v="Shyvana"/>
    <s v="Udyr"/>
    <n v="1"/>
    <n v="6"/>
    <n v="7"/>
    <n v="1.3333333333333333"/>
    <m/>
    <m/>
    <n v="213"/>
    <n v="30"/>
    <n v="0"/>
    <n v="7.1"/>
    <n v="0"/>
    <n v="1"/>
    <s v="15/30/24"/>
    <s v="8.15"/>
    <x v="18"/>
    <n v="33"/>
    <n v="8"/>
  </r>
  <r>
    <x v="9"/>
    <x v="15"/>
    <x v="18"/>
    <x v="13"/>
    <n v="2"/>
    <n v="3"/>
    <n v="2"/>
    <n v="2"/>
    <n v="0"/>
    <n v="2"/>
    <s v="Evelynn"/>
    <s v="Jax"/>
    <n v="0"/>
    <n v="9"/>
    <n v="10"/>
    <n v="1.1111111111111112"/>
    <m/>
    <m/>
    <n v="217"/>
    <n v="33"/>
    <n v="47"/>
    <n v="6.4232856438085841"/>
    <n v="0"/>
    <n v="1"/>
    <s v="24/46/28"/>
    <s v="8.15"/>
    <x v="18"/>
    <n v="33"/>
    <n v="8"/>
  </r>
  <r>
    <x v="1"/>
    <x v="16"/>
    <x v="16"/>
    <x v="11"/>
    <n v="3"/>
    <n v="3"/>
    <n v="3"/>
    <n v="3"/>
    <n v="0"/>
    <n v="0"/>
    <s v="Nidalee"/>
    <s v="Jarvan IV"/>
    <n v="7"/>
    <n v="3"/>
    <n v="13"/>
    <n v="6.666666666666667"/>
    <n v="29616"/>
    <n v="665.02994011976045"/>
    <n v="334"/>
    <n v="44"/>
    <n v="32"/>
    <n v="7.5"/>
    <n v="1"/>
    <n v="0"/>
    <s v="49/38/67"/>
    <s v="8.15"/>
    <x v="19"/>
    <n v="33"/>
    <n v="8"/>
  </r>
  <r>
    <x v="6"/>
    <x v="17"/>
    <x v="22"/>
    <x v="9"/>
    <n v="3"/>
    <n v="3"/>
    <n v="3"/>
    <n v="3"/>
    <n v="0"/>
    <n v="2"/>
    <s v="Amumu"/>
    <s v="Rengar"/>
    <n v="5"/>
    <n v="2"/>
    <n v="8"/>
    <n v="6.5"/>
    <m/>
    <m/>
    <n v="152"/>
    <n v="24"/>
    <n v="19"/>
    <n v="6.2508567511994517"/>
    <n v="0"/>
    <n v="1"/>
    <s v="21/24/28"/>
    <s v="8.15"/>
    <x v="20"/>
    <n v="33"/>
    <n v="8"/>
  </r>
  <r>
    <x v="6"/>
    <x v="4"/>
    <x v="6"/>
    <x v="8"/>
    <n v="3"/>
    <n v="3"/>
    <n v="3"/>
    <n v="3"/>
    <n v="0"/>
    <n v="0"/>
    <s v="Jax"/>
    <s v="Maître Yi"/>
    <n v="7"/>
    <n v="6"/>
    <n v="8"/>
    <n v="2.5"/>
    <m/>
    <m/>
    <n v="297"/>
    <n v="34"/>
    <n v="42"/>
    <n v="8.5590778097982696"/>
    <n v="0"/>
    <n v="1"/>
    <s v="33/36/44"/>
    <s v="8.16"/>
    <x v="21"/>
    <n v="33"/>
    <n v="8"/>
  </r>
  <r>
    <x v="11"/>
    <x v="18"/>
    <x v="17"/>
    <x v="2"/>
    <n v="2"/>
    <n v="3"/>
    <n v="2"/>
    <n v="3"/>
    <n v="0"/>
    <n v="1"/>
    <s v="Amumu"/>
    <s v="Lee Sin"/>
    <n v="4"/>
    <n v="8"/>
    <n v="11"/>
    <n v="1.875"/>
    <m/>
    <m/>
    <n v="202"/>
    <n v="31"/>
    <n v="23"/>
    <n v="6.436537440254912"/>
    <n v="1"/>
    <n v="0"/>
    <s v="26/29/40"/>
    <s v="8.16"/>
    <x v="22"/>
    <n v="34"/>
    <n v="8"/>
  </r>
  <r>
    <x v="4"/>
    <x v="19"/>
    <x v="8"/>
    <x v="0"/>
    <n v="4"/>
    <n v="3"/>
    <n v="4"/>
    <n v="3"/>
    <n v="0"/>
    <n v="0"/>
    <s v="Taliyah"/>
    <s v="Wukong"/>
    <n v="1"/>
    <n v="3"/>
    <n v="22"/>
    <n v="7.666666666666667"/>
    <m/>
    <m/>
    <n v="268"/>
    <n v="37"/>
    <n v="47"/>
    <n v="7.093074547860609"/>
    <n v="1"/>
    <n v="0"/>
    <s v="46/42/60"/>
    <s v="8.17"/>
    <x v="23"/>
    <n v="35"/>
    <n v="9"/>
  </r>
  <r>
    <x v="4"/>
    <x v="2"/>
    <x v="3"/>
    <x v="20"/>
    <n v="4"/>
    <n v="4"/>
    <n v="4"/>
    <n v="3"/>
    <n v="0"/>
    <n v="0"/>
    <s v="Graves"/>
    <s v="Kha'Zix"/>
    <n v="1"/>
    <n v="0"/>
    <n v="7"/>
    <n v="8"/>
    <m/>
    <m/>
    <n v="135"/>
    <n v="16"/>
    <n v="11"/>
    <n v="8.3419155509783725"/>
    <n v="1"/>
    <n v="0"/>
    <s v="13/04/14*"/>
    <s v="8.17"/>
    <x v="23"/>
    <n v="35"/>
    <n v="9"/>
  </r>
  <r>
    <x v="0"/>
    <x v="4"/>
    <x v="25"/>
    <x v="11"/>
    <n v="3"/>
    <n v="3"/>
    <n v="3"/>
    <n v="3"/>
    <n v="0"/>
    <n v="1"/>
    <s v="Kindred"/>
    <s v="Rengar"/>
    <n v="2"/>
    <n v="4"/>
    <n v="10"/>
    <n v="3"/>
    <m/>
    <m/>
    <n v="215"/>
    <n v="28"/>
    <n v="52"/>
    <n v="7.4480369515011544"/>
    <n v="0"/>
    <n v="1"/>
    <s v="21/35/21"/>
    <s v="8.17"/>
    <x v="23"/>
    <n v="35"/>
    <n v="9"/>
  </r>
  <r>
    <x v="0"/>
    <x v="10"/>
    <x v="6"/>
    <x v="4"/>
    <n v="4"/>
    <n v="3"/>
    <n v="3"/>
    <n v="3"/>
    <n v="0"/>
    <n v="0"/>
    <s v="Tryndamere"/>
    <s v="Rengar"/>
    <n v="2"/>
    <n v="0"/>
    <n v="6"/>
    <n v="8"/>
    <m/>
    <m/>
    <n v="108"/>
    <n v="19"/>
    <n v="53"/>
    <n v="5.4316848281642915"/>
    <n v="1"/>
    <n v="0"/>
    <d v="2021-04-28T00:00:00"/>
    <s v="8.17"/>
    <x v="23"/>
    <n v="35"/>
    <n v="9"/>
  </r>
  <r>
    <x v="12"/>
    <x v="18"/>
    <x v="14"/>
    <x v="0"/>
    <n v="4"/>
    <n v="3"/>
    <n v="3"/>
    <n v="3"/>
    <n v="0"/>
    <n v="0"/>
    <s v="Rengar"/>
    <s v="Nunu"/>
    <n v="2"/>
    <n v="4"/>
    <n v="19"/>
    <n v="5.25"/>
    <m/>
    <m/>
    <n v="244"/>
    <n v="32"/>
    <n v="58"/>
    <n v="7.401415571284125"/>
    <n v="1"/>
    <n v="0"/>
    <s v="28/23/44"/>
    <s v="8.17"/>
    <x v="23"/>
    <n v="35"/>
    <n v="9"/>
  </r>
  <r>
    <x v="4"/>
    <x v="0"/>
    <x v="15"/>
    <x v="9"/>
    <n v="3"/>
    <n v="3"/>
    <n v="3"/>
    <n v="3"/>
    <n v="0"/>
    <n v="2"/>
    <s v="Kka'Zix"/>
    <s v="Nunu"/>
    <n v="2"/>
    <n v="7"/>
    <n v="16"/>
    <n v="2.5714285714285716"/>
    <m/>
    <m/>
    <n v="253"/>
    <n v="39"/>
    <n v="32"/>
    <n v="6.399662731871838"/>
    <n v="0"/>
    <n v="1"/>
    <s v="40/48/48"/>
    <s v="8.17"/>
    <x v="24"/>
    <n v="36"/>
    <n v="9"/>
  </r>
  <r>
    <x v="0"/>
    <x v="20"/>
    <x v="26"/>
    <x v="4"/>
    <n v="2"/>
    <n v="3"/>
    <n v="3"/>
    <n v="2"/>
    <n v="0"/>
    <n v="0"/>
    <s v="Nunu"/>
    <s v="Gragas"/>
    <n v="3"/>
    <n v="4"/>
    <n v="6"/>
    <n v="2.25"/>
    <m/>
    <m/>
    <n v="113"/>
    <n v="21"/>
    <n v="39"/>
    <n v="5.2193995381062361"/>
    <n v="0"/>
    <n v="1"/>
    <s v="14/24/27"/>
    <s v="8.17"/>
    <x v="24"/>
    <n v="36"/>
    <n v="9"/>
  </r>
  <r>
    <x v="13"/>
    <x v="21"/>
    <x v="27"/>
    <x v="21"/>
    <m/>
    <m/>
    <m/>
    <m/>
    <m/>
    <m/>
    <m/>
    <m/>
    <m/>
    <m/>
    <m/>
    <e v="#DIV/0!"/>
    <m/>
    <m/>
    <m/>
    <m/>
    <m/>
    <e v="#DIV/0!"/>
    <m/>
    <m/>
    <m/>
    <m/>
    <x v="25"/>
    <m/>
    <m/>
  </r>
  <r>
    <x v="13"/>
    <x v="21"/>
    <x v="27"/>
    <x v="21"/>
    <m/>
    <m/>
    <m/>
    <m/>
    <m/>
    <m/>
    <m/>
    <m/>
    <m/>
    <m/>
    <m/>
    <e v="#DIV/0!"/>
    <m/>
    <m/>
    <m/>
    <m/>
    <m/>
    <e v="#DIV/0!"/>
    <m/>
    <m/>
    <m/>
    <m/>
    <x v="25"/>
    <m/>
    <m/>
  </r>
  <r>
    <x v="13"/>
    <x v="21"/>
    <x v="27"/>
    <x v="21"/>
    <m/>
    <m/>
    <m/>
    <m/>
    <m/>
    <m/>
    <m/>
    <m/>
    <m/>
    <m/>
    <m/>
    <e v="#DIV/0!"/>
    <m/>
    <m/>
    <m/>
    <m/>
    <m/>
    <m/>
    <m/>
    <m/>
    <m/>
    <m/>
    <x v="25"/>
    <m/>
    <m/>
  </r>
  <r>
    <x v="13"/>
    <x v="21"/>
    <x v="27"/>
    <x v="21"/>
    <m/>
    <m/>
    <m/>
    <m/>
    <m/>
    <m/>
    <m/>
    <m/>
    <m/>
    <m/>
    <m/>
    <e v="#DIV/0!"/>
    <m/>
    <m/>
    <m/>
    <m/>
    <m/>
    <m/>
    <m/>
    <m/>
    <m/>
    <m/>
    <x v="25"/>
    <m/>
    <m/>
  </r>
  <r>
    <x v="13"/>
    <x v="21"/>
    <x v="27"/>
    <x v="21"/>
    <m/>
    <m/>
    <m/>
    <m/>
    <m/>
    <m/>
    <m/>
    <m/>
    <m/>
    <m/>
    <m/>
    <m/>
    <m/>
    <m/>
    <m/>
    <m/>
    <m/>
    <m/>
    <m/>
    <m/>
    <m/>
    <m/>
    <x v="25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x v="0"/>
    <x v="0"/>
    <x v="0"/>
    <n v="4"/>
    <n v="3"/>
    <n v="3"/>
    <n v="4"/>
    <n v="3"/>
    <s v="Graves"/>
    <s v="Xin Zhao"/>
    <n v="1"/>
    <n v="1"/>
    <n v="6"/>
    <n v="4"/>
    <n v="6"/>
    <n v="146"/>
    <n v="18100"/>
    <n v="27"/>
    <n v="42"/>
    <n v="5.2707581227436826"/>
    <n v="3"/>
    <n v="653.42960288808661"/>
    <n v="1"/>
    <n v="0"/>
    <s v="32/20/39"/>
    <s v="8.13"/>
    <d v="2018-07-03T00:00:00"/>
    <x v="0"/>
    <n v="7"/>
  </r>
  <r>
    <x v="0"/>
    <x v="0"/>
    <x v="0"/>
    <n v="4"/>
    <n v="3"/>
    <n v="3"/>
    <n v="3"/>
    <n v="4"/>
    <s v="Graves"/>
    <s v="Kayn"/>
    <n v="0"/>
    <n v="0"/>
    <n v="7"/>
    <n v="5"/>
    <n v="10"/>
    <n v="180"/>
    <n v="25500"/>
    <n v="34"/>
    <n v="4"/>
    <n v="5.283757338551859"/>
    <n v="3.4"/>
    <n v="748.53228962817991"/>
    <n v="1"/>
    <n v="0"/>
    <s v="35/22/55"/>
    <s v="8.13"/>
    <d v="2018-07-03T00:00:00"/>
    <x v="0"/>
    <n v="7"/>
  </r>
  <r>
    <x v="1"/>
    <x v="1"/>
    <x v="1"/>
    <n v="4"/>
    <n v="3"/>
    <n v="3"/>
    <n v="3"/>
    <n v="3"/>
    <s v="Trundle"/>
    <s v="Lee Sin"/>
    <n v="0"/>
    <n v="0"/>
    <n v="3"/>
    <n v="3"/>
    <n v="6"/>
    <n v="136"/>
    <n v="10400"/>
    <n v="22"/>
    <n v="11"/>
    <n v="6.1307287753568742"/>
    <n v="3"/>
    <n v="468.82043576258451"/>
    <n v="1"/>
    <n v="0"/>
    <s v="24/08/028*"/>
    <s v="8.13"/>
    <d v="2018-07-04T00:00:00"/>
    <x v="0"/>
    <n v="7"/>
  </r>
  <r>
    <x v="0"/>
    <x v="2"/>
    <x v="0"/>
    <n v="2"/>
    <n v="3"/>
    <n v="4"/>
    <n v="3"/>
    <n v="3"/>
    <s v="Lee sin"/>
    <s v="Warwick"/>
    <n v="0"/>
    <n v="1"/>
    <n v="2"/>
    <n v="3"/>
    <n v="8"/>
    <n v="220"/>
    <n v="20300"/>
    <n v="31"/>
    <n v="4"/>
    <n v="7.0815450643776821"/>
    <n v="3.3333333333333335"/>
    <n v="653.43347639484978"/>
    <n v="1"/>
    <n v="0"/>
    <s v="35/19/58"/>
    <s v="8.13"/>
    <d v="2018-07-04T00:00:00"/>
    <x v="0"/>
    <n v="7"/>
  </r>
  <r>
    <x v="0"/>
    <x v="3"/>
    <x v="2"/>
    <n v="3"/>
    <n v="3"/>
    <n v="3"/>
    <n v="3"/>
    <n v="3"/>
    <s v="Riven"/>
    <s v="Nocturne"/>
    <n v="0"/>
    <n v="1"/>
    <n v="4"/>
    <n v="3"/>
    <n v="5"/>
    <n v="185"/>
    <n v="21300"/>
    <n v="30"/>
    <n v="10"/>
    <n v="6.1325966850828726"/>
    <n v="3"/>
    <n v="706.07734806629833"/>
    <n v="0"/>
    <n v="1"/>
    <s v="22/30/22"/>
    <s v="8.13"/>
    <d v="2018-07-05T00:00:00"/>
    <x v="0"/>
    <n v="7"/>
  </r>
  <r>
    <x v="0"/>
    <x v="4"/>
    <x v="0"/>
    <n v="2"/>
    <n v="2"/>
    <n v="2"/>
    <n v="2"/>
    <n v="4"/>
    <s v="Darius"/>
    <s v="Maitre Yi"/>
    <n v="0"/>
    <n v="0"/>
    <n v="11"/>
    <n v="7"/>
    <n v="9"/>
    <n v="185"/>
    <n v="30400"/>
    <n v="37"/>
    <n v="18"/>
    <n v="4.9597855227882039"/>
    <n v="2.8571428571428572"/>
    <n v="815.01340482573733"/>
    <n v="1"/>
    <n v="0"/>
    <s v="40/26/52"/>
    <s v="8.13"/>
    <d v="2018-07-05T00:00:00"/>
    <x v="0"/>
    <n v="7"/>
  </r>
  <r>
    <x v="0"/>
    <x v="5"/>
    <x v="1"/>
    <n v="3"/>
    <n v="3"/>
    <n v="4"/>
    <n v="4"/>
    <n v="3"/>
    <s v="Evelynn"/>
    <s v="Teemo"/>
    <n v="0"/>
    <n v="0"/>
    <n v="6"/>
    <n v="1"/>
    <n v="0"/>
    <n v="180"/>
    <n v="13700"/>
    <n v="23"/>
    <n v="14"/>
    <n v="7.747489239598278"/>
    <n v="6"/>
    <n v="589.67001434720225"/>
    <n v="0"/>
    <n v="1"/>
    <s v="9/19/6"/>
    <s v="8.13"/>
    <d v="2018-07-06T00:00:00"/>
    <x v="0"/>
    <n v="7"/>
  </r>
  <r>
    <x v="0"/>
    <x v="6"/>
    <x v="1"/>
    <n v="3"/>
    <n v="3"/>
    <n v="4"/>
    <n v="3"/>
    <n v="3"/>
    <s v="Elise"/>
    <s v="Maitre Yi"/>
    <n v="0"/>
    <n v="0"/>
    <n v="6"/>
    <n v="7"/>
    <n v="7"/>
    <n v="251"/>
    <n v="34200"/>
    <n v="37"/>
    <n v="43"/>
    <n v="6.6548828988068935"/>
    <n v="1.8571428571428572"/>
    <n v="906.76093680954477"/>
    <n v="0"/>
    <n v="1"/>
    <s v="36/54/50"/>
    <s v="8.13"/>
    <d v="2018-07-06T00:00:00"/>
    <x v="0"/>
    <n v="7"/>
  </r>
  <r>
    <x v="2"/>
    <x v="7"/>
    <x v="0"/>
    <n v="4"/>
    <n v="3"/>
    <n v="3"/>
    <n v="4"/>
    <n v="1"/>
    <s v="Xin Zhao"/>
    <s v="Aatrox"/>
    <n v="0"/>
    <n v="1"/>
    <n v="6"/>
    <n v="9"/>
    <n v="14"/>
    <n v="115"/>
    <n v="18400"/>
    <n v="31"/>
    <n v="33"/>
    <n v="3.6450079239302693"/>
    <n v="2.2222222222222223"/>
    <n v="583.20126782884313"/>
    <n v="0"/>
    <n v="1"/>
    <s v="36/47/52"/>
    <s v="8.13"/>
    <d v="2018-07-07T00:00:00"/>
    <x v="0"/>
    <n v="7"/>
  </r>
  <r>
    <x v="0"/>
    <x v="8"/>
    <x v="0"/>
    <n v="2"/>
    <n v="2"/>
    <n v="2"/>
    <n v="2"/>
    <n v="3"/>
    <s v="Aatrox"/>
    <s v="Kha'Zix"/>
    <n v="0"/>
    <n v="0"/>
    <n v="1"/>
    <n v="9"/>
    <n v="4"/>
    <n v="180"/>
    <n v="10800"/>
    <n v="29"/>
    <n v="52"/>
    <n v="6.0267857142857144"/>
    <n v="0.55555555555555558"/>
    <n v="361.60714285714283"/>
    <n v="1"/>
    <n v="0"/>
    <s v="30/26/49"/>
    <s v="8.13"/>
    <d v="2018-07-08T00:00:00"/>
    <x v="0"/>
    <n v="7"/>
  </r>
  <r>
    <x v="1"/>
    <x v="9"/>
    <x v="3"/>
    <n v="2"/>
    <n v="2"/>
    <n v="3"/>
    <n v="3"/>
    <n v="2"/>
    <s v="Elise"/>
    <s v="Kayn"/>
    <n v="0"/>
    <n v="0"/>
    <n v="5"/>
    <n v="15"/>
    <n v="17"/>
    <n v="481"/>
    <n v="45900"/>
    <n v="62"/>
    <n v="28"/>
    <n v="7.700106723585912"/>
    <n v="1.4666666666666666"/>
    <n v="734.79188900747067"/>
    <n v="0"/>
    <n v="1"/>
    <s v="57/48/99"/>
    <s v="8.13"/>
    <d v="2018-07-10T00:00:00"/>
    <x v="1"/>
    <n v="7"/>
  </r>
  <r>
    <x v="0"/>
    <x v="10"/>
    <x v="4"/>
    <n v="4"/>
    <n v="5"/>
    <n v="4"/>
    <n v="4"/>
    <n v="4"/>
    <s v="Maître Yi"/>
    <s v="Kayn"/>
    <n v="0"/>
    <n v="0"/>
    <n v="8"/>
    <n v="2"/>
    <n v="7"/>
    <n v="129"/>
    <n v="16700"/>
    <n v="20"/>
    <n v="45"/>
    <n v="6.2168674698795181"/>
    <n v="7.5"/>
    <n v="804.81927710843377"/>
    <n v="1"/>
    <n v="0"/>
    <s v="26/15/32"/>
    <s v="8.13"/>
    <d v="2018-07-10T00:00:00"/>
    <x v="1"/>
    <n v="7"/>
  </r>
  <r>
    <x v="0"/>
    <x v="0"/>
    <x v="0"/>
    <n v="3"/>
    <n v="3"/>
    <n v="3"/>
    <n v="3"/>
    <n v="3"/>
    <s v="Zac"/>
    <s v="Maître Yi"/>
    <n v="1"/>
    <n v="1"/>
    <n v="4"/>
    <n v="7"/>
    <n v="1"/>
    <n v="135"/>
    <n v="10500"/>
    <n v="23"/>
    <n v="0"/>
    <n v="5.8695652173913047"/>
    <n v="0.7142857142857143"/>
    <n v="456.52173913043481"/>
    <n v="0"/>
    <n v="1"/>
    <s v="13/31/13"/>
    <s v="8.13"/>
    <d v="2018-07-10T00:00:00"/>
    <x v="1"/>
    <n v="7"/>
  </r>
  <r>
    <x v="1"/>
    <x v="11"/>
    <x v="0"/>
    <n v="4"/>
    <n v="3"/>
    <n v="4"/>
    <n v="3"/>
    <n v="3"/>
    <s v="Sejuani"/>
    <s v="Kayn"/>
    <n v="1"/>
    <n v="1"/>
    <n v="4"/>
    <n v="8"/>
    <n v="15"/>
    <n v="380"/>
    <n v="45771"/>
    <n v="43"/>
    <n v="15"/>
    <n v="8.7861271676300579"/>
    <n v="2.375"/>
    <n v="1058.2890173410406"/>
    <n v="1"/>
    <n v="0"/>
    <s v="42/46/53"/>
    <s v="8.13"/>
    <d v="2018-07-11T00:00:00"/>
    <x v="1"/>
    <n v="7"/>
  </r>
  <r>
    <x v="3"/>
    <x v="1"/>
    <x v="1"/>
    <n v="4"/>
    <n v="4"/>
    <n v="4"/>
    <n v="4"/>
    <n v="4"/>
    <s v="Warwick"/>
    <s v="Udyr"/>
    <n v="1"/>
    <n v="1"/>
    <n v="13"/>
    <n v="9"/>
    <n v="9"/>
    <n v="224"/>
    <n v="35652"/>
    <n v="34"/>
    <n v="5"/>
    <n v="6.5721271393643024"/>
    <n v="2.4444444444444446"/>
    <n v="1046.0244498777506"/>
    <n v="0"/>
    <n v="1"/>
    <s v="37/45/51"/>
    <s v="8.13"/>
    <d v="2018-07-12T00:00:00"/>
    <x v="1"/>
    <n v="7"/>
  </r>
  <r>
    <x v="3"/>
    <x v="0"/>
    <x v="0"/>
    <n v="2"/>
    <n v="3"/>
    <n v="3"/>
    <n v="2"/>
    <n v="4"/>
    <s v="Wukong"/>
    <s v="Maître Yi"/>
    <n v="0"/>
    <n v="0"/>
    <n v="6"/>
    <n v="12"/>
    <n v="6"/>
    <n v="199"/>
    <n v="19557"/>
    <n v="30"/>
    <n v="32"/>
    <n v="6.5174672489082965"/>
    <n v="1"/>
    <n v="640.51310043668116"/>
    <n v="0"/>
    <n v="1"/>
    <s v="26/31/17"/>
    <s v="8.13"/>
    <d v="2018-07-12T00:00:00"/>
    <x v="1"/>
    <n v="7"/>
  </r>
  <r>
    <x v="3"/>
    <x v="0"/>
    <x v="0"/>
    <n v="2"/>
    <n v="3"/>
    <n v="3"/>
    <n v="2"/>
    <n v="4"/>
    <s v="Kha'Zix"/>
    <s v="Udyr"/>
    <n v="1"/>
    <n v="0"/>
    <n v="6"/>
    <n v="9"/>
    <n v="9"/>
    <n v="203"/>
    <n v="25849"/>
    <n v="35"/>
    <n v="20"/>
    <n v="5.7452830188679238"/>
    <n v="1.6666666666666667"/>
    <n v="731.57547169811312"/>
    <n v="0"/>
    <n v="1"/>
    <s v="33/43/48"/>
    <s v="8.13"/>
    <d v="2018-07-13T00:00:00"/>
    <x v="1"/>
    <n v="7"/>
  </r>
  <r>
    <x v="4"/>
    <x v="12"/>
    <x v="5"/>
    <n v="4"/>
    <n v="4"/>
    <n v="4"/>
    <n v="4"/>
    <n v="3"/>
    <s v="Kayn"/>
    <s v="Rumble"/>
    <n v="0"/>
    <n v="0"/>
    <n v="5"/>
    <n v="0"/>
    <n v="0"/>
    <n v="141"/>
    <n v="10792"/>
    <n v="20"/>
    <n v="50"/>
    <n v="6.7680000000000007"/>
    <n v="5"/>
    <n v="518.01600000000008"/>
    <n v="1"/>
    <n v="0"/>
    <s v="17/04/14*"/>
    <s v="8.13"/>
    <d v="2018-07-16T00:00:00"/>
    <x v="2"/>
    <n v="7"/>
  </r>
  <r>
    <x v="3"/>
    <x v="13"/>
    <x v="6"/>
    <n v="3"/>
    <n v="3"/>
    <n v="3"/>
    <n v="3"/>
    <n v="3"/>
    <s v="Kindred"/>
    <s v="Kayn"/>
    <n v="0"/>
    <n v="0"/>
    <n v="8"/>
    <n v="5"/>
    <n v="12"/>
    <n v="275"/>
    <n v="23091"/>
    <n v="35"/>
    <n v="39"/>
    <n v="7.7138849929873778"/>
    <n v="4"/>
    <n v="647.71388499298746"/>
    <n v="1"/>
    <n v="0"/>
    <s v="43/30/67"/>
    <s v="8.13"/>
    <d v="2018-07-17T00:00:00"/>
    <x v="2"/>
    <n v="7"/>
  </r>
  <r>
    <x v="0"/>
    <x v="14"/>
    <x v="6"/>
    <n v="3"/>
    <n v="3"/>
    <n v="4"/>
    <n v="3"/>
    <n v="3"/>
    <s v="Gragas"/>
    <s v="Maître Yi"/>
    <n v="0"/>
    <n v="1"/>
    <n v="1"/>
    <n v="0"/>
    <n v="1"/>
    <n v="105"/>
    <n v="3121"/>
    <n v="15"/>
    <n v="16"/>
    <n v="6.8777292576419207"/>
    <n v="2"/>
    <n v="204.43231441048033"/>
    <n v="0"/>
    <n v="1"/>
    <s v="3/7/3*"/>
    <s v="8.14"/>
    <d v="2018-07-18T00:00:00"/>
    <x v="2"/>
    <n v="7"/>
  </r>
  <r>
    <x v="1"/>
    <x v="3"/>
    <x v="2"/>
    <n v="3"/>
    <n v="3"/>
    <n v="3"/>
    <n v="3"/>
    <n v="3"/>
    <s v="Warwick"/>
    <s v="Elise"/>
    <n v="1"/>
    <n v="2"/>
    <n v="6"/>
    <n v="9"/>
    <n v="16"/>
    <n v="267"/>
    <n v="30100"/>
    <n v="38"/>
    <n v="34"/>
    <n v="6.9230769230769225"/>
    <n v="2.4444444444444446"/>
    <n v="780.46672428694899"/>
    <n v="0"/>
    <n v="1"/>
    <s v="33/52/42"/>
    <s v="8.14"/>
    <d v="2018-07-18T00:00:00"/>
    <x v="2"/>
    <n v="7"/>
  </r>
  <r>
    <x v="5"/>
    <x v="15"/>
    <x v="0"/>
    <n v="5"/>
    <n v="5"/>
    <n v="5"/>
    <n v="5"/>
    <n v="3"/>
    <s v="Udyr"/>
    <s v="Olaf"/>
    <n v="0"/>
    <n v="1"/>
    <n v="7"/>
    <n v="2"/>
    <n v="9"/>
    <n v="269"/>
    <n v="23350"/>
    <n v="31"/>
    <n v="52"/>
    <n v="8.44142259414226"/>
    <n v="8"/>
    <n v="732.74058577405856"/>
    <n v="1"/>
    <n v="0"/>
    <s v="29/28/39"/>
    <s v="8.14"/>
    <d v="2018-07-19T00:00:00"/>
    <x v="2"/>
    <n v="7"/>
  </r>
  <r>
    <x v="1"/>
    <x v="16"/>
    <x v="4"/>
    <n v="4"/>
    <n v="3"/>
    <n v="3"/>
    <n v="3"/>
    <n v="3"/>
    <s v="Kha'Zix"/>
    <s v="Taliyah"/>
    <n v="1"/>
    <n v="3"/>
    <n v="2"/>
    <n v="5"/>
    <n v="4"/>
    <n v="158"/>
    <n v="15068"/>
    <n v="22"/>
    <n v="10"/>
    <n v="7.1278195488721803"/>
    <n v="1.2"/>
    <n v="679.75939849624058"/>
    <n v="0"/>
    <n v="1"/>
    <s v="12/25/11"/>
    <s v="8.14"/>
    <d v="2018-07-21T00:00:00"/>
    <x v="2"/>
    <n v="7"/>
  </r>
  <r>
    <x v="1"/>
    <x v="17"/>
    <x v="1"/>
    <n v="3"/>
    <n v="3"/>
    <n v="3"/>
    <n v="3"/>
    <n v="3"/>
    <s v="Vi"/>
    <s v="Pyke"/>
    <n v="3"/>
    <n v="1"/>
    <n v="7"/>
    <n v="6"/>
    <n v="4"/>
    <n v="177"/>
    <n v="20846"/>
    <n v="30"/>
    <n v="5"/>
    <n v="5.8836565096952915"/>
    <n v="1.8333333333333333"/>
    <n v="692.94182825484768"/>
    <n v="1"/>
    <n v="0"/>
    <s v="27/22/23"/>
    <s v="8.14"/>
    <d v="2018-07-21T00:00:00"/>
    <x v="2"/>
    <n v="7"/>
  </r>
  <r>
    <x v="3"/>
    <x v="18"/>
    <x v="6"/>
    <n v="4"/>
    <n v="4"/>
    <n v="4"/>
    <n v="4"/>
    <n v="3"/>
    <s v="Nocturne"/>
    <s v="Twitch"/>
    <n v="0"/>
    <n v="2"/>
    <n v="7"/>
    <n v="2"/>
    <n v="11"/>
    <n v="197"/>
    <n v="17941"/>
    <n v="24"/>
    <n v="59"/>
    <n v="7.8852568378919274"/>
    <n v="9"/>
    <n v="718.11874583055362"/>
    <n v="1"/>
    <n v="0"/>
    <s v="39/18/44"/>
    <s v="8.14"/>
    <d v="2018-07-21T00:00:00"/>
    <x v="2"/>
    <n v="7"/>
  </r>
  <r>
    <x v="0"/>
    <x v="19"/>
    <x v="7"/>
    <n v="3"/>
    <n v="3"/>
    <n v="3"/>
    <n v="3"/>
    <n v="3"/>
    <s v="Aatrox"/>
    <s v="Xin Zhao"/>
    <n v="0"/>
    <n v="0"/>
    <n v="6"/>
    <n v="4"/>
    <n v="7"/>
    <n v="151"/>
    <n v="14275"/>
    <n v="24"/>
    <n v="38"/>
    <n v="6.1299052774018943"/>
    <n v="3.25"/>
    <n v="579.49932341001352"/>
    <n v="1"/>
    <n v="0"/>
    <s v="35/24/36"/>
    <s v="8.14"/>
    <d v="2018-07-21T00:00:00"/>
    <x v="2"/>
    <n v="7"/>
  </r>
  <r>
    <x v="0"/>
    <x v="20"/>
    <x v="2"/>
    <n v="3"/>
    <n v="4"/>
    <n v="4"/>
    <n v="3"/>
    <n v="3"/>
    <s v="Kindred"/>
    <s v="Kayn"/>
    <n v="0"/>
    <n v="2"/>
    <n v="4"/>
    <n v="6"/>
    <n v="11"/>
    <n v="180"/>
    <n v="18635"/>
    <n v="28"/>
    <n v="28"/>
    <n v="6.3231850117096027"/>
    <n v="2.5"/>
    <n v="654.62529274004692"/>
    <n v="1"/>
    <n v="0"/>
    <s v="27/20/40"/>
    <s v="8.14"/>
    <d v="2018-07-22T00:00:00"/>
    <x v="2"/>
    <n v="7"/>
  </r>
  <r>
    <x v="1"/>
    <x v="21"/>
    <x v="1"/>
    <n v="3"/>
    <n v="3"/>
    <n v="3"/>
    <n v="3"/>
    <n v="3"/>
    <s v="Rengar"/>
    <s v="Kindred"/>
    <n v="0"/>
    <n v="0"/>
    <n v="7"/>
    <n v="5"/>
    <n v="4"/>
    <n v="258"/>
    <n v="21647"/>
    <n v="38"/>
    <n v="29"/>
    <n v="6.7042009527934168"/>
    <n v="2.2000000000000002"/>
    <n v="562.50324815937631"/>
    <n v="1"/>
    <n v="0"/>
    <s v="41/30/55"/>
    <s v="8.14"/>
    <d v="2018-07-22T00:00:00"/>
    <x v="2"/>
    <n v="7"/>
  </r>
  <r>
    <x v="4"/>
    <x v="6"/>
    <x v="1"/>
    <n v="2"/>
    <n v="2"/>
    <n v="3"/>
    <n v="3"/>
    <n v="3"/>
    <s v="Kindred"/>
    <s v="Jax"/>
    <n v="0"/>
    <n v="0"/>
    <n v="3"/>
    <n v="7"/>
    <n v="11"/>
    <n v="251"/>
    <n v="24865"/>
    <n v="37"/>
    <n v="6"/>
    <n v="6.7654986522911047"/>
    <n v="2"/>
    <n v="670.21563342318052"/>
    <n v="0"/>
    <n v="1"/>
    <s v="25/35/43"/>
    <s v="8.14"/>
    <d v="2018-07-23T00:00:00"/>
    <x v="3"/>
    <n v="7"/>
  </r>
  <r>
    <x v="6"/>
    <x v="15"/>
    <x v="0"/>
    <n v="4"/>
    <n v="4"/>
    <n v="4"/>
    <n v="3"/>
    <n v="3"/>
    <s v="Warwick"/>
    <s v="Nunu"/>
    <n v="1"/>
    <n v="1"/>
    <n v="7"/>
    <n v="1"/>
    <n v="3"/>
    <n v="130"/>
    <n v="12045"/>
    <n v="21"/>
    <n v="52"/>
    <n v="5.9451219512195124"/>
    <n v="10"/>
    <n v="550.83841463414637"/>
    <n v="1"/>
    <n v="0"/>
    <s v="23/12/28*"/>
    <s v="8.14"/>
    <d v="2018-07-23T00:00:00"/>
    <x v="3"/>
    <n v="7"/>
  </r>
  <r>
    <x v="4"/>
    <x v="22"/>
    <x v="0"/>
    <n v="3"/>
    <n v="3"/>
    <n v="3"/>
    <n v="3"/>
    <n v="2"/>
    <s v="Kha'Zix"/>
    <s v="Aatrox"/>
    <n v="1"/>
    <n v="1"/>
    <n v="3"/>
    <n v="11"/>
    <n v="7"/>
    <n v="170"/>
    <n v="19015"/>
    <n v="34"/>
    <n v="7"/>
    <n v="4.9829018075232048"/>
    <n v="0.90909090909090906"/>
    <n v="557.35222276502202"/>
    <n v="0"/>
    <n v="1"/>
    <s v="35/50/54"/>
    <s v="8.14"/>
    <d v="2018-07-23T00:00:00"/>
    <x v="3"/>
    <n v="7"/>
  </r>
  <r>
    <x v="0"/>
    <x v="17"/>
    <x v="1"/>
    <n v="3"/>
    <n v="3"/>
    <n v="3"/>
    <n v="3"/>
    <n v="3"/>
    <s v="Wukong"/>
    <s v="Trundle"/>
    <n v="0"/>
    <n v="1"/>
    <n v="3"/>
    <n v="9"/>
    <n v="6"/>
    <n v="134"/>
    <n v="17895"/>
    <n v="25"/>
    <n v="33"/>
    <n v="5.244618395303327"/>
    <n v="1"/>
    <n v="700.39138943248531"/>
    <n v="0"/>
    <n v="1"/>
    <s v="20/33/37"/>
    <s v="8.14"/>
    <d v="2018-07-23T00:00:00"/>
    <x v="3"/>
    <n v="7"/>
  </r>
  <r>
    <x v="4"/>
    <x v="11"/>
    <x v="0"/>
    <n v="4"/>
    <n v="4"/>
    <n v="4"/>
    <n v="4"/>
    <n v="2"/>
    <s v="Kha'Zix"/>
    <s v="Kayn"/>
    <n v="0"/>
    <n v="0"/>
    <n v="4"/>
    <n v="8"/>
    <n v="1"/>
    <n v="293"/>
    <n v="25492"/>
    <n v="35"/>
    <n v="58"/>
    <n v="8.1464318813716403"/>
    <n v="0.625"/>
    <n v="708.76737720111214"/>
    <n v="0"/>
    <n v="1"/>
    <s v="21/45/14"/>
    <s v="8.14"/>
    <d v="2018-07-26T00:00:00"/>
    <x v="3"/>
    <n v="7"/>
  </r>
  <r>
    <x v="4"/>
    <x v="0"/>
    <x v="0"/>
    <n v="4"/>
    <n v="4"/>
    <n v="4"/>
    <n v="4"/>
    <n v="3"/>
    <s v="Jax"/>
    <s v="Gragas"/>
    <n v="0"/>
    <n v="0"/>
    <n v="3"/>
    <n v="0"/>
    <n v="9"/>
    <n v="221"/>
    <n v="7974"/>
    <n v="23"/>
    <n v="46"/>
    <n v="9.2987377279102397"/>
    <n v="12"/>
    <n v="335.51192145862552"/>
    <n v="1"/>
    <n v="0"/>
    <s v="34/13/45"/>
    <s v="8.14"/>
    <d v="2018-07-26T00:00:00"/>
    <x v="3"/>
    <n v="7"/>
  </r>
  <r>
    <x v="0"/>
    <x v="0"/>
    <x v="0"/>
    <n v="2"/>
    <n v="2"/>
    <n v="3"/>
    <n v="3"/>
    <n v="4"/>
    <s v="Poppy"/>
    <s v="Rengar"/>
    <n v="0"/>
    <n v="0"/>
    <n v="9"/>
    <n v="5"/>
    <n v="7"/>
    <n v="258"/>
    <n v="26764"/>
    <n v="35"/>
    <n v="5"/>
    <n v="7.3539192399049877"/>
    <n v="3.2"/>
    <n v="762.86935866983367"/>
    <n v="1"/>
    <n v="0"/>
    <s v="57/30/63"/>
    <s v="8.14"/>
    <d v="2018-07-28T00:00:00"/>
    <x v="3"/>
    <n v="7"/>
  </r>
  <r>
    <x v="1"/>
    <x v="4"/>
    <x v="0"/>
    <n v="2"/>
    <n v="2"/>
    <n v="2"/>
    <n v="3"/>
    <n v="4"/>
    <s v="Vi"/>
    <s v="Sejuani"/>
    <n v="0"/>
    <n v="0"/>
    <n v="10"/>
    <n v="3"/>
    <n v="7"/>
    <n v="189"/>
    <n v="24224"/>
    <n v="30"/>
    <n v="40"/>
    <n v="6.1630434782608692"/>
    <n v="5.666666666666667"/>
    <n v="789.91304347826087"/>
    <n v="1"/>
    <n v="0"/>
    <s v="50/29/77"/>
    <s v="8.14"/>
    <d v="2018-07-28T00:00:00"/>
    <x v="3"/>
    <n v="7"/>
  </r>
  <r>
    <x v="7"/>
    <x v="9"/>
    <x v="3"/>
    <n v="4"/>
    <n v="3"/>
    <n v="4"/>
    <n v="4"/>
    <n v="3"/>
    <s v="Kai'Sa"/>
    <s v="Trundle"/>
    <n v="0"/>
    <n v="0"/>
    <n v="5"/>
    <n v="0"/>
    <n v="2"/>
    <n v="100"/>
    <n v="6922"/>
    <n v="15"/>
    <n v="33"/>
    <n v="6.430868167202572"/>
    <n v="7"/>
    <n v="445.14469453376205"/>
    <n v="1"/>
    <n v="0"/>
    <s v="15/06/13*"/>
    <s v="8.14"/>
    <d v="2018-07-29T00:00:00"/>
    <x v="3"/>
    <n v="7"/>
  </r>
  <r>
    <x v="7"/>
    <x v="13"/>
    <x v="6"/>
    <n v="2"/>
    <n v="3"/>
    <n v="3"/>
    <n v="3"/>
    <n v="3"/>
    <s v="Jarvan IV"/>
    <s v="Rengar"/>
    <n v="0"/>
    <n v="0"/>
    <n v="12"/>
    <n v="10"/>
    <n v="10"/>
    <n v="223"/>
    <n v="33132"/>
    <n v="38"/>
    <n v="13"/>
    <n v="5.8351504579153941"/>
    <n v="2.2000000000000002"/>
    <n v="866.95159180113387"/>
    <n v="0"/>
    <n v="1"/>
    <s v="43/45/45"/>
    <s v="8;14"/>
    <d v="2018-07-29T00:00:00"/>
    <x v="3"/>
    <n v="7"/>
  </r>
  <r>
    <x v="3"/>
    <x v="3"/>
    <x v="2"/>
    <n v="2"/>
    <n v="1"/>
    <n v="2"/>
    <n v="1"/>
    <n v="2"/>
    <s v="Lee sin"/>
    <s v="Udyr"/>
    <n v="0"/>
    <n v="0"/>
    <n v="5"/>
    <n v="11"/>
    <n v="7"/>
    <n v="135"/>
    <n v="13720"/>
    <n v="28"/>
    <n v="4"/>
    <n v="4.8099762470308791"/>
    <n v="1.0909090909090908"/>
    <n v="488.83610451306413"/>
    <n v="0"/>
    <n v="1"/>
    <s v="28/37/34"/>
    <s v="8.14"/>
    <d v="2018-07-29T00:00:00"/>
    <x v="3"/>
    <n v="7"/>
  </r>
  <r>
    <x v="5"/>
    <x v="18"/>
    <x v="6"/>
    <n v="3"/>
    <n v="3"/>
    <n v="3"/>
    <n v="3"/>
    <n v="3"/>
    <s v="Nidalee"/>
    <s v="Rammus"/>
    <n v="0"/>
    <n v="0"/>
    <n v="3"/>
    <n v="6"/>
    <n v="8"/>
    <n v="243"/>
    <n v="23063"/>
    <n v="35"/>
    <n v="30"/>
    <n v="6.845070422535211"/>
    <n v="1.8333333333333333"/>
    <n v="649.66197183098586"/>
    <n v="0"/>
    <n v="1"/>
    <s v="23/32/33"/>
    <s v="8.14"/>
    <d v="2018-07-29T00:00:00"/>
    <x v="3"/>
    <n v="7"/>
  </r>
  <r>
    <x v="5"/>
    <x v="3"/>
    <x v="2"/>
    <n v="2"/>
    <n v="2"/>
    <n v="2"/>
    <n v="2"/>
    <n v="4"/>
    <s v="Shaco"/>
    <s v="Tryndamere"/>
    <n v="0"/>
    <n v="2"/>
    <n v="5"/>
    <n v="5"/>
    <n v="13"/>
    <n v="176"/>
    <n v="18296"/>
    <n v="33"/>
    <n v="11"/>
    <n v="5.3038674033149178"/>
    <n v="3.6"/>
    <n v="551.36112506278255"/>
    <n v="1"/>
    <n v="0"/>
    <s v="40/39/43"/>
    <s v="8.14"/>
    <d v="2018-07-29T00:00:00"/>
    <x v="3"/>
    <n v="7"/>
  </r>
  <r>
    <x v="0"/>
    <x v="22"/>
    <x v="0"/>
    <n v="3"/>
    <n v="3"/>
    <n v="3"/>
    <n v="3"/>
    <n v="3"/>
    <s v="Graves"/>
    <s v="Volibear"/>
    <n v="0"/>
    <n v="0"/>
    <n v="9"/>
    <n v="7"/>
    <n v="4"/>
    <n v="252"/>
    <n v="38887"/>
    <n v="42"/>
    <n v="6"/>
    <n v="5.9857482185273154"/>
    <n v="1.8571428571428572"/>
    <n v="923.68171021377668"/>
    <n v="0"/>
    <n v="1"/>
    <s v="30/44/50"/>
    <s v="8.14"/>
    <d v="2018-07-29T00:00:00"/>
    <x v="3"/>
    <n v="7"/>
  </r>
  <r>
    <x v="7"/>
    <x v="11"/>
    <x v="0"/>
    <n v="3"/>
    <n v="3"/>
    <n v="3"/>
    <n v="1"/>
    <n v="5"/>
    <s v="Nocturne"/>
    <s v="Zac"/>
    <n v="0"/>
    <n v="1"/>
    <n v="12"/>
    <n v="7"/>
    <n v="17"/>
    <n v="205"/>
    <n v="26009"/>
    <n v="35"/>
    <n v="52"/>
    <n v="5.7156133828996278"/>
    <n v="4.1428571428571432"/>
    <n v="725.15799256505579"/>
    <n v="1"/>
    <n v="0"/>
    <s v="48/33/70"/>
    <s v="8.14"/>
    <d v="2018-07-30T00:00:00"/>
    <x v="4"/>
    <n v="7"/>
  </r>
  <r>
    <x v="7"/>
    <x v="1"/>
    <x v="6"/>
    <n v="2"/>
    <n v="3"/>
    <n v="3"/>
    <n v="2"/>
    <n v="3"/>
    <s v="Graves"/>
    <s v="Evelynn"/>
    <n v="1"/>
    <n v="0"/>
    <n v="4"/>
    <n v="12"/>
    <n v="17"/>
    <n v="145"/>
    <n v="27956"/>
    <n v="35"/>
    <n v="12"/>
    <n v="4.1193181818181817"/>
    <n v="1.75"/>
    <n v="794.20454545454538"/>
    <n v="1"/>
    <n v="0"/>
    <s v="38/45/68"/>
    <s v="8.14"/>
    <s v="30/07/22018"/>
    <x v="4"/>
    <n v="7"/>
  </r>
  <r>
    <x v="1"/>
    <x v="4"/>
    <x v="0"/>
    <n v="3"/>
    <n v="3"/>
    <n v="3"/>
    <n v="3"/>
    <n v="3"/>
    <s v="Jax"/>
    <s v="Vi"/>
    <n v="0"/>
    <n v="0"/>
    <n v="7"/>
    <n v="14"/>
    <n v="15"/>
    <n v="230"/>
    <n v="41816"/>
    <n v="43"/>
    <n v="12"/>
    <n v="5.3240740740740735"/>
    <n v="1.5714285714285714"/>
    <n v="967.96296296296293"/>
    <n v="1"/>
    <n v="0"/>
    <s v="46/45/63"/>
    <s v="8.14"/>
    <d v="2018-07-30T00:00:00"/>
    <x v="4"/>
    <n v="7"/>
  </r>
  <r>
    <x v="4"/>
    <x v="23"/>
    <x v="1"/>
    <n v="4"/>
    <n v="4"/>
    <n v="3"/>
    <n v="2"/>
    <n v="4"/>
    <s v="Nidalee"/>
    <s v="Warwick"/>
    <n v="0"/>
    <n v="1"/>
    <n v="13"/>
    <n v="9"/>
    <n v="13"/>
    <n v="356"/>
    <n v="42500"/>
    <n v="42"/>
    <n v="7"/>
    <n v="8.4527107241788677"/>
    <n v="2.8888888888888888"/>
    <n v="1009.1017016224772"/>
    <n v="1"/>
    <n v="0"/>
    <s v="59/40/84"/>
    <s v="8.14"/>
    <d v="2018-07-30T00:00:00"/>
    <x v="4"/>
    <n v="7"/>
  </r>
  <r>
    <x v="4"/>
    <x v="24"/>
    <x v="5"/>
    <n v="4"/>
    <n v="4"/>
    <n v="4"/>
    <n v="4"/>
    <n v="3"/>
    <s v="Gragas"/>
    <s v="Aatrox"/>
    <n v="0"/>
    <n v="1"/>
    <n v="9"/>
    <n v="5"/>
    <n v="4"/>
    <n v="280"/>
    <n v="21000"/>
    <n v="33"/>
    <n v="39"/>
    <n v="8.3209509658246663"/>
    <n v="2.6"/>
    <n v="624.07132243684998"/>
    <n v="1"/>
    <n v="0"/>
    <s v="32/24/48"/>
    <s v="8.14"/>
    <d v="2018-07-30T00:00:00"/>
    <x v="4"/>
    <n v="7"/>
  </r>
  <r>
    <x v="8"/>
    <x v="7"/>
    <x v="0"/>
    <n v="2"/>
    <n v="2"/>
    <n v="3"/>
    <n v="3"/>
    <n v="4"/>
    <s v="Renekton"/>
    <s v="Lee Sin"/>
    <n v="0"/>
    <n v="0"/>
    <n v="3"/>
    <n v="0"/>
    <n v="3"/>
    <n v="107"/>
    <n v="5070"/>
    <n v="18"/>
    <n v="28"/>
    <n v="5.7942238267148021"/>
    <n v="6"/>
    <n v="274.54873646209387"/>
    <n v="1"/>
    <n v="0"/>
    <s v="23/09/19*"/>
    <s v="8.15"/>
    <d v="2018-08-03T00:00:00"/>
    <x v="4"/>
    <n v="8"/>
  </r>
  <r>
    <x v="6"/>
    <x v="25"/>
    <x v="8"/>
    <n v="3"/>
    <n v="3"/>
    <n v="3"/>
    <n v="3"/>
    <n v="3"/>
    <s v="Volibear"/>
    <s v="Graves"/>
    <n v="0"/>
    <n v="0"/>
    <n v="3"/>
    <n v="1"/>
    <n v="3"/>
    <n v="252"/>
    <n v="16998"/>
    <n v="35"/>
    <n v="15"/>
    <n v="7.1489361702127656"/>
    <n v="6"/>
    <n v="482.21276595744683"/>
    <n v="0"/>
    <n v="1"/>
    <s v="22/30/19"/>
    <s v="8.15"/>
    <d v="2018-08-04T00:00:00"/>
    <x v="4"/>
    <n v="8"/>
  </r>
  <r>
    <x v="6"/>
    <x v="26"/>
    <x v="7"/>
    <n v="4"/>
    <n v="3"/>
    <n v="4"/>
    <n v="4"/>
    <n v="3"/>
    <s v="Gragas"/>
    <s v="Maître Yi"/>
    <n v="0"/>
    <n v="3"/>
    <n v="5"/>
    <n v="0"/>
    <n v="9"/>
    <n v="244"/>
    <n v="16989"/>
    <n v="30"/>
    <n v="41"/>
    <n v="7.9521998913633896"/>
    <n v="14"/>
    <n v="553.68821292775669"/>
    <n v="1"/>
    <n v="0"/>
    <s v="31/24/36"/>
    <s v="8.15"/>
    <d v="2018-08-06T00:00:00"/>
    <x v="5"/>
    <n v="8"/>
  </r>
  <r>
    <x v="5"/>
    <x v="15"/>
    <x v="0"/>
    <n v="1"/>
    <n v="2"/>
    <n v="1"/>
    <n v="1"/>
    <n v="2"/>
    <s v="Evelynn"/>
    <s v="Kha'Zix"/>
    <n v="3"/>
    <n v="2"/>
    <n v="1"/>
    <n v="10"/>
    <n v="9"/>
    <n v="175"/>
    <n v="11992"/>
    <n v="30"/>
    <n v="36"/>
    <n v="5.7189542483660132"/>
    <n v="1"/>
    <n v="391.89542483660131"/>
    <n v="1"/>
    <n v="0"/>
    <s v="37/38/52"/>
    <s v="8.15"/>
    <d v="2018-08-06T00:00:00"/>
    <x v="5"/>
    <n v="8"/>
  </r>
  <r>
    <x v="4"/>
    <x v="3"/>
    <x v="2"/>
    <n v="1"/>
    <n v="1"/>
    <n v="1"/>
    <n v="1"/>
    <n v="1"/>
    <s v="Lee sin"/>
    <s v="Evelynn"/>
    <n v="0"/>
    <n v="0"/>
    <n v="2"/>
    <n v="14"/>
    <n v="4"/>
    <n v="150"/>
    <n v="9197"/>
    <n v="32"/>
    <n v="44"/>
    <n v="4.5824847250509162"/>
    <n v="0.42857142857142855"/>
    <n v="280.96741344195516"/>
    <n v="0"/>
    <n v="1"/>
    <s v="35/46/46"/>
    <s v="8.15"/>
    <d v="2018-08-06T00:00:00"/>
    <x v="5"/>
    <n v="8"/>
  </r>
  <r>
    <x v="0"/>
    <x v="2"/>
    <x v="0"/>
    <n v="2"/>
    <n v="3"/>
    <n v="2"/>
    <n v="2"/>
    <n v="2"/>
    <s v="Jax"/>
    <s v="Nocturne"/>
    <n v="0"/>
    <n v="1"/>
    <n v="2"/>
    <n v="8"/>
    <n v="10"/>
    <n v="186"/>
    <n v="23764"/>
    <n v="35"/>
    <n v="18"/>
    <n v="5.2691218130311617"/>
    <n v="1.5"/>
    <n v="673.20113314447599"/>
    <n v="0"/>
    <n v="1"/>
    <s v="23/37/41"/>
    <s v="8.15"/>
    <d v="2018-08-07T00:00:00"/>
    <x v="5"/>
    <n v="8"/>
  </r>
  <r>
    <x v="5"/>
    <x v="15"/>
    <x v="0"/>
    <n v="3"/>
    <n v="4"/>
    <n v="3"/>
    <n v="4"/>
    <n v="3"/>
    <s v="Kindred"/>
    <s v="Dr Mundo"/>
    <n v="0"/>
    <n v="0"/>
    <n v="14"/>
    <n v="6"/>
    <n v="11"/>
    <n v="282"/>
    <n v="43305"/>
    <n v="42"/>
    <n v="45"/>
    <n v="6.5964912280701755"/>
    <n v="4.166666666666667"/>
    <n v="1012.9824561403509"/>
    <n v="1"/>
    <n v="0"/>
    <s v="39/43/65"/>
    <s v="8.15"/>
    <d v="2018-08-08T00:00:00"/>
    <x v="5"/>
    <n v="8"/>
  </r>
  <r>
    <x v="7"/>
    <x v="11"/>
    <x v="0"/>
    <n v="4"/>
    <n v="3"/>
    <n v="4"/>
    <n v="4"/>
    <n v="3"/>
    <s v="Jax"/>
    <s v="Graves"/>
    <n v="0"/>
    <n v="0"/>
    <n v="10"/>
    <n v="4"/>
    <n v="8"/>
    <n v="233"/>
    <n v="33624"/>
    <n v="31"/>
    <n v="38"/>
    <n v="7.3656480505795576"/>
    <n v="4.5"/>
    <n v="1062.9293993677557"/>
    <n v="0"/>
    <n v="1"/>
    <s v="24/29/42"/>
    <s v="8.15"/>
    <d v="2018-05-10T00:00:00"/>
    <x v="5"/>
    <n v="8"/>
  </r>
  <r>
    <x v="7"/>
    <x v="27"/>
    <x v="6"/>
    <n v="4"/>
    <n v="4"/>
    <n v="4"/>
    <n v="4"/>
    <n v="3"/>
    <s v="Pantheon"/>
    <s v="Amumu"/>
    <n v="0"/>
    <n v="0"/>
    <n v="5"/>
    <n v="9"/>
    <n v="19"/>
    <n v="318"/>
    <n v="54676"/>
    <n v="49"/>
    <n v="30"/>
    <n v="6.4242424242424239"/>
    <n v="2.6666666666666665"/>
    <n v="1104.5656565656566"/>
    <n v="0"/>
    <n v="1"/>
    <s v="45/45/96"/>
    <s v="8.15"/>
    <d v="2018-08-13T00:00:00"/>
    <x v="6"/>
    <n v="8"/>
  </r>
  <r>
    <x v="2"/>
    <x v="28"/>
    <x v="6"/>
    <n v="3"/>
    <n v="3"/>
    <n v="3"/>
    <n v="3"/>
    <n v="3"/>
    <s v="Rengar"/>
    <s v="Graves"/>
    <n v="0"/>
    <n v="0"/>
    <n v="0"/>
    <n v="3"/>
    <n v="5"/>
    <n v="120"/>
    <n v="7401"/>
    <n v="23"/>
    <n v="33"/>
    <n v="5.0955414012738851"/>
    <n v="1.6666666666666667"/>
    <n v="314.26751592356686"/>
    <n v="0"/>
    <n v="1"/>
    <s v="15/28/18*"/>
    <s v="8.15"/>
    <d v="2018-08-13T00:00:00"/>
    <x v="6"/>
    <n v="8"/>
  </r>
  <r>
    <x v="0"/>
    <x v="2"/>
    <x v="0"/>
    <n v="2"/>
    <n v="3"/>
    <n v="2"/>
    <n v="2"/>
    <n v="2"/>
    <s v="Nunu"/>
    <s v="Rengar"/>
    <n v="1"/>
    <n v="0"/>
    <n v="11"/>
    <n v="11"/>
    <n v="17"/>
    <n v="235"/>
    <n v="45600"/>
    <n v="49"/>
    <n v="6"/>
    <n v="4.7861507128309571"/>
    <n v="2.5454545454545454"/>
    <n v="928.7169042769857"/>
    <n v="1"/>
    <n v="0"/>
    <s v="55/64/103"/>
    <s v="8.15"/>
    <d v="2018-08-14T00:00:00"/>
    <x v="6"/>
    <n v="8"/>
  </r>
  <r>
    <x v="0"/>
    <x v="29"/>
    <x v="1"/>
    <n v="2"/>
    <n v="3"/>
    <n v="3"/>
    <n v="2"/>
    <n v="3"/>
    <s v="Gragas"/>
    <s v="Dr Mundo"/>
    <n v="0"/>
    <n v="0"/>
    <n v="6"/>
    <n v="10"/>
    <n v="8"/>
    <n v="255"/>
    <n v="32847"/>
    <n v="42"/>
    <n v="27"/>
    <n v="6.0070671378091864"/>
    <n v="1.4"/>
    <n v="773.78091872791515"/>
    <n v="0"/>
    <n v="1"/>
    <s v="29/40/52"/>
    <s v="8.15"/>
    <d v="2018-08-14T00:00:00"/>
    <x v="6"/>
    <n v="8"/>
  </r>
  <r>
    <x v="7"/>
    <x v="13"/>
    <x v="6"/>
    <n v="5"/>
    <n v="5"/>
    <n v="4"/>
    <n v="5"/>
    <n v="3"/>
    <s v="Maître Yi"/>
    <s v="Wukong"/>
    <n v="0"/>
    <n v="1"/>
    <n v="9"/>
    <n v="0"/>
    <n v="7"/>
    <n v="195"/>
    <n v="13260"/>
    <n v="22"/>
    <n v="35"/>
    <n v="8.6346863468634698"/>
    <n v="16"/>
    <n v="587.15867158671585"/>
    <n v="1"/>
    <n v="0"/>
    <d v="1933-10-28T00:00:00"/>
    <s v="8.15"/>
    <d v="2018-08-15T00:00:00"/>
    <x v="6"/>
    <n v="8"/>
  </r>
  <r>
    <x v="0"/>
    <x v="30"/>
    <x v="6"/>
    <n v="3"/>
    <n v="3"/>
    <n v="3"/>
    <n v="3"/>
    <n v="3"/>
    <s v="Wukong"/>
    <s v="Hecarim"/>
    <n v="0"/>
    <n v="0"/>
    <n v="1"/>
    <n v="2"/>
    <n v="6"/>
    <n v="232"/>
    <n v="11634"/>
    <n v="29"/>
    <n v="44"/>
    <n v="7.8026905829596407"/>
    <n v="3.5"/>
    <n v="391.27802690582956"/>
    <n v="1"/>
    <n v="0"/>
    <d v="2024-12-28T00:00:00"/>
    <s v="8.15"/>
    <d v="2018-08-15T00:00:00"/>
    <x v="6"/>
    <n v="8"/>
  </r>
  <r>
    <x v="7"/>
    <x v="11"/>
    <x v="0"/>
    <n v="3"/>
    <n v="3"/>
    <n v="3"/>
    <n v="3"/>
    <n v="3"/>
    <s v="Kayn"/>
    <s v="Vi"/>
    <n v="0"/>
    <n v="1"/>
    <n v="4"/>
    <n v="4"/>
    <n v="8"/>
    <n v="239"/>
    <n v="15554"/>
    <n v="37"/>
    <n v="1"/>
    <n v="6.4565511031067091"/>
    <n v="3"/>
    <n v="420.18910400720398"/>
    <n v="1"/>
    <n v="0"/>
    <s v="43/32/49"/>
    <s v="8.15"/>
    <d v="2018-08-15T00:00:00"/>
    <x v="6"/>
    <n v="8"/>
  </r>
  <r>
    <x v="5"/>
    <x v="31"/>
    <x v="6"/>
    <n v="2"/>
    <n v="2"/>
    <n v="2"/>
    <n v="3"/>
    <n v="3"/>
    <s v="Lee sin"/>
    <s v="Hecarim"/>
    <n v="2"/>
    <n v="1"/>
    <n v="0"/>
    <n v="3"/>
    <n v="4"/>
    <n v="146"/>
    <n v="6519"/>
    <n v="24"/>
    <n v="53"/>
    <n v="5.867381111855325"/>
    <n v="1.3333333333333333"/>
    <n v="261.98258539852645"/>
    <n v="1"/>
    <n v="0"/>
    <s v="24/19/22"/>
    <s v="8.16"/>
    <d v="2018-08-16T00:00:00"/>
    <x v="6"/>
    <n v="8"/>
  </r>
  <r>
    <x v="0"/>
    <x v="15"/>
    <x v="0"/>
    <n v="4"/>
    <n v="4"/>
    <n v="4"/>
    <n v="3"/>
    <n v="3"/>
    <s v="Ekko"/>
    <s v="Nocturne"/>
    <n v="0"/>
    <n v="0"/>
    <n v="4"/>
    <n v="7"/>
    <n v="14"/>
    <n v="308"/>
    <n v="27079"/>
    <n v="42"/>
    <n v="0"/>
    <n v="7.333333333333333"/>
    <n v="2.5714285714285716"/>
    <n v="644.73809523809518"/>
    <n v="0"/>
    <n v="1"/>
    <s v="51/52/64"/>
    <s v="8.16"/>
    <d v="2018-08-17T00:00:00"/>
    <x v="6"/>
    <n v="8"/>
  </r>
  <r>
    <x v="5"/>
    <x v="32"/>
    <x v="4"/>
    <n v="2"/>
    <n v="2"/>
    <n v="3"/>
    <n v="3"/>
    <n v="3"/>
    <s v="Kha'Zix"/>
    <s v="Graves"/>
    <n v="3"/>
    <n v="0"/>
    <n v="1"/>
    <n v="7"/>
    <n v="3"/>
    <n v="146"/>
    <n v="13359"/>
    <n v="23"/>
    <n v="54"/>
    <n v="6.1087866108786617"/>
    <n v="0.5714285714285714"/>
    <n v="558.95397489539755"/>
    <n v="0"/>
    <n v="1"/>
    <s v="12/35/18"/>
    <s v="8.16"/>
    <d v="2018-08-18T00:00:00"/>
    <x v="6"/>
    <n v="8"/>
  </r>
  <r>
    <x v="5"/>
    <x v="27"/>
    <x v="1"/>
    <n v="4"/>
    <n v="3"/>
    <n v="4"/>
    <n v="3"/>
    <n v="3"/>
    <s v="Gragas"/>
    <s v="Lee Sin"/>
    <n v="1"/>
    <n v="1"/>
    <n v="6"/>
    <n v="3"/>
    <n v="18"/>
    <n v="259"/>
    <n v="26044"/>
    <n v="36"/>
    <n v="51"/>
    <n v="7.0284938941655355"/>
    <n v="8"/>
    <n v="706.75712347354136"/>
    <n v="1"/>
    <n v="0"/>
    <s v="36/30/65"/>
    <s v="8.16"/>
    <d v="2018-08-18T00:00:00"/>
    <x v="6"/>
    <n v="8"/>
  </r>
  <r>
    <x v="5"/>
    <x v="2"/>
    <x v="0"/>
    <n v="3"/>
    <n v="3"/>
    <n v="3"/>
    <n v="1"/>
    <n v="3"/>
    <s v="Udyr"/>
    <s v="Tryndamere"/>
    <n v="0"/>
    <n v="0"/>
    <n v="2"/>
    <n v="5"/>
    <n v="11"/>
    <n v="189"/>
    <n v="15271"/>
    <n v="29"/>
    <n v="38"/>
    <n v="6.377952755905512"/>
    <n v="2.6"/>
    <n v="515.33183352080994"/>
    <n v="1"/>
    <n v="0"/>
    <s v="35/34/40"/>
    <s v="8.16"/>
    <d v="2018-08-18T00:00:00"/>
    <x v="6"/>
    <n v="8"/>
  </r>
  <r>
    <x v="0"/>
    <x v="18"/>
    <x v="6"/>
    <n v="2"/>
    <n v="3"/>
    <n v="3"/>
    <n v="2"/>
    <n v="3"/>
    <s v="Evelynn"/>
    <s v="Xin Zhao"/>
    <n v="0"/>
    <n v="0"/>
    <n v="7"/>
    <n v="12"/>
    <n v="10"/>
    <n v="260"/>
    <n v="45805"/>
    <n v="54"/>
    <n v="1"/>
    <n v="4.8133292193767359"/>
    <n v="1.4166666666666667"/>
    <n v="847.97901882135147"/>
    <n v="0"/>
    <n v="1"/>
    <s v="45/44/58"/>
    <s v="8.16"/>
    <d v="2018-08-18T00:00:00"/>
    <x v="6"/>
    <n v="8"/>
  </r>
  <r>
    <x v="7"/>
    <x v="21"/>
    <x v="1"/>
    <n v="3"/>
    <n v="3"/>
    <n v="3"/>
    <n v="3"/>
    <n v="3"/>
    <s v="Shaco"/>
    <s v="Camille"/>
    <n v="1"/>
    <n v="1"/>
    <n v="3"/>
    <n v="2"/>
    <n v="6"/>
    <n v="125"/>
    <n v="6110"/>
    <n v="17"/>
    <n v="28"/>
    <n v="7.156488549618321"/>
    <n v="4.5"/>
    <n v="349.80916030534354"/>
    <n v="1"/>
    <n v="0"/>
    <s v="35/9/33"/>
    <s v="8.16"/>
    <d v="2018-08-18T00:00:00"/>
    <x v="6"/>
    <n v="8"/>
  </r>
  <r>
    <x v="0"/>
    <x v="0"/>
    <x v="0"/>
    <n v="2"/>
    <n v="2"/>
    <n v="3"/>
    <n v="2"/>
    <n v="2"/>
    <s v="Kindred"/>
    <s v="Maître Yi"/>
    <n v="0"/>
    <n v="0"/>
    <n v="0"/>
    <n v="3"/>
    <n v="0"/>
    <n v="97"/>
    <n v="3618"/>
    <n v="15"/>
    <n v="17"/>
    <n v="6.346782988004362"/>
    <n v="0"/>
    <n v="236.72846237731733"/>
    <n v="0"/>
    <n v="1"/>
    <s v="3/17/2"/>
    <s v="8.16"/>
    <d v="2018-08-19T00:00:00"/>
    <x v="6"/>
    <n v="8"/>
  </r>
  <r>
    <x v="0"/>
    <x v="14"/>
    <x v="6"/>
    <n v="5"/>
    <n v="5"/>
    <n v="4"/>
    <n v="4"/>
    <n v="3"/>
    <s v="Rengar"/>
    <s v="Lee Sin"/>
    <n v="0"/>
    <n v="0"/>
    <n v="7"/>
    <n v="2"/>
    <n v="3"/>
    <n v="144"/>
    <n v="11000"/>
    <n v="19"/>
    <n v="0"/>
    <n v="7.5789473684210522"/>
    <n v="5"/>
    <n v="578.9473684210526"/>
    <n v="1"/>
    <n v="0"/>
    <s v="/"/>
    <s v="8.16"/>
    <d v="2018-08-20T00:00:00"/>
    <x v="7"/>
    <n v="8"/>
  </r>
  <r>
    <x v="0"/>
    <x v="33"/>
    <x v="6"/>
    <n v="3"/>
    <n v="3"/>
    <n v="3"/>
    <n v="3"/>
    <n v="3"/>
    <s v="Diana"/>
    <s v="Hecarim"/>
    <n v="0"/>
    <n v="0"/>
    <n v="3"/>
    <n v="3"/>
    <n v="6"/>
    <n v="192"/>
    <n v="14970"/>
    <n v="27"/>
    <n v="13"/>
    <n v="7.0545009185548073"/>
    <n v="3"/>
    <n v="550.03061849357016"/>
    <n v="0"/>
    <n v="1"/>
    <s v="21/29/33"/>
    <s v="8.16"/>
    <d v="2018-08-21T00:00:00"/>
    <x v="7"/>
    <n v="8"/>
  </r>
  <r>
    <x v="0"/>
    <x v="5"/>
    <x v="1"/>
    <n v="4"/>
    <n v="4"/>
    <n v="4"/>
    <n v="3"/>
    <n v="3"/>
    <s v="Gragas"/>
    <s v="Jax"/>
    <n v="0"/>
    <n v="0"/>
    <n v="7"/>
    <n v="1"/>
    <n v="5"/>
    <n v="215"/>
    <n v="19055"/>
    <n v="26"/>
    <n v="55"/>
    <n v="7.9876160990712073"/>
    <n v="12"/>
    <n v="707.92569659442722"/>
    <n v="1"/>
    <n v="0"/>
    <d v="1948-08-29T00:00:00"/>
    <s v="8.16"/>
    <d v="2018-08-23T00:00:00"/>
    <x v="7"/>
    <n v="8"/>
  </r>
  <r>
    <x v="0"/>
    <x v="21"/>
    <x v="1"/>
    <n v="3"/>
    <n v="3"/>
    <n v="3"/>
    <n v="3"/>
    <n v="3"/>
    <s v="Nocturne"/>
    <s v="Fiddlestick"/>
    <n v="0"/>
    <n v="2"/>
    <n v="8"/>
    <n v="4"/>
    <n v="6"/>
    <n v="205"/>
    <n v="19944"/>
    <n v="33"/>
    <n v="57"/>
    <n v="6.0382916053019144"/>
    <n v="3.5"/>
    <n v="587.45213549337257"/>
    <n v="1"/>
    <n v="0"/>
    <s v="46/28/47"/>
    <s v="8.16"/>
    <d v="2018-08-25T00:00:00"/>
    <x v="7"/>
    <n v="8"/>
  </r>
  <r>
    <x v="0"/>
    <x v="28"/>
    <x v="1"/>
    <n v="3"/>
    <n v="3"/>
    <n v="3"/>
    <n v="3"/>
    <n v="3"/>
    <s v="Pantheon"/>
    <s v="Elise"/>
    <n v="0"/>
    <n v="1"/>
    <n v="3"/>
    <n v="4"/>
    <n v="9"/>
    <n v="157"/>
    <n v="19797"/>
    <n v="27"/>
    <n v="11"/>
    <n v="5.7755977927651747"/>
    <n v="3"/>
    <n v="728.27713059472717"/>
    <n v="1"/>
    <n v="0"/>
    <s v="25/13/42"/>
    <s v="8.16"/>
    <d v="2018-08-25T00:00:00"/>
    <x v="7"/>
    <n v="8"/>
  </r>
  <r>
    <x v="5"/>
    <x v="7"/>
    <x v="0"/>
    <n v="2"/>
    <n v="3"/>
    <n v="2"/>
    <n v="2"/>
    <n v="3"/>
    <s v="Lee sin"/>
    <s v="Shaco"/>
    <n v="0"/>
    <n v="1"/>
    <n v="5"/>
    <n v="7"/>
    <n v="14"/>
    <n v="192"/>
    <n v="17967"/>
    <n v="31"/>
    <n v="39"/>
    <n v="6.0663507109004744"/>
    <n v="2.7142857142857144"/>
    <n v="567.67772511848341"/>
    <n v="0"/>
    <n v="1"/>
    <s v="34/40/50"/>
    <s v="8.16"/>
    <s v="25/08/0218"/>
    <x v="7"/>
    <n v="8"/>
  </r>
  <r>
    <x v="7"/>
    <x v="15"/>
    <x v="0"/>
    <n v="3"/>
    <n v="3"/>
    <n v="3"/>
    <n v="3"/>
    <n v="3"/>
    <s v="Kindred"/>
    <s v="Udyr"/>
    <n v="0"/>
    <n v="0"/>
    <n v="1"/>
    <n v="2"/>
    <n v="6"/>
    <n v="135"/>
    <n v="8994"/>
    <n v="20"/>
    <n v="49"/>
    <n v="6.4851881505204165"/>
    <n v="3.5"/>
    <n v="432.05764611689352"/>
    <n v="1"/>
    <n v="0"/>
    <d v="2026-11-25T00:00:00"/>
    <s v="8.16"/>
    <d v="2018-08-25T00:00:00"/>
    <x v="7"/>
    <n v="8"/>
  </r>
  <r>
    <x v="9"/>
    <x v="34"/>
    <x v="9"/>
    <m/>
    <m/>
    <m/>
    <m/>
    <m/>
    <m/>
    <m/>
    <m/>
    <m/>
    <m/>
    <m/>
    <m/>
    <m/>
    <m/>
    <m/>
    <m/>
    <e v="#DIV/0!"/>
    <e v="#DIV/0!"/>
    <e v="#DIV/0!"/>
    <m/>
    <m/>
    <m/>
    <m/>
    <m/>
    <x v="8"/>
    <m/>
  </r>
  <r>
    <x v="9"/>
    <x v="34"/>
    <x v="9"/>
    <m/>
    <m/>
    <m/>
    <m/>
    <m/>
    <m/>
    <m/>
    <m/>
    <m/>
    <m/>
    <m/>
    <m/>
    <m/>
    <m/>
    <m/>
    <m/>
    <e v="#DIV/0!"/>
    <e v="#DIV/0!"/>
    <e v="#DIV/0!"/>
    <m/>
    <m/>
    <m/>
    <m/>
    <m/>
    <x v="8"/>
    <m/>
  </r>
  <r>
    <x v="9"/>
    <x v="34"/>
    <x v="9"/>
    <m/>
    <m/>
    <m/>
    <m/>
    <m/>
    <m/>
    <m/>
    <m/>
    <m/>
    <m/>
    <m/>
    <m/>
    <m/>
    <m/>
    <m/>
    <m/>
    <e v="#DIV/0!"/>
    <e v="#DIV/0!"/>
    <e v="#DIV/0!"/>
    <m/>
    <m/>
    <m/>
    <m/>
    <m/>
    <x v="8"/>
    <m/>
  </r>
  <r>
    <x v="9"/>
    <x v="34"/>
    <x v="9"/>
    <m/>
    <m/>
    <m/>
    <m/>
    <m/>
    <m/>
    <m/>
    <m/>
    <m/>
    <m/>
    <m/>
    <m/>
    <m/>
    <m/>
    <m/>
    <m/>
    <e v="#DIV/0!"/>
    <e v="#DIV/0!"/>
    <e v="#DIV/0!"/>
    <m/>
    <m/>
    <m/>
    <m/>
    <m/>
    <x v="8"/>
    <m/>
  </r>
  <r>
    <x v="9"/>
    <x v="34"/>
    <x v="9"/>
    <m/>
    <m/>
    <m/>
    <m/>
    <m/>
    <m/>
    <m/>
    <m/>
    <m/>
    <m/>
    <m/>
    <m/>
    <m/>
    <m/>
    <m/>
    <m/>
    <e v="#DIV/0!"/>
    <e v="#DIV/0!"/>
    <e v="#DIV/0!"/>
    <m/>
    <m/>
    <m/>
    <m/>
    <m/>
    <x v="8"/>
    <m/>
  </r>
  <r>
    <x v="9"/>
    <x v="34"/>
    <x v="9"/>
    <m/>
    <m/>
    <m/>
    <m/>
    <m/>
    <m/>
    <m/>
    <m/>
    <m/>
    <m/>
    <m/>
    <m/>
    <m/>
    <m/>
    <m/>
    <m/>
    <n v="6"/>
    <m/>
    <m/>
    <m/>
    <m/>
    <m/>
    <m/>
    <m/>
    <x v="8"/>
    <m/>
  </r>
  <r>
    <x v="9"/>
    <x v="34"/>
    <x v="9"/>
    <m/>
    <m/>
    <m/>
    <m/>
    <m/>
    <m/>
    <m/>
    <m/>
    <m/>
    <m/>
    <m/>
    <m/>
    <m/>
    <m/>
    <m/>
    <m/>
    <m/>
    <m/>
    <m/>
    <m/>
    <m/>
    <m/>
    <m/>
    <m/>
    <x v="8"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n v="52"/>
    <n v="51"/>
    <n v="69"/>
    <n v="1778"/>
    <n v="203100"/>
    <n v="301"/>
    <n v="231"/>
    <n v="2.3725490196078431"/>
    <x v="0"/>
    <x v="0"/>
    <n v="6"/>
    <n v="4"/>
    <x v="0"/>
    <n v="2.3778801843317972"/>
    <n v="6.4461927161432122"/>
    <n v="678.22977219974121"/>
    <n v="0.5714285714285714"/>
  </r>
  <r>
    <x v="1"/>
    <n v="46"/>
    <n v="62"/>
    <n v="64"/>
    <n v="1751"/>
    <n v="199929"/>
    <n v="247"/>
    <n v="145"/>
    <n v="1.7741935483870968"/>
    <x v="1"/>
    <x v="1"/>
    <n v="2"/>
    <n v="5"/>
    <x v="1"/>
    <n v="2.3778801843317972"/>
    <n v="6.4461927161432122"/>
    <n v="678.22977219974121"/>
    <n v="0.5714285714285714"/>
  </r>
  <r>
    <x v="2"/>
    <n v="60"/>
    <n v="44"/>
    <n v="79"/>
    <n v="2178"/>
    <n v="198866"/>
    <n v="305"/>
    <n v="360"/>
    <n v="3.1590909090909092"/>
    <x v="2"/>
    <x v="2"/>
    <n v="8"/>
    <n v="3"/>
    <x v="2"/>
    <n v="2.3778801843317972"/>
    <n v="6.4461927161432122"/>
    <n v="678.22977219974121"/>
    <n v="0.5714285714285714"/>
  </r>
  <r>
    <x v="3"/>
    <n v="81"/>
    <n v="83"/>
    <n v="95"/>
    <n v="2775"/>
    <n v="292294"/>
    <n v="431"/>
    <n v="344"/>
    <n v="2.1204819277108435"/>
    <x v="3"/>
    <x v="3"/>
    <n v="6"/>
    <n v="8"/>
    <x v="3"/>
    <n v="2.3778801843317972"/>
    <n v="6.4461927161432122"/>
    <n v="678.22977219974121"/>
    <n v="0.5714285714285714"/>
  </r>
  <r>
    <x v="4"/>
    <n v="51"/>
    <n v="48"/>
    <n v="72"/>
    <n v="1575"/>
    <n v="181349"/>
    <n v="241"/>
    <n v="165"/>
    <n v="2.5625"/>
    <x v="4"/>
    <x v="4"/>
    <n v="6"/>
    <n v="1"/>
    <x v="4"/>
    <n v="2.3778801843317972"/>
    <n v="6.4461927161432122"/>
    <n v="678.22977219974121"/>
    <n v="0.5714285714285714"/>
  </r>
  <r>
    <x v="5"/>
    <n v="34"/>
    <n v="42"/>
    <n v="51"/>
    <n v="1270"/>
    <n v="138871"/>
    <n v="200"/>
    <n v="222"/>
    <n v="2.0238095238095237"/>
    <x v="5"/>
    <x v="5"/>
    <n v="3"/>
    <n v="3"/>
    <x v="5"/>
    <n v="2.3778801843317972"/>
    <n v="6.4461927161432122"/>
    <n v="678.22977219974121"/>
    <n v="0.5714285714285714"/>
  </r>
  <r>
    <x v="6"/>
    <n v="59"/>
    <n v="81"/>
    <n v="136"/>
    <n v="3124"/>
    <n v="324777"/>
    <n v="491"/>
    <n v="418"/>
    <n v="2.4074074074074074"/>
    <x v="6"/>
    <x v="6"/>
    <n v="8"/>
    <n v="7"/>
    <x v="6"/>
    <n v="2.3778801843317972"/>
    <n v="6.4461927161432122"/>
    <n v="678.22977219974121"/>
    <n v="0.5714285714285714"/>
  </r>
  <r>
    <x v="7"/>
    <n v="34"/>
    <n v="23"/>
    <n v="49"/>
    <n v="1240"/>
    <n v="111727"/>
    <n v="183"/>
    <n v="224"/>
    <n v="3.6086956521739131"/>
    <x v="7"/>
    <x v="7"/>
    <n v="5"/>
    <n v="2"/>
    <x v="7"/>
    <n v="2.3778801843317972"/>
    <n v="6.4461927161432122"/>
    <n v="678.22977219974121"/>
    <n v="0.5714285714285714"/>
  </r>
  <r>
    <x v="8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9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10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11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12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13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14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15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16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17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18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19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20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21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22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23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24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  <r>
    <x v="25"/>
    <n v="0"/>
    <n v="0"/>
    <n v="0"/>
    <n v="0"/>
    <n v="0"/>
    <n v="0"/>
    <n v="0"/>
    <e v="#DIV/0!"/>
    <x v="8"/>
    <x v="8"/>
    <n v="0"/>
    <n v="0"/>
    <x v="8"/>
    <n v="2.3778801843317972"/>
    <n v="6.4461927161432122"/>
    <n v="678.22977219974121"/>
    <n v="0.57142857142857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6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E28:AG37" firstHeaderRow="0" firstDataRow="1" firstDataCol="1"/>
  <pivotFields count="18">
    <pivotField axis="axisRow" showAll="0">
      <items count="27">
        <item x="0"/>
        <item x="1"/>
        <item x="2"/>
        <item x="3"/>
        <item x="4"/>
        <item x="5"/>
        <item x="6"/>
        <item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10">
        <item x="1"/>
        <item x="3"/>
        <item x="5"/>
        <item x="6"/>
        <item x="0"/>
        <item x="7"/>
        <item x="2"/>
        <item x="4"/>
        <item x="8"/>
        <item t="default"/>
      </items>
    </pivotField>
    <pivotField numFmtId="164" showAll="0"/>
    <pivotField numFmtId="164" showAll="0"/>
    <pivotField numFmtId="1" showAll="0"/>
    <pivotField dataField="1" numFmtId="9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y win rate" fld="17" baseField="0" baseItem="0"/>
    <dataField name="Somme de Win rate" fld="13" baseField="0" baseItem="0"/>
  </dataFields>
  <chartFormats count="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5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Y28:AA37" firstHeaderRow="0" firstDataRow="1" firstDataCol="1"/>
  <pivotFields count="18">
    <pivotField axis="axisRow" showAll="0">
      <items count="27">
        <item x="0"/>
        <item x="1"/>
        <item x="2"/>
        <item x="3"/>
        <item x="4"/>
        <item x="5"/>
        <item x="6"/>
        <item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10">
        <item x="7"/>
        <item x="2"/>
        <item x="6"/>
        <item x="0"/>
        <item x="3"/>
        <item x="5"/>
        <item x="4"/>
        <item x="1"/>
        <item x="8"/>
        <item t="default"/>
      </items>
    </pivotField>
    <pivotField showAll="0"/>
    <pivotField showAll="0"/>
    <pivotField showAll="0"/>
    <pivotField numFmtId="164" showAll="0"/>
    <pivotField numFmtId="164" showAll="0"/>
    <pivotField dataField="1" numFmtId="1" showAll="0"/>
    <pivotField numFmtId="9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y dégâts" fld="16" baseField="0" baseItem="0"/>
    <dataField name="Somme de Dégâts/min" fld="10" baseField="0" baseItem="0"/>
  </dataFields>
  <chartFormats count="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4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B28:AD37" firstHeaderRow="0" firstDataRow="1" firstDataCol="1"/>
  <pivotFields count="18">
    <pivotField axis="axisRow" showAll="0">
      <items count="27">
        <item x="0"/>
        <item x="1"/>
        <item x="2"/>
        <item x="3"/>
        <item x="4"/>
        <item x="5"/>
        <item x="6"/>
        <item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10">
        <item x="0"/>
        <item x="5"/>
        <item x="6"/>
        <item x="3"/>
        <item x="4"/>
        <item x="7"/>
        <item x="2"/>
        <item x="1"/>
        <item x="8"/>
        <item t="default"/>
      </items>
    </pivotField>
    <pivotField showAll="0"/>
    <pivotField showAll="0"/>
    <pivotField showAll="0"/>
    <pivotField showAll="0"/>
    <pivotField numFmtId="164" showAll="0"/>
    <pivotField dataField="1" numFmtId="164" showAll="0"/>
    <pivotField numFmtId="1" showAll="0"/>
    <pivotField numFmtId="9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y CS" fld="15" baseField="0" baseItem="0"/>
    <dataField name="Somme de Creeps/min" fld="9" baseField="0" baseItem="0"/>
  </dataFields>
  <chartFormats count="3"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1"/>
          </reference>
          <reference field="0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V28:X37" firstHeaderRow="0" firstDataRow="1" firstDataCol="1"/>
  <pivotFields count="18">
    <pivotField axis="axisRow" showAll="0">
      <items count="27">
        <item x="0"/>
        <item x="1"/>
        <item x="2"/>
        <item x="3"/>
        <item x="4"/>
        <item x="5"/>
        <item x="6"/>
        <item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ataField="1" numFmtId="164" showAll="0"/>
    <pivotField numFmtId="164" showAll="0"/>
    <pivotField numFmtId="1" showAll="0"/>
    <pivotField numFmtId="9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y KDA" fld="14" baseField="0" baseItem="0"/>
    <dataField name="Somme de KDA" fld="8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6" cacheId="2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BB1:BG10" firstHeaderRow="1" firstDataRow="2" firstDataCol="1"/>
  <pivotFields count="29">
    <pivotField axis="axisRow" showAll="0">
      <items count="11">
        <item h="1" x="6"/>
        <item h="1" x="7"/>
        <item h="1" x="2"/>
        <item h="1" x="5"/>
        <item h="1" x="4"/>
        <item h="1" x="3"/>
        <item h="1" x="1"/>
        <item x="0"/>
        <item h="1" x="9"/>
        <item h="1" x="8"/>
        <item t="default"/>
      </items>
    </pivotField>
    <pivotField showAll="0"/>
    <pivotField axis="axisRow" showAll="0">
      <items count="11">
        <item x="8"/>
        <item x="0"/>
        <item x="2"/>
        <item x="7"/>
        <item x="6"/>
        <item x="1"/>
        <item x="3"/>
        <item x="5"/>
        <item x="4"/>
        <item x="9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0"/>
    <field x="2"/>
  </rowFields>
  <rowItems count="8">
    <i>
      <x v="7"/>
    </i>
    <i r="1">
      <x v="1"/>
    </i>
    <i r="1">
      <x v="2"/>
    </i>
    <i r="1">
      <x v="3"/>
    </i>
    <i r="1">
      <x v="4"/>
    </i>
    <i r="1">
      <x v="5"/>
    </i>
    <i r="1">
      <x v="8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Moyenne de Phase de laning" fld="3" subtotal="average" baseField="0" baseItem="0"/>
    <dataField name="Moyenne de Poke" fld="4" subtotal="average" baseField="0" baseItem="0"/>
    <dataField name="Moyenne de Farm" fld="5" subtotal="average" baseField="0" baseItem="0"/>
    <dataField name="Moyenne de Avantage en early" fld="6" subtotal="average" baseField="0" baseItem="0"/>
    <dataField name="Moyenne de Revenir dans la partie" fld="7" subtotal="average" baseField="0" baseItem="0"/>
  </dataFields>
  <formats count="10">
    <format dxfId="9">
      <pivotArea type="all" dataOnly="0" outline="0" fieldPosition="0"/>
    </format>
    <format dxfId="8">
      <pivotArea outline="0" collapsedLevelsAreSubtotals="1" fieldPosition="0"/>
    </format>
    <format dxfId="7">
      <pivotArea type="origin" dataOnly="0" labelOnly="1" outline="0" fieldPosition="0"/>
    </format>
    <format dxfId="6">
      <pivotArea field="-2" type="button" dataOnly="0" labelOnly="1" outline="0" axis="axisCol" fieldPosition="0"/>
    </format>
    <format dxfId="5">
      <pivotArea type="topRight" dataOnly="0" labelOnly="1" outline="0" fieldPosition="0"/>
    </format>
    <format dxfId="4">
      <pivotArea field="0" type="button" dataOnly="0" labelOnly="1" outline="0" axis="axisRow" fieldPosition="0"/>
    </format>
    <format dxfId="3">
      <pivotArea dataOnly="0" labelOnly="1" fieldPosition="0">
        <references count="1">
          <reference field="0" count="0"/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2">
          <reference field="0" count="0" selected="0"/>
          <reference field="2" count="6">
            <x v="1"/>
            <x v="2"/>
            <x v="3"/>
            <x v="4"/>
            <x v="5"/>
            <x v="8"/>
          </reference>
        </references>
      </pivotArea>
    </format>
    <format dxfId="0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H1:I10" firstHeaderRow="1" firstDataRow="1" firstDataCol="1"/>
  <pivotFields count="29">
    <pivotField axis="axisRow" showAll="0">
      <items count="11">
        <item h="1" x="6"/>
        <item h="1" x="2"/>
        <item h="1" x="5"/>
        <item h="1" x="4"/>
        <item h="1" x="3"/>
        <item h="1" x="1"/>
        <item x="0"/>
        <item h="1" x="9"/>
        <item h="1" x="7"/>
        <item h="1"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</pivotFields>
  <rowFields count="2">
    <field x="0"/>
    <field x="27"/>
  </rowFields>
  <rowItems count="9">
    <i>
      <x v="6"/>
    </i>
    <i r="1">
      <x/>
    </i>
    <i r="1">
      <x v="1"/>
    </i>
    <i r="1">
      <x v="2"/>
    </i>
    <i r="1">
      <x v="3"/>
    </i>
    <i r="1">
      <x v="5"/>
    </i>
    <i r="1">
      <x v="6"/>
    </i>
    <i r="1">
      <x v="7"/>
    </i>
    <i t="grand">
      <x/>
    </i>
  </rowItems>
  <colItems count="1">
    <i/>
  </colItems>
  <dataFields count="1">
    <dataField name="Moyenne de Creeps/min" fld="19" subtotal="average" baseField="0" baseItem="0" numFmtId="2"/>
  </dataFields>
  <formats count="6">
    <format dxfId="15">
      <pivotArea type="all" dataOnly="0" outline="0" fieldPosition="0"/>
    </format>
    <format dxfId="14">
      <pivotArea outline="0" collapsedLevelsAreSubtotals="1" fieldPosition="0"/>
    </format>
    <format dxfId="13">
      <pivotArea dataOnly="0" labelOnly="1" outline="0" axis="axisValues" fieldPosition="0"/>
    </format>
    <format dxfId="12">
      <pivotArea field="0" type="button" dataOnly="0" labelOnly="1" outline="0" axis="axisRow" fieldPosition="0"/>
    </format>
    <format dxfId="11">
      <pivotArea dataOnly="0" labelOnly="1" fieldPosition="0">
        <references count="1">
          <reference field="0" count="0"/>
        </references>
      </pivotArea>
    </format>
    <format dxfId="10">
      <pivotArea dataOnly="0" labelOnly="1" grandRow="1" outline="0" fieldPosition="0"/>
    </format>
  </format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2">
  <location ref="B1:D10" firstHeaderRow="1" firstDataRow="2" firstDataCol="1"/>
  <pivotFields count="30">
    <pivotField axis="axisRow" showAll="0">
      <items count="12">
        <item h="1" x="2"/>
        <item h="1" x="5"/>
        <item h="1" x="4"/>
        <item h="1" x="3"/>
        <item h="1" x="1"/>
        <item h="1" m="1" x="10"/>
        <item x="0"/>
        <item h="1" x="9"/>
        <item h="1" x="6"/>
        <item h="1" x="7"/>
        <item h="1" x="8"/>
        <item t="default"/>
      </items>
    </pivotField>
    <pivotField showAll="0"/>
    <pivotField axis="axisRow" showAll="0">
      <items count="13">
        <item x="0"/>
        <item x="2"/>
        <item x="7"/>
        <item x="6"/>
        <item x="1"/>
        <item x="3"/>
        <item x="5"/>
        <item x="4"/>
        <item x="9"/>
        <item m="1" x="11"/>
        <item m="1" x="10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2">
    <field x="0"/>
    <field x="2"/>
  </rowFields>
  <rowItems count="8">
    <i>
      <x v="6"/>
    </i>
    <i r="1">
      <x/>
    </i>
    <i r="1">
      <x v="1"/>
    </i>
    <i r="1">
      <x v="2"/>
    </i>
    <i r="1">
      <x v="3"/>
    </i>
    <i r="1">
      <x v="4"/>
    </i>
    <i r="1"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ictoire" fld="22" baseField="0" baseItem="0"/>
    <dataField name="Somme de Défaite" fld="23" baseField="0" baseItem="0"/>
  </dataFields>
  <formats count="10">
    <format dxfId="25">
      <pivotArea type="all" dataOnly="0" outline="0" fieldPosition="0"/>
    </format>
    <format dxfId="24">
      <pivotArea outline="0" collapsedLevelsAreSubtotals="1" fieldPosition="0"/>
    </format>
    <format dxfId="23">
      <pivotArea type="origin" dataOnly="0" labelOnly="1" outline="0" fieldPosition="0"/>
    </format>
    <format dxfId="22">
      <pivotArea field="-2" type="button" dataOnly="0" labelOnly="1" outline="0" axis="axisCol" fieldPosition="0"/>
    </format>
    <format dxfId="21">
      <pivotArea type="topRight" dataOnly="0" labelOnly="1" outline="0" fieldPosition="0"/>
    </format>
    <format dxfId="20">
      <pivotArea field="0" type="button" dataOnly="0" labelOnly="1" outline="0" axis="axisRow" fieldPosition="0"/>
    </format>
    <format dxfId="19">
      <pivotArea dataOnly="0" labelOnly="1" fieldPosition="0">
        <references count="1">
          <reference field="0" count="0"/>
        </references>
      </pivotArea>
    </format>
    <format dxfId="18">
      <pivotArea dataOnly="0" labelOnly="1" grandRow="1" outline="0" fieldPosition="0"/>
    </format>
    <format dxfId="17">
      <pivotArea dataOnly="0" labelOnly="1" fieldPosition="0">
        <references count="2">
          <reference field="0" count="0" selected="0"/>
          <reference field="2" count="6">
            <x v="0"/>
            <x v="1"/>
            <x v="2"/>
            <x v="3"/>
            <x v="4"/>
            <x v="7"/>
          </reference>
        </references>
      </pivotArea>
    </format>
    <format dxfId="1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P1:Q10" firstHeaderRow="1" firstDataRow="1" firstDataCol="1"/>
  <pivotFields count="29">
    <pivotField axis="axisRow" showAll="0">
      <items count="11">
        <item h="1" x="6"/>
        <item h="1" x="2"/>
        <item h="1" x="5"/>
        <item h="1" x="4"/>
        <item h="1" x="3"/>
        <item h="1" x="1"/>
        <item x="0"/>
        <item h="1" x="9"/>
        <item h="1" x="7"/>
        <item h="1"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</pivotFields>
  <rowFields count="2">
    <field x="0"/>
    <field x="27"/>
  </rowFields>
  <rowItems count="9">
    <i>
      <x v="6"/>
    </i>
    <i r="1">
      <x/>
    </i>
    <i r="1">
      <x v="1"/>
    </i>
    <i r="1">
      <x v="2"/>
    </i>
    <i r="1">
      <x v="3"/>
    </i>
    <i r="1">
      <x v="5"/>
    </i>
    <i r="1">
      <x v="6"/>
    </i>
    <i r="1">
      <x v="7"/>
    </i>
    <i t="grand">
      <x/>
    </i>
  </rowItems>
  <colItems count="1">
    <i/>
  </colItems>
  <dataFields count="1">
    <dataField name="Moyenne de Dégâts/min" fld="21" subtotal="average" baseField="0" baseItem="0" numFmtId="2"/>
  </dataFields>
  <formats count="6">
    <format dxfId="31">
      <pivotArea type="all" dataOnly="0" outline="0" fieldPosition="0"/>
    </format>
    <format dxfId="30">
      <pivotArea outline="0" collapsedLevelsAreSubtotals="1" fieldPosition="0"/>
    </format>
    <format dxfId="29">
      <pivotArea dataOnly="0" labelOnly="1" outline="0" axis="axisValues" fieldPosition="0"/>
    </format>
    <format dxfId="28">
      <pivotArea field="0" type="button" dataOnly="0" labelOnly="1" outline="0" axis="axisRow" fieldPosition="0"/>
    </format>
    <format dxfId="27">
      <pivotArea dataOnly="0" labelOnly="1" fieldPosition="0">
        <references count="1">
          <reference field="0" count="0"/>
        </references>
      </pivotArea>
    </format>
    <format dxfId="26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ableau croisé dynamique8" cacheId="2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AA1:AB10" firstHeaderRow="1" firstDataRow="1" firstDataCol="1"/>
  <pivotFields count="29">
    <pivotField axis="axisRow" showAll="0">
      <items count="11">
        <item h="1" x="6"/>
        <item h="1" x="2"/>
        <item h="1" x="5"/>
        <item h="1" x="4"/>
        <item h="1" x="3"/>
        <item h="1" x="1"/>
        <item x="0"/>
        <item h="1" x="9"/>
        <item h="1" x="7"/>
        <item h="1"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</pivotFields>
  <rowFields count="2">
    <field x="0"/>
    <field x="27"/>
  </rowFields>
  <rowItems count="9">
    <i>
      <x v="6"/>
    </i>
    <i r="1">
      <x/>
    </i>
    <i r="1">
      <x v="1"/>
    </i>
    <i r="1">
      <x v="2"/>
    </i>
    <i r="1">
      <x v="3"/>
    </i>
    <i r="1">
      <x v="5"/>
    </i>
    <i r="1">
      <x v="6"/>
    </i>
    <i r="1">
      <x v="7"/>
    </i>
    <i t="grand">
      <x/>
    </i>
  </rowItems>
  <colItems count="1">
    <i/>
  </colItems>
  <dataFields count="1">
    <dataField name="Moyenne de KDA" fld="20" subtotal="average" baseField="0" baseItem="0" numFmtId="2"/>
  </dataFields>
  <formats count="6">
    <format dxfId="37">
      <pivotArea type="all" dataOnly="0" outline="0" fieldPosition="0"/>
    </format>
    <format dxfId="36">
      <pivotArea outline="0" collapsedLevelsAreSubtotals="1" fieldPosition="0"/>
    </format>
    <format dxfId="35">
      <pivotArea dataOnly="0" labelOnly="1" outline="0" axis="axisValues" fieldPosition="0"/>
    </format>
    <format dxfId="34">
      <pivotArea field="0" type="button" dataOnly="0" labelOnly="1" outline="0" axis="axisRow" fieldPosition="0"/>
    </format>
    <format dxfId="33">
      <pivotArea dataOnly="0" labelOnly="1" fieldPosition="0">
        <references count="1">
          <reference field="0" count="0"/>
        </references>
      </pivotArea>
    </format>
    <format dxfId="32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Tableau croisé dynamique5" cacheId="2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AO1:AQ43" firstHeaderRow="1" firstDataRow="2" firstDataCol="1"/>
  <pivotFields count="29">
    <pivotField axis="axisRow" showAll="0">
      <items count="11">
        <item h="1" x="6"/>
        <item h="1" x="7"/>
        <item h="1" x="2"/>
        <item h="1" x="5"/>
        <item h="1" x="4"/>
        <item h="1" x="3"/>
        <item h="1" x="1"/>
        <item x="0"/>
        <item h="1" x="9"/>
        <item h="1" x="8"/>
        <item t="default"/>
      </items>
    </pivotField>
    <pivotField axis="axisRow" showAll="0">
      <items count="36">
        <item x="11"/>
        <item x="2"/>
        <item x="1"/>
        <item x="20"/>
        <item x="15"/>
        <item x="16"/>
        <item x="22"/>
        <item x="7"/>
        <item x="8"/>
        <item x="6"/>
        <item x="9"/>
        <item x="21"/>
        <item x="5"/>
        <item x="12"/>
        <item x="10"/>
        <item x="17"/>
        <item x="4"/>
        <item x="18"/>
        <item x="14"/>
        <item x="19"/>
        <item x="3"/>
        <item x="0"/>
        <item x="13"/>
        <item x="34"/>
        <item x="23"/>
        <item x="24"/>
        <item x="25"/>
        <item x="26"/>
        <item x="27"/>
        <item x="28"/>
        <item x="29"/>
        <item x="30"/>
        <item x="31"/>
        <item x="32"/>
        <item x="3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</pivotFields>
  <rowFields count="2">
    <field x="1"/>
    <field x="0"/>
  </rowFields>
  <rowItems count="41">
    <i>
      <x v="1"/>
    </i>
    <i r="1">
      <x v="7"/>
    </i>
    <i>
      <x v="3"/>
    </i>
    <i r="1">
      <x v="7"/>
    </i>
    <i>
      <x v="4"/>
    </i>
    <i r="1">
      <x v="7"/>
    </i>
    <i>
      <x v="6"/>
    </i>
    <i r="1">
      <x v="7"/>
    </i>
    <i>
      <x v="8"/>
    </i>
    <i r="1">
      <x v="7"/>
    </i>
    <i>
      <x v="9"/>
    </i>
    <i r="1">
      <x v="7"/>
    </i>
    <i>
      <x v="11"/>
    </i>
    <i r="1">
      <x v="7"/>
    </i>
    <i>
      <x v="12"/>
    </i>
    <i r="1">
      <x v="7"/>
    </i>
    <i>
      <x v="14"/>
    </i>
    <i r="1">
      <x v="7"/>
    </i>
    <i>
      <x v="15"/>
    </i>
    <i r="1">
      <x v="7"/>
    </i>
    <i>
      <x v="16"/>
    </i>
    <i r="1">
      <x v="7"/>
    </i>
    <i>
      <x v="17"/>
    </i>
    <i r="1">
      <x v="7"/>
    </i>
    <i>
      <x v="18"/>
    </i>
    <i r="1">
      <x v="7"/>
    </i>
    <i>
      <x v="19"/>
    </i>
    <i r="1">
      <x v="7"/>
    </i>
    <i>
      <x v="20"/>
    </i>
    <i r="1">
      <x v="7"/>
    </i>
    <i>
      <x v="21"/>
    </i>
    <i r="1">
      <x v="7"/>
    </i>
    <i>
      <x v="29"/>
    </i>
    <i r="1">
      <x v="7"/>
    </i>
    <i>
      <x v="30"/>
    </i>
    <i r="1">
      <x v="7"/>
    </i>
    <i>
      <x v="31"/>
    </i>
    <i r="1">
      <x v="7"/>
    </i>
    <i>
      <x v="34"/>
    </i>
    <i r="1"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ictoire" fld="22" baseField="0" baseItem="0"/>
    <dataField name="Somme de Défaite" fld="23" baseField="0" baseItem="0"/>
  </dataFields>
  <formats count="27">
    <format dxfId="64">
      <pivotArea type="all" dataOnly="0" outline="0" fieldPosition="0"/>
    </format>
    <format dxfId="63">
      <pivotArea outline="0" collapsedLevelsAreSubtotals="1" fieldPosition="0"/>
    </format>
    <format dxfId="62">
      <pivotArea type="origin" dataOnly="0" labelOnly="1" outline="0" fieldPosition="0"/>
    </format>
    <format dxfId="61">
      <pivotArea field="-2" type="button" dataOnly="0" labelOnly="1" outline="0" axis="axisCol" fieldPosition="0"/>
    </format>
    <format dxfId="60">
      <pivotArea type="topRight" dataOnly="0" labelOnly="1" outline="0" fieldPosition="0"/>
    </format>
    <format dxfId="59">
      <pivotArea field="1" type="button" dataOnly="0" labelOnly="1" outline="0" axis="axisRow" fieldPosition="0"/>
    </format>
    <format dxfId="58">
      <pivotArea dataOnly="0" labelOnly="1" fieldPosition="0">
        <references count="1">
          <reference field="1" count="18">
            <x v="1"/>
            <x v="3"/>
            <x v="4"/>
            <x v="6"/>
            <x v="8"/>
            <x v="9"/>
            <x v="12"/>
            <x v="14"/>
            <x v="15"/>
            <x v="16"/>
            <x v="17"/>
            <x v="18"/>
            <x v="19"/>
            <x v="20"/>
            <x v="21"/>
            <x v="30"/>
            <x v="31"/>
            <x v="34"/>
          </reference>
        </references>
      </pivotArea>
    </format>
    <format dxfId="57">
      <pivotArea dataOnly="0" labelOnly="1" grandRow="1" outline="0" fieldPosition="0"/>
    </format>
    <format dxfId="56">
      <pivotArea dataOnly="0" labelOnly="1" fieldPosition="0">
        <references count="2">
          <reference field="0" count="0"/>
          <reference field="1" count="1" selected="0">
            <x v="1"/>
          </reference>
        </references>
      </pivotArea>
    </format>
    <format dxfId="55">
      <pivotArea dataOnly="0" labelOnly="1" fieldPosition="0">
        <references count="2">
          <reference field="0" count="0"/>
          <reference field="1" count="1" selected="0">
            <x v="3"/>
          </reference>
        </references>
      </pivotArea>
    </format>
    <format dxfId="54">
      <pivotArea dataOnly="0" labelOnly="1" fieldPosition="0">
        <references count="2">
          <reference field="0" count="0"/>
          <reference field="1" count="1" selected="0">
            <x v="4"/>
          </reference>
        </references>
      </pivotArea>
    </format>
    <format dxfId="53">
      <pivotArea dataOnly="0" labelOnly="1" fieldPosition="0">
        <references count="2">
          <reference field="0" count="0"/>
          <reference field="1" count="1" selected="0">
            <x v="6"/>
          </reference>
        </references>
      </pivotArea>
    </format>
    <format dxfId="52">
      <pivotArea dataOnly="0" labelOnly="1" fieldPosition="0">
        <references count="2">
          <reference field="0" count="0"/>
          <reference field="1" count="1" selected="0">
            <x v="8"/>
          </reference>
        </references>
      </pivotArea>
    </format>
    <format dxfId="51">
      <pivotArea dataOnly="0" labelOnly="1" fieldPosition="0">
        <references count="2">
          <reference field="0" count="0"/>
          <reference field="1" count="1" selected="0">
            <x v="9"/>
          </reference>
        </references>
      </pivotArea>
    </format>
    <format dxfId="50">
      <pivotArea dataOnly="0" labelOnly="1" fieldPosition="0">
        <references count="2">
          <reference field="0" count="0"/>
          <reference field="1" count="1" selected="0">
            <x v="12"/>
          </reference>
        </references>
      </pivotArea>
    </format>
    <format dxfId="49">
      <pivotArea dataOnly="0" labelOnly="1" fieldPosition="0">
        <references count="2">
          <reference field="0" count="0"/>
          <reference field="1" count="1" selected="0">
            <x v="14"/>
          </reference>
        </references>
      </pivotArea>
    </format>
    <format dxfId="48">
      <pivotArea dataOnly="0" labelOnly="1" fieldPosition="0">
        <references count="2">
          <reference field="0" count="0"/>
          <reference field="1" count="1" selected="0">
            <x v="15"/>
          </reference>
        </references>
      </pivotArea>
    </format>
    <format dxfId="47">
      <pivotArea dataOnly="0" labelOnly="1" fieldPosition="0">
        <references count="2">
          <reference field="0" count="0"/>
          <reference field="1" count="1" selected="0">
            <x v="16"/>
          </reference>
        </references>
      </pivotArea>
    </format>
    <format dxfId="46">
      <pivotArea dataOnly="0" labelOnly="1" fieldPosition="0">
        <references count="2">
          <reference field="0" count="0"/>
          <reference field="1" count="1" selected="0">
            <x v="17"/>
          </reference>
        </references>
      </pivotArea>
    </format>
    <format dxfId="45">
      <pivotArea dataOnly="0" labelOnly="1" fieldPosition="0">
        <references count="2">
          <reference field="0" count="0"/>
          <reference field="1" count="1" selected="0">
            <x v="18"/>
          </reference>
        </references>
      </pivotArea>
    </format>
    <format dxfId="44">
      <pivotArea dataOnly="0" labelOnly="1" fieldPosition="0">
        <references count="2">
          <reference field="0" count="0"/>
          <reference field="1" count="1" selected="0">
            <x v="19"/>
          </reference>
        </references>
      </pivotArea>
    </format>
    <format dxfId="43">
      <pivotArea dataOnly="0" labelOnly="1" fieldPosition="0">
        <references count="2">
          <reference field="0" count="0"/>
          <reference field="1" count="1" selected="0">
            <x v="20"/>
          </reference>
        </references>
      </pivotArea>
    </format>
    <format dxfId="42">
      <pivotArea dataOnly="0" labelOnly="1" fieldPosition="0">
        <references count="2">
          <reference field="0" count="0"/>
          <reference field="1" count="1" selected="0">
            <x v="21"/>
          </reference>
        </references>
      </pivotArea>
    </format>
    <format dxfId="41">
      <pivotArea dataOnly="0" labelOnly="1" fieldPosition="0">
        <references count="2">
          <reference field="0" count="0"/>
          <reference field="1" count="1" selected="0">
            <x v="30"/>
          </reference>
        </references>
      </pivotArea>
    </format>
    <format dxfId="40">
      <pivotArea dataOnly="0" labelOnly="1" fieldPosition="0">
        <references count="2">
          <reference field="0" count="0"/>
          <reference field="1" count="1" selected="0">
            <x v="31"/>
          </reference>
        </references>
      </pivotArea>
    </format>
    <format dxfId="39">
      <pivotArea dataOnly="0" labelOnly="1" fieldPosition="0">
        <references count="2">
          <reference field="0" count="0"/>
          <reference field="1" count="1" selected="0">
            <x v="34"/>
          </reference>
        </references>
      </pivotArea>
    </format>
    <format dxfId="3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E59:F69" firstHeaderRow="1" firstDataRow="1" firstDataCol="1"/>
  <pivotFields count="29">
    <pivotField axis="axisRow" showAll="0">
      <items count="15">
        <item h="1" x="1"/>
        <item h="1" x="3"/>
        <item h="1" x="4"/>
        <item h="1" x="5"/>
        <item h="1" x="0"/>
        <item h="1" x="6"/>
        <item x="2"/>
        <item h="1" x="13"/>
        <item h="1" x="7"/>
        <item h="1" x="8"/>
        <item h="1" x="9"/>
        <item h="1" x="10"/>
        <item h="1" x="11"/>
        <item h="1"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2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showAll="0"/>
    <pivotField showAll="0"/>
  </pivotFields>
  <rowFields count="2">
    <field x="0"/>
    <field x="26"/>
  </rowFields>
  <rowItems count="10">
    <i>
      <x v="6"/>
    </i>
    <i r="1">
      <x v="3"/>
    </i>
    <i r="1">
      <x v="4"/>
    </i>
    <i r="1">
      <x v="8"/>
    </i>
    <i r="1">
      <x v="11"/>
    </i>
    <i r="1">
      <x v="12"/>
    </i>
    <i r="1">
      <x v="14"/>
    </i>
    <i r="1">
      <x v="15"/>
    </i>
    <i r="1">
      <x v="18"/>
    </i>
    <i t="grand">
      <x/>
    </i>
  </rowItems>
  <colItems count="1">
    <i/>
  </colItems>
  <dataFields count="1">
    <dataField name="Moyenne de K/D/A" fld="15" subtotal="average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E17:G21" firstHeaderRow="1" firstDataRow="2" firstDataCol="1"/>
  <pivotFields count="29">
    <pivotField axis="axisRow" showAll="0">
      <items count="15">
        <item h="1" x="1"/>
        <item h="1" x="3"/>
        <item h="1" x="4"/>
        <item h="1" x="5"/>
        <item h="1" x="0"/>
        <item h="1" x="6"/>
        <item x="2"/>
        <item h="1" x="13"/>
        <item h="1" x="7"/>
        <item h="1" x="8"/>
        <item h="1" x="9"/>
        <item h="1" x="10"/>
        <item h="1" x="11"/>
        <item h="1" x="12"/>
        <item t="default"/>
      </items>
    </pivotField>
    <pivotField axis="axisRow" showAll="0">
      <items count="23">
        <item h="1" x="10"/>
        <item h="1" x="2"/>
        <item h="1" x="9"/>
        <item h="1" x="11"/>
        <item h="1" x="3"/>
        <item h="1" x="0"/>
        <item h="1" x="8"/>
        <item h="1" x="4"/>
        <item h="1" x="6"/>
        <item h="1" x="1"/>
        <item h="1" x="5"/>
        <item h="1" x="7"/>
        <item x="12"/>
        <item h="1" x="21"/>
        <item h="1" x="13"/>
        <item h="1" x="14"/>
        <item h="1" x="15"/>
        <item h="1" x="16"/>
        <item h="1" x="17"/>
        <item h="1" x="18"/>
        <item h="1" x="19"/>
        <item h="1" x="2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</pivotFields>
  <rowFields count="2">
    <field x="0"/>
    <field x="1"/>
  </rowFields>
  <rowItems count="3">
    <i>
      <x v="6"/>
    </i>
    <i r="1"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ictoire" fld="22" baseField="0" baseItem="0"/>
    <dataField name="Somme de Défaite" fld="23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E80:H91" firstHeaderRow="1" firstDataRow="2" firstDataCol="1"/>
  <pivotFields count="29">
    <pivotField axis="axisRow" showAll="0">
      <items count="15">
        <item h="1" x="1"/>
        <item h="1" x="3"/>
        <item h="1" x="4"/>
        <item h="1" x="8"/>
        <item h="1" x="5"/>
        <item h="1" x="0"/>
        <item h="1" x="6"/>
        <item x="2"/>
        <item h="1" x="7"/>
        <item h="1" x="13"/>
        <item h="1" x="9"/>
        <item h="1" x="10"/>
        <item h="1" x="11"/>
        <item h="1"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25"/>
        <item x="17"/>
        <item x="18"/>
        <item x="19"/>
        <item x="20"/>
        <item x="21"/>
        <item x="22"/>
        <item x="23"/>
        <item x="24"/>
        <item t="default"/>
      </items>
    </pivotField>
    <pivotField showAll="0"/>
    <pivotField showAll="0"/>
  </pivotFields>
  <rowFields count="2">
    <field x="0"/>
    <field x="26"/>
  </rowFields>
  <rowItems count="10">
    <i>
      <x v="7"/>
    </i>
    <i r="1">
      <x v="3"/>
    </i>
    <i r="1">
      <x v="4"/>
    </i>
    <i r="1">
      <x v="8"/>
    </i>
    <i r="1">
      <x v="11"/>
    </i>
    <i r="1">
      <x v="12"/>
    </i>
    <i r="1">
      <x v="14"/>
    </i>
    <i r="1">
      <x v="15"/>
    </i>
    <i r="1">
      <x v="1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ués" fld="12" baseField="0" baseItem="0"/>
    <dataField name="Somme de Morts" fld="13" baseField="0" baseItem="0"/>
    <dataField name="Somme de Assistances" fld="14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E1:G4" firstHeaderRow="1" firstDataRow="2" firstDataCol="1"/>
  <pivotFields count="29">
    <pivotField axis="axisRow" showAll="0">
      <items count="15">
        <item h="1" x="1"/>
        <item h="1" x="3"/>
        <item h="1" x="4"/>
        <item h="1" x="5"/>
        <item h="1" x="0"/>
        <item h="1" x="6"/>
        <item x="2"/>
        <item h="1" x="13"/>
        <item h="1" x="7"/>
        <item h="1" x="8"/>
        <item h="1" x="9"/>
        <item h="1" x="10"/>
        <item h="1" x="11"/>
        <item h="1"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</pivotFields>
  <rowFields count="1">
    <field x="0"/>
  </rowFields>
  <rowItems count="2"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ictoire" fld="22" baseField="0" baseItem="0"/>
    <dataField name="Somme de Défaite" fld="23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E36:G42" firstHeaderRow="1" firstDataRow="2" firstDataCol="1"/>
  <pivotFields count="29">
    <pivotField axis="axisRow" showAll="0">
      <items count="15">
        <item h="1" x="1"/>
        <item h="1" x="3"/>
        <item h="1" x="4"/>
        <item h="1" x="5"/>
        <item h="1" x="0"/>
        <item h="1" x="6"/>
        <item x="2"/>
        <item h="1" x="13"/>
        <item h="1" x="7"/>
        <item h="1" x="8"/>
        <item h="1" x="9"/>
        <item h="1" x="10"/>
        <item h="1" x="11"/>
        <item h="1" x="12"/>
        <item t="default"/>
      </items>
    </pivotField>
    <pivotField axis="axisRow" showAll="0">
      <items count="23">
        <item h="1" x="10"/>
        <item h="1" x="2"/>
        <item h="1" x="9"/>
        <item h="1" x="11"/>
        <item h="1" x="3"/>
        <item h="1" x="0"/>
        <item h="1" x="8"/>
        <item h="1" x="4"/>
        <item x="6"/>
        <item h="1" x="1"/>
        <item h="1" x="5"/>
        <item h="1" x="7"/>
        <item h="1" x="12"/>
        <item h="1" x="21"/>
        <item h="1" x="13"/>
        <item h="1" x="14"/>
        <item h="1" x="15"/>
        <item h="1" x="16"/>
        <item h="1" x="17"/>
        <item h="1" x="18"/>
        <item h="1" x="19"/>
        <item h="1" x="20"/>
        <item t="default"/>
      </items>
    </pivotField>
    <pivotField axis="axisRow" showAll="0">
      <items count="29">
        <item h="1" x="3"/>
        <item h="1" x="5"/>
        <item h="1" x="10"/>
        <item h="1" x="6"/>
        <item h="1" x="7"/>
        <item h="1" x="1"/>
        <item h="1" x="2"/>
        <item h="1" x="11"/>
        <item h="1" x="0"/>
        <item x="9"/>
        <item h="1" x="4"/>
        <item h="1" x="8"/>
        <item h="1" x="12"/>
        <item h="1" x="27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t="default"/>
      </items>
    </pivotField>
    <pivotField axis="axisRow" showAll="0">
      <items count="24">
        <item h="1" x="1"/>
        <item h="1" x="6"/>
        <item h="1" x="5"/>
        <item h="1" x="11"/>
        <item h="1" x="7"/>
        <item h="1" x="9"/>
        <item h="1" x="2"/>
        <item h="1" x="4"/>
        <item h="1" x="3"/>
        <item x="8"/>
        <item h="1" x="0"/>
        <item h="1" x="10"/>
        <item h="1" x="21"/>
        <item h="1" m="1" x="22"/>
        <item h="1" x="12"/>
        <item h="1" x="13"/>
        <item h="1" x="14"/>
        <item h="1" x="15"/>
        <item h="1" x="16"/>
        <item h="1" x="17"/>
        <item h="1" x="18"/>
        <item h="1" x="19"/>
        <item h="1" x="2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</pivotFields>
  <rowFields count="4">
    <field x="0"/>
    <field x="1"/>
    <field x="2"/>
    <field x="3"/>
  </rowFields>
  <rowItems count="5">
    <i>
      <x v="6"/>
    </i>
    <i r="1">
      <x v="8"/>
    </i>
    <i r="2">
      <x v="9"/>
    </i>
    <i r="3"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ictoire" fld="22" baseField="0" baseItem="0"/>
    <dataField name="Somme de Défaite" fld="23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ivotTable" Target="../pivotTables/pivotTable7.xml"/><Relationship Id="rId7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6" Type="http://schemas.openxmlformats.org/officeDocument/2006/relationships/pivotTable" Target="../pivotTables/pivotTable10.xml"/><Relationship Id="rId5" Type="http://schemas.openxmlformats.org/officeDocument/2006/relationships/pivotTable" Target="../pivotTables/pivotTable9.xml"/><Relationship Id="rId4" Type="http://schemas.openxmlformats.org/officeDocument/2006/relationships/pivotTable" Target="../pivotTables/pivotTable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3.xml"/><Relationship Id="rId7" Type="http://schemas.openxmlformats.org/officeDocument/2006/relationships/drawing" Target="../drawings/drawing3.xml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Relationship Id="rId6" Type="http://schemas.openxmlformats.org/officeDocument/2006/relationships/printerSettings" Target="../printerSettings/printerSettings5.bin"/><Relationship Id="rId5" Type="http://schemas.openxmlformats.org/officeDocument/2006/relationships/pivotTable" Target="../pivotTables/pivotTable15.xml"/><Relationship Id="rId4" Type="http://schemas.openxmlformats.org/officeDocument/2006/relationships/pivotTable" Target="../pivotTables/pivot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4"/>
  <sheetViews>
    <sheetView topLeftCell="H28" zoomScale="55" zoomScaleNormal="55" workbookViewId="0">
      <selection activeCell="AC78" sqref="AC78"/>
    </sheetView>
  </sheetViews>
  <sheetFormatPr baseColWidth="10" defaultRowHeight="14.4" x14ac:dyDescent="0.3"/>
  <cols>
    <col min="1" max="1" width="19" style="1" customWidth="1"/>
    <col min="2" max="2" width="21.5546875" style="1" customWidth="1"/>
    <col min="3" max="3" width="23.5546875" style="1" bestFit="1" customWidth="1"/>
    <col min="4" max="4" width="17.33203125" style="1" customWidth="1"/>
    <col min="5" max="6" width="11.44140625" style="1"/>
    <col min="7" max="7" width="17.5546875" style="1" customWidth="1"/>
    <col min="8" max="8" width="21.44140625" style="1" customWidth="1"/>
    <col min="9" max="9" width="22.44140625" style="1" customWidth="1"/>
    <col min="10" max="10" width="17.109375" style="1" customWidth="1"/>
    <col min="11" max="11" width="14.6640625" style="1" bestFit="1" customWidth="1"/>
    <col min="12" max="17" width="11.44140625" style="1"/>
    <col min="18" max="18" width="18.33203125" style="1" bestFit="1" customWidth="1"/>
    <col min="19" max="19" width="15.5546875" style="1" bestFit="1" customWidth="1"/>
    <col min="20" max="20" width="11.5546875" style="80" bestFit="1" customWidth="1"/>
    <col min="21" max="21" width="11.5546875" style="51" customWidth="1"/>
    <col min="22" max="22" width="12" style="80" bestFit="1" customWidth="1"/>
    <col min="23" max="24" width="15.33203125" style="1" customWidth="1"/>
    <col min="25" max="25" width="36.33203125" style="3" customWidth="1"/>
    <col min="26" max="26" width="14.44140625" style="3" customWidth="1"/>
    <col min="27" max="27" width="12" style="34" bestFit="1" customWidth="1"/>
    <col min="28" max="28" width="12" style="37" customWidth="1"/>
    <col min="29" max="29" width="12" style="35" customWidth="1"/>
    <col min="30" max="30" width="35.109375" customWidth="1"/>
  </cols>
  <sheetData>
    <row r="1" spans="1:30" x14ac:dyDescent="0.3">
      <c r="A1" s="1" t="s">
        <v>0</v>
      </c>
      <c r="B1" s="1" t="s">
        <v>70</v>
      </c>
      <c r="C1" s="1" t="s">
        <v>37</v>
      </c>
      <c r="D1" s="1" t="s">
        <v>1</v>
      </c>
      <c r="E1" s="1" t="s">
        <v>2</v>
      </c>
      <c r="F1" s="1" t="s">
        <v>3</v>
      </c>
      <c r="G1" s="1" t="s">
        <v>8</v>
      </c>
      <c r="H1" s="1" t="s">
        <v>9</v>
      </c>
      <c r="I1" s="1" t="s">
        <v>12</v>
      </c>
      <c r="J1" s="1" t="s">
        <v>13</v>
      </c>
      <c r="K1" s="1" t="s">
        <v>10</v>
      </c>
      <c r="L1" s="1" t="s">
        <v>11</v>
      </c>
      <c r="M1" s="1" t="s">
        <v>4</v>
      </c>
      <c r="N1" s="1" t="s">
        <v>5</v>
      </c>
      <c r="O1" s="1" t="s">
        <v>6</v>
      </c>
      <c r="P1" s="1" t="s">
        <v>7</v>
      </c>
      <c r="Q1" s="1" t="s">
        <v>148</v>
      </c>
      <c r="R1" s="1" t="s">
        <v>19</v>
      </c>
      <c r="S1" s="1" t="s">
        <v>18</v>
      </c>
      <c r="T1" s="80" t="s">
        <v>20</v>
      </c>
      <c r="U1" s="51" t="s">
        <v>174</v>
      </c>
      <c r="V1" s="80" t="s">
        <v>147</v>
      </c>
      <c r="W1" s="1" t="s">
        <v>153</v>
      </c>
      <c r="X1" s="1" t="s">
        <v>152</v>
      </c>
      <c r="Y1" s="1" t="s">
        <v>45</v>
      </c>
      <c r="Z1" s="1" t="s">
        <v>137</v>
      </c>
      <c r="AA1" s="45" t="s">
        <v>28</v>
      </c>
      <c r="AB1" s="35" t="s">
        <v>166</v>
      </c>
      <c r="AC1" s="35" t="s">
        <v>167</v>
      </c>
      <c r="AD1" s="1" t="s">
        <v>22</v>
      </c>
    </row>
    <row r="2" spans="1:30" s="21" customFormat="1" x14ac:dyDescent="0.3">
      <c r="A2" s="17" t="s">
        <v>14</v>
      </c>
      <c r="B2" s="17" t="s">
        <v>15</v>
      </c>
      <c r="C2" s="17" t="s">
        <v>38</v>
      </c>
      <c r="D2" s="17">
        <v>4</v>
      </c>
      <c r="E2" s="17">
        <v>3</v>
      </c>
      <c r="F2" s="17">
        <v>3</v>
      </c>
      <c r="G2" s="17">
        <v>4</v>
      </c>
      <c r="H2" s="17">
        <v>3</v>
      </c>
      <c r="I2" s="17" t="s">
        <v>17</v>
      </c>
      <c r="J2" s="17" t="s">
        <v>16</v>
      </c>
      <c r="K2" s="17">
        <v>1</v>
      </c>
      <c r="L2" s="17">
        <v>1</v>
      </c>
      <c r="M2" s="17">
        <v>6</v>
      </c>
      <c r="N2" s="17">
        <v>4</v>
      </c>
      <c r="O2" s="17">
        <v>6</v>
      </c>
      <c r="P2" s="17">
        <v>146</v>
      </c>
      <c r="Q2" s="17">
        <v>18100</v>
      </c>
      <c r="R2" s="17">
        <v>27</v>
      </c>
      <c r="S2" s="17">
        <v>42</v>
      </c>
      <c r="T2" s="82">
        <f>P2/(R2+S2/60)</f>
        <v>5.2707581227436826</v>
      </c>
      <c r="U2" s="18">
        <f t="shared" ref="U2:U18" si="0">(M2+O2)/N2</f>
        <v>3</v>
      </c>
      <c r="V2" s="82">
        <f t="shared" ref="V2:V33" si="1">Q2/(R2+S2/60)</f>
        <v>653.42960288808661</v>
      </c>
      <c r="W2" s="17">
        <v>1</v>
      </c>
      <c r="X2" s="17">
        <v>0</v>
      </c>
      <c r="Y2" s="19" t="s">
        <v>48</v>
      </c>
      <c r="Z2" s="19" t="s">
        <v>138</v>
      </c>
      <c r="AA2" s="20">
        <v>43284</v>
      </c>
      <c r="AB2" s="38">
        <v>27</v>
      </c>
      <c r="AC2" s="36">
        <v>7</v>
      </c>
    </row>
    <row r="3" spans="1:30" s="21" customFormat="1" x14ac:dyDescent="0.3">
      <c r="A3" s="17" t="s">
        <v>14</v>
      </c>
      <c r="B3" s="17" t="s">
        <v>15</v>
      </c>
      <c r="C3" s="17" t="s">
        <v>38</v>
      </c>
      <c r="D3" s="17">
        <v>4</v>
      </c>
      <c r="E3" s="17">
        <v>3</v>
      </c>
      <c r="F3" s="17">
        <v>3</v>
      </c>
      <c r="G3" s="17">
        <v>3</v>
      </c>
      <c r="H3" s="17">
        <v>4</v>
      </c>
      <c r="I3" s="17" t="s">
        <v>17</v>
      </c>
      <c r="J3" s="17" t="s">
        <v>21</v>
      </c>
      <c r="K3" s="17">
        <v>0</v>
      </c>
      <c r="L3" s="17">
        <v>0</v>
      </c>
      <c r="M3" s="17">
        <v>7</v>
      </c>
      <c r="N3" s="17">
        <v>5</v>
      </c>
      <c r="O3" s="17">
        <v>10</v>
      </c>
      <c r="P3" s="17">
        <v>180</v>
      </c>
      <c r="Q3" s="17">
        <v>25500</v>
      </c>
      <c r="R3" s="17">
        <v>34</v>
      </c>
      <c r="S3" s="17">
        <v>4</v>
      </c>
      <c r="T3" s="82">
        <f t="shared" ref="T3:T66" si="2">P3/(R3+S3/60)</f>
        <v>5.283757338551859</v>
      </c>
      <c r="U3" s="18">
        <f t="shared" si="0"/>
        <v>3.4</v>
      </c>
      <c r="V3" s="82">
        <f t="shared" si="1"/>
        <v>748.53228962817991</v>
      </c>
      <c r="W3" s="17">
        <v>1</v>
      </c>
      <c r="X3" s="17">
        <v>0</v>
      </c>
      <c r="Y3" s="19" t="s">
        <v>46</v>
      </c>
      <c r="Z3" s="19" t="s">
        <v>138</v>
      </c>
      <c r="AA3" s="20">
        <v>43284</v>
      </c>
      <c r="AB3" s="38">
        <v>27</v>
      </c>
      <c r="AC3" s="36">
        <v>7</v>
      </c>
      <c r="AD3" s="21" t="s">
        <v>23</v>
      </c>
    </row>
    <row r="4" spans="1:30" s="21" customFormat="1" x14ac:dyDescent="0.3">
      <c r="A4" s="17" t="s">
        <v>30</v>
      </c>
      <c r="B4" s="17" t="s">
        <v>31</v>
      </c>
      <c r="C4" s="17" t="s">
        <v>39</v>
      </c>
      <c r="D4" s="17">
        <v>4</v>
      </c>
      <c r="E4" s="17">
        <v>3</v>
      </c>
      <c r="F4" s="17">
        <v>3</v>
      </c>
      <c r="G4" s="17">
        <v>3</v>
      </c>
      <c r="H4" s="17">
        <v>3</v>
      </c>
      <c r="I4" s="17" t="s">
        <v>33</v>
      </c>
      <c r="J4" s="17" t="s">
        <v>32</v>
      </c>
      <c r="K4" s="17">
        <v>0</v>
      </c>
      <c r="L4" s="17">
        <v>0</v>
      </c>
      <c r="M4" s="17">
        <v>3</v>
      </c>
      <c r="N4" s="17">
        <v>3</v>
      </c>
      <c r="O4" s="17">
        <v>6</v>
      </c>
      <c r="P4" s="17">
        <v>136</v>
      </c>
      <c r="Q4" s="17">
        <v>10400</v>
      </c>
      <c r="R4" s="17">
        <v>22</v>
      </c>
      <c r="S4" s="17">
        <v>11</v>
      </c>
      <c r="T4" s="82">
        <f t="shared" si="2"/>
        <v>6.1307287753568742</v>
      </c>
      <c r="U4" s="18">
        <f t="shared" si="0"/>
        <v>3</v>
      </c>
      <c r="V4" s="82">
        <f t="shared" si="1"/>
        <v>468.82043576258451</v>
      </c>
      <c r="W4" s="17">
        <v>1</v>
      </c>
      <c r="X4" s="17">
        <v>0</v>
      </c>
      <c r="Y4" s="22" t="s">
        <v>151</v>
      </c>
      <c r="Z4" s="19" t="s">
        <v>138</v>
      </c>
      <c r="AA4" s="20">
        <v>43285</v>
      </c>
      <c r="AB4" s="38">
        <v>27</v>
      </c>
      <c r="AC4" s="36">
        <v>7</v>
      </c>
    </row>
    <row r="5" spans="1:30" s="21" customFormat="1" x14ac:dyDescent="0.3">
      <c r="A5" s="17" t="s">
        <v>14</v>
      </c>
      <c r="B5" s="17" t="s">
        <v>34</v>
      </c>
      <c r="C5" s="17" t="s">
        <v>38</v>
      </c>
      <c r="D5" s="17">
        <v>2</v>
      </c>
      <c r="E5" s="17">
        <v>3</v>
      </c>
      <c r="F5" s="17">
        <v>4</v>
      </c>
      <c r="G5" s="17">
        <v>3</v>
      </c>
      <c r="H5" s="17">
        <v>3</v>
      </c>
      <c r="I5" s="17" t="s">
        <v>36</v>
      </c>
      <c r="J5" s="17" t="s">
        <v>35</v>
      </c>
      <c r="K5" s="17">
        <v>0</v>
      </c>
      <c r="L5" s="17">
        <v>1</v>
      </c>
      <c r="M5" s="17">
        <v>2</v>
      </c>
      <c r="N5" s="17">
        <v>3</v>
      </c>
      <c r="O5" s="17">
        <v>8</v>
      </c>
      <c r="P5" s="17">
        <v>220</v>
      </c>
      <c r="Q5" s="17">
        <v>20300</v>
      </c>
      <c r="R5" s="17">
        <v>31</v>
      </c>
      <c r="S5" s="17">
        <v>4</v>
      </c>
      <c r="T5" s="82">
        <f t="shared" si="2"/>
        <v>7.0815450643776821</v>
      </c>
      <c r="U5" s="18">
        <f t="shared" si="0"/>
        <v>3.3333333333333335</v>
      </c>
      <c r="V5" s="82">
        <f t="shared" si="1"/>
        <v>653.43347639484978</v>
      </c>
      <c r="W5" s="17">
        <v>1</v>
      </c>
      <c r="X5" s="17">
        <v>0</v>
      </c>
      <c r="Y5" s="19" t="s">
        <v>47</v>
      </c>
      <c r="Z5" s="19" t="s">
        <v>138</v>
      </c>
      <c r="AA5" s="20">
        <v>43285</v>
      </c>
      <c r="AB5" s="38">
        <v>27</v>
      </c>
      <c r="AC5" s="36">
        <v>7</v>
      </c>
    </row>
    <row r="6" spans="1:30" s="8" customFormat="1" x14ac:dyDescent="0.3">
      <c r="A6" s="4" t="s">
        <v>14</v>
      </c>
      <c r="B6" s="4" t="s">
        <v>41</v>
      </c>
      <c r="C6" s="4" t="s">
        <v>42</v>
      </c>
      <c r="D6" s="4">
        <v>3</v>
      </c>
      <c r="E6" s="4">
        <v>3</v>
      </c>
      <c r="F6" s="4">
        <v>3</v>
      </c>
      <c r="G6" s="4">
        <v>3</v>
      </c>
      <c r="H6" s="4">
        <v>3</v>
      </c>
      <c r="I6" s="4" t="s">
        <v>44</v>
      </c>
      <c r="J6" s="4" t="s">
        <v>43</v>
      </c>
      <c r="K6" s="4">
        <v>0</v>
      </c>
      <c r="L6" s="4">
        <v>1</v>
      </c>
      <c r="M6" s="4">
        <v>4</v>
      </c>
      <c r="N6" s="4">
        <v>3</v>
      </c>
      <c r="O6" s="4">
        <v>5</v>
      </c>
      <c r="P6" s="4">
        <v>185</v>
      </c>
      <c r="Q6" s="4">
        <v>21300</v>
      </c>
      <c r="R6" s="4">
        <v>30</v>
      </c>
      <c r="S6" s="4">
        <v>10</v>
      </c>
      <c r="T6" s="83">
        <f t="shared" si="2"/>
        <v>6.1325966850828726</v>
      </c>
      <c r="U6" s="5">
        <f t="shared" si="0"/>
        <v>3</v>
      </c>
      <c r="V6" s="83">
        <f t="shared" si="1"/>
        <v>706.07734806629833</v>
      </c>
      <c r="W6" s="4">
        <v>0</v>
      </c>
      <c r="X6" s="4">
        <v>1</v>
      </c>
      <c r="Y6" s="6" t="s">
        <v>49</v>
      </c>
      <c r="Z6" s="6" t="s">
        <v>138</v>
      </c>
      <c r="AA6" s="7">
        <v>43286</v>
      </c>
      <c r="AB6" s="39">
        <v>27</v>
      </c>
      <c r="AC6" s="42">
        <v>7</v>
      </c>
      <c r="AD6" s="8" t="s">
        <v>50</v>
      </c>
    </row>
    <row r="7" spans="1:30" s="21" customFormat="1" x14ac:dyDescent="0.3">
      <c r="A7" s="17" t="s">
        <v>14</v>
      </c>
      <c r="B7" s="17" t="s">
        <v>59</v>
      </c>
      <c r="C7" s="17" t="s">
        <v>38</v>
      </c>
      <c r="D7" s="17">
        <v>2</v>
      </c>
      <c r="E7" s="17">
        <v>2</v>
      </c>
      <c r="F7" s="17">
        <v>2</v>
      </c>
      <c r="G7" s="17">
        <v>2</v>
      </c>
      <c r="H7" s="17">
        <v>4</v>
      </c>
      <c r="I7" s="17" t="s">
        <v>61</v>
      </c>
      <c r="J7" s="17" t="s">
        <v>60</v>
      </c>
      <c r="K7" s="17">
        <v>0</v>
      </c>
      <c r="L7" s="17">
        <v>0</v>
      </c>
      <c r="M7" s="17">
        <v>11</v>
      </c>
      <c r="N7" s="17">
        <v>7</v>
      </c>
      <c r="O7" s="17">
        <v>9</v>
      </c>
      <c r="P7" s="17">
        <v>185</v>
      </c>
      <c r="Q7" s="17">
        <v>30400</v>
      </c>
      <c r="R7" s="17">
        <v>37</v>
      </c>
      <c r="S7" s="17">
        <v>18</v>
      </c>
      <c r="T7" s="82">
        <f t="shared" si="2"/>
        <v>4.9597855227882039</v>
      </c>
      <c r="U7" s="18">
        <f t="shared" si="0"/>
        <v>2.8571428571428572</v>
      </c>
      <c r="V7" s="82">
        <f t="shared" si="1"/>
        <v>815.01340482573733</v>
      </c>
      <c r="W7" s="17">
        <v>1</v>
      </c>
      <c r="X7" s="17">
        <v>0</v>
      </c>
      <c r="Y7" s="19" t="s">
        <v>62</v>
      </c>
      <c r="Z7" s="19" t="s">
        <v>138</v>
      </c>
      <c r="AA7" s="20">
        <v>43286</v>
      </c>
      <c r="AB7" s="38">
        <v>27</v>
      </c>
      <c r="AC7" s="36">
        <v>7</v>
      </c>
      <c r="AD7" s="21" t="s">
        <v>63</v>
      </c>
    </row>
    <row r="8" spans="1:30" s="8" customFormat="1" x14ac:dyDescent="0.3">
      <c r="A8" s="4" t="s">
        <v>14</v>
      </c>
      <c r="B8" s="4" t="s">
        <v>64</v>
      </c>
      <c r="C8" s="4" t="s">
        <v>39</v>
      </c>
      <c r="D8" s="4">
        <v>3</v>
      </c>
      <c r="E8" s="4">
        <v>3</v>
      </c>
      <c r="F8" s="4">
        <v>4</v>
      </c>
      <c r="G8" s="4">
        <v>4</v>
      </c>
      <c r="H8" s="4">
        <v>3</v>
      </c>
      <c r="I8" s="4" t="s">
        <v>57</v>
      </c>
      <c r="J8" s="4" t="s">
        <v>65</v>
      </c>
      <c r="K8" s="4">
        <v>0</v>
      </c>
      <c r="L8" s="4">
        <v>0</v>
      </c>
      <c r="M8" s="4">
        <v>6</v>
      </c>
      <c r="N8" s="4">
        <v>1</v>
      </c>
      <c r="O8" s="4">
        <v>0</v>
      </c>
      <c r="P8" s="4">
        <v>180</v>
      </c>
      <c r="Q8" s="4">
        <v>13700</v>
      </c>
      <c r="R8" s="4">
        <v>23</v>
      </c>
      <c r="S8" s="4">
        <v>14</v>
      </c>
      <c r="T8" s="83">
        <f t="shared" si="2"/>
        <v>7.747489239598278</v>
      </c>
      <c r="U8" s="5">
        <f t="shared" si="0"/>
        <v>6</v>
      </c>
      <c r="V8" s="83">
        <f t="shared" si="1"/>
        <v>589.67001434720225</v>
      </c>
      <c r="W8" s="4">
        <v>0</v>
      </c>
      <c r="X8" s="4">
        <v>1</v>
      </c>
      <c r="Y8" s="6" t="s">
        <v>66</v>
      </c>
      <c r="Z8" s="6" t="s">
        <v>138</v>
      </c>
      <c r="AA8" s="7">
        <v>43287</v>
      </c>
      <c r="AB8" s="39">
        <v>27</v>
      </c>
      <c r="AC8" s="42">
        <v>7</v>
      </c>
    </row>
    <row r="9" spans="1:30" s="8" customFormat="1" x14ac:dyDescent="0.3">
      <c r="A9" s="4" t="s">
        <v>14</v>
      </c>
      <c r="B9" s="4" t="s">
        <v>68</v>
      </c>
      <c r="C9" s="4" t="s">
        <v>39</v>
      </c>
      <c r="D9" s="4">
        <v>3</v>
      </c>
      <c r="E9" s="4">
        <v>3</v>
      </c>
      <c r="F9" s="4">
        <v>4</v>
      </c>
      <c r="G9" s="4">
        <v>3</v>
      </c>
      <c r="H9" s="4">
        <v>3</v>
      </c>
      <c r="I9" s="4" t="s">
        <v>67</v>
      </c>
      <c r="J9" s="4" t="s">
        <v>60</v>
      </c>
      <c r="K9" s="4">
        <v>0</v>
      </c>
      <c r="L9" s="4">
        <v>0</v>
      </c>
      <c r="M9" s="4">
        <v>6</v>
      </c>
      <c r="N9" s="4">
        <v>7</v>
      </c>
      <c r="O9" s="4">
        <v>7</v>
      </c>
      <c r="P9" s="4">
        <v>251</v>
      </c>
      <c r="Q9" s="4">
        <v>34200</v>
      </c>
      <c r="R9" s="4">
        <v>37</v>
      </c>
      <c r="S9" s="4">
        <v>43</v>
      </c>
      <c r="T9" s="83">
        <f t="shared" si="2"/>
        <v>6.6548828988068935</v>
      </c>
      <c r="U9" s="5">
        <f t="shared" si="0"/>
        <v>1.8571428571428572</v>
      </c>
      <c r="V9" s="83">
        <f t="shared" si="1"/>
        <v>906.76093680954477</v>
      </c>
      <c r="W9" s="4">
        <v>0</v>
      </c>
      <c r="X9" s="4">
        <v>1</v>
      </c>
      <c r="Y9" s="6" t="s">
        <v>69</v>
      </c>
      <c r="Z9" s="6" t="s">
        <v>138</v>
      </c>
      <c r="AA9" s="7">
        <v>43287</v>
      </c>
      <c r="AB9" s="39">
        <v>27</v>
      </c>
      <c r="AC9" s="42">
        <v>7</v>
      </c>
      <c r="AD9" s="8" t="s">
        <v>250</v>
      </c>
    </row>
    <row r="10" spans="1:30" s="8" customFormat="1" x14ac:dyDescent="0.3">
      <c r="A10" s="4" t="s">
        <v>71</v>
      </c>
      <c r="B10" s="4" t="s">
        <v>72</v>
      </c>
      <c r="C10" s="4" t="s">
        <v>38</v>
      </c>
      <c r="D10" s="4">
        <v>4</v>
      </c>
      <c r="E10" s="4">
        <v>3</v>
      </c>
      <c r="F10" s="4">
        <v>3</v>
      </c>
      <c r="G10" s="4">
        <v>4</v>
      </c>
      <c r="H10" s="4">
        <v>1</v>
      </c>
      <c r="I10" s="4" t="s">
        <v>16</v>
      </c>
      <c r="J10" s="4" t="s">
        <v>73</v>
      </c>
      <c r="K10" s="4">
        <v>0</v>
      </c>
      <c r="L10" s="4">
        <v>1</v>
      </c>
      <c r="M10" s="4">
        <v>6</v>
      </c>
      <c r="N10" s="4">
        <v>9</v>
      </c>
      <c r="O10" s="4">
        <v>14</v>
      </c>
      <c r="P10" s="4">
        <v>115</v>
      </c>
      <c r="Q10" s="4">
        <v>18400</v>
      </c>
      <c r="R10" s="4">
        <v>31</v>
      </c>
      <c r="S10" s="4">
        <v>33</v>
      </c>
      <c r="T10" s="83">
        <f t="shared" si="2"/>
        <v>3.6450079239302693</v>
      </c>
      <c r="U10" s="5">
        <f t="shared" si="0"/>
        <v>2.2222222222222223</v>
      </c>
      <c r="V10" s="83">
        <f t="shared" si="1"/>
        <v>583.20126782884313</v>
      </c>
      <c r="W10" s="4">
        <v>0</v>
      </c>
      <c r="X10" s="4">
        <v>1</v>
      </c>
      <c r="Y10" s="6" t="s">
        <v>83</v>
      </c>
      <c r="Z10" s="6" t="s">
        <v>138</v>
      </c>
      <c r="AA10" s="7">
        <v>43288</v>
      </c>
      <c r="AB10" s="39">
        <v>27</v>
      </c>
      <c r="AC10" s="42">
        <v>7</v>
      </c>
    </row>
    <row r="11" spans="1:30" s="21" customFormat="1" x14ac:dyDescent="0.3">
      <c r="A11" s="17" t="s">
        <v>14</v>
      </c>
      <c r="B11" s="17" t="s">
        <v>32</v>
      </c>
      <c r="C11" s="17" t="s">
        <v>38</v>
      </c>
      <c r="D11" s="17">
        <v>2</v>
      </c>
      <c r="E11" s="17">
        <v>2</v>
      </c>
      <c r="F11" s="17">
        <v>2</v>
      </c>
      <c r="G11" s="17">
        <v>2</v>
      </c>
      <c r="H11" s="17">
        <v>3</v>
      </c>
      <c r="I11" s="17" t="s">
        <v>73</v>
      </c>
      <c r="J11" s="17" t="s">
        <v>81</v>
      </c>
      <c r="K11" s="17">
        <v>0</v>
      </c>
      <c r="L11" s="17">
        <v>0</v>
      </c>
      <c r="M11" s="17">
        <v>1</v>
      </c>
      <c r="N11" s="17">
        <v>9</v>
      </c>
      <c r="O11" s="17">
        <v>4</v>
      </c>
      <c r="P11" s="17">
        <v>180</v>
      </c>
      <c r="Q11" s="17">
        <v>10800</v>
      </c>
      <c r="R11" s="17">
        <v>29</v>
      </c>
      <c r="S11" s="17">
        <v>52</v>
      </c>
      <c r="T11" s="82">
        <f t="shared" si="2"/>
        <v>6.0267857142857144</v>
      </c>
      <c r="U11" s="18">
        <f t="shared" si="0"/>
        <v>0.55555555555555558</v>
      </c>
      <c r="V11" s="82">
        <f t="shared" si="1"/>
        <v>361.60714285714283</v>
      </c>
      <c r="W11" s="17">
        <v>1</v>
      </c>
      <c r="X11" s="17">
        <v>0</v>
      </c>
      <c r="Y11" s="19" t="s">
        <v>82</v>
      </c>
      <c r="Z11" s="19" t="s">
        <v>138</v>
      </c>
      <c r="AA11" s="23">
        <v>43289</v>
      </c>
      <c r="AB11" s="36">
        <v>27</v>
      </c>
      <c r="AC11" s="36">
        <v>7</v>
      </c>
    </row>
    <row r="12" spans="1:30" s="8" customFormat="1" x14ac:dyDescent="0.3">
      <c r="A12" s="4" t="s">
        <v>30</v>
      </c>
      <c r="B12" s="4" t="s">
        <v>84</v>
      </c>
      <c r="C12" s="4" t="s">
        <v>85</v>
      </c>
      <c r="D12" s="4">
        <v>2</v>
      </c>
      <c r="E12" s="4">
        <v>2</v>
      </c>
      <c r="F12" s="4">
        <v>3</v>
      </c>
      <c r="G12" s="4">
        <v>3</v>
      </c>
      <c r="H12" s="4">
        <v>2</v>
      </c>
      <c r="I12" s="4" t="s">
        <v>67</v>
      </c>
      <c r="J12" s="4" t="s">
        <v>21</v>
      </c>
      <c r="K12" s="4">
        <v>0</v>
      </c>
      <c r="L12" s="4">
        <v>0</v>
      </c>
      <c r="M12" s="4">
        <v>5</v>
      </c>
      <c r="N12" s="4">
        <v>15</v>
      </c>
      <c r="O12" s="4">
        <v>17</v>
      </c>
      <c r="P12" s="4">
        <v>481</v>
      </c>
      <c r="Q12" s="4">
        <v>45900</v>
      </c>
      <c r="R12" s="4">
        <v>62</v>
      </c>
      <c r="S12" s="4">
        <v>28</v>
      </c>
      <c r="T12" s="83">
        <f t="shared" si="2"/>
        <v>7.700106723585912</v>
      </c>
      <c r="U12" s="5">
        <f t="shared" si="0"/>
        <v>1.4666666666666666</v>
      </c>
      <c r="V12" s="83">
        <f t="shared" si="1"/>
        <v>734.79188900747067</v>
      </c>
      <c r="W12" s="4">
        <v>0</v>
      </c>
      <c r="X12" s="4">
        <v>1</v>
      </c>
      <c r="Y12" s="6" t="s">
        <v>86</v>
      </c>
      <c r="Z12" s="6" t="s">
        <v>138</v>
      </c>
      <c r="AA12" s="7">
        <v>43291</v>
      </c>
      <c r="AB12" s="39">
        <v>28</v>
      </c>
      <c r="AC12" s="42">
        <v>7</v>
      </c>
      <c r="AD12" s="8" t="s">
        <v>87</v>
      </c>
    </row>
    <row r="13" spans="1:30" s="21" customFormat="1" x14ac:dyDescent="0.3">
      <c r="A13" s="17" t="s">
        <v>14</v>
      </c>
      <c r="B13" s="17" t="s">
        <v>88</v>
      </c>
      <c r="C13" s="17" t="s">
        <v>89</v>
      </c>
      <c r="D13" s="17">
        <v>4</v>
      </c>
      <c r="E13" s="17">
        <v>5</v>
      </c>
      <c r="F13" s="17">
        <v>4</v>
      </c>
      <c r="G13" s="17">
        <v>4</v>
      </c>
      <c r="H13" s="17">
        <v>4</v>
      </c>
      <c r="I13" s="17" t="s">
        <v>91</v>
      </c>
      <c r="J13" s="17" t="s">
        <v>21</v>
      </c>
      <c r="K13" s="17">
        <v>0</v>
      </c>
      <c r="L13" s="17">
        <v>0</v>
      </c>
      <c r="M13" s="17">
        <v>8</v>
      </c>
      <c r="N13" s="17">
        <v>2</v>
      </c>
      <c r="O13" s="17">
        <v>7</v>
      </c>
      <c r="P13" s="17">
        <v>129</v>
      </c>
      <c r="Q13" s="17">
        <v>16700</v>
      </c>
      <c r="R13" s="17">
        <v>20</v>
      </c>
      <c r="S13" s="17">
        <v>45</v>
      </c>
      <c r="T13" s="82">
        <f t="shared" si="2"/>
        <v>6.2168674698795181</v>
      </c>
      <c r="U13" s="18">
        <f t="shared" si="0"/>
        <v>7.5</v>
      </c>
      <c r="V13" s="82">
        <f t="shared" si="1"/>
        <v>804.81927710843377</v>
      </c>
      <c r="W13" s="17">
        <v>1</v>
      </c>
      <c r="X13" s="17">
        <v>0</v>
      </c>
      <c r="Y13" s="19" t="s">
        <v>90</v>
      </c>
      <c r="Z13" s="19" t="s">
        <v>138</v>
      </c>
      <c r="AA13" s="20">
        <v>43291</v>
      </c>
      <c r="AB13" s="38">
        <v>28</v>
      </c>
      <c r="AC13" s="36">
        <v>7</v>
      </c>
    </row>
    <row r="14" spans="1:30" s="16" customFormat="1" x14ac:dyDescent="0.3">
      <c r="A14" s="12" t="s">
        <v>14</v>
      </c>
      <c r="B14" s="12" t="s">
        <v>15</v>
      </c>
      <c r="C14" s="12" t="s">
        <v>38</v>
      </c>
      <c r="D14" s="12">
        <v>3</v>
      </c>
      <c r="E14" s="12">
        <v>3</v>
      </c>
      <c r="F14" s="12">
        <v>3</v>
      </c>
      <c r="G14" s="12">
        <v>3</v>
      </c>
      <c r="H14" s="12">
        <v>3</v>
      </c>
      <c r="I14" s="12" t="s">
        <v>92</v>
      </c>
      <c r="J14" s="12" t="s">
        <v>91</v>
      </c>
      <c r="K14" s="12">
        <v>1</v>
      </c>
      <c r="L14" s="12">
        <v>1</v>
      </c>
      <c r="M14" s="12">
        <v>4</v>
      </c>
      <c r="N14" s="12">
        <v>7</v>
      </c>
      <c r="O14" s="12">
        <v>1</v>
      </c>
      <c r="P14" s="12">
        <v>135</v>
      </c>
      <c r="Q14" s="12">
        <v>10500</v>
      </c>
      <c r="R14" s="12">
        <v>23</v>
      </c>
      <c r="S14" s="12">
        <v>0</v>
      </c>
      <c r="T14" s="84">
        <f t="shared" si="2"/>
        <v>5.8695652173913047</v>
      </c>
      <c r="U14" s="13">
        <f t="shared" si="0"/>
        <v>0.7142857142857143</v>
      </c>
      <c r="V14" s="83">
        <f t="shared" si="1"/>
        <v>456.52173913043481</v>
      </c>
      <c r="W14" s="12">
        <v>0</v>
      </c>
      <c r="X14" s="12">
        <v>1</v>
      </c>
      <c r="Y14" s="14" t="s">
        <v>93</v>
      </c>
      <c r="Z14" s="6" t="s">
        <v>138</v>
      </c>
      <c r="AA14" s="15">
        <v>43291</v>
      </c>
      <c r="AB14" s="40">
        <v>28</v>
      </c>
      <c r="AC14" s="43">
        <v>7</v>
      </c>
      <c r="AD14" s="16" t="s">
        <v>94</v>
      </c>
    </row>
    <row r="15" spans="1:30" s="21" customFormat="1" x14ac:dyDescent="0.3">
      <c r="A15" s="17" t="s">
        <v>30</v>
      </c>
      <c r="B15" s="17" t="s">
        <v>95</v>
      </c>
      <c r="C15" s="17" t="s">
        <v>38</v>
      </c>
      <c r="D15" s="17">
        <v>4</v>
      </c>
      <c r="E15" s="17">
        <v>3</v>
      </c>
      <c r="F15" s="17">
        <v>4</v>
      </c>
      <c r="G15" s="17">
        <v>3</v>
      </c>
      <c r="H15" s="17">
        <v>3</v>
      </c>
      <c r="I15" s="17" t="s">
        <v>96</v>
      </c>
      <c r="J15" s="17" t="s">
        <v>21</v>
      </c>
      <c r="K15" s="17">
        <v>1</v>
      </c>
      <c r="L15" s="17">
        <v>1</v>
      </c>
      <c r="M15" s="17">
        <v>4</v>
      </c>
      <c r="N15" s="17">
        <v>8</v>
      </c>
      <c r="O15" s="17">
        <v>15</v>
      </c>
      <c r="P15" s="17">
        <v>380</v>
      </c>
      <c r="Q15" s="17">
        <v>45771</v>
      </c>
      <c r="R15" s="17">
        <v>43</v>
      </c>
      <c r="S15" s="17">
        <v>15</v>
      </c>
      <c r="T15" s="82">
        <f t="shared" si="2"/>
        <v>8.7861271676300579</v>
      </c>
      <c r="U15" s="18">
        <f t="shared" si="0"/>
        <v>2.375</v>
      </c>
      <c r="V15" s="82">
        <f t="shared" si="1"/>
        <v>1058.2890173410406</v>
      </c>
      <c r="W15" s="17">
        <v>1</v>
      </c>
      <c r="X15" s="17">
        <v>0</v>
      </c>
      <c r="Y15" s="19" t="s">
        <v>97</v>
      </c>
      <c r="Z15" s="19" t="s">
        <v>138</v>
      </c>
      <c r="AA15" s="20">
        <v>43292</v>
      </c>
      <c r="AB15" s="38">
        <v>28</v>
      </c>
      <c r="AC15" s="36">
        <v>7</v>
      </c>
      <c r="AD15" s="21" t="s">
        <v>98</v>
      </c>
    </row>
    <row r="16" spans="1:30" s="8" customFormat="1" x14ac:dyDescent="0.3">
      <c r="A16" s="4" t="s">
        <v>99</v>
      </c>
      <c r="B16" s="4" t="s">
        <v>31</v>
      </c>
      <c r="C16" s="4" t="s">
        <v>39</v>
      </c>
      <c r="D16" s="4">
        <v>4</v>
      </c>
      <c r="E16" s="4">
        <v>4</v>
      </c>
      <c r="F16" s="4">
        <v>4</v>
      </c>
      <c r="G16" s="4">
        <v>4</v>
      </c>
      <c r="H16" s="4">
        <v>4</v>
      </c>
      <c r="I16" s="4" t="s">
        <v>35</v>
      </c>
      <c r="J16" s="4" t="s">
        <v>56</v>
      </c>
      <c r="K16" s="4">
        <v>1</v>
      </c>
      <c r="L16" s="4">
        <v>1</v>
      </c>
      <c r="M16" s="4">
        <v>13</v>
      </c>
      <c r="N16" s="4">
        <v>9</v>
      </c>
      <c r="O16" s="4">
        <v>9</v>
      </c>
      <c r="P16" s="4">
        <v>224</v>
      </c>
      <c r="Q16" s="4">
        <v>35652</v>
      </c>
      <c r="R16" s="4">
        <v>34</v>
      </c>
      <c r="S16" s="4">
        <v>5</v>
      </c>
      <c r="T16" s="83">
        <f t="shared" si="2"/>
        <v>6.5721271393643024</v>
      </c>
      <c r="U16" s="5">
        <f t="shared" si="0"/>
        <v>2.4444444444444446</v>
      </c>
      <c r="V16" s="83">
        <f t="shared" si="1"/>
        <v>1046.0244498777506</v>
      </c>
      <c r="W16" s="4">
        <v>0</v>
      </c>
      <c r="X16" s="4">
        <v>1</v>
      </c>
      <c r="Y16" s="6" t="s">
        <v>100</v>
      </c>
      <c r="Z16" s="6" t="s">
        <v>138</v>
      </c>
      <c r="AA16" s="7">
        <v>43293</v>
      </c>
      <c r="AB16" s="39">
        <v>28</v>
      </c>
      <c r="AC16" s="42">
        <v>7</v>
      </c>
    </row>
    <row r="17" spans="1:30" s="8" customFormat="1" x14ac:dyDescent="0.3">
      <c r="A17" s="4" t="s">
        <v>99</v>
      </c>
      <c r="B17" s="4" t="s">
        <v>15</v>
      </c>
      <c r="C17" s="4" t="s">
        <v>38</v>
      </c>
      <c r="D17" s="4">
        <v>2</v>
      </c>
      <c r="E17" s="4">
        <v>3</v>
      </c>
      <c r="F17" s="4">
        <v>3</v>
      </c>
      <c r="G17" s="4">
        <v>2</v>
      </c>
      <c r="H17" s="4">
        <v>4</v>
      </c>
      <c r="I17" s="4" t="s">
        <v>105</v>
      </c>
      <c r="J17" s="4" t="s">
        <v>91</v>
      </c>
      <c r="K17" s="4">
        <v>0</v>
      </c>
      <c r="L17" s="4">
        <v>0</v>
      </c>
      <c r="M17" s="4">
        <v>6</v>
      </c>
      <c r="N17" s="4">
        <v>12</v>
      </c>
      <c r="O17" s="4">
        <v>6</v>
      </c>
      <c r="P17" s="4">
        <v>199</v>
      </c>
      <c r="Q17" s="4">
        <v>19557</v>
      </c>
      <c r="R17" s="4">
        <v>30</v>
      </c>
      <c r="S17" s="4">
        <v>32</v>
      </c>
      <c r="T17" s="83">
        <f t="shared" si="2"/>
        <v>6.5174672489082965</v>
      </c>
      <c r="U17" s="5">
        <f t="shared" si="0"/>
        <v>1</v>
      </c>
      <c r="V17" s="83">
        <f t="shared" si="1"/>
        <v>640.51310043668116</v>
      </c>
      <c r="W17" s="4">
        <v>0</v>
      </c>
      <c r="X17" s="4">
        <v>1</v>
      </c>
      <c r="Y17" s="6" t="s">
        <v>106</v>
      </c>
      <c r="Z17" s="6" t="s">
        <v>138</v>
      </c>
      <c r="AA17" s="7">
        <v>43293</v>
      </c>
      <c r="AB17" s="39">
        <v>28</v>
      </c>
      <c r="AC17" s="42">
        <v>7</v>
      </c>
      <c r="AD17" s="8" t="s">
        <v>107</v>
      </c>
    </row>
    <row r="18" spans="1:30" s="8" customFormat="1" x14ac:dyDescent="0.3">
      <c r="A18" s="4" t="s">
        <v>99</v>
      </c>
      <c r="B18" s="4" t="s">
        <v>15</v>
      </c>
      <c r="C18" s="4" t="s">
        <v>38</v>
      </c>
      <c r="D18" s="4">
        <v>2</v>
      </c>
      <c r="E18" s="4">
        <v>3</v>
      </c>
      <c r="F18" s="4">
        <v>3</v>
      </c>
      <c r="G18" s="4">
        <v>2</v>
      </c>
      <c r="H18" s="4">
        <v>4</v>
      </c>
      <c r="I18" s="4" t="s">
        <v>81</v>
      </c>
      <c r="J18" s="4" t="s">
        <v>56</v>
      </c>
      <c r="K18" s="4">
        <v>1</v>
      </c>
      <c r="L18" s="4">
        <v>0</v>
      </c>
      <c r="M18" s="4">
        <v>6</v>
      </c>
      <c r="N18" s="4">
        <v>9</v>
      </c>
      <c r="O18" s="4">
        <v>9</v>
      </c>
      <c r="P18" s="4">
        <v>203</v>
      </c>
      <c r="Q18" s="4">
        <v>25849</v>
      </c>
      <c r="R18" s="4">
        <v>35</v>
      </c>
      <c r="S18" s="4">
        <v>20</v>
      </c>
      <c r="T18" s="83">
        <f t="shared" si="2"/>
        <v>5.7452830188679238</v>
      </c>
      <c r="U18" s="5">
        <f t="shared" si="0"/>
        <v>1.6666666666666667</v>
      </c>
      <c r="V18" s="83">
        <f t="shared" si="1"/>
        <v>731.57547169811312</v>
      </c>
      <c r="W18" s="4">
        <v>0</v>
      </c>
      <c r="X18" s="4">
        <v>1</v>
      </c>
      <c r="Y18" s="6" t="s">
        <v>108</v>
      </c>
      <c r="Z18" s="6" t="s">
        <v>138</v>
      </c>
      <c r="AA18" s="7">
        <v>43294</v>
      </c>
      <c r="AB18" s="39">
        <v>28</v>
      </c>
      <c r="AC18" s="42">
        <v>7</v>
      </c>
      <c r="AD18" s="8" t="s">
        <v>107</v>
      </c>
    </row>
    <row r="19" spans="1:30" s="28" customFormat="1" x14ac:dyDescent="0.3">
      <c r="A19" s="24" t="s">
        <v>125</v>
      </c>
      <c r="B19" s="24" t="s">
        <v>54</v>
      </c>
      <c r="C19" s="24" t="s">
        <v>126</v>
      </c>
      <c r="D19" s="24">
        <v>4</v>
      </c>
      <c r="E19" s="24">
        <v>4</v>
      </c>
      <c r="F19" s="24">
        <v>4</v>
      </c>
      <c r="G19" s="24">
        <v>4</v>
      </c>
      <c r="H19" s="24">
        <v>3</v>
      </c>
      <c r="I19" s="24" t="s">
        <v>21</v>
      </c>
      <c r="J19" s="24" t="s">
        <v>127</v>
      </c>
      <c r="K19" s="24">
        <v>0</v>
      </c>
      <c r="L19" s="24">
        <v>0</v>
      </c>
      <c r="M19" s="24">
        <v>5</v>
      </c>
      <c r="N19" s="24">
        <v>0</v>
      </c>
      <c r="O19" s="24">
        <v>0</v>
      </c>
      <c r="P19" s="24">
        <v>141</v>
      </c>
      <c r="Q19" s="24">
        <v>10792</v>
      </c>
      <c r="R19" s="24">
        <v>20</v>
      </c>
      <c r="S19" s="24">
        <v>50</v>
      </c>
      <c r="T19" s="85">
        <f t="shared" si="2"/>
        <v>6.7680000000000007</v>
      </c>
      <c r="U19" s="25">
        <v>5</v>
      </c>
      <c r="V19" s="82">
        <f t="shared" si="1"/>
        <v>518.01600000000008</v>
      </c>
      <c r="W19" s="24">
        <v>1</v>
      </c>
      <c r="X19" s="24">
        <v>0</v>
      </c>
      <c r="Y19" s="26" t="s">
        <v>150</v>
      </c>
      <c r="Z19" s="19" t="s">
        <v>138</v>
      </c>
      <c r="AA19" s="27">
        <v>43297</v>
      </c>
      <c r="AB19" s="41">
        <v>29</v>
      </c>
      <c r="AC19" s="44">
        <v>7</v>
      </c>
    </row>
    <row r="20" spans="1:30" s="28" customFormat="1" x14ac:dyDescent="0.3">
      <c r="A20" s="24" t="s">
        <v>99</v>
      </c>
      <c r="B20" s="24" t="s">
        <v>14</v>
      </c>
      <c r="C20" s="24" t="s">
        <v>132</v>
      </c>
      <c r="D20" s="24">
        <v>3</v>
      </c>
      <c r="E20" s="24">
        <v>3</v>
      </c>
      <c r="F20" s="24">
        <v>3</v>
      </c>
      <c r="G20" s="24">
        <v>3</v>
      </c>
      <c r="H20" s="24">
        <v>3</v>
      </c>
      <c r="I20" s="24" t="s">
        <v>117</v>
      </c>
      <c r="J20" s="24" t="s">
        <v>21</v>
      </c>
      <c r="K20" s="24">
        <v>0</v>
      </c>
      <c r="L20" s="24">
        <v>0</v>
      </c>
      <c r="M20" s="24">
        <v>8</v>
      </c>
      <c r="N20" s="24">
        <v>5</v>
      </c>
      <c r="O20" s="24">
        <v>12</v>
      </c>
      <c r="P20" s="24">
        <v>275</v>
      </c>
      <c r="Q20" s="24">
        <v>23091</v>
      </c>
      <c r="R20" s="24">
        <v>35</v>
      </c>
      <c r="S20" s="24">
        <v>39</v>
      </c>
      <c r="T20" s="85">
        <f t="shared" si="2"/>
        <v>7.7138849929873778</v>
      </c>
      <c r="U20" s="25">
        <f>(M20+O20)/N20</f>
        <v>4</v>
      </c>
      <c r="V20" s="82">
        <f t="shared" si="1"/>
        <v>647.71388499298746</v>
      </c>
      <c r="W20" s="24">
        <v>1</v>
      </c>
      <c r="X20" s="24">
        <v>0</v>
      </c>
      <c r="Y20" s="29" t="s">
        <v>133</v>
      </c>
      <c r="Z20" s="19" t="s">
        <v>138</v>
      </c>
      <c r="AA20" s="27">
        <v>43298</v>
      </c>
      <c r="AB20" s="41">
        <v>29</v>
      </c>
      <c r="AC20" s="44">
        <v>7</v>
      </c>
    </row>
    <row r="21" spans="1:30" s="8" customFormat="1" x14ac:dyDescent="0.3">
      <c r="A21" s="4" t="s">
        <v>14</v>
      </c>
      <c r="B21" s="4" t="s">
        <v>139</v>
      </c>
      <c r="C21" s="4" t="s">
        <v>132</v>
      </c>
      <c r="D21" s="4">
        <v>3</v>
      </c>
      <c r="E21" s="4">
        <v>3</v>
      </c>
      <c r="F21" s="4">
        <v>4</v>
      </c>
      <c r="G21" s="4">
        <v>3</v>
      </c>
      <c r="H21" s="4">
        <v>3</v>
      </c>
      <c r="I21" s="4" t="s">
        <v>123</v>
      </c>
      <c r="J21" s="4" t="s">
        <v>91</v>
      </c>
      <c r="K21" s="4">
        <v>0</v>
      </c>
      <c r="L21" s="4">
        <v>1</v>
      </c>
      <c r="M21" s="4">
        <v>1</v>
      </c>
      <c r="N21" s="4">
        <v>0</v>
      </c>
      <c r="O21" s="4">
        <v>1</v>
      </c>
      <c r="P21" s="4">
        <v>105</v>
      </c>
      <c r="Q21" s="4">
        <v>3121</v>
      </c>
      <c r="R21" s="4">
        <v>15</v>
      </c>
      <c r="S21" s="4">
        <v>16</v>
      </c>
      <c r="T21" s="83">
        <f t="shared" si="2"/>
        <v>6.8777292576419207</v>
      </c>
      <c r="U21" s="5">
        <v>2</v>
      </c>
      <c r="V21" s="83">
        <f t="shared" si="1"/>
        <v>204.43231441048033</v>
      </c>
      <c r="W21" s="4">
        <v>0</v>
      </c>
      <c r="X21" s="4">
        <v>1</v>
      </c>
      <c r="Y21" s="10" t="s">
        <v>149</v>
      </c>
      <c r="Z21" s="6" t="s">
        <v>140</v>
      </c>
      <c r="AA21" s="7">
        <v>43299</v>
      </c>
      <c r="AB21" s="39">
        <v>29</v>
      </c>
      <c r="AC21" s="42">
        <v>7</v>
      </c>
      <c r="AD21" s="8" t="s">
        <v>141</v>
      </c>
    </row>
    <row r="22" spans="1:30" s="8" customFormat="1" x14ac:dyDescent="0.3">
      <c r="A22" s="4" t="s">
        <v>30</v>
      </c>
      <c r="B22" s="4" t="s">
        <v>41</v>
      </c>
      <c r="C22" s="4" t="s">
        <v>42</v>
      </c>
      <c r="D22" s="4">
        <v>3</v>
      </c>
      <c r="E22" s="4">
        <v>3</v>
      </c>
      <c r="F22" s="4">
        <v>3</v>
      </c>
      <c r="G22" s="4">
        <v>3</v>
      </c>
      <c r="H22" s="4">
        <v>3</v>
      </c>
      <c r="I22" s="4" t="s">
        <v>35</v>
      </c>
      <c r="J22" s="4" t="s">
        <v>67</v>
      </c>
      <c r="K22" s="4">
        <v>1</v>
      </c>
      <c r="L22" s="4">
        <v>2</v>
      </c>
      <c r="M22" s="4">
        <v>6</v>
      </c>
      <c r="N22" s="4">
        <v>9</v>
      </c>
      <c r="O22" s="4">
        <v>16</v>
      </c>
      <c r="P22" s="4">
        <v>267</v>
      </c>
      <c r="Q22" s="4">
        <v>30100</v>
      </c>
      <c r="R22" s="4">
        <v>38</v>
      </c>
      <c r="S22" s="4">
        <v>34</v>
      </c>
      <c r="T22" s="83">
        <f t="shared" si="2"/>
        <v>6.9230769230769225</v>
      </c>
      <c r="U22" s="5">
        <f t="shared" ref="U22:U34" si="3">(M22+O22)/N22</f>
        <v>2.4444444444444446</v>
      </c>
      <c r="V22" s="83">
        <f t="shared" si="1"/>
        <v>780.46672428694899</v>
      </c>
      <c r="W22" s="4">
        <v>0</v>
      </c>
      <c r="X22" s="4">
        <v>1</v>
      </c>
      <c r="Y22" s="6" t="s">
        <v>146</v>
      </c>
      <c r="Z22" s="6" t="s">
        <v>140</v>
      </c>
      <c r="AA22" s="7">
        <v>43299</v>
      </c>
      <c r="AB22" s="39">
        <v>29</v>
      </c>
      <c r="AC22" s="42">
        <v>7</v>
      </c>
    </row>
    <row r="23" spans="1:30" s="28" customFormat="1" x14ac:dyDescent="0.3">
      <c r="A23" s="24" t="s">
        <v>64</v>
      </c>
      <c r="B23" s="24" t="s">
        <v>158</v>
      </c>
      <c r="C23" s="24" t="s">
        <v>38</v>
      </c>
      <c r="D23" s="24">
        <v>5</v>
      </c>
      <c r="E23" s="24">
        <v>5</v>
      </c>
      <c r="F23" s="24">
        <v>5</v>
      </c>
      <c r="G23" s="24">
        <v>5</v>
      </c>
      <c r="H23" s="24">
        <v>3</v>
      </c>
      <c r="I23" s="24" t="s">
        <v>56</v>
      </c>
      <c r="J23" s="24" t="s">
        <v>159</v>
      </c>
      <c r="K23" s="24">
        <v>0</v>
      </c>
      <c r="L23" s="24">
        <v>1</v>
      </c>
      <c r="M23" s="24">
        <v>7</v>
      </c>
      <c r="N23" s="24">
        <v>2</v>
      </c>
      <c r="O23" s="24">
        <v>9</v>
      </c>
      <c r="P23" s="24">
        <v>269</v>
      </c>
      <c r="Q23" s="24">
        <v>23350</v>
      </c>
      <c r="R23" s="24">
        <v>31</v>
      </c>
      <c r="S23" s="24">
        <v>52</v>
      </c>
      <c r="T23" s="85">
        <f t="shared" si="2"/>
        <v>8.44142259414226</v>
      </c>
      <c r="U23" s="25">
        <f t="shared" si="3"/>
        <v>8</v>
      </c>
      <c r="V23" s="85">
        <f t="shared" si="1"/>
        <v>732.74058577405856</v>
      </c>
      <c r="W23" s="24">
        <v>1</v>
      </c>
      <c r="X23" s="24">
        <v>0</v>
      </c>
      <c r="Y23" s="29" t="s">
        <v>160</v>
      </c>
      <c r="Z23" s="29" t="s">
        <v>140</v>
      </c>
      <c r="AA23" s="27">
        <v>43300</v>
      </c>
      <c r="AB23" s="41">
        <v>29</v>
      </c>
      <c r="AC23" s="44">
        <v>7</v>
      </c>
    </row>
    <row r="24" spans="1:30" s="8" customFormat="1" x14ac:dyDescent="0.3">
      <c r="A24" s="4" t="s">
        <v>30</v>
      </c>
      <c r="B24" s="4" t="s">
        <v>161</v>
      </c>
      <c r="C24" s="4" t="s">
        <v>89</v>
      </c>
      <c r="D24" s="4">
        <v>4</v>
      </c>
      <c r="E24" s="4">
        <v>3</v>
      </c>
      <c r="F24" s="4">
        <v>3</v>
      </c>
      <c r="G24" s="4">
        <v>3</v>
      </c>
      <c r="H24" s="4">
        <v>3</v>
      </c>
      <c r="I24" s="4" t="s">
        <v>81</v>
      </c>
      <c r="J24" s="4" t="s">
        <v>99</v>
      </c>
      <c r="K24" s="4">
        <v>1</v>
      </c>
      <c r="L24" s="4">
        <v>3</v>
      </c>
      <c r="M24" s="4">
        <v>2</v>
      </c>
      <c r="N24" s="4">
        <v>5</v>
      </c>
      <c r="O24" s="4">
        <v>4</v>
      </c>
      <c r="P24" s="4">
        <v>158</v>
      </c>
      <c r="Q24" s="4">
        <v>15068</v>
      </c>
      <c r="R24" s="4">
        <v>22</v>
      </c>
      <c r="S24" s="4">
        <v>10</v>
      </c>
      <c r="T24" s="83">
        <f t="shared" si="2"/>
        <v>7.1278195488721803</v>
      </c>
      <c r="U24" s="5">
        <f t="shared" si="3"/>
        <v>1.2</v>
      </c>
      <c r="V24" s="83">
        <f t="shared" si="1"/>
        <v>679.75939849624058</v>
      </c>
      <c r="W24" s="4">
        <v>0</v>
      </c>
      <c r="X24" s="4">
        <v>1</v>
      </c>
      <c r="Y24" s="6" t="s">
        <v>162</v>
      </c>
      <c r="Z24" s="6" t="s">
        <v>140</v>
      </c>
      <c r="AA24" s="7">
        <v>43302</v>
      </c>
      <c r="AB24" s="39">
        <v>29</v>
      </c>
      <c r="AC24" s="42">
        <v>7</v>
      </c>
    </row>
    <row r="25" spans="1:30" s="28" customFormat="1" x14ac:dyDescent="0.3">
      <c r="A25" s="24" t="s">
        <v>30</v>
      </c>
      <c r="B25" s="24" t="s">
        <v>116</v>
      </c>
      <c r="C25" s="24" t="s">
        <v>39</v>
      </c>
      <c r="D25" s="24">
        <v>3</v>
      </c>
      <c r="E25" s="24">
        <v>3</v>
      </c>
      <c r="F25" s="24">
        <v>3</v>
      </c>
      <c r="G25" s="24">
        <v>3</v>
      </c>
      <c r="H25" s="24">
        <v>3</v>
      </c>
      <c r="I25" s="24" t="s">
        <v>163</v>
      </c>
      <c r="J25" s="24" t="s">
        <v>164</v>
      </c>
      <c r="K25" s="24">
        <v>3</v>
      </c>
      <c r="L25" s="24">
        <v>1</v>
      </c>
      <c r="M25" s="24">
        <v>7</v>
      </c>
      <c r="N25" s="24">
        <v>6</v>
      </c>
      <c r="O25" s="24">
        <v>4</v>
      </c>
      <c r="P25" s="24">
        <v>177</v>
      </c>
      <c r="Q25" s="24">
        <v>20846</v>
      </c>
      <c r="R25" s="24">
        <v>30</v>
      </c>
      <c r="S25" s="24">
        <v>5</v>
      </c>
      <c r="T25" s="85">
        <f t="shared" si="2"/>
        <v>5.8836565096952915</v>
      </c>
      <c r="U25" s="25">
        <f t="shared" si="3"/>
        <v>1.8333333333333333</v>
      </c>
      <c r="V25" s="85">
        <f t="shared" si="1"/>
        <v>692.94182825484768</v>
      </c>
      <c r="W25" s="24">
        <v>1</v>
      </c>
      <c r="X25" s="24">
        <v>0</v>
      </c>
      <c r="Y25" s="29" t="s">
        <v>165</v>
      </c>
      <c r="Z25" s="29" t="s">
        <v>140</v>
      </c>
      <c r="AA25" s="27">
        <v>43302</v>
      </c>
      <c r="AB25" s="41">
        <v>29</v>
      </c>
      <c r="AC25" s="44">
        <v>7</v>
      </c>
    </row>
    <row r="26" spans="1:30" s="28" customFormat="1" x14ac:dyDescent="0.3">
      <c r="A26" s="24" t="s">
        <v>99</v>
      </c>
      <c r="B26" s="24" t="s">
        <v>168</v>
      </c>
      <c r="C26" s="24" t="s">
        <v>132</v>
      </c>
      <c r="D26" s="24">
        <v>4</v>
      </c>
      <c r="E26" s="24">
        <v>4</v>
      </c>
      <c r="F26" s="24">
        <v>4</v>
      </c>
      <c r="G26" s="24">
        <v>4</v>
      </c>
      <c r="H26" s="24">
        <v>3</v>
      </c>
      <c r="I26" s="24" t="s">
        <v>43</v>
      </c>
      <c r="J26" s="24" t="s">
        <v>169</v>
      </c>
      <c r="K26" s="24">
        <v>0</v>
      </c>
      <c r="L26" s="24">
        <v>2</v>
      </c>
      <c r="M26" s="24">
        <v>7</v>
      </c>
      <c r="N26" s="24">
        <v>2</v>
      </c>
      <c r="O26" s="24">
        <v>11</v>
      </c>
      <c r="P26" s="24">
        <v>197</v>
      </c>
      <c r="Q26" s="24">
        <v>17941</v>
      </c>
      <c r="R26" s="24">
        <v>24</v>
      </c>
      <c r="S26" s="24">
        <v>59</v>
      </c>
      <c r="T26" s="85">
        <f t="shared" si="2"/>
        <v>7.8852568378919274</v>
      </c>
      <c r="U26" s="25">
        <f t="shared" si="3"/>
        <v>9</v>
      </c>
      <c r="V26" s="85">
        <f t="shared" si="1"/>
        <v>718.11874583055362</v>
      </c>
      <c r="W26" s="24">
        <v>1</v>
      </c>
      <c r="X26" s="24">
        <v>0</v>
      </c>
      <c r="Y26" s="29" t="s">
        <v>170</v>
      </c>
      <c r="Z26" s="29" t="s">
        <v>140</v>
      </c>
      <c r="AA26" s="27">
        <v>43302</v>
      </c>
      <c r="AB26" s="41">
        <v>29</v>
      </c>
      <c r="AC26" s="44">
        <v>7</v>
      </c>
    </row>
    <row r="27" spans="1:30" s="28" customFormat="1" x14ac:dyDescent="0.3">
      <c r="A27" s="24" t="s">
        <v>14</v>
      </c>
      <c r="B27" s="24" t="s">
        <v>105</v>
      </c>
      <c r="C27" s="24" t="s">
        <v>171</v>
      </c>
      <c r="D27" s="24">
        <v>3</v>
      </c>
      <c r="E27" s="24">
        <v>3</v>
      </c>
      <c r="F27" s="24">
        <v>3</v>
      </c>
      <c r="G27" s="24">
        <v>3</v>
      </c>
      <c r="H27" s="24">
        <v>3</v>
      </c>
      <c r="I27" s="24" t="s">
        <v>73</v>
      </c>
      <c r="J27" s="24" t="s">
        <v>16</v>
      </c>
      <c r="K27" s="24">
        <v>0</v>
      </c>
      <c r="L27" s="24">
        <v>0</v>
      </c>
      <c r="M27" s="24">
        <v>6</v>
      </c>
      <c r="N27" s="24">
        <v>4</v>
      </c>
      <c r="O27" s="24">
        <v>7</v>
      </c>
      <c r="P27" s="24">
        <v>151</v>
      </c>
      <c r="Q27" s="24">
        <v>14275</v>
      </c>
      <c r="R27" s="24">
        <v>24</v>
      </c>
      <c r="S27" s="24">
        <v>38</v>
      </c>
      <c r="T27" s="85">
        <f t="shared" si="2"/>
        <v>6.1299052774018943</v>
      </c>
      <c r="U27" s="25">
        <f t="shared" si="3"/>
        <v>3.25</v>
      </c>
      <c r="V27" s="85">
        <f t="shared" si="1"/>
        <v>579.49932341001352</v>
      </c>
      <c r="W27" s="24">
        <v>1</v>
      </c>
      <c r="X27" s="24">
        <v>0</v>
      </c>
      <c r="Y27" s="29" t="s">
        <v>172</v>
      </c>
      <c r="Z27" s="29" t="s">
        <v>140</v>
      </c>
      <c r="AA27" s="27">
        <v>43302</v>
      </c>
      <c r="AB27" s="41">
        <v>29</v>
      </c>
      <c r="AC27" s="44">
        <v>7</v>
      </c>
      <c r="AD27" s="28" t="s">
        <v>173</v>
      </c>
    </row>
    <row r="28" spans="1:30" s="28" customFormat="1" x14ac:dyDescent="0.3">
      <c r="A28" s="24" t="s">
        <v>14</v>
      </c>
      <c r="B28" s="24" t="s">
        <v>177</v>
      </c>
      <c r="C28" s="24" t="s">
        <v>42</v>
      </c>
      <c r="D28" s="24">
        <v>3</v>
      </c>
      <c r="E28" s="24">
        <v>4</v>
      </c>
      <c r="F28" s="24">
        <v>4</v>
      </c>
      <c r="G28" s="24">
        <v>3</v>
      </c>
      <c r="H28" s="24">
        <v>3</v>
      </c>
      <c r="I28" s="24" t="s">
        <v>117</v>
      </c>
      <c r="J28" s="24" t="s">
        <v>21</v>
      </c>
      <c r="K28" s="24">
        <v>0</v>
      </c>
      <c r="L28" s="24">
        <v>2</v>
      </c>
      <c r="M28" s="24">
        <v>4</v>
      </c>
      <c r="N28" s="24">
        <v>6</v>
      </c>
      <c r="O28" s="24">
        <v>11</v>
      </c>
      <c r="P28" s="24">
        <v>180</v>
      </c>
      <c r="Q28" s="24">
        <v>18635</v>
      </c>
      <c r="R28" s="24">
        <v>28</v>
      </c>
      <c r="S28" s="24">
        <v>28</v>
      </c>
      <c r="T28" s="85">
        <f t="shared" si="2"/>
        <v>6.3231850117096027</v>
      </c>
      <c r="U28" s="25">
        <f t="shared" si="3"/>
        <v>2.5</v>
      </c>
      <c r="V28" s="85">
        <f t="shared" si="1"/>
        <v>654.62529274004692</v>
      </c>
      <c r="W28" s="24">
        <v>1</v>
      </c>
      <c r="X28" s="24">
        <v>0</v>
      </c>
      <c r="Y28" s="29" t="s">
        <v>178</v>
      </c>
      <c r="Z28" s="29" t="s">
        <v>140</v>
      </c>
      <c r="AA28" s="27">
        <v>43303</v>
      </c>
      <c r="AB28" s="41">
        <v>29</v>
      </c>
      <c r="AC28" s="44">
        <v>7</v>
      </c>
    </row>
    <row r="29" spans="1:30" s="28" customFormat="1" x14ac:dyDescent="0.3">
      <c r="A29" s="24" t="s">
        <v>30</v>
      </c>
      <c r="B29" s="24" t="s">
        <v>182</v>
      </c>
      <c r="C29" s="24" t="s">
        <v>39</v>
      </c>
      <c r="D29" s="24">
        <v>3</v>
      </c>
      <c r="E29" s="24">
        <v>3</v>
      </c>
      <c r="F29" s="24">
        <v>3</v>
      </c>
      <c r="G29" s="24">
        <v>3</v>
      </c>
      <c r="H29" s="24">
        <v>3</v>
      </c>
      <c r="I29" s="24" t="s">
        <v>183</v>
      </c>
      <c r="J29" s="24" t="s">
        <v>117</v>
      </c>
      <c r="K29" s="24">
        <v>0</v>
      </c>
      <c r="L29" s="24">
        <v>0</v>
      </c>
      <c r="M29" s="24">
        <v>7</v>
      </c>
      <c r="N29" s="24">
        <v>5</v>
      </c>
      <c r="O29" s="24">
        <v>4</v>
      </c>
      <c r="P29" s="24">
        <v>258</v>
      </c>
      <c r="Q29" s="24">
        <v>21647</v>
      </c>
      <c r="R29" s="24">
        <v>38</v>
      </c>
      <c r="S29" s="24">
        <v>29</v>
      </c>
      <c r="T29" s="85">
        <f t="shared" si="2"/>
        <v>6.7042009527934168</v>
      </c>
      <c r="U29" s="25">
        <f t="shared" si="3"/>
        <v>2.2000000000000002</v>
      </c>
      <c r="V29" s="85">
        <f t="shared" si="1"/>
        <v>562.50324815937631</v>
      </c>
      <c r="W29" s="24">
        <v>1</v>
      </c>
      <c r="X29" s="24">
        <v>0</v>
      </c>
      <c r="Y29" s="29" t="s">
        <v>187</v>
      </c>
      <c r="Z29" s="29" t="s">
        <v>140</v>
      </c>
      <c r="AA29" s="27">
        <v>43303</v>
      </c>
      <c r="AB29" s="41">
        <v>29</v>
      </c>
      <c r="AC29" s="44">
        <v>7</v>
      </c>
    </row>
    <row r="30" spans="1:30" s="8" customFormat="1" x14ac:dyDescent="0.3">
      <c r="A30" s="4" t="s">
        <v>125</v>
      </c>
      <c r="B30" s="4" t="s">
        <v>68</v>
      </c>
      <c r="C30" s="4" t="s">
        <v>39</v>
      </c>
      <c r="D30" s="4">
        <v>2</v>
      </c>
      <c r="E30" s="4">
        <v>2</v>
      </c>
      <c r="F30" s="4">
        <v>3</v>
      </c>
      <c r="G30" s="4">
        <v>3</v>
      </c>
      <c r="H30" s="4">
        <v>3</v>
      </c>
      <c r="I30" s="4" t="s">
        <v>117</v>
      </c>
      <c r="J30" s="4" t="s">
        <v>111</v>
      </c>
      <c r="K30" s="4">
        <v>0</v>
      </c>
      <c r="L30" s="4">
        <v>0</v>
      </c>
      <c r="M30" s="4">
        <v>3</v>
      </c>
      <c r="N30" s="4">
        <v>7</v>
      </c>
      <c r="O30" s="4">
        <v>11</v>
      </c>
      <c r="P30" s="4">
        <v>251</v>
      </c>
      <c r="Q30" s="4">
        <v>24865</v>
      </c>
      <c r="R30" s="4">
        <v>37</v>
      </c>
      <c r="S30" s="4">
        <v>6</v>
      </c>
      <c r="T30" s="83">
        <f t="shared" si="2"/>
        <v>6.7654986522911047</v>
      </c>
      <c r="U30" s="5">
        <f t="shared" si="3"/>
        <v>2</v>
      </c>
      <c r="V30" s="83">
        <f t="shared" si="1"/>
        <v>670.21563342318052</v>
      </c>
      <c r="W30" s="4">
        <v>0</v>
      </c>
      <c r="X30" s="4">
        <v>1</v>
      </c>
      <c r="Y30" s="6" t="s">
        <v>191</v>
      </c>
      <c r="Z30" s="6" t="s">
        <v>140</v>
      </c>
      <c r="AA30" s="7">
        <v>43304</v>
      </c>
      <c r="AB30" s="39">
        <v>30</v>
      </c>
      <c r="AC30" s="42">
        <v>7</v>
      </c>
    </row>
    <row r="31" spans="1:30" s="28" customFormat="1" x14ac:dyDescent="0.3">
      <c r="A31" s="24" t="s">
        <v>31</v>
      </c>
      <c r="B31" s="24" t="s">
        <v>158</v>
      </c>
      <c r="C31" s="24" t="s">
        <v>38</v>
      </c>
      <c r="D31" s="24">
        <v>4</v>
      </c>
      <c r="E31" s="24">
        <v>4</v>
      </c>
      <c r="F31" s="24">
        <v>4</v>
      </c>
      <c r="G31" s="24">
        <v>3</v>
      </c>
      <c r="H31" s="24">
        <v>3</v>
      </c>
      <c r="I31" s="24" t="s">
        <v>35</v>
      </c>
      <c r="J31" s="24" t="s">
        <v>192</v>
      </c>
      <c r="K31" s="24">
        <v>1</v>
      </c>
      <c r="L31" s="24">
        <v>1</v>
      </c>
      <c r="M31" s="24">
        <v>7</v>
      </c>
      <c r="N31" s="24">
        <v>1</v>
      </c>
      <c r="O31" s="24">
        <v>3</v>
      </c>
      <c r="P31" s="24">
        <v>130</v>
      </c>
      <c r="Q31" s="24">
        <v>12045</v>
      </c>
      <c r="R31" s="24">
        <v>21</v>
      </c>
      <c r="S31" s="24">
        <v>52</v>
      </c>
      <c r="T31" s="85">
        <f t="shared" si="2"/>
        <v>5.9451219512195124</v>
      </c>
      <c r="U31" s="25">
        <f t="shared" si="3"/>
        <v>10</v>
      </c>
      <c r="V31" s="85">
        <f t="shared" si="1"/>
        <v>550.83841463414637</v>
      </c>
      <c r="W31" s="24">
        <v>1</v>
      </c>
      <c r="X31" s="24">
        <v>0</v>
      </c>
      <c r="Y31" s="26" t="s">
        <v>227</v>
      </c>
      <c r="Z31" s="29" t="s">
        <v>140</v>
      </c>
      <c r="AA31" s="27">
        <v>43304</v>
      </c>
      <c r="AB31" s="41">
        <v>30</v>
      </c>
      <c r="AC31" s="44">
        <v>7</v>
      </c>
    </row>
    <row r="32" spans="1:30" s="8" customFormat="1" x14ac:dyDescent="0.3">
      <c r="A32" s="4" t="s">
        <v>125</v>
      </c>
      <c r="B32" s="4" t="s">
        <v>193</v>
      </c>
      <c r="C32" s="4" t="s">
        <v>38</v>
      </c>
      <c r="D32" s="4">
        <v>3</v>
      </c>
      <c r="E32" s="4">
        <v>3</v>
      </c>
      <c r="F32" s="4">
        <v>3</v>
      </c>
      <c r="G32" s="4">
        <v>3</v>
      </c>
      <c r="H32" s="4">
        <v>2</v>
      </c>
      <c r="I32" s="4" t="s">
        <v>81</v>
      </c>
      <c r="J32" s="4" t="s">
        <v>73</v>
      </c>
      <c r="K32" s="4">
        <v>1</v>
      </c>
      <c r="L32" s="4">
        <v>1</v>
      </c>
      <c r="M32" s="4">
        <v>3</v>
      </c>
      <c r="N32" s="4">
        <v>11</v>
      </c>
      <c r="O32" s="4">
        <v>7</v>
      </c>
      <c r="P32" s="4">
        <v>170</v>
      </c>
      <c r="Q32" s="4">
        <v>19015</v>
      </c>
      <c r="R32" s="4">
        <v>34</v>
      </c>
      <c r="S32" s="4">
        <v>7</v>
      </c>
      <c r="T32" s="83">
        <f t="shared" si="2"/>
        <v>4.9829018075232048</v>
      </c>
      <c r="U32" s="5">
        <f t="shared" si="3"/>
        <v>0.90909090909090906</v>
      </c>
      <c r="V32" s="83">
        <f t="shared" si="1"/>
        <v>557.35222276502202</v>
      </c>
      <c r="W32" s="4">
        <v>0</v>
      </c>
      <c r="X32" s="4">
        <v>1</v>
      </c>
      <c r="Y32" s="6" t="s">
        <v>194</v>
      </c>
      <c r="Z32" s="6" t="s">
        <v>140</v>
      </c>
      <c r="AA32" s="7">
        <v>43304</v>
      </c>
      <c r="AB32" s="39">
        <v>30</v>
      </c>
      <c r="AC32" s="42">
        <v>7</v>
      </c>
    </row>
    <row r="33" spans="1:30" s="8" customFormat="1" x14ac:dyDescent="0.3">
      <c r="A33" s="4" t="s">
        <v>14</v>
      </c>
      <c r="B33" s="4" t="s">
        <v>116</v>
      </c>
      <c r="C33" s="4" t="s">
        <v>39</v>
      </c>
      <c r="D33" s="4">
        <v>3</v>
      </c>
      <c r="E33" s="4">
        <v>3</v>
      </c>
      <c r="F33" s="4">
        <v>3</v>
      </c>
      <c r="G33" s="4">
        <v>3</v>
      </c>
      <c r="H33" s="4">
        <v>3</v>
      </c>
      <c r="I33" s="4" t="s">
        <v>105</v>
      </c>
      <c r="J33" s="4" t="s">
        <v>33</v>
      </c>
      <c r="K33" s="4">
        <v>0</v>
      </c>
      <c r="L33" s="4">
        <v>1</v>
      </c>
      <c r="M33" s="4">
        <v>3</v>
      </c>
      <c r="N33" s="4">
        <v>9</v>
      </c>
      <c r="O33" s="4">
        <v>6</v>
      </c>
      <c r="P33" s="4">
        <v>134</v>
      </c>
      <c r="Q33" s="4">
        <v>17895</v>
      </c>
      <c r="R33" s="4">
        <v>25</v>
      </c>
      <c r="S33" s="4">
        <v>33</v>
      </c>
      <c r="T33" s="83">
        <f t="shared" si="2"/>
        <v>5.244618395303327</v>
      </c>
      <c r="U33" s="5">
        <f t="shared" si="3"/>
        <v>1</v>
      </c>
      <c r="V33" s="83">
        <f t="shared" si="1"/>
        <v>700.39138943248531</v>
      </c>
      <c r="W33" s="4">
        <v>0</v>
      </c>
      <c r="X33" s="4">
        <v>1</v>
      </c>
      <c r="Y33" s="6" t="s">
        <v>195</v>
      </c>
      <c r="Z33" s="6" t="s">
        <v>140</v>
      </c>
      <c r="AA33" s="7">
        <v>43304</v>
      </c>
      <c r="AB33" s="39">
        <v>30</v>
      </c>
      <c r="AC33" s="42">
        <v>7</v>
      </c>
    </row>
    <row r="34" spans="1:30" s="8" customFormat="1" x14ac:dyDescent="0.3">
      <c r="A34" s="4" t="s">
        <v>125</v>
      </c>
      <c r="B34" s="4" t="s">
        <v>95</v>
      </c>
      <c r="C34" s="4" t="s">
        <v>38</v>
      </c>
      <c r="D34" s="4">
        <v>4</v>
      </c>
      <c r="E34" s="4">
        <v>4</v>
      </c>
      <c r="F34" s="4">
        <v>4</v>
      </c>
      <c r="G34" s="4">
        <v>4</v>
      </c>
      <c r="H34" s="4">
        <v>2</v>
      </c>
      <c r="I34" s="4" t="s">
        <v>81</v>
      </c>
      <c r="J34" s="4" t="s">
        <v>21</v>
      </c>
      <c r="K34" s="4">
        <v>0</v>
      </c>
      <c r="L34" s="4">
        <v>0</v>
      </c>
      <c r="M34" s="4">
        <v>4</v>
      </c>
      <c r="N34" s="4">
        <v>8</v>
      </c>
      <c r="O34" s="4">
        <v>1</v>
      </c>
      <c r="P34" s="4">
        <v>293</v>
      </c>
      <c r="Q34" s="4">
        <v>25492</v>
      </c>
      <c r="R34" s="4">
        <v>35</v>
      </c>
      <c r="S34" s="4">
        <v>58</v>
      </c>
      <c r="T34" s="83">
        <f t="shared" si="2"/>
        <v>8.1464318813716403</v>
      </c>
      <c r="U34" s="5">
        <f t="shared" si="3"/>
        <v>0.625</v>
      </c>
      <c r="V34" s="83">
        <f t="shared" ref="V34:V65" si="4">Q34/(R34+S34/60)</f>
        <v>708.76737720111214</v>
      </c>
      <c r="W34" s="4">
        <v>0</v>
      </c>
      <c r="X34" s="4">
        <v>1</v>
      </c>
      <c r="Y34" s="6" t="s">
        <v>199</v>
      </c>
      <c r="Z34" s="6" t="s">
        <v>140</v>
      </c>
      <c r="AA34" s="7">
        <v>43307</v>
      </c>
      <c r="AB34" s="39">
        <v>30</v>
      </c>
      <c r="AC34" s="42">
        <v>7</v>
      </c>
      <c r="AD34" s="8" t="s">
        <v>200</v>
      </c>
    </row>
    <row r="35" spans="1:30" s="28" customFormat="1" x14ac:dyDescent="0.3">
      <c r="A35" s="24" t="s">
        <v>125</v>
      </c>
      <c r="B35" s="24" t="s">
        <v>15</v>
      </c>
      <c r="C35" s="24" t="s">
        <v>38</v>
      </c>
      <c r="D35" s="24">
        <v>4</v>
      </c>
      <c r="E35" s="24">
        <v>4</v>
      </c>
      <c r="F35" s="24">
        <v>4</v>
      </c>
      <c r="G35" s="24">
        <v>4</v>
      </c>
      <c r="H35" s="24">
        <v>3</v>
      </c>
      <c r="I35" s="24" t="s">
        <v>111</v>
      </c>
      <c r="J35" s="24" t="s">
        <v>123</v>
      </c>
      <c r="K35" s="24">
        <v>0</v>
      </c>
      <c r="L35" s="24">
        <v>0</v>
      </c>
      <c r="M35" s="24">
        <v>3</v>
      </c>
      <c r="N35" s="24">
        <v>0</v>
      </c>
      <c r="O35" s="24">
        <v>9</v>
      </c>
      <c r="P35" s="24">
        <v>221</v>
      </c>
      <c r="Q35" s="24">
        <v>7974</v>
      </c>
      <c r="R35" s="24">
        <v>23</v>
      </c>
      <c r="S35" s="24">
        <v>46</v>
      </c>
      <c r="T35" s="85">
        <f t="shared" si="2"/>
        <v>9.2987377279102397</v>
      </c>
      <c r="U35" s="25">
        <v>12</v>
      </c>
      <c r="V35" s="85">
        <f t="shared" si="4"/>
        <v>335.51192145862552</v>
      </c>
      <c r="W35" s="24">
        <v>1</v>
      </c>
      <c r="X35" s="24">
        <v>0</v>
      </c>
      <c r="Y35" s="29" t="s">
        <v>201</v>
      </c>
      <c r="Z35" s="29" t="s">
        <v>140</v>
      </c>
      <c r="AA35" s="27">
        <v>43307</v>
      </c>
      <c r="AB35" s="41">
        <v>30</v>
      </c>
      <c r="AC35" s="44">
        <v>7</v>
      </c>
    </row>
    <row r="36" spans="1:30" s="28" customFormat="1" x14ac:dyDescent="0.3">
      <c r="A36" s="24" t="s">
        <v>14</v>
      </c>
      <c r="B36" s="24" t="s">
        <v>15</v>
      </c>
      <c r="C36" s="24" t="s">
        <v>38</v>
      </c>
      <c r="D36" s="24">
        <v>2</v>
      </c>
      <c r="E36" s="24">
        <v>2</v>
      </c>
      <c r="F36" s="24">
        <v>3</v>
      </c>
      <c r="G36" s="24">
        <v>3</v>
      </c>
      <c r="H36" s="24">
        <v>4</v>
      </c>
      <c r="I36" s="24" t="s">
        <v>197</v>
      </c>
      <c r="J36" s="24" t="s">
        <v>183</v>
      </c>
      <c r="K36" s="24">
        <v>0</v>
      </c>
      <c r="L36" s="24">
        <v>0</v>
      </c>
      <c r="M36" s="24">
        <v>9</v>
      </c>
      <c r="N36" s="24">
        <v>5</v>
      </c>
      <c r="O36" s="24">
        <v>7</v>
      </c>
      <c r="P36" s="24">
        <v>258</v>
      </c>
      <c r="Q36" s="24">
        <v>26764</v>
      </c>
      <c r="R36" s="24">
        <v>35</v>
      </c>
      <c r="S36" s="24">
        <v>5</v>
      </c>
      <c r="T36" s="85">
        <f t="shared" si="2"/>
        <v>7.3539192399049877</v>
      </c>
      <c r="U36" s="25">
        <f>(M36+O36)/N36</f>
        <v>3.2</v>
      </c>
      <c r="V36" s="85">
        <f t="shared" si="4"/>
        <v>762.86935866983367</v>
      </c>
      <c r="W36" s="24">
        <v>1</v>
      </c>
      <c r="X36" s="24">
        <v>0</v>
      </c>
      <c r="Y36" s="29" t="s">
        <v>202</v>
      </c>
      <c r="Z36" s="29" t="s">
        <v>140</v>
      </c>
      <c r="AA36" s="27">
        <v>43309</v>
      </c>
      <c r="AB36" s="41">
        <v>30</v>
      </c>
      <c r="AC36" s="44">
        <v>7</v>
      </c>
      <c r="AD36" s="28" t="s">
        <v>204</v>
      </c>
    </row>
    <row r="37" spans="1:30" s="28" customFormat="1" x14ac:dyDescent="0.3">
      <c r="A37" s="24" t="s">
        <v>30</v>
      </c>
      <c r="B37" s="24" t="s">
        <v>59</v>
      </c>
      <c r="C37" s="24" t="s">
        <v>38</v>
      </c>
      <c r="D37" s="24">
        <v>2</v>
      </c>
      <c r="E37" s="24">
        <v>2</v>
      </c>
      <c r="F37" s="24">
        <v>2</v>
      </c>
      <c r="G37" s="24">
        <v>3</v>
      </c>
      <c r="H37" s="24">
        <v>4</v>
      </c>
      <c r="I37" s="24" t="s">
        <v>163</v>
      </c>
      <c r="J37" s="24" t="s">
        <v>96</v>
      </c>
      <c r="K37" s="24">
        <v>0</v>
      </c>
      <c r="L37" s="24">
        <v>0</v>
      </c>
      <c r="M37" s="24">
        <v>10</v>
      </c>
      <c r="N37" s="24">
        <v>3</v>
      </c>
      <c r="O37" s="24">
        <v>7</v>
      </c>
      <c r="P37" s="24">
        <v>189</v>
      </c>
      <c r="Q37" s="24">
        <v>24224</v>
      </c>
      <c r="R37" s="24">
        <v>30</v>
      </c>
      <c r="S37" s="24">
        <v>40</v>
      </c>
      <c r="T37" s="85">
        <f t="shared" si="2"/>
        <v>6.1630434782608692</v>
      </c>
      <c r="U37" s="25">
        <f>(M37+O37)/N37</f>
        <v>5.666666666666667</v>
      </c>
      <c r="V37" s="85">
        <f t="shared" si="4"/>
        <v>789.91304347826087</v>
      </c>
      <c r="W37" s="24">
        <v>1</v>
      </c>
      <c r="X37" s="24">
        <v>0</v>
      </c>
      <c r="Y37" s="29" t="s">
        <v>203</v>
      </c>
      <c r="Z37" s="29" t="s">
        <v>140</v>
      </c>
      <c r="AA37" s="27">
        <v>43309</v>
      </c>
      <c r="AB37" s="41">
        <v>30</v>
      </c>
      <c r="AC37" s="44">
        <v>7</v>
      </c>
      <c r="AD37" s="28" t="s">
        <v>204</v>
      </c>
    </row>
    <row r="38" spans="1:30" s="28" customFormat="1" x14ac:dyDescent="0.3">
      <c r="A38" s="24" t="s">
        <v>209</v>
      </c>
      <c r="B38" s="24" t="s">
        <v>84</v>
      </c>
      <c r="C38" s="24" t="s">
        <v>85</v>
      </c>
      <c r="D38" s="24">
        <v>4</v>
      </c>
      <c r="E38" s="24">
        <v>3</v>
      </c>
      <c r="F38" s="24">
        <v>4</v>
      </c>
      <c r="G38" s="24">
        <v>4</v>
      </c>
      <c r="H38" s="24">
        <v>3</v>
      </c>
      <c r="I38" s="24" t="s">
        <v>210</v>
      </c>
      <c r="J38" s="24" t="s">
        <v>33</v>
      </c>
      <c r="K38" s="24">
        <v>0</v>
      </c>
      <c r="L38" s="24">
        <v>0</v>
      </c>
      <c r="M38" s="24">
        <v>5</v>
      </c>
      <c r="N38" s="24">
        <v>0</v>
      </c>
      <c r="O38" s="24">
        <v>2</v>
      </c>
      <c r="P38" s="24">
        <v>100</v>
      </c>
      <c r="Q38" s="24">
        <v>6922</v>
      </c>
      <c r="R38" s="24">
        <v>15</v>
      </c>
      <c r="S38" s="24">
        <v>33</v>
      </c>
      <c r="T38" s="85">
        <f t="shared" si="2"/>
        <v>6.430868167202572</v>
      </c>
      <c r="U38" s="25">
        <v>7</v>
      </c>
      <c r="V38" s="85">
        <f t="shared" si="4"/>
        <v>445.14469453376205</v>
      </c>
      <c r="W38" s="24">
        <v>1</v>
      </c>
      <c r="X38" s="24">
        <v>0</v>
      </c>
      <c r="Y38" s="26" t="s">
        <v>226</v>
      </c>
      <c r="Z38" s="29" t="s">
        <v>140</v>
      </c>
      <c r="AA38" s="27">
        <v>43310</v>
      </c>
      <c r="AB38" s="41">
        <v>30</v>
      </c>
      <c r="AC38" s="44">
        <v>7</v>
      </c>
      <c r="AD38" s="28" t="s">
        <v>211</v>
      </c>
    </row>
    <row r="39" spans="1:30" s="8" customFormat="1" x14ac:dyDescent="0.3">
      <c r="A39" s="4" t="s">
        <v>209</v>
      </c>
      <c r="B39" s="4" t="s">
        <v>14</v>
      </c>
      <c r="C39" s="4" t="s">
        <v>132</v>
      </c>
      <c r="D39" s="4">
        <v>2</v>
      </c>
      <c r="E39" s="4">
        <v>3</v>
      </c>
      <c r="F39" s="4">
        <v>3</v>
      </c>
      <c r="G39" s="4">
        <v>3</v>
      </c>
      <c r="H39" s="4">
        <v>3</v>
      </c>
      <c r="I39" s="4" t="s">
        <v>212</v>
      </c>
      <c r="J39" s="4" t="s">
        <v>183</v>
      </c>
      <c r="K39" s="4">
        <v>0</v>
      </c>
      <c r="L39" s="4">
        <v>0</v>
      </c>
      <c r="M39" s="4">
        <v>12</v>
      </c>
      <c r="N39" s="4">
        <v>10</v>
      </c>
      <c r="O39" s="4">
        <v>10</v>
      </c>
      <c r="P39" s="4">
        <v>223</v>
      </c>
      <c r="Q39" s="4">
        <v>33132</v>
      </c>
      <c r="R39" s="4">
        <v>38</v>
      </c>
      <c r="S39" s="4">
        <v>13</v>
      </c>
      <c r="T39" s="83">
        <f t="shared" si="2"/>
        <v>5.8351504579153941</v>
      </c>
      <c r="U39" s="5">
        <f t="shared" ref="U39:U48" si="5">(M39+O39)/N39</f>
        <v>2.2000000000000002</v>
      </c>
      <c r="V39" s="83">
        <f t="shared" si="4"/>
        <v>866.95159180113387</v>
      </c>
      <c r="W39" s="4">
        <v>0</v>
      </c>
      <c r="X39" s="4">
        <v>1</v>
      </c>
      <c r="Y39" s="6" t="s">
        <v>213</v>
      </c>
      <c r="Z39" s="6" t="s">
        <v>214</v>
      </c>
      <c r="AA39" s="7">
        <v>43310</v>
      </c>
      <c r="AB39" s="39">
        <v>30</v>
      </c>
      <c r="AC39" s="42">
        <v>7</v>
      </c>
      <c r="AD39" s="8" t="s">
        <v>215</v>
      </c>
    </row>
    <row r="40" spans="1:30" s="8" customFormat="1" x14ac:dyDescent="0.3">
      <c r="A40" s="4" t="s">
        <v>99</v>
      </c>
      <c r="B40" s="4" t="s">
        <v>41</v>
      </c>
      <c r="C40" s="4" t="s">
        <v>42</v>
      </c>
      <c r="D40" s="4">
        <v>2</v>
      </c>
      <c r="E40" s="4">
        <v>1</v>
      </c>
      <c r="F40" s="4">
        <v>2</v>
      </c>
      <c r="G40" s="4">
        <v>1</v>
      </c>
      <c r="H40" s="4">
        <v>2</v>
      </c>
      <c r="I40" s="4" t="s">
        <v>36</v>
      </c>
      <c r="J40" s="4" t="s">
        <v>56</v>
      </c>
      <c r="K40" s="4">
        <v>0</v>
      </c>
      <c r="L40" s="4">
        <v>0</v>
      </c>
      <c r="M40" s="4">
        <v>5</v>
      </c>
      <c r="N40" s="4">
        <v>11</v>
      </c>
      <c r="O40" s="4">
        <v>7</v>
      </c>
      <c r="P40" s="4">
        <v>135</v>
      </c>
      <c r="Q40" s="4">
        <v>13720</v>
      </c>
      <c r="R40" s="4">
        <v>28</v>
      </c>
      <c r="S40" s="4">
        <v>4</v>
      </c>
      <c r="T40" s="83">
        <f t="shared" si="2"/>
        <v>4.8099762470308791</v>
      </c>
      <c r="U40" s="5">
        <f t="shared" si="5"/>
        <v>1.0909090909090908</v>
      </c>
      <c r="V40" s="83">
        <f t="shared" si="4"/>
        <v>488.83610451306413</v>
      </c>
      <c r="W40" s="4">
        <v>0</v>
      </c>
      <c r="X40" s="4">
        <v>1</v>
      </c>
      <c r="Y40" s="6" t="s">
        <v>216</v>
      </c>
      <c r="Z40" s="6" t="s">
        <v>140</v>
      </c>
      <c r="AA40" s="7">
        <v>43310</v>
      </c>
      <c r="AB40" s="39">
        <v>30</v>
      </c>
      <c r="AC40" s="42">
        <v>7</v>
      </c>
      <c r="AD40" s="8" t="s">
        <v>217</v>
      </c>
    </row>
    <row r="41" spans="1:30" s="8" customFormat="1" x14ac:dyDescent="0.3">
      <c r="A41" s="4" t="s">
        <v>64</v>
      </c>
      <c r="B41" s="4" t="s">
        <v>168</v>
      </c>
      <c r="C41" s="4" t="s">
        <v>132</v>
      </c>
      <c r="D41" s="4">
        <v>3</v>
      </c>
      <c r="E41" s="4">
        <v>3</v>
      </c>
      <c r="F41" s="4">
        <v>3</v>
      </c>
      <c r="G41" s="4">
        <v>3</v>
      </c>
      <c r="H41" s="4">
        <v>3</v>
      </c>
      <c r="I41" s="4" t="s">
        <v>221</v>
      </c>
      <c r="J41" s="4" t="s">
        <v>88</v>
      </c>
      <c r="K41" s="4">
        <v>0</v>
      </c>
      <c r="L41" s="4">
        <v>0</v>
      </c>
      <c r="M41" s="4">
        <v>3</v>
      </c>
      <c r="N41" s="4">
        <v>6</v>
      </c>
      <c r="O41" s="4">
        <v>8</v>
      </c>
      <c r="P41" s="4">
        <v>243</v>
      </c>
      <c r="Q41" s="4">
        <v>23063</v>
      </c>
      <c r="R41" s="4">
        <v>35</v>
      </c>
      <c r="S41" s="4">
        <v>30</v>
      </c>
      <c r="T41" s="83">
        <f t="shared" si="2"/>
        <v>6.845070422535211</v>
      </c>
      <c r="U41" s="5">
        <f t="shared" si="5"/>
        <v>1.8333333333333333</v>
      </c>
      <c r="V41" s="83">
        <f t="shared" si="4"/>
        <v>649.66197183098586</v>
      </c>
      <c r="W41" s="4">
        <v>0</v>
      </c>
      <c r="X41" s="4">
        <v>1</v>
      </c>
      <c r="Y41" s="6" t="s">
        <v>222</v>
      </c>
      <c r="Z41" s="6" t="s">
        <v>140</v>
      </c>
      <c r="AA41" s="7">
        <v>43310</v>
      </c>
      <c r="AB41" s="39">
        <v>30</v>
      </c>
      <c r="AC41" s="42">
        <v>7</v>
      </c>
    </row>
    <row r="42" spans="1:30" s="28" customFormat="1" x14ac:dyDescent="0.3">
      <c r="A42" s="24" t="s">
        <v>64</v>
      </c>
      <c r="B42" s="24" t="s">
        <v>41</v>
      </c>
      <c r="C42" s="24" t="s">
        <v>42</v>
      </c>
      <c r="D42" s="24">
        <v>2</v>
      </c>
      <c r="E42" s="24">
        <v>2</v>
      </c>
      <c r="F42" s="24">
        <v>2</v>
      </c>
      <c r="G42" s="24">
        <v>2</v>
      </c>
      <c r="H42" s="24">
        <v>4</v>
      </c>
      <c r="I42" s="24" t="s">
        <v>122</v>
      </c>
      <c r="J42" s="24" t="s">
        <v>223</v>
      </c>
      <c r="K42" s="24">
        <v>0</v>
      </c>
      <c r="L42" s="24">
        <v>2</v>
      </c>
      <c r="M42" s="24">
        <v>5</v>
      </c>
      <c r="N42" s="24">
        <v>5</v>
      </c>
      <c r="O42" s="24">
        <v>13</v>
      </c>
      <c r="P42" s="24">
        <v>176</v>
      </c>
      <c r="Q42" s="24">
        <v>18296</v>
      </c>
      <c r="R42" s="24">
        <v>33</v>
      </c>
      <c r="S42" s="24">
        <v>11</v>
      </c>
      <c r="T42" s="85">
        <f t="shared" si="2"/>
        <v>5.3038674033149178</v>
      </c>
      <c r="U42" s="25">
        <f t="shared" si="5"/>
        <v>3.6</v>
      </c>
      <c r="V42" s="85">
        <f t="shared" si="4"/>
        <v>551.36112506278255</v>
      </c>
      <c r="W42" s="24">
        <v>1</v>
      </c>
      <c r="X42" s="24">
        <v>0</v>
      </c>
      <c r="Y42" s="29" t="s">
        <v>224</v>
      </c>
      <c r="Z42" s="29" t="s">
        <v>140</v>
      </c>
      <c r="AA42" s="27">
        <v>43310</v>
      </c>
      <c r="AB42" s="41">
        <v>30</v>
      </c>
      <c r="AC42" s="44">
        <v>7</v>
      </c>
      <c r="AD42" s="28" t="s">
        <v>225</v>
      </c>
    </row>
    <row r="43" spans="1:30" s="8" customFormat="1" x14ac:dyDescent="0.3">
      <c r="A43" s="4" t="s">
        <v>14</v>
      </c>
      <c r="B43" s="4" t="s">
        <v>193</v>
      </c>
      <c r="C43" s="4" t="s">
        <v>38</v>
      </c>
      <c r="D43" s="4">
        <v>3</v>
      </c>
      <c r="E43" s="4">
        <v>3</v>
      </c>
      <c r="F43" s="4">
        <v>3</v>
      </c>
      <c r="G43" s="4">
        <v>3</v>
      </c>
      <c r="H43" s="4">
        <v>3</v>
      </c>
      <c r="I43" s="4" t="s">
        <v>17</v>
      </c>
      <c r="J43" s="4" t="s">
        <v>228</v>
      </c>
      <c r="K43" s="4">
        <v>0</v>
      </c>
      <c r="L43" s="4">
        <v>0</v>
      </c>
      <c r="M43" s="4">
        <v>9</v>
      </c>
      <c r="N43" s="4">
        <v>7</v>
      </c>
      <c r="O43" s="4">
        <v>4</v>
      </c>
      <c r="P43" s="4">
        <v>252</v>
      </c>
      <c r="Q43" s="4">
        <v>38887</v>
      </c>
      <c r="R43" s="4">
        <v>42</v>
      </c>
      <c r="S43" s="4">
        <v>6</v>
      </c>
      <c r="T43" s="83">
        <f t="shared" si="2"/>
        <v>5.9857482185273154</v>
      </c>
      <c r="U43" s="5">
        <f t="shared" si="5"/>
        <v>1.8571428571428572</v>
      </c>
      <c r="V43" s="83">
        <f t="shared" si="4"/>
        <v>923.68171021377668</v>
      </c>
      <c r="W43" s="4">
        <v>0</v>
      </c>
      <c r="X43" s="4">
        <v>1</v>
      </c>
      <c r="Y43" s="6" t="s">
        <v>229</v>
      </c>
      <c r="Z43" s="6" t="s">
        <v>140</v>
      </c>
      <c r="AA43" s="7">
        <v>43310</v>
      </c>
      <c r="AB43" s="39">
        <v>30</v>
      </c>
      <c r="AC43" s="42">
        <v>7</v>
      </c>
      <c r="AD43" s="8" t="s">
        <v>230</v>
      </c>
    </row>
    <row r="44" spans="1:30" s="28" customFormat="1" x14ac:dyDescent="0.3">
      <c r="A44" s="24" t="s">
        <v>209</v>
      </c>
      <c r="B44" s="24" t="s">
        <v>95</v>
      </c>
      <c r="C44" s="24" t="s">
        <v>38</v>
      </c>
      <c r="D44" s="24">
        <v>3</v>
      </c>
      <c r="E44" s="24">
        <v>3</v>
      </c>
      <c r="F44" s="24">
        <v>3</v>
      </c>
      <c r="G44" s="24">
        <v>1</v>
      </c>
      <c r="H44" s="24">
        <v>5</v>
      </c>
      <c r="I44" s="24" t="s">
        <v>43</v>
      </c>
      <c r="J44" s="24" t="s">
        <v>92</v>
      </c>
      <c r="K44" s="24">
        <v>0</v>
      </c>
      <c r="L44" s="24">
        <v>1</v>
      </c>
      <c r="M44" s="24">
        <v>12</v>
      </c>
      <c r="N44" s="24">
        <v>7</v>
      </c>
      <c r="O44" s="24">
        <v>17</v>
      </c>
      <c r="P44" s="24">
        <v>205</v>
      </c>
      <c r="Q44" s="24">
        <v>26009</v>
      </c>
      <c r="R44" s="24">
        <v>35</v>
      </c>
      <c r="S44" s="24">
        <v>52</v>
      </c>
      <c r="T44" s="85">
        <f t="shared" si="2"/>
        <v>5.7156133828996278</v>
      </c>
      <c r="U44" s="25">
        <f t="shared" si="5"/>
        <v>4.1428571428571432</v>
      </c>
      <c r="V44" s="85">
        <f t="shared" si="4"/>
        <v>725.15799256505579</v>
      </c>
      <c r="W44" s="24">
        <v>1</v>
      </c>
      <c r="X44" s="24">
        <v>0</v>
      </c>
      <c r="Y44" s="29" t="s">
        <v>231</v>
      </c>
      <c r="Z44" s="29" t="s">
        <v>140</v>
      </c>
      <c r="AA44" s="27">
        <v>43311</v>
      </c>
      <c r="AB44" s="41">
        <v>31</v>
      </c>
      <c r="AC44" s="44">
        <v>7</v>
      </c>
      <c r="AD44" s="28" t="s">
        <v>232</v>
      </c>
    </row>
    <row r="45" spans="1:30" s="28" customFormat="1" x14ac:dyDescent="0.3">
      <c r="A45" s="24" t="s">
        <v>209</v>
      </c>
      <c r="B45" s="24" t="s">
        <v>31</v>
      </c>
      <c r="C45" s="24" t="s">
        <v>132</v>
      </c>
      <c r="D45" s="24">
        <v>2</v>
      </c>
      <c r="E45" s="24">
        <v>3</v>
      </c>
      <c r="F45" s="24">
        <v>3</v>
      </c>
      <c r="G45" s="24">
        <v>2</v>
      </c>
      <c r="H45" s="24">
        <v>3</v>
      </c>
      <c r="I45" s="24" t="s">
        <v>17</v>
      </c>
      <c r="J45" s="24" t="s">
        <v>57</v>
      </c>
      <c r="K45" s="24">
        <v>1</v>
      </c>
      <c r="L45" s="24">
        <v>0</v>
      </c>
      <c r="M45" s="24">
        <v>4</v>
      </c>
      <c r="N45" s="24">
        <v>12</v>
      </c>
      <c r="O45" s="24">
        <v>17</v>
      </c>
      <c r="P45" s="24">
        <v>145</v>
      </c>
      <c r="Q45" s="24">
        <v>27956</v>
      </c>
      <c r="R45" s="24">
        <v>35</v>
      </c>
      <c r="S45" s="24">
        <v>12</v>
      </c>
      <c r="T45" s="85">
        <f t="shared" si="2"/>
        <v>4.1193181818181817</v>
      </c>
      <c r="U45" s="25">
        <f t="shared" si="5"/>
        <v>1.75</v>
      </c>
      <c r="V45" s="85">
        <f t="shared" si="4"/>
        <v>794.20454545454538</v>
      </c>
      <c r="W45" s="24">
        <v>1</v>
      </c>
      <c r="X45" s="24">
        <v>0</v>
      </c>
      <c r="Y45" s="29" t="s">
        <v>233</v>
      </c>
      <c r="Z45" s="29" t="s">
        <v>140</v>
      </c>
      <c r="AA45" s="27" t="s">
        <v>234</v>
      </c>
      <c r="AB45" s="41">
        <v>31</v>
      </c>
      <c r="AC45" s="44">
        <v>7</v>
      </c>
      <c r="AD45" s="28" t="s">
        <v>235</v>
      </c>
    </row>
    <row r="46" spans="1:30" s="28" customFormat="1" x14ac:dyDescent="0.3">
      <c r="A46" s="24" t="s">
        <v>30</v>
      </c>
      <c r="B46" s="24" t="s">
        <v>59</v>
      </c>
      <c r="C46" s="24" t="s">
        <v>38</v>
      </c>
      <c r="D46" s="24">
        <v>3</v>
      </c>
      <c r="E46" s="24">
        <v>3</v>
      </c>
      <c r="F46" s="24">
        <v>3</v>
      </c>
      <c r="G46" s="24">
        <v>3</v>
      </c>
      <c r="H46" s="24">
        <v>3</v>
      </c>
      <c r="I46" s="24" t="s">
        <v>111</v>
      </c>
      <c r="J46" s="24" t="s">
        <v>163</v>
      </c>
      <c r="K46" s="24">
        <v>0</v>
      </c>
      <c r="L46" s="24">
        <v>0</v>
      </c>
      <c r="M46" s="24">
        <v>7</v>
      </c>
      <c r="N46" s="24">
        <v>14</v>
      </c>
      <c r="O46" s="24">
        <v>15</v>
      </c>
      <c r="P46" s="24">
        <v>230</v>
      </c>
      <c r="Q46" s="24">
        <v>41816</v>
      </c>
      <c r="R46" s="24">
        <v>43</v>
      </c>
      <c r="S46" s="24">
        <v>12</v>
      </c>
      <c r="T46" s="85">
        <f t="shared" si="2"/>
        <v>5.3240740740740735</v>
      </c>
      <c r="U46" s="25">
        <f t="shared" si="5"/>
        <v>1.5714285714285714</v>
      </c>
      <c r="V46" s="85">
        <f t="shared" si="4"/>
        <v>967.96296296296293</v>
      </c>
      <c r="W46" s="24">
        <v>1</v>
      </c>
      <c r="X46" s="24">
        <v>0</v>
      </c>
      <c r="Y46" s="29" t="s">
        <v>236</v>
      </c>
      <c r="Z46" s="29" t="s">
        <v>140</v>
      </c>
      <c r="AA46" s="27">
        <v>43311</v>
      </c>
      <c r="AB46" s="41">
        <v>31</v>
      </c>
      <c r="AC46" s="44">
        <v>7</v>
      </c>
    </row>
    <row r="47" spans="1:30" s="28" customFormat="1" x14ac:dyDescent="0.3">
      <c r="A47" s="24" t="s">
        <v>125</v>
      </c>
      <c r="B47" s="24" t="s">
        <v>209</v>
      </c>
      <c r="C47" s="24" t="s">
        <v>39</v>
      </c>
      <c r="D47" s="24">
        <v>4</v>
      </c>
      <c r="E47" s="24">
        <v>4</v>
      </c>
      <c r="F47" s="24">
        <v>3</v>
      </c>
      <c r="G47" s="24">
        <v>2</v>
      </c>
      <c r="H47" s="24">
        <v>4</v>
      </c>
      <c r="I47" s="24" t="s">
        <v>221</v>
      </c>
      <c r="J47" s="24" t="s">
        <v>35</v>
      </c>
      <c r="K47" s="24">
        <v>0</v>
      </c>
      <c r="L47" s="24">
        <v>1</v>
      </c>
      <c r="M47" s="24">
        <v>13</v>
      </c>
      <c r="N47" s="24">
        <v>9</v>
      </c>
      <c r="O47" s="24">
        <v>13</v>
      </c>
      <c r="P47" s="24">
        <v>356</v>
      </c>
      <c r="Q47" s="24">
        <v>42500</v>
      </c>
      <c r="R47" s="24">
        <v>42</v>
      </c>
      <c r="S47" s="24">
        <v>7</v>
      </c>
      <c r="T47" s="85">
        <f t="shared" si="2"/>
        <v>8.4527107241788677</v>
      </c>
      <c r="U47" s="25">
        <f t="shared" si="5"/>
        <v>2.8888888888888888</v>
      </c>
      <c r="V47" s="85">
        <f t="shared" si="4"/>
        <v>1009.1017016224772</v>
      </c>
      <c r="W47" s="24">
        <v>1</v>
      </c>
      <c r="X47" s="24">
        <v>0</v>
      </c>
      <c r="Y47" s="29" t="s">
        <v>239</v>
      </c>
      <c r="Z47" s="29" t="s">
        <v>140</v>
      </c>
      <c r="AA47" s="27">
        <v>43311</v>
      </c>
      <c r="AB47" s="41">
        <v>31</v>
      </c>
      <c r="AC47" s="44">
        <v>7</v>
      </c>
      <c r="AD47" s="28" t="s">
        <v>240</v>
      </c>
    </row>
    <row r="48" spans="1:30" s="28" customFormat="1" x14ac:dyDescent="0.3">
      <c r="A48" s="24" t="s">
        <v>125</v>
      </c>
      <c r="B48" s="24" t="s">
        <v>241</v>
      </c>
      <c r="C48" s="24" t="s">
        <v>126</v>
      </c>
      <c r="D48" s="24">
        <v>4</v>
      </c>
      <c r="E48" s="24">
        <v>4</v>
      </c>
      <c r="F48" s="24">
        <v>4</v>
      </c>
      <c r="G48" s="24">
        <v>4</v>
      </c>
      <c r="H48" s="24">
        <v>3</v>
      </c>
      <c r="I48" s="24" t="s">
        <v>123</v>
      </c>
      <c r="J48" s="24" t="s">
        <v>73</v>
      </c>
      <c r="K48" s="24">
        <v>0</v>
      </c>
      <c r="L48" s="24">
        <v>1</v>
      </c>
      <c r="M48" s="24">
        <v>9</v>
      </c>
      <c r="N48" s="24">
        <v>5</v>
      </c>
      <c r="O48" s="24">
        <v>4</v>
      </c>
      <c r="P48" s="24">
        <v>280</v>
      </c>
      <c r="Q48" s="24">
        <v>21000</v>
      </c>
      <c r="R48" s="24">
        <v>33</v>
      </c>
      <c r="S48" s="24">
        <v>39</v>
      </c>
      <c r="T48" s="85">
        <f t="shared" si="2"/>
        <v>8.3209509658246663</v>
      </c>
      <c r="U48" s="25">
        <f t="shared" si="5"/>
        <v>2.6</v>
      </c>
      <c r="V48" s="85">
        <f t="shared" si="4"/>
        <v>624.07132243684998</v>
      </c>
      <c r="W48" s="24">
        <v>1</v>
      </c>
      <c r="X48" s="24">
        <v>0</v>
      </c>
      <c r="Y48" s="29" t="s">
        <v>242</v>
      </c>
      <c r="Z48" s="29" t="s">
        <v>140</v>
      </c>
      <c r="AA48" s="27">
        <v>43311</v>
      </c>
      <c r="AB48" s="41">
        <v>31</v>
      </c>
      <c r="AC48" s="44">
        <v>7</v>
      </c>
      <c r="AD48" s="28" t="s">
        <v>243</v>
      </c>
    </row>
    <row r="49" spans="1:30" s="28" customFormat="1" x14ac:dyDescent="0.3">
      <c r="A49" s="24" t="s">
        <v>15</v>
      </c>
      <c r="B49" s="24" t="s">
        <v>72</v>
      </c>
      <c r="C49" s="24" t="s">
        <v>38</v>
      </c>
      <c r="D49" s="24">
        <v>2</v>
      </c>
      <c r="E49" s="24">
        <v>2</v>
      </c>
      <c r="F49" s="24">
        <v>3</v>
      </c>
      <c r="G49" s="24">
        <v>3</v>
      </c>
      <c r="H49" s="24">
        <v>4</v>
      </c>
      <c r="I49" s="24" t="s">
        <v>251</v>
      </c>
      <c r="J49" s="24" t="s">
        <v>32</v>
      </c>
      <c r="K49" s="24">
        <v>0</v>
      </c>
      <c r="L49" s="24">
        <v>0</v>
      </c>
      <c r="M49" s="24">
        <v>3</v>
      </c>
      <c r="N49" s="24">
        <v>0</v>
      </c>
      <c r="O49" s="24">
        <v>3</v>
      </c>
      <c r="P49" s="24">
        <v>107</v>
      </c>
      <c r="Q49" s="24">
        <v>5070</v>
      </c>
      <c r="R49" s="24">
        <v>18</v>
      </c>
      <c r="S49" s="24">
        <v>28</v>
      </c>
      <c r="T49" s="85">
        <f t="shared" si="2"/>
        <v>5.7942238267148021</v>
      </c>
      <c r="U49" s="25">
        <v>6</v>
      </c>
      <c r="V49" s="85">
        <f t="shared" si="4"/>
        <v>274.54873646209387</v>
      </c>
      <c r="W49" s="24">
        <v>1</v>
      </c>
      <c r="X49" s="24">
        <v>0</v>
      </c>
      <c r="Y49" s="26" t="s">
        <v>263</v>
      </c>
      <c r="Z49" s="29" t="s">
        <v>252</v>
      </c>
      <c r="AA49" s="27">
        <v>43315</v>
      </c>
      <c r="AB49" s="41">
        <v>31</v>
      </c>
      <c r="AC49" s="44">
        <v>8</v>
      </c>
      <c r="AD49" s="28" t="s">
        <v>253</v>
      </c>
    </row>
    <row r="50" spans="1:30" s="8" customFormat="1" x14ac:dyDescent="0.3">
      <c r="A50" s="4" t="s">
        <v>31</v>
      </c>
      <c r="B50" s="4" t="s">
        <v>188</v>
      </c>
      <c r="C50" s="4" t="s">
        <v>254</v>
      </c>
      <c r="D50" s="4">
        <v>3</v>
      </c>
      <c r="E50" s="4">
        <v>3</v>
      </c>
      <c r="F50" s="4">
        <v>3</v>
      </c>
      <c r="G50" s="4">
        <v>3</v>
      </c>
      <c r="H50" s="4">
        <v>3</v>
      </c>
      <c r="I50" s="4" t="s">
        <v>228</v>
      </c>
      <c r="J50" s="4" t="s">
        <v>17</v>
      </c>
      <c r="K50" s="4">
        <v>0</v>
      </c>
      <c r="L50" s="4">
        <v>0</v>
      </c>
      <c r="M50" s="4">
        <v>3</v>
      </c>
      <c r="N50" s="4">
        <v>1</v>
      </c>
      <c r="O50" s="4">
        <v>3</v>
      </c>
      <c r="P50" s="4">
        <v>252</v>
      </c>
      <c r="Q50" s="4">
        <v>16998</v>
      </c>
      <c r="R50" s="4">
        <v>35</v>
      </c>
      <c r="S50" s="4">
        <v>15</v>
      </c>
      <c r="T50" s="83">
        <f t="shared" si="2"/>
        <v>7.1489361702127656</v>
      </c>
      <c r="U50" s="5">
        <f>(M50+O50)/N50</f>
        <v>6</v>
      </c>
      <c r="V50" s="83">
        <f t="shared" si="4"/>
        <v>482.21276595744683</v>
      </c>
      <c r="W50" s="4">
        <v>0</v>
      </c>
      <c r="X50" s="4">
        <v>1</v>
      </c>
      <c r="Y50" s="6" t="s">
        <v>255</v>
      </c>
      <c r="Z50" s="6" t="s">
        <v>252</v>
      </c>
      <c r="AA50" s="7">
        <v>43316</v>
      </c>
      <c r="AB50" s="39">
        <v>31</v>
      </c>
      <c r="AC50" s="42">
        <v>8</v>
      </c>
      <c r="AD50" s="8" t="s">
        <v>256</v>
      </c>
    </row>
    <row r="51" spans="1:30" s="28" customFormat="1" x14ac:dyDescent="0.3">
      <c r="A51" s="24" t="s">
        <v>31</v>
      </c>
      <c r="B51" s="24" t="s">
        <v>257</v>
      </c>
      <c r="C51" s="24" t="s">
        <v>171</v>
      </c>
      <c r="D51" s="24">
        <v>4</v>
      </c>
      <c r="E51" s="24">
        <v>3</v>
      </c>
      <c r="F51" s="24">
        <v>4</v>
      </c>
      <c r="G51" s="24">
        <v>4</v>
      </c>
      <c r="H51" s="24">
        <v>3</v>
      </c>
      <c r="I51" s="24" t="s">
        <v>123</v>
      </c>
      <c r="J51" s="24" t="s">
        <v>91</v>
      </c>
      <c r="K51" s="24">
        <v>0</v>
      </c>
      <c r="L51" s="24">
        <v>3</v>
      </c>
      <c r="M51" s="24">
        <v>5</v>
      </c>
      <c r="N51" s="24">
        <v>0</v>
      </c>
      <c r="O51" s="24">
        <v>9</v>
      </c>
      <c r="P51" s="24">
        <v>244</v>
      </c>
      <c r="Q51" s="24">
        <v>16989</v>
      </c>
      <c r="R51" s="24">
        <v>30</v>
      </c>
      <c r="S51" s="24">
        <v>41</v>
      </c>
      <c r="T51" s="85">
        <f t="shared" si="2"/>
        <v>7.9521998913633896</v>
      </c>
      <c r="U51" s="25">
        <v>14</v>
      </c>
      <c r="V51" s="85">
        <f t="shared" si="4"/>
        <v>553.68821292775669</v>
      </c>
      <c r="W51" s="24">
        <v>1</v>
      </c>
      <c r="X51" s="24">
        <v>0</v>
      </c>
      <c r="Y51" s="29" t="s">
        <v>258</v>
      </c>
      <c r="Z51" s="29" t="s">
        <v>252</v>
      </c>
      <c r="AA51" s="27">
        <v>43318</v>
      </c>
      <c r="AB51" s="41">
        <v>32</v>
      </c>
      <c r="AC51" s="44">
        <v>8</v>
      </c>
      <c r="AD51" s="28" t="s">
        <v>259</v>
      </c>
    </row>
    <row r="52" spans="1:30" s="28" customFormat="1" x14ac:dyDescent="0.3">
      <c r="A52" s="24" t="s">
        <v>64</v>
      </c>
      <c r="B52" s="24" t="s">
        <v>158</v>
      </c>
      <c r="C52" s="24" t="s">
        <v>38</v>
      </c>
      <c r="D52" s="24">
        <v>1</v>
      </c>
      <c r="E52" s="24">
        <v>2</v>
      </c>
      <c r="F52" s="24">
        <v>1</v>
      </c>
      <c r="G52" s="24">
        <v>1</v>
      </c>
      <c r="H52" s="24">
        <v>2</v>
      </c>
      <c r="I52" s="24" t="s">
        <v>57</v>
      </c>
      <c r="J52" s="24" t="s">
        <v>81</v>
      </c>
      <c r="K52" s="24">
        <v>3</v>
      </c>
      <c r="L52" s="24">
        <v>2</v>
      </c>
      <c r="M52" s="24">
        <v>1</v>
      </c>
      <c r="N52" s="24">
        <v>10</v>
      </c>
      <c r="O52" s="24">
        <v>9</v>
      </c>
      <c r="P52" s="24">
        <v>175</v>
      </c>
      <c r="Q52" s="24">
        <v>11992</v>
      </c>
      <c r="R52" s="24">
        <v>30</v>
      </c>
      <c r="S52" s="24">
        <v>36</v>
      </c>
      <c r="T52" s="85">
        <f t="shared" si="2"/>
        <v>5.7189542483660132</v>
      </c>
      <c r="U52" s="25">
        <f t="shared" ref="U52:U60" si="6">(M52+O52)/N52</f>
        <v>1</v>
      </c>
      <c r="V52" s="85">
        <f t="shared" si="4"/>
        <v>391.89542483660131</v>
      </c>
      <c r="W52" s="24">
        <v>1</v>
      </c>
      <c r="X52" s="24">
        <v>0</v>
      </c>
      <c r="Y52" s="29" t="s">
        <v>260</v>
      </c>
      <c r="Z52" s="29" t="s">
        <v>252</v>
      </c>
      <c r="AA52" s="27">
        <v>43318</v>
      </c>
      <c r="AB52" s="41">
        <v>32</v>
      </c>
      <c r="AC52" s="44">
        <v>8</v>
      </c>
      <c r="AD52" s="28" t="s">
        <v>261</v>
      </c>
    </row>
    <row r="53" spans="1:30" s="8" customFormat="1" x14ac:dyDescent="0.3">
      <c r="A53" s="4" t="s">
        <v>125</v>
      </c>
      <c r="B53" s="4" t="s">
        <v>41</v>
      </c>
      <c r="C53" s="4" t="s">
        <v>42</v>
      </c>
      <c r="D53" s="4">
        <v>1</v>
      </c>
      <c r="E53" s="4">
        <v>1</v>
      </c>
      <c r="F53" s="4">
        <v>1</v>
      </c>
      <c r="G53" s="4">
        <v>1</v>
      </c>
      <c r="H53" s="4">
        <v>1</v>
      </c>
      <c r="I53" s="4" t="s">
        <v>36</v>
      </c>
      <c r="J53" s="4" t="s">
        <v>57</v>
      </c>
      <c r="K53" s="4">
        <v>0</v>
      </c>
      <c r="L53" s="4">
        <v>0</v>
      </c>
      <c r="M53" s="4">
        <v>2</v>
      </c>
      <c r="N53" s="4">
        <v>14</v>
      </c>
      <c r="O53" s="4">
        <v>4</v>
      </c>
      <c r="P53" s="4">
        <v>150</v>
      </c>
      <c r="Q53" s="4">
        <v>9197</v>
      </c>
      <c r="R53" s="4">
        <v>32</v>
      </c>
      <c r="S53" s="4">
        <v>44</v>
      </c>
      <c r="T53" s="83">
        <f t="shared" si="2"/>
        <v>4.5824847250509162</v>
      </c>
      <c r="U53" s="5">
        <f t="shared" si="6"/>
        <v>0.42857142857142855</v>
      </c>
      <c r="V53" s="83">
        <f t="shared" si="4"/>
        <v>280.96741344195516</v>
      </c>
      <c r="W53" s="4">
        <v>0</v>
      </c>
      <c r="X53" s="4">
        <v>1</v>
      </c>
      <c r="Y53" s="6" t="s">
        <v>262</v>
      </c>
      <c r="Z53" s="6" t="s">
        <v>252</v>
      </c>
      <c r="AA53" s="7">
        <v>43318</v>
      </c>
      <c r="AB53" s="39">
        <v>32</v>
      </c>
      <c r="AC53" s="42">
        <v>8</v>
      </c>
      <c r="AD53" s="8" t="s">
        <v>264</v>
      </c>
    </row>
    <row r="54" spans="1:30" s="8" customFormat="1" x14ac:dyDescent="0.3">
      <c r="A54" s="4" t="s">
        <v>14</v>
      </c>
      <c r="B54" s="4" t="s">
        <v>34</v>
      </c>
      <c r="C54" s="4" t="s">
        <v>38</v>
      </c>
      <c r="D54" s="4">
        <v>2</v>
      </c>
      <c r="E54" s="4">
        <v>3</v>
      </c>
      <c r="F54" s="4">
        <v>2</v>
      </c>
      <c r="G54" s="4">
        <v>2</v>
      </c>
      <c r="H54" s="4">
        <v>2</v>
      </c>
      <c r="I54" s="4" t="s">
        <v>111</v>
      </c>
      <c r="J54" s="4" t="s">
        <v>43</v>
      </c>
      <c r="K54" s="4">
        <v>0</v>
      </c>
      <c r="L54" s="4">
        <v>1</v>
      </c>
      <c r="M54" s="4">
        <v>2</v>
      </c>
      <c r="N54" s="4">
        <v>8</v>
      </c>
      <c r="O54" s="4">
        <v>10</v>
      </c>
      <c r="P54" s="4">
        <v>186</v>
      </c>
      <c r="Q54" s="4">
        <v>23764</v>
      </c>
      <c r="R54" s="4">
        <v>35</v>
      </c>
      <c r="S54" s="4">
        <v>18</v>
      </c>
      <c r="T54" s="83">
        <f t="shared" si="2"/>
        <v>5.2691218130311617</v>
      </c>
      <c r="U54" s="5">
        <f t="shared" si="6"/>
        <v>1.5</v>
      </c>
      <c r="V54" s="83">
        <f t="shared" si="4"/>
        <v>673.20113314447599</v>
      </c>
      <c r="W54" s="4">
        <v>0</v>
      </c>
      <c r="X54" s="4">
        <v>1</v>
      </c>
      <c r="Y54" s="6" t="s">
        <v>265</v>
      </c>
      <c r="Z54" s="6" t="s">
        <v>252</v>
      </c>
      <c r="AA54" s="7">
        <v>43319</v>
      </c>
      <c r="AB54" s="39">
        <v>32</v>
      </c>
      <c r="AC54" s="42">
        <v>8</v>
      </c>
    </row>
    <row r="55" spans="1:30" s="28" customFormat="1" x14ac:dyDescent="0.3">
      <c r="A55" s="24" t="s">
        <v>64</v>
      </c>
      <c r="B55" s="24" t="s">
        <v>158</v>
      </c>
      <c r="C55" s="24" t="s">
        <v>38</v>
      </c>
      <c r="D55" s="24">
        <v>3</v>
      </c>
      <c r="E55" s="24">
        <v>4</v>
      </c>
      <c r="F55" s="24">
        <v>3</v>
      </c>
      <c r="G55" s="24">
        <v>4</v>
      </c>
      <c r="H55" s="24">
        <v>3</v>
      </c>
      <c r="I55" s="24" t="s">
        <v>117</v>
      </c>
      <c r="J55" s="24" t="s">
        <v>281</v>
      </c>
      <c r="K55" s="24">
        <v>0</v>
      </c>
      <c r="L55" s="24">
        <v>0</v>
      </c>
      <c r="M55" s="24">
        <v>14</v>
      </c>
      <c r="N55" s="24">
        <v>6</v>
      </c>
      <c r="O55" s="24">
        <v>11</v>
      </c>
      <c r="P55" s="24">
        <v>282</v>
      </c>
      <c r="Q55" s="24">
        <v>43305</v>
      </c>
      <c r="R55" s="24">
        <v>42</v>
      </c>
      <c r="S55" s="24">
        <v>45</v>
      </c>
      <c r="T55" s="85">
        <f t="shared" si="2"/>
        <v>6.5964912280701755</v>
      </c>
      <c r="U55" s="25">
        <f t="shared" si="6"/>
        <v>4.166666666666667</v>
      </c>
      <c r="V55" s="85">
        <f t="shared" si="4"/>
        <v>1012.9824561403509</v>
      </c>
      <c r="W55" s="24">
        <v>1</v>
      </c>
      <c r="X55" s="24">
        <v>0</v>
      </c>
      <c r="Y55" s="29" t="s">
        <v>282</v>
      </c>
      <c r="Z55" s="29" t="s">
        <v>252</v>
      </c>
      <c r="AA55" s="27">
        <v>43320</v>
      </c>
      <c r="AB55" s="41">
        <v>32</v>
      </c>
      <c r="AC55" s="44">
        <v>8</v>
      </c>
    </row>
    <row r="56" spans="1:30" s="8" customFormat="1" x14ac:dyDescent="0.3">
      <c r="A56" s="4" t="s">
        <v>209</v>
      </c>
      <c r="B56" s="4" t="s">
        <v>95</v>
      </c>
      <c r="C56" s="4" t="s">
        <v>38</v>
      </c>
      <c r="D56" s="4">
        <v>4</v>
      </c>
      <c r="E56" s="4">
        <v>3</v>
      </c>
      <c r="F56" s="4">
        <v>4</v>
      </c>
      <c r="G56" s="4">
        <v>4</v>
      </c>
      <c r="H56" s="4">
        <v>3</v>
      </c>
      <c r="I56" s="4" t="s">
        <v>111</v>
      </c>
      <c r="J56" s="4" t="s">
        <v>17</v>
      </c>
      <c r="K56" s="4">
        <v>0</v>
      </c>
      <c r="L56" s="4">
        <v>0</v>
      </c>
      <c r="M56" s="4">
        <v>10</v>
      </c>
      <c r="N56" s="4">
        <v>4</v>
      </c>
      <c r="O56" s="4">
        <v>8</v>
      </c>
      <c r="P56" s="4">
        <v>233</v>
      </c>
      <c r="Q56" s="4">
        <v>33624</v>
      </c>
      <c r="R56" s="4">
        <v>31</v>
      </c>
      <c r="S56" s="4">
        <v>38</v>
      </c>
      <c r="T56" s="83">
        <f t="shared" si="2"/>
        <v>7.3656480505795576</v>
      </c>
      <c r="U56" s="5">
        <f t="shared" si="6"/>
        <v>4.5</v>
      </c>
      <c r="V56" s="83">
        <f t="shared" si="4"/>
        <v>1062.9293993677557</v>
      </c>
      <c r="W56" s="4">
        <v>0</v>
      </c>
      <c r="X56" s="4">
        <v>1</v>
      </c>
      <c r="Y56" s="6" t="s">
        <v>296</v>
      </c>
      <c r="Z56" s="6" t="s">
        <v>252</v>
      </c>
      <c r="AA56" s="7">
        <v>43230</v>
      </c>
      <c r="AB56" s="39">
        <v>32</v>
      </c>
      <c r="AC56" s="42">
        <v>8</v>
      </c>
      <c r="AD56" s="8" t="s">
        <v>297</v>
      </c>
    </row>
    <row r="57" spans="1:30" s="8" customFormat="1" x14ac:dyDescent="0.3">
      <c r="A57" s="4" t="s">
        <v>209</v>
      </c>
      <c r="B57" s="4" t="s">
        <v>305</v>
      </c>
      <c r="C57" s="4" t="s">
        <v>132</v>
      </c>
      <c r="D57" s="4">
        <v>4</v>
      </c>
      <c r="E57" s="4">
        <v>4</v>
      </c>
      <c r="F57" s="4">
        <v>4</v>
      </c>
      <c r="G57" s="4">
        <v>4</v>
      </c>
      <c r="H57" s="4">
        <v>3</v>
      </c>
      <c r="I57" s="4" t="s">
        <v>306</v>
      </c>
      <c r="J57" s="4" t="s">
        <v>218</v>
      </c>
      <c r="K57" s="4">
        <v>0</v>
      </c>
      <c r="L57" s="4">
        <v>0</v>
      </c>
      <c r="M57" s="4">
        <v>5</v>
      </c>
      <c r="N57" s="4">
        <v>9</v>
      </c>
      <c r="O57" s="4">
        <v>19</v>
      </c>
      <c r="P57" s="4">
        <v>318</v>
      </c>
      <c r="Q57" s="4">
        <v>54676</v>
      </c>
      <c r="R57" s="4">
        <v>49</v>
      </c>
      <c r="S57" s="4">
        <v>30</v>
      </c>
      <c r="T57" s="83">
        <f t="shared" si="2"/>
        <v>6.4242424242424239</v>
      </c>
      <c r="U57" s="5">
        <f t="shared" si="6"/>
        <v>2.6666666666666665</v>
      </c>
      <c r="V57" s="83">
        <f t="shared" si="4"/>
        <v>1104.5656565656566</v>
      </c>
      <c r="W57" s="4">
        <v>0</v>
      </c>
      <c r="X57" s="4">
        <v>1</v>
      </c>
      <c r="Y57" s="6" t="s">
        <v>307</v>
      </c>
      <c r="Z57" s="6" t="s">
        <v>252</v>
      </c>
      <c r="AA57" s="7">
        <v>43325</v>
      </c>
      <c r="AB57" s="39">
        <v>33</v>
      </c>
      <c r="AC57" s="42">
        <v>8</v>
      </c>
      <c r="AD57" s="8" t="s">
        <v>308</v>
      </c>
    </row>
    <row r="58" spans="1:30" s="8" customFormat="1" x14ac:dyDescent="0.3">
      <c r="A58" s="4" t="s">
        <v>71</v>
      </c>
      <c r="B58" s="4" t="s">
        <v>30</v>
      </c>
      <c r="C58" s="4" t="s">
        <v>132</v>
      </c>
      <c r="D58" s="4">
        <v>3</v>
      </c>
      <c r="E58" s="4">
        <v>3</v>
      </c>
      <c r="F58" s="4">
        <v>3</v>
      </c>
      <c r="G58" s="4">
        <v>3</v>
      </c>
      <c r="H58" s="4">
        <v>3</v>
      </c>
      <c r="I58" s="4" t="s">
        <v>183</v>
      </c>
      <c r="J58" s="4" t="s">
        <v>17</v>
      </c>
      <c r="K58" s="4">
        <v>0</v>
      </c>
      <c r="L58" s="4">
        <v>0</v>
      </c>
      <c r="M58" s="4">
        <v>0</v>
      </c>
      <c r="N58" s="4">
        <v>3</v>
      </c>
      <c r="O58" s="4">
        <v>5</v>
      </c>
      <c r="P58" s="4">
        <v>120</v>
      </c>
      <c r="Q58" s="4">
        <v>7401</v>
      </c>
      <c r="R58" s="4">
        <v>23</v>
      </c>
      <c r="S58" s="4">
        <v>33</v>
      </c>
      <c r="T58" s="83">
        <f t="shared" si="2"/>
        <v>5.0955414012738851</v>
      </c>
      <c r="U58" s="5">
        <f t="shared" si="6"/>
        <v>1.6666666666666667</v>
      </c>
      <c r="V58" s="83">
        <f t="shared" si="4"/>
        <v>314.26751592356686</v>
      </c>
      <c r="W58" s="4">
        <v>0</v>
      </c>
      <c r="X58" s="4">
        <v>1</v>
      </c>
      <c r="Y58" s="6" t="s">
        <v>316</v>
      </c>
      <c r="Z58" s="6" t="s">
        <v>252</v>
      </c>
      <c r="AA58" s="7">
        <v>43325</v>
      </c>
      <c r="AB58" s="39">
        <v>33</v>
      </c>
      <c r="AC58" s="42">
        <v>8</v>
      </c>
    </row>
    <row r="59" spans="1:30" s="28" customFormat="1" x14ac:dyDescent="0.3">
      <c r="A59" s="24" t="s">
        <v>14</v>
      </c>
      <c r="B59" s="24" t="s">
        <v>34</v>
      </c>
      <c r="C59" s="24" t="s">
        <v>38</v>
      </c>
      <c r="D59" s="24">
        <v>2</v>
      </c>
      <c r="E59" s="24">
        <v>3</v>
      </c>
      <c r="F59" s="24">
        <v>2</v>
      </c>
      <c r="G59" s="24">
        <v>2</v>
      </c>
      <c r="H59" s="24">
        <v>2</v>
      </c>
      <c r="I59" s="24" t="s">
        <v>192</v>
      </c>
      <c r="J59" s="24" t="s">
        <v>183</v>
      </c>
      <c r="K59" s="24">
        <v>1</v>
      </c>
      <c r="L59" s="24">
        <v>0</v>
      </c>
      <c r="M59" s="24">
        <v>11</v>
      </c>
      <c r="N59" s="24">
        <v>11</v>
      </c>
      <c r="O59" s="24">
        <v>17</v>
      </c>
      <c r="P59" s="24">
        <v>235</v>
      </c>
      <c r="Q59" s="24">
        <v>45600</v>
      </c>
      <c r="R59" s="24">
        <v>49</v>
      </c>
      <c r="S59" s="24">
        <v>6</v>
      </c>
      <c r="T59" s="85">
        <f t="shared" si="2"/>
        <v>4.7861507128309571</v>
      </c>
      <c r="U59" s="25">
        <f t="shared" si="6"/>
        <v>2.5454545454545454</v>
      </c>
      <c r="V59" s="85">
        <f t="shared" si="4"/>
        <v>928.7169042769857</v>
      </c>
      <c r="W59" s="24">
        <v>1</v>
      </c>
      <c r="X59" s="24">
        <v>0</v>
      </c>
      <c r="Y59" s="29" t="s">
        <v>330</v>
      </c>
      <c r="Z59" s="29" t="s">
        <v>252</v>
      </c>
      <c r="AA59" s="27">
        <v>43326</v>
      </c>
      <c r="AB59" s="41">
        <v>33</v>
      </c>
      <c r="AC59" s="44">
        <v>8</v>
      </c>
    </row>
    <row r="60" spans="1:30" s="8" customFormat="1" x14ac:dyDescent="0.3">
      <c r="A60" s="4" t="s">
        <v>14</v>
      </c>
      <c r="B60" s="4" t="s">
        <v>291</v>
      </c>
      <c r="C60" s="4" t="s">
        <v>39</v>
      </c>
      <c r="D60" s="4">
        <v>2</v>
      </c>
      <c r="E60" s="4">
        <v>3</v>
      </c>
      <c r="F60" s="4">
        <v>3</v>
      </c>
      <c r="G60" s="4">
        <v>2</v>
      </c>
      <c r="H60" s="4">
        <v>3</v>
      </c>
      <c r="I60" s="4" t="s">
        <v>123</v>
      </c>
      <c r="J60" s="4" t="s">
        <v>281</v>
      </c>
      <c r="K60" s="4">
        <v>0</v>
      </c>
      <c r="L60" s="4">
        <v>0</v>
      </c>
      <c r="M60" s="4">
        <v>6</v>
      </c>
      <c r="N60" s="4">
        <v>10</v>
      </c>
      <c r="O60" s="4">
        <v>8</v>
      </c>
      <c r="P60" s="4">
        <v>255</v>
      </c>
      <c r="Q60" s="4">
        <v>32847</v>
      </c>
      <c r="R60" s="4">
        <v>42</v>
      </c>
      <c r="S60" s="4">
        <v>27</v>
      </c>
      <c r="T60" s="83">
        <f t="shared" si="2"/>
        <v>6.0070671378091864</v>
      </c>
      <c r="U60" s="5">
        <f t="shared" si="6"/>
        <v>1.4</v>
      </c>
      <c r="V60" s="83">
        <f t="shared" si="4"/>
        <v>773.78091872791515</v>
      </c>
      <c r="W60" s="4">
        <v>0</v>
      </c>
      <c r="X60" s="4">
        <v>1</v>
      </c>
      <c r="Y60" s="6" t="s">
        <v>331</v>
      </c>
      <c r="Z60" s="6" t="s">
        <v>252</v>
      </c>
      <c r="AA60" s="7">
        <v>43326</v>
      </c>
      <c r="AB60" s="39">
        <v>33</v>
      </c>
      <c r="AC60" s="42">
        <v>8</v>
      </c>
    </row>
    <row r="61" spans="1:30" s="28" customFormat="1" x14ac:dyDescent="0.3">
      <c r="A61" s="24" t="s">
        <v>209</v>
      </c>
      <c r="B61" s="24" t="s">
        <v>14</v>
      </c>
      <c r="C61" s="24" t="s">
        <v>132</v>
      </c>
      <c r="D61" s="24">
        <v>5</v>
      </c>
      <c r="E61" s="24">
        <v>5</v>
      </c>
      <c r="F61" s="24">
        <v>4</v>
      </c>
      <c r="G61" s="24">
        <v>5</v>
      </c>
      <c r="H61" s="24">
        <v>3</v>
      </c>
      <c r="I61" s="24" t="s">
        <v>91</v>
      </c>
      <c r="J61" s="24" t="s">
        <v>105</v>
      </c>
      <c r="K61" s="24">
        <v>0</v>
      </c>
      <c r="L61" s="24">
        <v>1</v>
      </c>
      <c r="M61" s="24">
        <v>9</v>
      </c>
      <c r="N61" s="24">
        <v>0</v>
      </c>
      <c r="O61" s="24">
        <v>7</v>
      </c>
      <c r="P61" s="24">
        <v>195</v>
      </c>
      <c r="Q61" s="24">
        <v>13260</v>
      </c>
      <c r="R61" s="24">
        <v>22</v>
      </c>
      <c r="S61" s="24">
        <v>35</v>
      </c>
      <c r="T61" s="85">
        <f t="shared" si="2"/>
        <v>8.6346863468634698</v>
      </c>
      <c r="U61" s="25">
        <v>16</v>
      </c>
      <c r="V61" s="85">
        <f t="shared" si="4"/>
        <v>587.15867158671585</v>
      </c>
      <c r="W61" s="24">
        <v>1</v>
      </c>
      <c r="X61" s="24">
        <v>0</v>
      </c>
      <c r="Y61" s="26">
        <v>12355</v>
      </c>
      <c r="Z61" s="29" t="s">
        <v>252</v>
      </c>
      <c r="AA61" s="27">
        <v>43327</v>
      </c>
      <c r="AB61" s="41">
        <v>33</v>
      </c>
      <c r="AC61" s="44">
        <v>8</v>
      </c>
      <c r="AD61" s="28" t="s">
        <v>332</v>
      </c>
    </row>
    <row r="62" spans="1:30" s="28" customFormat="1" x14ac:dyDescent="0.3">
      <c r="A62" s="24" t="s">
        <v>14</v>
      </c>
      <c r="B62" s="24" t="s">
        <v>333</v>
      </c>
      <c r="C62" s="24" t="s">
        <v>132</v>
      </c>
      <c r="D62" s="24">
        <v>3</v>
      </c>
      <c r="E62" s="24">
        <v>3</v>
      </c>
      <c r="F62" s="24">
        <v>3</v>
      </c>
      <c r="G62" s="24">
        <v>3</v>
      </c>
      <c r="H62" s="24">
        <v>3</v>
      </c>
      <c r="I62" s="24" t="s">
        <v>105</v>
      </c>
      <c r="J62" s="24" t="s">
        <v>309</v>
      </c>
      <c r="K62" s="24">
        <v>0</v>
      </c>
      <c r="L62" s="24">
        <v>0</v>
      </c>
      <c r="M62" s="24">
        <v>1</v>
      </c>
      <c r="N62" s="24">
        <v>2</v>
      </c>
      <c r="O62" s="24">
        <v>6</v>
      </c>
      <c r="P62" s="24">
        <v>232</v>
      </c>
      <c r="Q62" s="24">
        <v>11634</v>
      </c>
      <c r="R62" s="24">
        <v>29</v>
      </c>
      <c r="S62" s="24">
        <v>44</v>
      </c>
      <c r="T62" s="85">
        <f t="shared" si="2"/>
        <v>7.8026905829596407</v>
      </c>
      <c r="U62" s="25">
        <f t="shared" ref="U62:U72" si="7">(M62+O62)/N62</f>
        <v>3.5</v>
      </c>
      <c r="V62" s="85">
        <f t="shared" si="4"/>
        <v>391.27802690582956</v>
      </c>
      <c r="W62" s="24">
        <v>1</v>
      </c>
      <c r="X62" s="24">
        <v>0</v>
      </c>
      <c r="Y62" s="26">
        <v>45654</v>
      </c>
      <c r="Z62" s="29" t="s">
        <v>252</v>
      </c>
      <c r="AA62" s="27">
        <v>43327</v>
      </c>
      <c r="AB62" s="41">
        <v>33</v>
      </c>
      <c r="AC62" s="44">
        <v>8</v>
      </c>
      <c r="AD62" s="28" t="s">
        <v>334</v>
      </c>
    </row>
    <row r="63" spans="1:30" s="62" customFormat="1" x14ac:dyDescent="0.3">
      <c r="A63" s="56" t="s">
        <v>209</v>
      </c>
      <c r="B63" s="56" t="s">
        <v>95</v>
      </c>
      <c r="C63" s="56" t="s">
        <v>38</v>
      </c>
      <c r="D63" s="56">
        <v>3</v>
      </c>
      <c r="E63" s="56">
        <v>3</v>
      </c>
      <c r="F63" s="56">
        <v>3</v>
      </c>
      <c r="G63" s="56">
        <v>3</v>
      </c>
      <c r="H63" s="56">
        <v>3</v>
      </c>
      <c r="I63" s="56" t="s">
        <v>21</v>
      </c>
      <c r="J63" s="56" t="s">
        <v>163</v>
      </c>
      <c r="K63" s="56">
        <v>0</v>
      </c>
      <c r="L63" s="56">
        <v>1</v>
      </c>
      <c r="M63" s="56">
        <v>4</v>
      </c>
      <c r="N63" s="56">
        <v>4</v>
      </c>
      <c r="O63" s="56">
        <v>8</v>
      </c>
      <c r="P63" s="56">
        <v>239</v>
      </c>
      <c r="Q63" s="56">
        <v>15554</v>
      </c>
      <c r="R63" s="56">
        <v>37</v>
      </c>
      <c r="S63" s="56">
        <v>1</v>
      </c>
      <c r="T63" s="86">
        <f t="shared" si="2"/>
        <v>6.4565511031067091</v>
      </c>
      <c r="U63" s="57">
        <f t="shared" si="7"/>
        <v>3</v>
      </c>
      <c r="V63" s="86">
        <f t="shared" si="4"/>
        <v>420.18910400720398</v>
      </c>
      <c r="W63" s="56">
        <v>1</v>
      </c>
      <c r="X63" s="56">
        <v>0</v>
      </c>
      <c r="Y63" s="58" t="s">
        <v>335</v>
      </c>
      <c r="Z63" s="58" t="s">
        <v>252</v>
      </c>
      <c r="AA63" s="59">
        <v>43327</v>
      </c>
      <c r="AB63" s="60">
        <v>33</v>
      </c>
      <c r="AC63" s="61">
        <v>8</v>
      </c>
    </row>
    <row r="64" spans="1:30" s="28" customFormat="1" x14ac:dyDescent="0.3">
      <c r="A64" s="24" t="s">
        <v>64</v>
      </c>
      <c r="B64" s="24" t="s">
        <v>135</v>
      </c>
      <c r="C64" s="24" t="s">
        <v>132</v>
      </c>
      <c r="D64" s="24">
        <v>2</v>
      </c>
      <c r="E64" s="24">
        <v>2</v>
      </c>
      <c r="F64" s="24">
        <v>2</v>
      </c>
      <c r="G64" s="24">
        <v>3</v>
      </c>
      <c r="H64" s="24">
        <v>3</v>
      </c>
      <c r="I64" s="24" t="s">
        <v>36</v>
      </c>
      <c r="J64" s="24" t="s">
        <v>309</v>
      </c>
      <c r="K64" s="24">
        <v>2</v>
      </c>
      <c r="L64" s="24">
        <v>1</v>
      </c>
      <c r="M64" s="24">
        <v>0</v>
      </c>
      <c r="N64" s="24">
        <v>3</v>
      </c>
      <c r="O64" s="24">
        <v>4</v>
      </c>
      <c r="P64" s="24">
        <v>146</v>
      </c>
      <c r="Q64" s="24">
        <v>6519</v>
      </c>
      <c r="R64" s="24">
        <v>24</v>
      </c>
      <c r="S64" s="24">
        <v>53</v>
      </c>
      <c r="T64" s="85">
        <f t="shared" si="2"/>
        <v>5.867381111855325</v>
      </c>
      <c r="U64" s="25">
        <f t="shared" si="7"/>
        <v>1.3333333333333333</v>
      </c>
      <c r="V64" s="85">
        <f t="shared" si="4"/>
        <v>261.98258539852645</v>
      </c>
      <c r="W64" s="24">
        <v>1</v>
      </c>
      <c r="X64" s="24">
        <v>0</v>
      </c>
      <c r="Y64" s="29" t="s">
        <v>338</v>
      </c>
      <c r="Z64" s="29" t="s">
        <v>339</v>
      </c>
      <c r="AA64" s="27">
        <v>43328</v>
      </c>
      <c r="AB64" s="41">
        <v>33</v>
      </c>
      <c r="AC64" s="44">
        <v>8</v>
      </c>
    </row>
    <row r="65" spans="1:30" s="8" customFormat="1" x14ac:dyDescent="0.3">
      <c r="A65" s="4" t="s">
        <v>14</v>
      </c>
      <c r="B65" s="4" t="s">
        <v>158</v>
      </c>
      <c r="C65" s="4" t="s">
        <v>38</v>
      </c>
      <c r="D65" s="4">
        <v>4</v>
      </c>
      <c r="E65" s="4">
        <v>4</v>
      </c>
      <c r="F65" s="4">
        <v>4</v>
      </c>
      <c r="G65" s="4">
        <v>3</v>
      </c>
      <c r="H65" s="4">
        <v>3</v>
      </c>
      <c r="I65" s="4" t="s">
        <v>340</v>
      </c>
      <c r="J65" s="4" t="s">
        <v>43</v>
      </c>
      <c r="K65" s="4">
        <v>0</v>
      </c>
      <c r="L65" s="4">
        <v>0</v>
      </c>
      <c r="M65" s="4">
        <v>4</v>
      </c>
      <c r="N65" s="4">
        <v>7</v>
      </c>
      <c r="O65" s="4">
        <v>14</v>
      </c>
      <c r="P65" s="4">
        <v>308</v>
      </c>
      <c r="Q65" s="4">
        <v>27079</v>
      </c>
      <c r="R65" s="4">
        <v>42</v>
      </c>
      <c r="S65" s="4">
        <v>0</v>
      </c>
      <c r="T65" s="83">
        <f t="shared" si="2"/>
        <v>7.333333333333333</v>
      </c>
      <c r="U65" s="5">
        <f t="shared" si="7"/>
        <v>2.5714285714285716</v>
      </c>
      <c r="V65" s="83">
        <f t="shared" si="4"/>
        <v>644.73809523809518</v>
      </c>
      <c r="W65" s="4">
        <v>0</v>
      </c>
      <c r="X65" s="4">
        <v>1</v>
      </c>
      <c r="Y65" s="6" t="s">
        <v>341</v>
      </c>
      <c r="Z65" s="6" t="s">
        <v>339</v>
      </c>
      <c r="AA65" s="7">
        <v>43329</v>
      </c>
      <c r="AB65" s="39">
        <v>33</v>
      </c>
      <c r="AC65" s="42">
        <v>8</v>
      </c>
    </row>
    <row r="66" spans="1:30" s="28" customFormat="1" x14ac:dyDescent="0.3">
      <c r="A66" s="24" t="s">
        <v>64</v>
      </c>
      <c r="B66" s="24" t="s">
        <v>342</v>
      </c>
      <c r="C66" s="24" t="s">
        <v>89</v>
      </c>
      <c r="D66" s="24">
        <v>2</v>
      </c>
      <c r="E66" s="24">
        <v>2</v>
      </c>
      <c r="F66" s="24">
        <v>3</v>
      </c>
      <c r="G66" s="24">
        <v>3</v>
      </c>
      <c r="H66" s="24">
        <v>3</v>
      </c>
      <c r="I66" s="24" t="s">
        <v>81</v>
      </c>
      <c r="J66" s="24" t="s">
        <v>17</v>
      </c>
      <c r="K66" s="24">
        <v>3</v>
      </c>
      <c r="L66" s="24">
        <v>0</v>
      </c>
      <c r="M66" s="24">
        <v>1</v>
      </c>
      <c r="N66" s="24">
        <v>7</v>
      </c>
      <c r="O66" s="24">
        <v>3</v>
      </c>
      <c r="P66" s="24">
        <v>146</v>
      </c>
      <c r="Q66" s="24">
        <v>13359</v>
      </c>
      <c r="R66" s="24">
        <v>23</v>
      </c>
      <c r="S66" s="24">
        <v>54</v>
      </c>
      <c r="T66" s="85">
        <f t="shared" si="2"/>
        <v>6.1087866108786617</v>
      </c>
      <c r="U66" s="25">
        <f t="shared" si="7"/>
        <v>0.5714285714285714</v>
      </c>
      <c r="V66" s="85">
        <f t="shared" ref="V66:V72" si="8">Q66/(R66+S66/60)</f>
        <v>558.95397489539755</v>
      </c>
      <c r="W66" s="24">
        <v>0</v>
      </c>
      <c r="X66" s="24">
        <v>1</v>
      </c>
      <c r="Y66" s="29" t="s">
        <v>343</v>
      </c>
      <c r="Z66" s="29" t="s">
        <v>339</v>
      </c>
      <c r="AA66" s="27">
        <v>43330</v>
      </c>
      <c r="AB66" s="41">
        <v>33</v>
      </c>
      <c r="AC66" s="44">
        <v>8</v>
      </c>
    </row>
    <row r="67" spans="1:30" s="28" customFormat="1" x14ac:dyDescent="0.3">
      <c r="A67" s="24" t="s">
        <v>64</v>
      </c>
      <c r="B67" s="24" t="s">
        <v>305</v>
      </c>
      <c r="C67" s="24" t="s">
        <v>39</v>
      </c>
      <c r="D67" s="24">
        <v>4</v>
      </c>
      <c r="E67" s="24">
        <v>3</v>
      </c>
      <c r="F67" s="24">
        <v>4</v>
      </c>
      <c r="G67" s="24">
        <v>3</v>
      </c>
      <c r="H67" s="24">
        <v>3</v>
      </c>
      <c r="I67" s="24" t="s">
        <v>123</v>
      </c>
      <c r="J67" s="24" t="s">
        <v>32</v>
      </c>
      <c r="K67" s="24">
        <v>1</v>
      </c>
      <c r="L67" s="24">
        <v>1</v>
      </c>
      <c r="M67" s="24">
        <v>6</v>
      </c>
      <c r="N67" s="24">
        <v>3</v>
      </c>
      <c r="O67" s="24">
        <v>18</v>
      </c>
      <c r="P67" s="24">
        <v>259</v>
      </c>
      <c r="Q67" s="24">
        <v>26044</v>
      </c>
      <c r="R67" s="24">
        <v>36</v>
      </c>
      <c r="S67" s="24">
        <v>51</v>
      </c>
      <c r="T67" s="85">
        <f t="shared" ref="T67:T74" si="9">P67/(R67+S67/60)</f>
        <v>7.0284938941655355</v>
      </c>
      <c r="U67" s="25">
        <f t="shared" si="7"/>
        <v>8</v>
      </c>
      <c r="V67" s="85">
        <f t="shared" si="8"/>
        <v>706.75712347354136</v>
      </c>
      <c r="W67" s="24">
        <v>1</v>
      </c>
      <c r="X67" s="24">
        <v>0</v>
      </c>
      <c r="Y67" s="29" t="s">
        <v>345</v>
      </c>
      <c r="Z67" s="29" t="s">
        <v>339</v>
      </c>
      <c r="AA67" s="27">
        <v>43330</v>
      </c>
      <c r="AB67" s="41">
        <v>33</v>
      </c>
      <c r="AC67" s="44">
        <v>8</v>
      </c>
    </row>
    <row r="68" spans="1:30" s="28" customFormat="1" x14ac:dyDescent="0.3">
      <c r="A68" s="24" t="s">
        <v>64</v>
      </c>
      <c r="B68" s="24" t="s">
        <v>34</v>
      </c>
      <c r="C68" s="24" t="s">
        <v>38</v>
      </c>
      <c r="D68" s="24">
        <v>3</v>
      </c>
      <c r="E68" s="24">
        <v>3</v>
      </c>
      <c r="F68" s="24">
        <v>3</v>
      </c>
      <c r="G68" s="24">
        <v>1</v>
      </c>
      <c r="H68" s="24">
        <v>3</v>
      </c>
      <c r="I68" s="24" t="s">
        <v>56</v>
      </c>
      <c r="J68" s="24" t="s">
        <v>223</v>
      </c>
      <c r="K68" s="24">
        <v>0</v>
      </c>
      <c r="L68" s="24">
        <v>0</v>
      </c>
      <c r="M68" s="24">
        <v>2</v>
      </c>
      <c r="N68" s="24">
        <v>5</v>
      </c>
      <c r="O68" s="24">
        <v>11</v>
      </c>
      <c r="P68" s="24">
        <v>189</v>
      </c>
      <c r="Q68" s="24">
        <v>15271</v>
      </c>
      <c r="R68" s="24">
        <v>29</v>
      </c>
      <c r="S68" s="24">
        <v>38</v>
      </c>
      <c r="T68" s="85">
        <f t="shared" si="9"/>
        <v>6.377952755905512</v>
      </c>
      <c r="U68" s="25">
        <f t="shared" si="7"/>
        <v>2.6</v>
      </c>
      <c r="V68" s="85">
        <f t="shared" si="8"/>
        <v>515.33183352080994</v>
      </c>
      <c r="W68" s="24">
        <v>1</v>
      </c>
      <c r="X68" s="24">
        <v>0</v>
      </c>
      <c r="Y68" s="29" t="s">
        <v>346</v>
      </c>
      <c r="Z68" s="29" t="s">
        <v>339</v>
      </c>
      <c r="AA68" s="27">
        <v>43330</v>
      </c>
      <c r="AB68" s="41">
        <v>33</v>
      </c>
      <c r="AC68" s="44">
        <v>8</v>
      </c>
      <c r="AD68" s="28" t="s">
        <v>347</v>
      </c>
    </row>
    <row r="69" spans="1:30" s="8" customFormat="1" x14ac:dyDescent="0.3">
      <c r="A69" s="4" t="s">
        <v>14</v>
      </c>
      <c r="B69" s="4" t="s">
        <v>168</v>
      </c>
      <c r="C69" s="4" t="s">
        <v>132</v>
      </c>
      <c r="D69" s="4">
        <v>2</v>
      </c>
      <c r="E69" s="4">
        <v>3</v>
      </c>
      <c r="F69" s="4">
        <v>3</v>
      </c>
      <c r="G69" s="4">
        <v>2</v>
      </c>
      <c r="H69" s="4">
        <v>3</v>
      </c>
      <c r="I69" s="4" t="s">
        <v>57</v>
      </c>
      <c r="J69" s="4" t="s">
        <v>16</v>
      </c>
      <c r="K69" s="4">
        <v>0</v>
      </c>
      <c r="L69" s="4">
        <v>0</v>
      </c>
      <c r="M69" s="4">
        <v>7</v>
      </c>
      <c r="N69" s="4">
        <v>12</v>
      </c>
      <c r="O69" s="4">
        <v>10</v>
      </c>
      <c r="P69" s="4">
        <v>260</v>
      </c>
      <c r="Q69" s="4">
        <v>45805</v>
      </c>
      <c r="R69" s="4">
        <v>54</v>
      </c>
      <c r="S69" s="4">
        <v>1</v>
      </c>
      <c r="T69" s="83">
        <f t="shared" si="9"/>
        <v>4.8133292193767359</v>
      </c>
      <c r="U69" s="5">
        <f t="shared" si="7"/>
        <v>1.4166666666666667</v>
      </c>
      <c r="V69" s="83">
        <f t="shared" si="8"/>
        <v>847.97901882135147</v>
      </c>
      <c r="W69" s="4">
        <v>0</v>
      </c>
      <c r="X69" s="4">
        <v>1</v>
      </c>
      <c r="Y69" s="6" t="s">
        <v>348</v>
      </c>
      <c r="Z69" s="6" t="s">
        <v>339</v>
      </c>
      <c r="AA69" s="7">
        <v>43330</v>
      </c>
      <c r="AB69" s="39">
        <v>33</v>
      </c>
      <c r="AC69" s="42">
        <v>8</v>
      </c>
      <c r="AD69" s="8" t="s">
        <v>349</v>
      </c>
    </row>
    <row r="70" spans="1:30" s="28" customFormat="1" x14ac:dyDescent="0.3">
      <c r="A70" s="24" t="s">
        <v>209</v>
      </c>
      <c r="B70" s="24" t="s">
        <v>182</v>
      </c>
      <c r="C70" s="24" t="s">
        <v>39</v>
      </c>
      <c r="D70" s="24">
        <v>3</v>
      </c>
      <c r="E70" s="24">
        <v>3</v>
      </c>
      <c r="F70" s="24">
        <v>3</v>
      </c>
      <c r="G70" s="24">
        <v>3</v>
      </c>
      <c r="H70" s="24">
        <v>3</v>
      </c>
      <c r="I70" s="24" t="s">
        <v>122</v>
      </c>
      <c r="J70" s="24" t="s">
        <v>177</v>
      </c>
      <c r="K70" s="24">
        <v>1</v>
      </c>
      <c r="L70" s="24">
        <v>1</v>
      </c>
      <c r="M70" s="24">
        <v>3</v>
      </c>
      <c r="N70" s="24">
        <v>2</v>
      </c>
      <c r="O70" s="24">
        <v>6</v>
      </c>
      <c r="P70" s="24">
        <v>125</v>
      </c>
      <c r="Q70" s="24">
        <v>6110</v>
      </c>
      <c r="R70" s="24">
        <v>17</v>
      </c>
      <c r="S70" s="24">
        <v>28</v>
      </c>
      <c r="T70" s="85">
        <f t="shared" si="9"/>
        <v>7.156488549618321</v>
      </c>
      <c r="U70" s="25">
        <f t="shared" si="7"/>
        <v>4.5</v>
      </c>
      <c r="V70" s="85">
        <f t="shared" si="8"/>
        <v>349.80916030534354</v>
      </c>
      <c r="W70" s="24">
        <v>1</v>
      </c>
      <c r="X70" s="24">
        <v>0</v>
      </c>
      <c r="Y70" s="29" t="s">
        <v>350</v>
      </c>
      <c r="Z70" s="29" t="s">
        <v>339</v>
      </c>
      <c r="AA70" s="27">
        <v>43330</v>
      </c>
      <c r="AB70" s="41">
        <v>33</v>
      </c>
      <c r="AC70" s="44">
        <v>8</v>
      </c>
      <c r="AD70" s="28" t="s">
        <v>351</v>
      </c>
    </row>
    <row r="71" spans="1:30" s="8" customFormat="1" x14ac:dyDescent="0.3">
      <c r="A71" s="4" t="s">
        <v>14</v>
      </c>
      <c r="B71" s="4" t="s">
        <v>15</v>
      </c>
      <c r="C71" s="4" t="s">
        <v>38</v>
      </c>
      <c r="D71" s="4">
        <v>2</v>
      </c>
      <c r="E71" s="4">
        <v>2</v>
      </c>
      <c r="F71" s="4">
        <v>3</v>
      </c>
      <c r="G71" s="4">
        <v>2</v>
      </c>
      <c r="H71" s="4">
        <v>2</v>
      </c>
      <c r="I71" s="4" t="s">
        <v>117</v>
      </c>
      <c r="J71" s="4" t="s">
        <v>91</v>
      </c>
      <c r="K71" s="4">
        <v>0</v>
      </c>
      <c r="L71" s="4">
        <v>0</v>
      </c>
      <c r="M71" s="4">
        <v>0</v>
      </c>
      <c r="N71" s="4">
        <v>3</v>
      </c>
      <c r="O71" s="4">
        <v>0</v>
      </c>
      <c r="P71" s="4">
        <v>97</v>
      </c>
      <c r="Q71" s="4">
        <v>3618</v>
      </c>
      <c r="R71" s="4">
        <v>15</v>
      </c>
      <c r="S71" s="4">
        <v>17</v>
      </c>
      <c r="T71" s="83">
        <f t="shared" si="9"/>
        <v>6.346782988004362</v>
      </c>
      <c r="U71" s="5">
        <f t="shared" si="7"/>
        <v>0</v>
      </c>
      <c r="V71" s="83">
        <f t="shared" si="8"/>
        <v>236.72846237731733</v>
      </c>
      <c r="W71" s="4">
        <v>0</v>
      </c>
      <c r="X71" s="4">
        <v>1</v>
      </c>
      <c r="Y71" s="6" t="s">
        <v>352</v>
      </c>
      <c r="Z71" s="6" t="s">
        <v>339</v>
      </c>
      <c r="AA71" s="7">
        <v>43331</v>
      </c>
      <c r="AB71" s="39">
        <v>33</v>
      </c>
      <c r="AC71" s="42">
        <v>8</v>
      </c>
      <c r="AD71" s="8" t="s">
        <v>353</v>
      </c>
    </row>
    <row r="72" spans="1:30" s="28" customFormat="1" x14ac:dyDescent="0.3">
      <c r="A72" s="24" t="s">
        <v>14</v>
      </c>
      <c r="B72" s="24" t="s">
        <v>139</v>
      </c>
      <c r="C72" s="24" t="s">
        <v>132</v>
      </c>
      <c r="D72" s="24">
        <v>5</v>
      </c>
      <c r="E72" s="24">
        <v>5</v>
      </c>
      <c r="F72" s="24">
        <v>4</v>
      </c>
      <c r="G72" s="24">
        <v>4</v>
      </c>
      <c r="H72" s="24">
        <v>3</v>
      </c>
      <c r="I72" s="24" t="s">
        <v>183</v>
      </c>
      <c r="J72" s="24" t="s">
        <v>32</v>
      </c>
      <c r="K72" s="24">
        <v>0</v>
      </c>
      <c r="L72" s="24">
        <v>0</v>
      </c>
      <c r="M72" s="24">
        <v>7</v>
      </c>
      <c r="N72" s="24">
        <v>2</v>
      </c>
      <c r="O72" s="24">
        <v>3</v>
      </c>
      <c r="P72" s="24">
        <v>144</v>
      </c>
      <c r="Q72" s="24">
        <v>11000</v>
      </c>
      <c r="R72" s="24">
        <v>19</v>
      </c>
      <c r="S72" s="24">
        <v>0</v>
      </c>
      <c r="T72" s="85">
        <f t="shared" si="9"/>
        <v>7.5789473684210522</v>
      </c>
      <c r="U72" s="25">
        <f t="shared" si="7"/>
        <v>5</v>
      </c>
      <c r="V72" s="85">
        <f t="shared" si="8"/>
        <v>578.9473684210526</v>
      </c>
      <c r="W72" s="24">
        <v>1</v>
      </c>
      <c r="X72" s="24">
        <v>0</v>
      </c>
      <c r="Y72" s="29" t="s">
        <v>354</v>
      </c>
      <c r="Z72" s="29" t="s">
        <v>339</v>
      </c>
      <c r="AA72" s="27">
        <v>43332</v>
      </c>
      <c r="AB72" s="41">
        <v>34</v>
      </c>
      <c r="AC72" s="44">
        <v>8</v>
      </c>
      <c r="AD72" s="28" t="s">
        <v>355</v>
      </c>
    </row>
    <row r="73" spans="1:30" s="8" customFormat="1" x14ac:dyDescent="0.3">
      <c r="A73" s="4" t="s">
        <v>14</v>
      </c>
      <c r="B73" s="4" t="s">
        <v>359</v>
      </c>
      <c r="C73" s="4" t="s">
        <v>132</v>
      </c>
      <c r="D73" s="4">
        <v>3</v>
      </c>
      <c r="E73" s="4">
        <v>3</v>
      </c>
      <c r="F73" s="4">
        <v>3</v>
      </c>
      <c r="G73" s="4">
        <v>3</v>
      </c>
      <c r="H73" s="4">
        <v>3</v>
      </c>
      <c r="I73" s="4" t="s">
        <v>103</v>
      </c>
      <c r="J73" s="4" t="s">
        <v>309</v>
      </c>
      <c r="K73" s="4">
        <v>0</v>
      </c>
      <c r="L73" s="4">
        <v>0</v>
      </c>
      <c r="M73" s="4">
        <v>3</v>
      </c>
      <c r="N73" s="4">
        <v>3</v>
      </c>
      <c r="O73" s="4">
        <v>6</v>
      </c>
      <c r="P73" s="4">
        <v>192</v>
      </c>
      <c r="Q73" s="4">
        <v>14970</v>
      </c>
      <c r="R73" s="4">
        <v>27</v>
      </c>
      <c r="S73" s="4">
        <v>13</v>
      </c>
      <c r="T73" s="83">
        <f t="shared" si="9"/>
        <v>7.0545009185548073</v>
      </c>
      <c r="U73" s="5">
        <f t="shared" ref="U73:U83" si="10">(M73+O73)/N73</f>
        <v>3</v>
      </c>
      <c r="V73" s="83">
        <f t="shared" ref="V73:V83" si="11">Q73/(R73+S73/60)</f>
        <v>550.03061849357016</v>
      </c>
      <c r="W73" s="4">
        <v>0</v>
      </c>
      <c r="X73" s="4">
        <v>1</v>
      </c>
      <c r="Y73" s="6" t="s">
        <v>360</v>
      </c>
      <c r="Z73" s="6" t="s">
        <v>339</v>
      </c>
      <c r="AA73" s="7">
        <v>43333</v>
      </c>
      <c r="AB73" s="39">
        <v>34</v>
      </c>
      <c r="AC73" s="42">
        <v>8</v>
      </c>
      <c r="AD73" s="8" t="s">
        <v>361</v>
      </c>
    </row>
    <row r="74" spans="1:30" s="28" customFormat="1" x14ac:dyDescent="0.3">
      <c r="A74" s="24" t="s">
        <v>14</v>
      </c>
      <c r="B74" s="24" t="s">
        <v>64</v>
      </c>
      <c r="C74" s="24" t="s">
        <v>39</v>
      </c>
      <c r="D74" s="24">
        <v>4</v>
      </c>
      <c r="E74" s="24">
        <v>4</v>
      </c>
      <c r="F74" s="24">
        <v>4</v>
      </c>
      <c r="G74" s="24">
        <v>3</v>
      </c>
      <c r="H74" s="24">
        <v>3</v>
      </c>
      <c r="I74" s="24" t="s">
        <v>123</v>
      </c>
      <c r="J74" s="24" t="s">
        <v>111</v>
      </c>
      <c r="K74" s="24">
        <v>0</v>
      </c>
      <c r="L74" s="24">
        <v>0</v>
      </c>
      <c r="M74" s="24">
        <v>7</v>
      </c>
      <c r="N74" s="24">
        <v>1</v>
      </c>
      <c r="O74" s="24">
        <v>5</v>
      </c>
      <c r="P74" s="24">
        <v>215</v>
      </c>
      <c r="Q74" s="24">
        <v>19055</v>
      </c>
      <c r="R74" s="24">
        <v>26</v>
      </c>
      <c r="S74" s="24">
        <v>55</v>
      </c>
      <c r="T74" s="85">
        <f t="shared" si="9"/>
        <v>7.9876160990712073</v>
      </c>
      <c r="U74" s="25">
        <f t="shared" si="10"/>
        <v>12</v>
      </c>
      <c r="V74" s="85">
        <f t="shared" si="11"/>
        <v>707.92569659442722</v>
      </c>
      <c r="W74" s="24">
        <v>1</v>
      </c>
      <c r="X74" s="24">
        <v>0</v>
      </c>
      <c r="Y74" s="26">
        <v>17774</v>
      </c>
      <c r="Z74" s="29" t="s">
        <v>339</v>
      </c>
      <c r="AA74" s="27">
        <v>43335</v>
      </c>
      <c r="AB74" s="41">
        <v>34</v>
      </c>
      <c r="AC74" s="44">
        <v>8</v>
      </c>
      <c r="AD74" s="28" t="s">
        <v>259</v>
      </c>
    </row>
    <row r="75" spans="1:30" s="28" customFormat="1" x14ac:dyDescent="0.3">
      <c r="A75" s="24" t="s">
        <v>14</v>
      </c>
      <c r="B75" s="24" t="s">
        <v>182</v>
      </c>
      <c r="C75" s="24" t="s">
        <v>39</v>
      </c>
      <c r="D75" s="24">
        <v>3</v>
      </c>
      <c r="E75" s="24">
        <v>3</v>
      </c>
      <c r="F75" s="24">
        <v>3</v>
      </c>
      <c r="G75" s="24">
        <v>3</v>
      </c>
      <c r="H75" s="24">
        <v>3</v>
      </c>
      <c r="I75" s="24" t="s">
        <v>43</v>
      </c>
      <c r="J75" s="24" t="s">
        <v>274</v>
      </c>
      <c r="K75" s="24">
        <v>0</v>
      </c>
      <c r="L75" s="24">
        <v>2</v>
      </c>
      <c r="M75" s="24">
        <v>8</v>
      </c>
      <c r="N75" s="24">
        <v>4</v>
      </c>
      <c r="O75" s="24">
        <v>6</v>
      </c>
      <c r="P75" s="24">
        <v>205</v>
      </c>
      <c r="Q75" s="24">
        <v>19944</v>
      </c>
      <c r="R75" s="24">
        <v>33</v>
      </c>
      <c r="S75" s="24">
        <v>57</v>
      </c>
      <c r="T75" s="85">
        <f t="shared" ref="T75:T83" si="12">P75/(R75+S75/60)</f>
        <v>6.0382916053019144</v>
      </c>
      <c r="U75" s="25">
        <f t="shared" si="10"/>
        <v>3.5</v>
      </c>
      <c r="V75" s="85">
        <f t="shared" si="11"/>
        <v>587.45213549337257</v>
      </c>
      <c r="W75" s="24">
        <v>1</v>
      </c>
      <c r="X75" s="24">
        <v>0</v>
      </c>
      <c r="Y75" s="29" t="s">
        <v>363</v>
      </c>
      <c r="Z75" s="29" t="s">
        <v>339</v>
      </c>
      <c r="AA75" s="27">
        <v>43337</v>
      </c>
      <c r="AB75" s="41">
        <v>34</v>
      </c>
      <c r="AC75" s="44">
        <v>8</v>
      </c>
      <c r="AD75" s="28" t="s">
        <v>364</v>
      </c>
    </row>
    <row r="76" spans="1:30" s="28" customFormat="1" x14ac:dyDescent="0.3">
      <c r="A76" s="24" t="s">
        <v>14</v>
      </c>
      <c r="B76" s="24" t="s">
        <v>30</v>
      </c>
      <c r="C76" s="24" t="s">
        <v>39</v>
      </c>
      <c r="D76" s="24">
        <v>3</v>
      </c>
      <c r="E76" s="24">
        <v>3</v>
      </c>
      <c r="F76" s="24">
        <v>3</v>
      </c>
      <c r="G76" s="24">
        <v>3</v>
      </c>
      <c r="H76" s="24">
        <v>3</v>
      </c>
      <c r="I76" s="24" t="s">
        <v>306</v>
      </c>
      <c r="J76" s="24" t="s">
        <v>67</v>
      </c>
      <c r="K76" s="24">
        <v>0</v>
      </c>
      <c r="L76" s="24">
        <v>1</v>
      </c>
      <c r="M76" s="24">
        <v>3</v>
      </c>
      <c r="N76" s="24">
        <v>4</v>
      </c>
      <c r="O76" s="24">
        <v>9</v>
      </c>
      <c r="P76" s="24">
        <v>157</v>
      </c>
      <c r="Q76" s="24">
        <v>19797</v>
      </c>
      <c r="R76" s="24">
        <v>27</v>
      </c>
      <c r="S76" s="24">
        <v>11</v>
      </c>
      <c r="T76" s="85">
        <f t="shared" si="12"/>
        <v>5.7755977927651747</v>
      </c>
      <c r="U76" s="25">
        <f t="shared" si="10"/>
        <v>3</v>
      </c>
      <c r="V76" s="85">
        <f t="shared" si="11"/>
        <v>728.27713059472717</v>
      </c>
      <c r="W76" s="24">
        <v>1</v>
      </c>
      <c r="X76" s="24">
        <v>0</v>
      </c>
      <c r="Y76" s="29" t="s">
        <v>365</v>
      </c>
      <c r="Z76" s="29" t="s">
        <v>339</v>
      </c>
      <c r="AA76" s="27">
        <v>43337</v>
      </c>
      <c r="AB76" s="41">
        <v>34</v>
      </c>
      <c r="AC76" s="44">
        <v>8</v>
      </c>
      <c r="AD76" s="28" t="s">
        <v>366</v>
      </c>
    </row>
    <row r="77" spans="1:30" s="8" customFormat="1" x14ac:dyDescent="0.3">
      <c r="A77" s="4" t="s">
        <v>64</v>
      </c>
      <c r="B77" s="4" t="s">
        <v>72</v>
      </c>
      <c r="C77" s="4" t="s">
        <v>38</v>
      </c>
      <c r="D77" s="4">
        <v>2</v>
      </c>
      <c r="E77" s="4">
        <v>3</v>
      </c>
      <c r="F77" s="4">
        <v>2</v>
      </c>
      <c r="G77" s="4">
        <v>2</v>
      </c>
      <c r="H77" s="4">
        <v>3</v>
      </c>
      <c r="I77" s="4" t="s">
        <v>36</v>
      </c>
      <c r="J77" s="4" t="s">
        <v>122</v>
      </c>
      <c r="K77" s="4">
        <v>0</v>
      </c>
      <c r="L77" s="4">
        <v>1</v>
      </c>
      <c r="M77" s="4">
        <v>5</v>
      </c>
      <c r="N77" s="4">
        <v>7</v>
      </c>
      <c r="O77" s="4">
        <v>14</v>
      </c>
      <c r="P77" s="4">
        <v>192</v>
      </c>
      <c r="Q77" s="4">
        <v>17967</v>
      </c>
      <c r="R77" s="4">
        <v>31</v>
      </c>
      <c r="S77" s="4">
        <v>39</v>
      </c>
      <c r="T77" s="83">
        <f t="shared" si="12"/>
        <v>6.0663507109004744</v>
      </c>
      <c r="U77" s="5">
        <f t="shared" si="10"/>
        <v>2.7142857142857144</v>
      </c>
      <c r="V77" s="83">
        <f t="shared" si="11"/>
        <v>567.67772511848341</v>
      </c>
      <c r="W77" s="4">
        <v>0</v>
      </c>
      <c r="X77" s="4">
        <v>1</v>
      </c>
      <c r="Y77" s="6" t="s">
        <v>367</v>
      </c>
      <c r="Z77" s="6" t="s">
        <v>339</v>
      </c>
      <c r="AA77" s="7" t="s">
        <v>368</v>
      </c>
      <c r="AB77" s="39">
        <v>34</v>
      </c>
      <c r="AC77" s="42">
        <v>8</v>
      </c>
    </row>
    <row r="78" spans="1:30" s="28" customFormat="1" x14ac:dyDescent="0.3">
      <c r="A78" s="24" t="s">
        <v>209</v>
      </c>
      <c r="B78" s="24" t="s">
        <v>158</v>
      </c>
      <c r="C78" s="24" t="s">
        <v>38</v>
      </c>
      <c r="D78" s="24">
        <v>3</v>
      </c>
      <c r="E78" s="24">
        <v>3</v>
      </c>
      <c r="F78" s="24">
        <v>3</v>
      </c>
      <c r="G78" s="24">
        <v>3</v>
      </c>
      <c r="H78" s="24">
        <v>3</v>
      </c>
      <c r="I78" s="24" t="s">
        <v>117</v>
      </c>
      <c r="J78" s="24" t="s">
        <v>56</v>
      </c>
      <c r="K78" s="24">
        <v>0</v>
      </c>
      <c r="L78" s="24">
        <v>0</v>
      </c>
      <c r="M78" s="24">
        <v>1</v>
      </c>
      <c r="N78" s="24">
        <v>2</v>
      </c>
      <c r="O78" s="24">
        <v>6</v>
      </c>
      <c r="P78" s="24">
        <v>135</v>
      </c>
      <c r="Q78" s="24">
        <v>8994</v>
      </c>
      <c r="R78" s="24">
        <v>20</v>
      </c>
      <c r="S78" s="24">
        <v>49</v>
      </c>
      <c r="T78" s="85">
        <f t="shared" si="12"/>
        <v>6.4851881505204165</v>
      </c>
      <c r="U78" s="25">
        <f t="shared" si="10"/>
        <v>3.5</v>
      </c>
      <c r="V78" s="85">
        <f t="shared" si="11"/>
        <v>432.05764611689352</v>
      </c>
      <c r="W78" s="24">
        <v>1</v>
      </c>
      <c r="X78" s="24">
        <v>0</v>
      </c>
      <c r="Y78" s="26">
        <v>46351</v>
      </c>
      <c r="Z78" s="29" t="s">
        <v>339</v>
      </c>
      <c r="AA78" s="27">
        <v>43337</v>
      </c>
      <c r="AB78" s="41">
        <v>34</v>
      </c>
      <c r="AC78" s="44">
        <v>8</v>
      </c>
    </row>
    <row r="79" spans="1:30" x14ac:dyDescent="0.3">
      <c r="T79" s="85" t="e">
        <f t="shared" si="12"/>
        <v>#DIV/0!</v>
      </c>
      <c r="U79" s="25" t="e">
        <f t="shared" si="10"/>
        <v>#DIV/0!</v>
      </c>
      <c r="V79" s="85" t="e">
        <f t="shared" si="11"/>
        <v>#DIV/0!</v>
      </c>
    </row>
    <row r="80" spans="1:30" x14ac:dyDescent="0.3">
      <c r="T80" s="85" t="e">
        <f t="shared" si="12"/>
        <v>#DIV/0!</v>
      </c>
      <c r="U80" s="25" t="e">
        <f t="shared" si="10"/>
        <v>#DIV/0!</v>
      </c>
      <c r="V80" s="85" t="e">
        <f t="shared" si="11"/>
        <v>#DIV/0!</v>
      </c>
    </row>
    <row r="81" spans="20:22" x14ac:dyDescent="0.3">
      <c r="T81" s="85" t="e">
        <f t="shared" si="12"/>
        <v>#DIV/0!</v>
      </c>
      <c r="U81" s="25" t="e">
        <f t="shared" si="10"/>
        <v>#DIV/0!</v>
      </c>
      <c r="V81" s="85" t="e">
        <f t="shared" si="11"/>
        <v>#DIV/0!</v>
      </c>
    </row>
    <row r="82" spans="20:22" x14ac:dyDescent="0.3">
      <c r="T82" s="85" t="e">
        <f t="shared" si="12"/>
        <v>#DIV/0!</v>
      </c>
      <c r="U82" s="25" t="e">
        <f t="shared" si="10"/>
        <v>#DIV/0!</v>
      </c>
      <c r="V82" s="85" t="e">
        <f t="shared" si="11"/>
        <v>#DIV/0!</v>
      </c>
    </row>
    <row r="83" spans="20:22" x14ac:dyDescent="0.3">
      <c r="T83" s="85" t="e">
        <f t="shared" si="12"/>
        <v>#DIV/0!</v>
      </c>
      <c r="U83" s="25" t="e">
        <f t="shared" si="10"/>
        <v>#DIV/0!</v>
      </c>
      <c r="V83" s="85" t="e">
        <f t="shared" si="11"/>
        <v>#DIV/0!</v>
      </c>
    </row>
    <row r="84" spans="20:22" x14ac:dyDescent="0.3">
      <c r="T84" s="80">
        <v>6</v>
      </c>
    </row>
  </sheetData>
  <autoFilter ref="A1:AD83"/>
  <pageMargins left="0.7" right="0.7" top="0.75" bottom="0.75" header="0.3" footer="0.3"/>
  <pageSetup paperSize="9" scale="87" orientation="portrait" horizontalDpi="0" verticalDpi="0" r:id="rId1"/>
  <colBreaks count="1" manualBreakCount="1">
    <brk id="1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"/>
  <sheetViews>
    <sheetView tabSelected="1" topLeftCell="R1" workbookViewId="0">
      <selection activeCell="AD19" sqref="AD19"/>
    </sheetView>
  </sheetViews>
  <sheetFormatPr baseColWidth="10" defaultRowHeight="14.4" x14ac:dyDescent="0.3"/>
  <cols>
    <col min="1" max="1" width="8" style="129" bestFit="1" customWidth="1"/>
    <col min="2" max="2" width="8.33203125" style="128" bestFit="1" customWidth="1"/>
    <col min="3" max="3" width="8.33203125" style="128" customWidth="1"/>
    <col min="4" max="15" width="8.33203125" style="128" bestFit="1" customWidth="1"/>
    <col min="16" max="16" width="8.33203125" style="136" bestFit="1" customWidth="1"/>
    <col min="17" max="17" width="8.33203125" style="136" customWidth="1"/>
    <col min="18" max="20" width="8.109375" style="137" customWidth="1"/>
    <col min="21" max="21" width="8.33203125" style="137" customWidth="1"/>
    <col min="22" max="22" width="19.5546875" style="128" bestFit="1" customWidth="1"/>
    <col min="23" max="23" width="18.33203125" style="128" bestFit="1" customWidth="1"/>
    <col min="24" max="24" width="14" style="128" bestFit="1" customWidth="1"/>
    <col min="25" max="25" width="21" style="128" bestFit="1" customWidth="1"/>
    <col min="26" max="26" width="22.6640625" style="128" bestFit="1" customWidth="1"/>
    <col min="27" max="27" width="18.6640625" style="128" bestFit="1" customWidth="1"/>
    <col min="28" max="28" width="21" style="128" bestFit="1" customWidth="1"/>
    <col min="29" max="29" width="17.44140625" style="128" bestFit="1" customWidth="1"/>
    <col min="30" max="30" width="21.5546875" style="128" bestFit="1" customWidth="1"/>
    <col min="31" max="16384" width="11.5546875" style="128"/>
  </cols>
  <sheetData>
    <row r="1" spans="1:21" ht="87.6" x14ac:dyDescent="0.3">
      <c r="A1" s="141" t="s">
        <v>167</v>
      </c>
      <c r="B1" s="141" t="s">
        <v>166</v>
      </c>
      <c r="C1" s="113"/>
      <c r="D1" s="114" t="s">
        <v>4</v>
      </c>
      <c r="E1" s="114" t="s">
        <v>5</v>
      </c>
      <c r="F1" s="114" t="s">
        <v>6</v>
      </c>
      <c r="G1" s="115" t="s">
        <v>7</v>
      </c>
      <c r="H1" s="116" t="s">
        <v>148</v>
      </c>
      <c r="I1" s="117" t="s">
        <v>19</v>
      </c>
      <c r="J1" s="117" t="s">
        <v>18</v>
      </c>
      <c r="K1" s="118" t="s">
        <v>174</v>
      </c>
      <c r="L1" s="119" t="s">
        <v>20</v>
      </c>
      <c r="M1" s="120" t="s">
        <v>147</v>
      </c>
      <c r="N1" s="121" t="s">
        <v>153</v>
      </c>
      <c r="O1" s="121" t="s">
        <v>152</v>
      </c>
      <c r="P1" s="122" t="s">
        <v>356</v>
      </c>
      <c r="Q1" s="123"/>
      <c r="R1" s="124" t="s">
        <v>377</v>
      </c>
      <c r="S1" s="125" t="s">
        <v>378</v>
      </c>
      <c r="T1" s="126" t="s">
        <v>381</v>
      </c>
      <c r="U1" s="127" t="s">
        <v>382</v>
      </c>
    </row>
    <row r="2" spans="1:21" x14ac:dyDescent="0.3">
      <c r="A2" s="129">
        <v>7</v>
      </c>
      <c r="B2" s="129">
        <v>27</v>
      </c>
      <c r="C2" s="129"/>
      <c r="D2" s="129">
        <f>SUMIF(Midlane!AB:AB,'Mid semaine'!B2,Midlane!M:M)</f>
        <v>52</v>
      </c>
      <c r="E2" s="129">
        <f>SUMIF(Midlane!AB:AB,'Mid semaine'!B2,Midlane!N:N)</f>
        <v>51</v>
      </c>
      <c r="F2" s="129">
        <f>SUMIF(Midlane!AB:AB,'Mid semaine'!B2,Midlane!O:O)</f>
        <v>69</v>
      </c>
      <c r="G2" s="129">
        <f>SUMIF(Midlane!AB:AB,'Mid semaine'!B2,Midlane!P:P)</f>
        <v>1778</v>
      </c>
      <c r="H2" s="129">
        <f>SUMIF(Midlane!AB:AB,'Mid semaine'!B2,Midlane!Q:Q)</f>
        <v>203100</v>
      </c>
      <c r="I2" s="129">
        <f>SUMIF(Midlane!AB:AB,'Mid semaine'!B2,Midlane!R:R)</f>
        <v>301</v>
      </c>
      <c r="J2" s="129">
        <f>SUMIF(Midlane!AB:AB,'Mid semaine'!B2,Midlane!S:S)</f>
        <v>231</v>
      </c>
      <c r="K2" s="130">
        <f t="shared" ref="K2:K9" si="0">(D2+F2)/E2</f>
        <v>2.3725490196078431</v>
      </c>
      <c r="L2" s="130">
        <f>G2/(I2+J2/60)</f>
        <v>5.8323765786452348</v>
      </c>
      <c r="M2" s="131">
        <f t="shared" ref="M2:M9" si="1">H2/(I2+J2/60)</f>
        <v>666.22929309496465</v>
      </c>
      <c r="N2" s="129">
        <f>SUMIF(Midlane!AB:AB,'Mid semaine'!B2,Midlane!W:W)</f>
        <v>6</v>
      </c>
      <c r="O2" s="129">
        <f>SUMIF(Midlane!AB:AB,'Mid semaine'!B2,Midlane!X:X)</f>
        <v>4</v>
      </c>
      <c r="P2" s="132">
        <f>N2/(N2+O2)</f>
        <v>0.6</v>
      </c>
      <c r="Q2" s="132"/>
      <c r="R2" s="133">
        <f>(SUM(D2:D27)+SUM(F2:F27))/SUM(E2:E27)</f>
        <v>2.3778801843317972</v>
      </c>
      <c r="S2" s="133">
        <f>SUM(G2:G27)/(SUM(I2:I27)+SUM(J2:J27)/60)</f>
        <v>6.4461927161432122</v>
      </c>
      <c r="T2" s="134">
        <f>SUM(H2:H27)/(SUM(I2:I27)+SUM(J2:J27)/60)</f>
        <v>678.22977219974121</v>
      </c>
      <c r="U2" s="135">
        <f>SUM(N2:N27)/(SUM(N2:N27)+SUM(O2:O27))</f>
        <v>0.5714285714285714</v>
      </c>
    </row>
    <row r="3" spans="1:21" x14ac:dyDescent="0.3">
      <c r="A3" s="129">
        <v>7</v>
      </c>
      <c r="B3" s="129">
        <v>28</v>
      </c>
      <c r="C3" s="129"/>
      <c r="D3" s="129">
        <f>SUMIF(Midlane!AB:AB,'Mid semaine'!B3,Midlane!M:M)</f>
        <v>46</v>
      </c>
      <c r="E3" s="129">
        <f>SUMIF(Midlane!AB:AB,'Mid semaine'!B3,Midlane!N:N)</f>
        <v>62</v>
      </c>
      <c r="F3" s="129">
        <f>SUMIF(Midlane!AB:AB,'Mid semaine'!B3,Midlane!O:O)</f>
        <v>64</v>
      </c>
      <c r="G3" s="129">
        <f>SUMIF(Midlane!AB:AB,'Mid semaine'!B3,Midlane!P:P)</f>
        <v>1751</v>
      </c>
      <c r="H3" s="129">
        <f>SUMIF(Midlane!AB:AB,'Mid semaine'!B3,Midlane!Q:Q)</f>
        <v>199929</v>
      </c>
      <c r="I3" s="129">
        <f>SUMIF(Midlane!AB:AB,'Mid semaine'!B3,Midlane!R:R)</f>
        <v>247</v>
      </c>
      <c r="J3" s="129">
        <f>SUMIF(Midlane!AB:AB,'Mid semaine'!B3,Midlane!S:S)</f>
        <v>145</v>
      </c>
      <c r="K3" s="130">
        <f t="shared" si="0"/>
        <v>1.7741935483870968</v>
      </c>
      <c r="L3" s="130">
        <f t="shared" ref="L3:L9" si="2">G3/(I3+J3/60)</f>
        <v>7.0203808887403945</v>
      </c>
      <c r="M3" s="131">
        <f t="shared" si="1"/>
        <v>801.58636819244907</v>
      </c>
      <c r="N3" s="129">
        <f>SUMIF(Midlane!AB:AB,'Mid semaine'!B3,Midlane!W:W)</f>
        <v>2</v>
      </c>
      <c r="O3" s="129">
        <f>SUMIF(Midlane!AB:AB,'Mid semaine'!B3,Midlane!X:X)</f>
        <v>5</v>
      </c>
      <c r="P3" s="132">
        <f t="shared" ref="P3:P9" si="3">N3/(N3+O3)</f>
        <v>0.2857142857142857</v>
      </c>
      <c r="Q3" s="132"/>
      <c r="R3" s="133">
        <f>R2</f>
        <v>2.3778801843317972</v>
      </c>
      <c r="S3" s="133">
        <f>S2</f>
        <v>6.4461927161432122</v>
      </c>
      <c r="T3" s="134">
        <f>T2</f>
        <v>678.22977219974121</v>
      </c>
      <c r="U3" s="135">
        <f>U2</f>
        <v>0.5714285714285714</v>
      </c>
    </row>
    <row r="4" spans="1:21" x14ac:dyDescent="0.3">
      <c r="A4" s="129">
        <v>7</v>
      </c>
      <c r="B4" s="129">
        <v>29</v>
      </c>
      <c r="C4" s="129"/>
      <c r="D4" s="129">
        <f>SUMIF(Midlane!AB:AB,'Mid semaine'!B4,Midlane!M:M)</f>
        <v>60</v>
      </c>
      <c r="E4" s="129">
        <f>SUMIF(Midlane!AB:AB,'Mid semaine'!B4,Midlane!N:N)</f>
        <v>44</v>
      </c>
      <c r="F4" s="129">
        <f>SUMIF(Midlane!AB:AB,'Mid semaine'!B4,Midlane!O:O)</f>
        <v>79</v>
      </c>
      <c r="G4" s="129">
        <f>SUMIF(Midlane!AB:AB,'Mid semaine'!B4,Midlane!P:P)</f>
        <v>2178</v>
      </c>
      <c r="H4" s="129">
        <f>SUMIF(Midlane!AB:AB,'Mid semaine'!B4,Midlane!Q:Q)</f>
        <v>198866</v>
      </c>
      <c r="I4" s="129">
        <f>SUMIF(Midlane!AB:AB,'Mid semaine'!B4,Midlane!R:R)</f>
        <v>305</v>
      </c>
      <c r="J4" s="129">
        <f>SUMIF(Midlane!AB:AB,'Mid semaine'!B4,Midlane!S:S)</f>
        <v>360</v>
      </c>
      <c r="K4" s="130">
        <f t="shared" si="0"/>
        <v>3.1590909090909092</v>
      </c>
      <c r="L4" s="130">
        <f t="shared" si="2"/>
        <v>7.003215434083601</v>
      </c>
      <c r="M4" s="131">
        <f t="shared" si="1"/>
        <v>639.44051446945343</v>
      </c>
      <c r="N4" s="129">
        <f>SUMIF(Midlane!AB:AB,'Mid semaine'!B4,Midlane!W:W)</f>
        <v>8</v>
      </c>
      <c r="O4" s="129">
        <f>SUMIF(Midlane!AB:AB,'Mid semaine'!B4,Midlane!X:X)</f>
        <v>3</v>
      </c>
      <c r="P4" s="132">
        <f t="shared" si="3"/>
        <v>0.72727272727272729</v>
      </c>
      <c r="Q4" s="132"/>
      <c r="R4" s="133">
        <f t="shared" ref="R4:R27" si="4">R3</f>
        <v>2.3778801843317972</v>
      </c>
      <c r="S4" s="133">
        <f t="shared" ref="S4:S27" si="5">S3</f>
        <v>6.4461927161432122</v>
      </c>
      <c r="T4" s="134">
        <f t="shared" ref="T4:T27" si="6">T3</f>
        <v>678.22977219974121</v>
      </c>
      <c r="U4" s="135">
        <f t="shared" ref="U4:U27" si="7">U3</f>
        <v>0.5714285714285714</v>
      </c>
    </row>
    <row r="5" spans="1:21" x14ac:dyDescent="0.3">
      <c r="A5" s="129">
        <v>7</v>
      </c>
      <c r="B5" s="129">
        <v>30</v>
      </c>
      <c r="C5" s="129"/>
      <c r="D5" s="129">
        <f>SUMIF(Midlane!AB:AB,'Mid semaine'!B5,Midlane!M:M)</f>
        <v>81</v>
      </c>
      <c r="E5" s="129">
        <f>SUMIF(Midlane!AB:AB,'Mid semaine'!B5,Midlane!N:N)</f>
        <v>83</v>
      </c>
      <c r="F5" s="129">
        <f>SUMIF(Midlane!AB:AB,'Mid semaine'!B5,Midlane!O:O)</f>
        <v>95</v>
      </c>
      <c r="G5" s="129">
        <f>SUMIF(Midlane!AB:AB,'Mid semaine'!B5,Midlane!P:P)</f>
        <v>2775</v>
      </c>
      <c r="H5" s="129">
        <f>SUMIF(Midlane!AB:AB,'Mid semaine'!B5,Midlane!Q:Q)</f>
        <v>292294</v>
      </c>
      <c r="I5" s="129">
        <f>SUMIF(Midlane!AB:AB,'Mid semaine'!B5,Midlane!R:R)</f>
        <v>431</v>
      </c>
      <c r="J5" s="129">
        <f>SUMIF(Midlane!AB:AB,'Mid semaine'!B5,Midlane!S:S)</f>
        <v>344</v>
      </c>
      <c r="K5" s="130">
        <f t="shared" si="0"/>
        <v>2.1204819277108435</v>
      </c>
      <c r="L5" s="130">
        <f t="shared" si="2"/>
        <v>6.3539917569836666</v>
      </c>
      <c r="M5" s="131">
        <f t="shared" si="1"/>
        <v>669.27339337505725</v>
      </c>
      <c r="N5" s="129">
        <f>SUMIF(Midlane!AB:AB,'Mid semaine'!B5,Midlane!W:W)</f>
        <v>6</v>
      </c>
      <c r="O5" s="129">
        <f>SUMIF(Midlane!AB:AB,'Mid semaine'!B5,Midlane!X:X)</f>
        <v>8</v>
      </c>
      <c r="P5" s="132">
        <f t="shared" si="3"/>
        <v>0.42857142857142855</v>
      </c>
      <c r="Q5" s="132"/>
      <c r="R5" s="133">
        <f t="shared" si="4"/>
        <v>2.3778801843317972</v>
      </c>
      <c r="S5" s="133">
        <f t="shared" si="5"/>
        <v>6.4461927161432122</v>
      </c>
      <c r="T5" s="134">
        <f t="shared" si="6"/>
        <v>678.22977219974121</v>
      </c>
      <c r="U5" s="135">
        <f t="shared" si="7"/>
        <v>0.5714285714285714</v>
      </c>
    </row>
    <row r="6" spans="1:21" x14ac:dyDescent="0.3">
      <c r="A6" s="129">
        <v>7</v>
      </c>
      <c r="B6" s="129">
        <v>31</v>
      </c>
      <c r="C6" s="129"/>
      <c r="D6" s="129">
        <f>SUMIF(Midlane!AB:AB,'Mid semaine'!B6,Midlane!M:M)</f>
        <v>51</v>
      </c>
      <c r="E6" s="129">
        <f>SUMIF(Midlane!AB:AB,'Mid semaine'!B6,Midlane!N:N)</f>
        <v>48</v>
      </c>
      <c r="F6" s="129">
        <f>SUMIF(Midlane!AB:AB,'Mid semaine'!B6,Midlane!O:O)</f>
        <v>72</v>
      </c>
      <c r="G6" s="129">
        <f>SUMIF(Midlane!AB:AB,'Mid semaine'!B6,Midlane!P:P)</f>
        <v>1575</v>
      </c>
      <c r="H6" s="129">
        <f>SUMIF(Midlane!AB:AB,'Mid semaine'!B6,Midlane!Q:Q)</f>
        <v>181349</v>
      </c>
      <c r="I6" s="129">
        <f>SUMIF(Midlane!AB:AB,'Mid semaine'!B6,Midlane!R:R)</f>
        <v>241</v>
      </c>
      <c r="J6" s="129">
        <f>SUMIF(Midlane!AB:AB,'Mid semaine'!B6,Midlane!S:S)</f>
        <v>165</v>
      </c>
      <c r="K6" s="130">
        <f t="shared" si="0"/>
        <v>2.5625</v>
      </c>
      <c r="L6" s="130">
        <f t="shared" si="2"/>
        <v>6.4615384615384617</v>
      </c>
      <c r="M6" s="131">
        <f t="shared" si="1"/>
        <v>743.9958974358974</v>
      </c>
      <c r="N6" s="129">
        <f>SUMIF(Midlane!AB:AB,'Mid semaine'!B6,Midlane!W:W)</f>
        <v>6</v>
      </c>
      <c r="O6" s="129">
        <f>SUMIF(Midlane!AB:AB,'Mid semaine'!B6,Midlane!X:X)</f>
        <v>1</v>
      </c>
      <c r="P6" s="132">
        <f t="shared" si="3"/>
        <v>0.8571428571428571</v>
      </c>
      <c r="Q6" s="132"/>
      <c r="R6" s="133">
        <f t="shared" si="4"/>
        <v>2.3778801843317972</v>
      </c>
      <c r="S6" s="133">
        <f t="shared" si="5"/>
        <v>6.4461927161432122</v>
      </c>
      <c r="T6" s="134">
        <f t="shared" si="6"/>
        <v>678.22977219974121</v>
      </c>
      <c r="U6" s="135">
        <f t="shared" si="7"/>
        <v>0.5714285714285714</v>
      </c>
    </row>
    <row r="7" spans="1:21" x14ac:dyDescent="0.3">
      <c r="A7" s="129">
        <v>8</v>
      </c>
      <c r="B7" s="129">
        <v>32</v>
      </c>
      <c r="C7" s="129"/>
      <c r="D7" s="129">
        <f>SUMIF(Midlane!AB:AB,'Mid semaine'!B7,Midlane!M:M)</f>
        <v>34</v>
      </c>
      <c r="E7" s="129">
        <f>SUMIF(Midlane!AB:AB,'Mid semaine'!B7,Midlane!N:N)</f>
        <v>42</v>
      </c>
      <c r="F7" s="129">
        <f>SUMIF(Midlane!AB:AB,'Mid semaine'!B7,Midlane!O:O)</f>
        <v>51</v>
      </c>
      <c r="G7" s="129">
        <f>SUMIF(Midlane!AB:AB,'Mid semaine'!B7,Midlane!P:P)</f>
        <v>1270</v>
      </c>
      <c r="H7" s="129">
        <f>SUMIF(Midlane!AB:AB,'Mid semaine'!B7,Midlane!Q:Q)</f>
        <v>138871</v>
      </c>
      <c r="I7" s="129">
        <f>SUMIF(Midlane!AB:AB,'Mid semaine'!B7,Midlane!R:R)</f>
        <v>200</v>
      </c>
      <c r="J7" s="129">
        <f>SUMIF(Midlane!AB:AB,'Mid semaine'!B7,Midlane!S:S)</f>
        <v>222</v>
      </c>
      <c r="K7" s="130">
        <f t="shared" si="0"/>
        <v>2.0238095238095237</v>
      </c>
      <c r="L7" s="130">
        <f t="shared" si="2"/>
        <v>6.2346588119783997</v>
      </c>
      <c r="M7" s="131">
        <f t="shared" si="1"/>
        <v>681.74275895925382</v>
      </c>
      <c r="N7" s="129">
        <f>SUMIF(Midlane!AB:AB,'Mid semaine'!B7,Midlane!W:W)</f>
        <v>3</v>
      </c>
      <c r="O7" s="129">
        <f>SUMIF(Midlane!AB:AB,'Mid semaine'!B7,Midlane!X:X)</f>
        <v>3</v>
      </c>
      <c r="P7" s="132">
        <f t="shared" si="3"/>
        <v>0.5</v>
      </c>
      <c r="Q7" s="132"/>
      <c r="R7" s="133">
        <f t="shared" si="4"/>
        <v>2.3778801843317972</v>
      </c>
      <c r="S7" s="133">
        <f t="shared" si="5"/>
        <v>6.4461927161432122</v>
      </c>
      <c r="T7" s="134">
        <f t="shared" si="6"/>
        <v>678.22977219974121</v>
      </c>
      <c r="U7" s="135">
        <f t="shared" si="7"/>
        <v>0.5714285714285714</v>
      </c>
    </row>
    <row r="8" spans="1:21" x14ac:dyDescent="0.3">
      <c r="A8" s="129">
        <v>8</v>
      </c>
      <c r="B8" s="129">
        <v>33</v>
      </c>
      <c r="C8" s="129"/>
      <c r="D8" s="129">
        <f>SUMIF(Midlane!AB:AB,'Mid semaine'!B8,Midlane!M:M)</f>
        <v>59</v>
      </c>
      <c r="E8" s="129">
        <f>SUMIF(Midlane!AB:AB,'Mid semaine'!B8,Midlane!N:N)</f>
        <v>81</v>
      </c>
      <c r="F8" s="129">
        <f>SUMIF(Midlane!AB:AB,'Mid semaine'!B8,Midlane!O:O)</f>
        <v>136</v>
      </c>
      <c r="G8" s="129">
        <f>SUMIF(Midlane!AB:AB,'Mid semaine'!B8,Midlane!P:P)</f>
        <v>3124</v>
      </c>
      <c r="H8" s="129">
        <f>SUMIF(Midlane!AB:AB,'Mid semaine'!B8,Midlane!Q:Q)</f>
        <v>324777</v>
      </c>
      <c r="I8" s="129">
        <f>SUMIF(Midlane!AB:AB,'Mid semaine'!B8,Midlane!R:R)</f>
        <v>491</v>
      </c>
      <c r="J8" s="129">
        <f>SUMIF(Midlane!AB:AB,'Mid semaine'!B8,Midlane!S:S)</f>
        <v>418</v>
      </c>
      <c r="K8" s="130">
        <f t="shared" si="0"/>
        <v>2.4074074074074074</v>
      </c>
      <c r="L8" s="130">
        <f t="shared" si="2"/>
        <v>6.2735122832853607</v>
      </c>
      <c r="M8" s="131">
        <f t="shared" si="1"/>
        <v>652.206305642948</v>
      </c>
      <c r="N8" s="129">
        <f>SUMIF(Midlane!AB:AB,'Mid semaine'!B8,Midlane!W:W)</f>
        <v>8</v>
      </c>
      <c r="O8" s="129">
        <f>SUMIF(Midlane!AB:AB,'Mid semaine'!B8,Midlane!X:X)</f>
        <v>7</v>
      </c>
      <c r="P8" s="132">
        <f t="shared" si="3"/>
        <v>0.53333333333333333</v>
      </c>
      <c r="Q8" s="132"/>
      <c r="R8" s="133">
        <f t="shared" si="4"/>
        <v>2.3778801843317972</v>
      </c>
      <c r="S8" s="133">
        <f t="shared" si="5"/>
        <v>6.4461927161432122</v>
      </c>
      <c r="T8" s="134">
        <f t="shared" si="6"/>
        <v>678.22977219974121</v>
      </c>
      <c r="U8" s="135">
        <f t="shared" si="7"/>
        <v>0.5714285714285714</v>
      </c>
    </row>
    <row r="9" spans="1:21" x14ac:dyDescent="0.3">
      <c r="A9" s="129">
        <v>8</v>
      </c>
      <c r="B9" s="129">
        <v>34</v>
      </c>
      <c r="C9" s="129"/>
      <c r="D9" s="129">
        <f>SUMIF(Midlane!AB:AB,'Mid semaine'!B9,Midlane!M:M)</f>
        <v>34</v>
      </c>
      <c r="E9" s="129">
        <f>SUMIF(Midlane!AB:AB,'Mid semaine'!B9,Midlane!N:N)</f>
        <v>23</v>
      </c>
      <c r="F9" s="129">
        <f>SUMIF(Midlane!AB:AB,'Mid semaine'!B9,Midlane!O:O)</f>
        <v>49</v>
      </c>
      <c r="G9" s="129">
        <f>SUMIF(Midlane!AB:AB,'Mid semaine'!B9,Midlane!P:P)</f>
        <v>1240</v>
      </c>
      <c r="H9" s="129">
        <f>SUMIF(Midlane!AB:AB,'Mid semaine'!B9,Midlane!Q:Q)</f>
        <v>111727</v>
      </c>
      <c r="I9" s="129">
        <f>SUMIF(Midlane!AB:AB,'Mid semaine'!B9,Midlane!R:R)</f>
        <v>183</v>
      </c>
      <c r="J9" s="129">
        <f>SUMIF(Midlane!AB:AB,'Mid semaine'!B9,Midlane!S:S)</f>
        <v>224</v>
      </c>
      <c r="K9" s="130">
        <f t="shared" si="0"/>
        <v>3.6086956521739131</v>
      </c>
      <c r="L9" s="130">
        <f t="shared" si="2"/>
        <v>6.6404855408782586</v>
      </c>
      <c r="M9" s="131">
        <f t="shared" si="1"/>
        <v>598.32381292395576</v>
      </c>
      <c r="N9" s="129">
        <f>SUMIF(Midlane!AB:AB,'Mid semaine'!B9,Midlane!W:W)</f>
        <v>5</v>
      </c>
      <c r="O9" s="129">
        <f>SUMIF(Midlane!AB:AB,'Mid semaine'!B9,Midlane!X:X)</f>
        <v>2</v>
      </c>
      <c r="P9" s="132">
        <f t="shared" si="3"/>
        <v>0.7142857142857143</v>
      </c>
      <c r="Q9" s="132"/>
      <c r="R9" s="133">
        <f t="shared" si="4"/>
        <v>2.3778801843317972</v>
      </c>
      <c r="S9" s="133">
        <f t="shared" si="5"/>
        <v>6.4461927161432122</v>
      </c>
      <c r="T9" s="134">
        <f t="shared" si="6"/>
        <v>678.22977219974121</v>
      </c>
      <c r="U9" s="135">
        <f t="shared" si="7"/>
        <v>0.5714285714285714</v>
      </c>
    </row>
    <row r="10" spans="1:21" x14ac:dyDescent="0.3">
      <c r="A10" s="129">
        <v>9</v>
      </c>
      <c r="B10" s="129">
        <v>35</v>
      </c>
      <c r="C10" s="129"/>
      <c r="D10" s="129">
        <f>SUMIF(Midlane!AB:AB,'Mid semaine'!B10,Midlane!M:M)</f>
        <v>0</v>
      </c>
      <c r="E10" s="129">
        <f>SUMIF(Midlane!AB:AB,'Mid semaine'!B10,Midlane!N:N)</f>
        <v>0</v>
      </c>
      <c r="F10" s="129">
        <f>SUMIF(Midlane!AB:AB,'Mid semaine'!B10,Midlane!O:O)</f>
        <v>0</v>
      </c>
      <c r="G10" s="129">
        <f>SUMIF(Midlane!AB:AB,'Mid semaine'!B10,Midlane!P:P)</f>
        <v>0</v>
      </c>
      <c r="H10" s="129">
        <f>SUMIF(Midlane!AB:AB,'Mid semaine'!B10,Midlane!Q:Q)</f>
        <v>0</v>
      </c>
      <c r="I10" s="129">
        <f>SUMIF(Midlane!AB:AB,'Mid semaine'!B10,Midlane!R:R)</f>
        <v>0</v>
      </c>
      <c r="J10" s="129">
        <f>SUMIF(Midlane!AB:AB,'Mid semaine'!B10,Midlane!S:S)</f>
        <v>0</v>
      </c>
      <c r="K10" s="130" t="e">
        <f t="shared" ref="K10:K27" si="8">(D10+F10)/E10</f>
        <v>#DIV/0!</v>
      </c>
      <c r="L10" s="130" t="e">
        <f t="shared" ref="L10:L27" si="9">G10/(I10+J10/60)</f>
        <v>#DIV/0!</v>
      </c>
      <c r="M10" s="131" t="e">
        <f t="shared" ref="M10:M27" si="10">H10/(I10+J10/60)</f>
        <v>#DIV/0!</v>
      </c>
      <c r="N10" s="129">
        <f>SUMIF(Midlane!AB:AB,'Mid semaine'!B10,Midlane!W:W)</f>
        <v>0</v>
      </c>
      <c r="O10" s="129">
        <f>SUMIF(Midlane!AB:AB,'Mid semaine'!B10,Midlane!X:X)</f>
        <v>0</v>
      </c>
      <c r="P10" s="132" t="e">
        <f t="shared" ref="P10:P27" si="11">N10/(N10+O10)</f>
        <v>#DIV/0!</v>
      </c>
      <c r="Q10" s="132"/>
      <c r="R10" s="133">
        <f t="shared" si="4"/>
        <v>2.3778801843317972</v>
      </c>
      <c r="S10" s="133">
        <f t="shared" si="5"/>
        <v>6.4461927161432122</v>
      </c>
      <c r="T10" s="134">
        <f t="shared" si="6"/>
        <v>678.22977219974121</v>
      </c>
      <c r="U10" s="135">
        <f t="shared" si="7"/>
        <v>0.5714285714285714</v>
      </c>
    </row>
    <row r="11" spans="1:21" x14ac:dyDescent="0.3">
      <c r="A11" s="129">
        <v>9</v>
      </c>
      <c r="B11" s="129">
        <v>36</v>
      </c>
      <c r="C11" s="129"/>
      <c r="D11" s="129">
        <f>SUMIF(Midlane!AB:AB,'Mid semaine'!B11,Midlane!M:M)</f>
        <v>0</v>
      </c>
      <c r="E11" s="129">
        <f>SUMIF(Midlane!AB:AB,'Mid semaine'!B11,Midlane!N:N)</f>
        <v>0</v>
      </c>
      <c r="F11" s="129">
        <f>SUMIF(Midlane!AB:AB,'Mid semaine'!B11,Midlane!O:O)</f>
        <v>0</v>
      </c>
      <c r="G11" s="129">
        <f>SUMIF(Midlane!AB:AB,'Mid semaine'!B11,Midlane!P:P)</f>
        <v>0</v>
      </c>
      <c r="H11" s="129">
        <f>SUMIF(Midlane!AB:AB,'Mid semaine'!B11,Midlane!Q:Q)</f>
        <v>0</v>
      </c>
      <c r="I11" s="129">
        <f>SUMIF(Midlane!AB:AB,'Mid semaine'!B11,Midlane!R:R)</f>
        <v>0</v>
      </c>
      <c r="J11" s="129">
        <f>SUMIF(Midlane!AB:AB,'Mid semaine'!B11,Midlane!S:S)</f>
        <v>0</v>
      </c>
      <c r="K11" s="130" t="e">
        <f t="shared" si="8"/>
        <v>#DIV/0!</v>
      </c>
      <c r="L11" s="130" t="e">
        <f t="shared" si="9"/>
        <v>#DIV/0!</v>
      </c>
      <c r="M11" s="131" t="e">
        <f t="shared" si="10"/>
        <v>#DIV/0!</v>
      </c>
      <c r="N11" s="129">
        <f>SUMIF(Midlane!AB:AB,'Mid semaine'!B11,Midlane!W:W)</f>
        <v>0</v>
      </c>
      <c r="O11" s="129">
        <f>SUMIF(Midlane!AB:AB,'Mid semaine'!B11,Midlane!X:X)</f>
        <v>0</v>
      </c>
      <c r="P11" s="132" t="e">
        <f t="shared" si="11"/>
        <v>#DIV/0!</v>
      </c>
      <c r="Q11" s="132"/>
      <c r="R11" s="133">
        <f t="shared" si="4"/>
        <v>2.3778801843317972</v>
      </c>
      <c r="S11" s="133">
        <f t="shared" si="5"/>
        <v>6.4461927161432122</v>
      </c>
      <c r="T11" s="134">
        <f t="shared" si="6"/>
        <v>678.22977219974121</v>
      </c>
      <c r="U11" s="135">
        <f t="shared" si="7"/>
        <v>0.5714285714285714</v>
      </c>
    </row>
    <row r="12" spans="1:21" x14ac:dyDescent="0.3">
      <c r="A12" s="129">
        <v>9</v>
      </c>
      <c r="B12" s="129">
        <v>37</v>
      </c>
      <c r="C12" s="129"/>
      <c r="D12" s="129">
        <f>SUMIF(Midlane!AB:AB,'Mid semaine'!B12,Midlane!M:M)</f>
        <v>0</v>
      </c>
      <c r="E12" s="129">
        <f>SUMIF(Midlane!AB:AB,'Mid semaine'!B12,Midlane!N:N)</f>
        <v>0</v>
      </c>
      <c r="F12" s="129">
        <f>SUMIF(Midlane!AB:AB,'Mid semaine'!B12,Midlane!O:O)</f>
        <v>0</v>
      </c>
      <c r="G12" s="129">
        <f>SUMIF(Midlane!AB:AB,'Mid semaine'!B12,Midlane!P:P)</f>
        <v>0</v>
      </c>
      <c r="H12" s="129">
        <f>SUMIF(Midlane!AB:AB,'Mid semaine'!B12,Midlane!Q:Q)</f>
        <v>0</v>
      </c>
      <c r="I12" s="129">
        <f>SUMIF(Midlane!AB:AB,'Mid semaine'!B12,Midlane!R:R)</f>
        <v>0</v>
      </c>
      <c r="J12" s="129">
        <f>SUMIF(Midlane!AB:AB,'Mid semaine'!B12,Midlane!S:S)</f>
        <v>0</v>
      </c>
      <c r="K12" s="130" t="e">
        <f t="shared" si="8"/>
        <v>#DIV/0!</v>
      </c>
      <c r="L12" s="130" t="e">
        <f t="shared" si="9"/>
        <v>#DIV/0!</v>
      </c>
      <c r="M12" s="131" t="e">
        <f t="shared" si="10"/>
        <v>#DIV/0!</v>
      </c>
      <c r="N12" s="129">
        <f>SUMIF(Midlane!AB:AB,'Mid semaine'!B12,Midlane!W:W)</f>
        <v>0</v>
      </c>
      <c r="O12" s="129">
        <f>SUMIF(Midlane!AB:AB,'Mid semaine'!B12,Midlane!X:X)</f>
        <v>0</v>
      </c>
      <c r="P12" s="132" t="e">
        <f t="shared" si="11"/>
        <v>#DIV/0!</v>
      </c>
      <c r="Q12" s="132"/>
      <c r="R12" s="133">
        <f t="shared" si="4"/>
        <v>2.3778801843317972</v>
      </c>
      <c r="S12" s="133">
        <f t="shared" si="5"/>
        <v>6.4461927161432122</v>
      </c>
      <c r="T12" s="134">
        <f t="shared" si="6"/>
        <v>678.22977219974121</v>
      </c>
      <c r="U12" s="135">
        <f t="shared" si="7"/>
        <v>0.5714285714285714</v>
      </c>
    </row>
    <row r="13" spans="1:21" x14ac:dyDescent="0.3">
      <c r="A13" s="129">
        <v>9</v>
      </c>
      <c r="B13" s="129">
        <v>38</v>
      </c>
      <c r="C13" s="129"/>
      <c r="D13" s="129">
        <f>SUMIF(Midlane!AB:AB,'Mid semaine'!B13,Midlane!M:M)</f>
        <v>0</v>
      </c>
      <c r="E13" s="129">
        <f>SUMIF(Midlane!AB:AB,'Mid semaine'!B13,Midlane!N:N)</f>
        <v>0</v>
      </c>
      <c r="F13" s="129">
        <f>SUMIF(Midlane!AB:AB,'Mid semaine'!B13,Midlane!O:O)</f>
        <v>0</v>
      </c>
      <c r="G13" s="129">
        <f>SUMIF(Midlane!AB:AB,'Mid semaine'!B13,Midlane!P:P)</f>
        <v>0</v>
      </c>
      <c r="H13" s="129">
        <f>SUMIF(Midlane!AB:AB,'Mid semaine'!B13,Midlane!Q:Q)</f>
        <v>0</v>
      </c>
      <c r="I13" s="129">
        <f>SUMIF(Midlane!AB:AB,'Mid semaine'!B13,Midlane!R:R)</f>
        <v>0</v>
      </c>
      <c r="J13" s="129">
        <f>SUMIF(Midlane!AB:AB,'Mid semaine'!B13,Midlane!S:S)</f>
        <v>0</v>
      </c>
      <c r="K13" s="130" t="e">
        <f t="shared" si="8"/>
        <v>#DIV/0!</v>
      </c>
      <c r="L13" s="130" t="e">
        <f t="shared" si="9"/>
        <v>#DIV/0!</v>
      </c>
      <c r="M13" s="131" t="e">
        <f t="shared" si="10"/>
        <v>#DIV/0!</v>
      </c>
      <c r="N13" s="129">
        <f>SUMIF(Midlane!AB:AB,'Mid semaine'!B13,Midlane!W:W)</f>
        <v>0</v>
      </c>
      <c r="O13" s="129">
        <f>SUMIF(Midlane!AB:AB,'Mid semaine'!B13,Midlane!X:X)</f>
        <v>0</v>
      </c>
      <c r="P13" s="132" t="e">
        <f t="shared" si="11"/>
        <v>#DIV/0!</v>
      </c>
      <c r="Q13" s="132"/>
      <c r="R13" s="133">
        <f t="shared" si="4"/>
        <v>2.3778801843317972</v>
      </c>
      <c r="S13" s="133">
        <f t="shared" si="5"/>
        <v>6.4461927161432122</v>
      </c>
      <c r="T13" s="134">
        <f t="shared" si="6"/>
        <v>678.22977219974121</v>
      </c>
      <c r="U13" s="135">
        <f t="shared" si="7"/>
        <v>0.5714285714285714</v>
      </c>
    </row>
    <row r="14" spans="1:21" x14ac:dyDescent="0.3">
      <c r="B14" s="129">
        <v>39</v>
      </c>
      <c r="C14" s="129"/>
      <c r="D14" s="129">
        <f>SUMIF(Midlane!AB:AB,'Mid semaine'!B14,Midlane!M:M)</f>
        <v>0</v>
      </c>
      <c r="E14" s="129">
        <f>SUMIF(Midlane!AB:AB,'Mid semaine'!B14,Midlane!N:N)</f>
        <v>0</v>
      </c>
      <c r="F14" s="129">
        <f>SUMIF(Midlane!AB:AB,'Mid semaine'!B14,Midlane!O:O)</f>
        <v>0</v>
      </c>
      <c r="G14" s="129">
        <f>SUMIF(Midlane!AB:AB,'Mid semaine'!B14,Midlane!P:P)</f>
        <v>0</v>
      </c>
      <c r="H14" s="129">
        <f>SUMIF(Midlane!AB:AB,'Mid semaine'!B14,Midlane!Q:Q)</f>
        <v>0</v>
      </c>
      <c r="I14" s="129">
        <f>SUMIF(Midlane!AB:AB,'Mid semaine'!B14,Midlane!R:R)</f>
        <v>0</v>
      </c>
      <c r="J14" s="129">
        <f>SUMIF(Midlane!AB:AB,'Mid semaine'!B14,Midlane!S:S)</f>
        <v>0</v>
      </c>
      <c r="K14" s="130" t="e">
        <f t="shared" si="8"/>
        <v>#DIV/0!</v>
      </c>
      <c r="L14" s="130" t="e">
        <f t="shared" si="9"/>
        <v>#DIV/0!</v>
      </c>
      <c r="M14" s="131" t="e">
        <f t="shared" si="10"/>
        <v>#DIV/0!</v>
      </c>
      <c r="N14" s="129">
        <f>SUMIF(Midlane!AB:AB,'Mid semaine'!B14,Midlane!W:W)</f>
        <v>0</v>
      </c>
      <c r="O14" s="129">
        <f>SUMIF(Midlane!AB:AB,'Mid semaine'!B14,Midlane!X:X)</f>
        <v>0</v>
      </c>
      <c r="P14" s="132" t="e">
        <f t="shared" si="11"/>
        <v>#DIV/0!</v>
      </c>
      <c r="Q14" s="132"/>
      <c r="R14" s="133">
        <f t="shared" si="4"/>
        <v>2.3778801843317972</v>
      </c>
      <c r="S14" s="133">
        <f t="shared" si="5"/>
        <v>6.4461927161432122</v>
      </c>
      <c r="T14" s="134">
        <f t="shared" si="6"/>
        <v>678.22977219974121</v>
      </c>
      <c r="U14" s="135">
        <f t="shared" si="7"/>
        <v>0.5714285714285714</v>
      </c>
    </row>
    <row r="15" spans="1:21" x14ac:dyDescent="0.3">
      <c r="B15" s="129">
        <v>40</v>
      </c>
      <c r="C15" s="129"/>
      <c r="D15" s="129">
        <f>SUMIF(Midlane!AB:AB,'Mid semaine'!B15,Midlane!M:M)</f>
        <v>0</v>
      </c>
      <c r="E15" s="129">
        <f>SUMIF(Midlane!AB:AB,'Mid semaine'!B15,Midlane!N:N)</f>
        <v>0</v>
      </c>
      <c r="F15" s="129">
        <f>SUMIF(Midlane!AB:AB,'Mid semaine'!B15,Midlane!O:O)</f>
        <v>0</v>
      </c>
      <c r="G15" s="129">
        <f>SUMIF(Midlane!AB:AB,'Mid semaine'!B15,Midlane!P:P)</f>
        <v>0</v>
      </c>
      <c r="H15" s="129">
        <f>SUMIF(Midlane!AB:AB,'Mid semaine'!B15,Midlane!Q:Q)</f>
        <v>0</v>
      </c>
      <c r="I15" s="129">
        <f>SUMIF(Midlane!AB:AB,'Mid semaine'!B15,Midlane!R:R)</f>
        <v>0</v>
      </c>
      <c r="J15" s="129">
        <f>SUMIF(Midlane!AB:AB,'Mid semaine'!B15,Midlane!S:S)</f>
        <v>0</v>
      </c>
      <c r="K15" s="130" t="e">
        <f t="shared" si="8"/>
        <v>#DIV/0!</v>
      </c>
      <c r="L15" s="130" t="e">
        <f t="shared" si="9"/>
        <v>#DIV/0!</v>
      </c>
      <c r="M15" s="131" t="e">
        <f t="shared" si="10"/>
        <v>#DIV/0!</v>
      </c>
      <c r="N15" s="129">
        <f>SUMIF(Midlane!AB:AB,'Mid semaine'!B15,Midlane!W:W)</f>
        <v>0</v>
      </c>
      <c r="O15" s="129">
        <f>SUMIF(Midlane!AB:AB,'Mid semaine'!B15,Midlane!X:X)</f>
        <v>0</v>
      </c>
      <c r="P15" s="132" t="e">
        <f t="shared" si="11"/>
        <v>#DIV/0!</v>
      </c>
      <c r="Q15" s="132"/>
      <c r="R15" s="133">
        <f t="shared" si="4"/>
        <v>2.3778801843317972</v>
      </c>
      <c r="S15" s="133">
        <f t="shared" si="5"/>
        <v>6.4461927161432122</v>
      </c>
      <c r="T15" s="134">
        <f t="shared" si="6"/>
        <v>678.22977219974121</v>
      </c>
      <c r="U15" s="135">
        <f t="shared" si="7"/>
        <v>0.5714285714285714</v>
      </c>
    </row>
    <row r="16" spans="1:21" x14ac:dyDescent="0.3">
      <c r="B16" s="129">
        <v>41</v>
      </c>
      <c r="C16" s="129"/>
      <c r="D16" s="129">
        <f>SUMIF(Midlane!AB:AB,'Mid semaine'!B16,Midlane!M:M)</f>
        <v>0</v>
      </c>
      <c r="E16" s="129">
        <f>SUMIF(Midlane!AB:AB,'Mid semaine'!B16,Midlane!N:N)</f>
        <v>0</v>
      </c>
      <c r="F16" s="129">
        <f>SUMIF(Midlane!AB:AB,'Mid semaine'!B16,Midlane!O:O)</f>
        <v>0</v>
      </c>
      <c r="G16" s="129">
        <f>SUMIF(Midlane!AB:AB,'Mid semaine'!B16,Midlane!P:P)</f>
        <v>0</v>
      </c>
      <c r="H16" s="129">
        <f>SUMIF(Midlane!AB:AB,'Mid semaine'!B16,Midlane!Q:Q)</f>
        <v>0</v>
      </c>
      <c r="I16" s="129">
        <f>SUMIF(Midlane!AB:AB,'Mid semaine'!B16,Midlane!R:R)</f>
        <v>0</v>
      </c>
      <c r="J16" s="129">
        <f>SUMIF(Midlane!AB:AB,'Mid semaine'!B16,Midlane!S:S)</f>
        <v>0</v>
      </c>
      <c r="K16" s="130" t="e">
        <f t="shared" si="8"/>
        <v>#DIV/0!</v>
      </c>
      <c r="L16" s="130" t="e">
        <f t="shared" si="9"/>
        <v>#DIV/0!</v>
      </c>
      <c r="M16" s="131" t="e">
        <f t="shared" si="10"/>
        <v>#DIV/0!</v>
      </c>
      <c r="N16" s="129">
        <f>SUMIF(Midlane!AB:AB,'Mid semaine'!B16,Midlane!W:W)</f>
        <v>0</v>
      </c>
      <c r="O16" s="129">
        <f>SUMIF(Midlane!AB:AB,'Mid semaine'!B16,Midlane!X:X)</f>
        <v>0</v>
      </c>
      <c r="P16" s="132" t="e">
        <f t="shared" si="11"/>
        <v>#DIV/0!</v>
      </c>
      <c r="Q16" s="132"/>
      <c r="R16" s="133">
        <f t="shared" si="4"/>
        <v>2.3778801843317972</v>
      </c>
      <c r="S16" s="133">
        <f t="shared" si="5"/>
        <v>6.4461927161432122</v>
      </c>
      <c r="T16" s="134">
        <f t="shared" si="6"/>
        <v>678.22977219974121</v>
      </c>
      <c r="U16" s="135">
        <f t="shared" si="7"/>
        <v>0.5714285714285714</v>
      </c>
    </row>
    <row r="17" spans="2:33" x14ac:dyDescent="0.3">
      <c r="B17" s="129">
        <v>42</v>
      </c>
      <c r="C17" s="129"/>
      <c r="D17" s="129">
        <f>SUMIF(Midlane!AB:AB,'Mid semaine'!B17,Midlane!M:M)</f>
        <v>0</v>
      </c>
      <c r="E17" s="129">
        <f>SUMIF(Midlane!AB:AB,'Mid semaine'!B17,Midlane!N:N)</f>
        <v>0</v>
      </c>
      <c r="F17" s="129">
        <f>SUMIF(Midlane!AB:AB,'Mid semaine'!B17,Midlane!O:O)</f>
        <v>0</v>
      </c>
      <c r="G17" s="129">
        <f>SUMIF(Midlane!AB:AB,'Mid semaine'!B17,Midlane!P:P)</f>
        <v>0</v>
      </c>
      <c r="H17" s="129">
        <f>SUMIF(Midlane!AB:AB,'Mid semaine'!B17,Midlane!Q:Q)</f>
        <v>0</v>
      </c>
      <c r="I17" s="129">
        <f>SUMIF(Midlane!AB:AB,'Mid semaine'!B17,Midlane!R:R)</f>
        <v>0</v>
      </c>
      <c r="J17" s="129">
        <f>SUMIF(Midlane!AB:AB,'Mid semaine'!B17,Midlane!S:S)</f>
        <v>0</v>
      </c>
      <c r="K17" s="130" t="e">
        <f t="shared" si="8"/>
        <v>#DIV/0!</v>
      </c>
      <c r="L17" s="130" t="e">
        <f t="shared" si="9"/>
        <v>#DIV/0!</v>
      </c>
      <c r="M17" s="131" t="e">
        <f t="shared" si="10"/>
        <v>#DIV/0!</v>
      </c>
      <c r="N17" s="129">
        <f>SUMIF(Midlane!AB:AB,'Mid semaine'!B17,Midlane!W:W)</f>
        <v>0</v>
      </c>
      <c r="O17" s="129">
        <f>SUMIF(Midlane!AB:AB,'Mid semaine'!B17,Midlane!X:X)</f>
        <v>0</v>
      </c>
      <c r="P17" s="132" t="e">
        <f t="shared" si="11"/>
        <v>#DIV/0!</v>
      </c>
      <c r="Q17" s="132"/>
      <c r="R17" s="133">
        <f t="shared" si="4"/>
        <v>2.3778801843317972</v>
      </c>
      <c r="S17" s="133">
        <f t="shared" si="5"/>
        <v>6.4461927161432122</v>
      </c>
      <c r="T17" s="134">
        <f t="shared" si="6"/>
        <v>678.22977219974121</v>
      </c>
      <c r="U17" s="135">
        <f t="shared" si="7"/>
        <v>0.5714285714285714</v>
      </c>
    </row>
    <row r="18" spans="2:33" x14ac:dyDescent="0.3">
      <c r="B18" s="129">
        <v>43</v>
      </c>
      <c r="C18" s="129"/>
      <c r="D18" s="129">
        <f>SUMIF(Midlane!AB:AB,'Mid semaine'!B18,Midlane!M:M)</f>
        <v>0</v>
      </c>
      <c r="E18" s="129">
        <f>SUMIF(Midlane!AB:AB,'Mid semaine'!B18,Midlane!N:N)</f>
        <v>0</v>
      </c>
      <c r="F18" s="129">
        <f>SUMIF(Midlane!AB:AB,'Mid semaine'!B18,Midlane!O:O)</f>
        <v>0</v>
      </c>
      <c r="G18" s="129">
        <f>SUMIF(Midlane!AB:AB,'Mid semaine'!B18,Midlane!P:P)</f>
        <v>0</v>
      </c>
      <c r="H18" s="129">
        <f>SUMIF(Midlane!AB:AB,'Mid semaine'!B18,Midlane!Q:Q)</f>
        <v>0</v>
      </c>
      <c r="I18" s="129">
        <f>SUMIF(Midlane!AB:AB,'Mid semaine'!B18,Midlane!R:R)</f>
        <v>0</v>
      </c>
      <c r="J18" s="129">
        <f>SUMIF(Midlane!AB:AB,'Mid semaine'!B18,Midlane!S:S)</f>
        <v>0</v>
      </c>
      <c r="K18" s="130" t="e">
        <f t="shared" si="8"/>
        <v>#DIV/0!</v>
      </c>
      <c r="L18" s="130" t="e">
        <f t="shared" si="9"/>
        <v>#DIV/0!</v>
      </c>
      <c r="M18" s="131" t="e">
        <f t="shared" si="10"/>
        <v>#DIV/0!</v>
      </c>
      <c r="N18" s="129">
        <f>SUMIF(Midlane!AB:AB,'Mid semaine'!B18,Midlane!W:W)</f>
        <v>0</v>
      </c>
      <c r="O18" s="129">
        <f>SUMIF(Midlane!AB:AB,'Mid semaine'!B18,Midlane!X:X)</f>
        <v>0</v>
      </c>
      <c r="P18" s="132" t="e">
        <f t="shared" si="11"/>
        <v>#DIV/0!</v>
      </c>
      <c r="Q18" s="132"/>
      <c r="R18" s="133">
        <f t="shared" si="4"/>
        <v>2.3778801843317972</v>
      </c>
      <c r="S18" s="133">
        <f t="shared" si="5"/>
        <v>6.4461927161432122</v>
      </c>
      <c r="T18" s="134">
        <f t="shared" si="6"/>
        <v>678.22977219974121</v>
      </c>
      <c r="U18" s="135">
        <f t="shared" si="7"/>
        <v>0.5714285714285714</v>
      </c>
    </row>
    <row r="19" spans="2:33" x14ac:dyDescent="0.3">
      <c r="B19" s="129">
        <v>44</v>
      </c>
      <c r="C19" s="129"/>
      <c r="D19" s="129">
        <f>SUMIF(Midlane!AB:AB,'Mid semaine'!B19,Midlane!M:M)</f>
        <v>0</v>
      </c>
      <c r="E19" s="129">
        <f>SUMIF(Midlane!AB:AB,'Mid semaine'!B19,Midlane!N:N)</f>
        <v>0</v>
      </c>
      <c r="F19" s="129">
        <f>SUMIF(Midlane!AB:AB,'Mid semaine'!B19,Midlane!O:O)</f>
        <v>0</v>
      </c>
      <c r="G19" s="129">
        <f>SUMIF(Midlane!AB:AB,'Mid semaine'!B19,Midlane!P:P)</f>
        <v>0</v>
      </c>
      <c r="H19" s="129">
        <f>SUMIF(Midlane!AB:AB,'Mid semaine'!B19,Midlane!Q:Q)</f>
        <v>0</v>
      </c>
      <c r="I19" s="129">
        <f>SUMIF(Midlane!AB:AB,'Mid semaine'!B19,Midlane!R:R)</f>
        <v>0</v>
      </c>
      <c r="J19" s="129">
        <f>SUMIF(Midlane!AB:AB,'Mid semaine'!B19,Midlane!S:S)</f>
        <v>0</v>
      </c>
      <c r="K19" s="130" t="e">
        <f t="shared" si="8"/>
        <v>#DIV/0!</v>
      </c>
      <c r="L19" s="130" t="e">
        <f t="shared" si="9"/>
        <v>#DIV/0!</v>
      </c>
      <c r="M19" s="131" t="e">
        <f t="shared" si="10"/>
        <v>#DIV/0!</v>
      </c>
      <c r="N19" s="129">
        <f>SUMIF(Midlane!AB:AB,'Mid semaine'!B19,Midlane!W:W)</f>
        <v>0</v>
      </c>
      <c r="O19" s="129">
        <f>SUMIF(Midlane!AB:AB,'Mid semaine'!B19,Midlane!X:X)</f>
        <v>0</v>
      </c>
      <c r="P19" s="132" t="e">
        <f t="shared" si="11"/>
        <v>#DIV/0!</v>
      </c>
      <c r="Q19" s="132"/>
      <c r="R19" s="133">
        <f t="shared" si="4"/>
        <v>2.3778801843317972</v>
      </c>
      <c r="S19" s="133">
        <f t="shared" si="5"/>
        <v>6.4461927161432122</v>
      </c>
      <c r="T19" s="134">
        <f t="shared" si="6"/>
        <v>678.22977219974121</v>
      </c>
      <c r="U19" s="135">
        <f t="shared" si="7"/>
        <v>0.5714285714285714</v>
      </c>
    </row>
    <row r="20" spans="2:33" x14ac:dyDescent="0.3">
      <c r="B20" s="129">
        <v>45</v>
      </c>
      <c r="C20" s="129"/>
      <c r="D20" s="129">
        <f>SUMIF(Midlane!AB:AB,'Mid semaine'!B20,Midlane!M:M)</f>
        <v>0</v>
      </c>
      <c r="E20" s="129">
        <f>SUMIF(Midlane!AB:AB,'Mid semaine'!B20,Midlane!N:N)</f>
        <v>0</v>
      </c>
      <c r="F20" s="129">
        <f>SUMIF(Midlane!AB:AB,'Mid semaine'!B20,Midlane!O:O)</f>
        <v>0</v>
      </c>
      <c r="G20" s="129">
        <f>SUMIF(Midlane!AB:AB,'Mid semaine'!B20,Midlane!P:P)</f>
        <v>0</v>
      </c>
      <c r="H20" s="129">
        <f>SUMIF(Midlane!AB:AB,'Mid semaine'!B20,Midlane!Q:Q)</f>
        <v>0</v>
      </c>
      <c r="I20" s="129">
        <f>SUMIF(Midlane!AB:AB,'Mid semaine'!B20,Midlane!R:R)</f>
        <v>0</v>
      </c>
      <c r="J20" s="129">
        <f>SUMIF(Midlane!AB:AB,'Mid semaine'!B20,Midlane!S:S)</f>
        <v>0</v>
      </c>
      <c r="K20" s="130" t="e">
        <f t="shared" si="8"/>
        <v>#DIV/0!</v>
      </c>
      <c r="L20" s="130" t="e">
        <f t="shared" si="9"/>
        <v>#DIV/0!</v>
      </c>
      <c r="M20" s="131" t="e">
        <f t="shared" si="10"/>
        <v>#DIV/0!</v>
      </c>
      <c r="N20" s="129">
        <f>SUMIF(Midlane!AB:AB,'Mid semaine'!B20,Midlane!W:W)</f>
        <v>0</v>
      </c>
      <c r="O20" s="129">
        <f>SUMIF(Midlane!AB:AB,'Mid semaine'!B20,Midlane!X:X)</f>
        <v>0</v>
      </c>
      <c r="P20" s="132" t="e">
        <f t="shared" si="11"/>
        <v>#DIV/0!</v>
      </c>
      <c r="Q20" s="132"/>
      <c r="R20" s="133">
        <f t="shared" si="4"/>
        <v>2.3778801843317972</v>
      </c>
      <c r="S20" s="133">
        <f t="shared" si="5"/>
        <v>6.4461927161432122</v>
      </c>
      <c r="T20" s="134">
        <f t="shared" si="6"/>
        <v>678.22977219974121</v>
      </c>
      <c r="U20" s="135">
        <f t="shared" si="7"/>
        <v>0.5714285714285714</v>
      </c>
    </row>
    <row r="21" spans="2:33" x14ac:dyDescent="0.3">
      <c r="B21" s="129">
        <v>46</v>
      </c>
      <c r="C21" s="129"/>
      <c r="D21" s="129">
        <f>SUMIF(Midlane!AB:AB,'Mid semaine'!B21,Midlane!M:M)</f>
        <v>0</v>
      </c>
      <c r="E21" s="129">
        <f>SUMIF(Midlane!AB:AB,'Mid semaine'!B21,Midlane!N:N)</f>
        <v>0</v>
      </c>
      <c r="F21" s="129">
        <f>SUMIF(Midlane!AB:AB,'Mid semaine'!B21,Midlane!O:O)</f>
        <v>0</v>
      </c>
      <c r="G21" s="129">
        <f>SUMIF(Midlane!AB:AB,'Mid semaine'!B21,Midlane!P:P)</f>
        <v>0</v>
      </c>
      <c r="H21" s="129">
        <f>SUMIF(Midlane!AB:AB,'Mid semaine'!B21,Midlane!Q:Q)</f>
        <v>0</v>
      </c>
      <c r="I21" s="129">
        <f>SUMIF(Midlane!AB:AB,'Mid semaine'!B21,Midlane!R:R)</f>
        <v>0</v>
      </c>
      <c r="J21" s="129">
        <f>SUMIF(Midlane!AB:AB,'Mid semaine'!B21,Midlane!S:S)</f>
        <v>0</v>
      </c>
      <c r="K21" s="130" t="e">
        <f t="shared" si="8"/>
        <v>#DIV/0!</v>
      </c>
      <c r="L21" s="130" t="e">
        <f t="shared" si="9"/>
        <v>#DIV/0!</v>
      </c>
      <c r="M21" s="131" t="e">
        <f t="shared" si="10"/>
        <v>#DIV/0!</v>
      </c>
      <c r="N21" s="129">
        <f>SUMIF(Midlane!AB:AB,'Mid semaine'!B21,Midlane!W:W)</f>
        <v>0</v>
      </c>
      <c r="O21" s="129">
        <f>SUMIF(Midlane!AB:AB,'Mid semaine'!B21,Midlane!X:X)</f>
        <v>0</v>
      </c>
      <c r="P21" s="132" t="e">
        <f t="shared" si="11"/>
        <v>#DIV/0!</v>
      </c>
      <c r="Q21" s="132"/>
      <c r="R21" s="133">
        <f t="shared" si="4"/>
        <v>2.3778801843317972</v>
      </c>
      <c r="S21" s="133">
        <f t="shared" si="5"/>
        <v>6.4461927161432122</v>
      </c>
      <c r="T21" s="134">
        <f t="shared" si="6"/>
        <v>678.22977219974121</v>
      </c>
      <c r="U21" s="135">
        <f t="shared" si="7"/>
        <v>0.5714285714285714</v>
      </c>
    </row>
    <row r="22" spans="2:33" x14ac:dyDescent="0.3">
      <c r="B22" s="129">
        <v>47</v>
      </c>
      <c r="C22" s="129"/>
      <c r="D22" s="129">
        <f>SUMIF(Midlane!AB:AB,'Mid semaine'!B22,Midlane!M:M)</f>
        <v>0</v>
      </c>
      <c r="E22" s="129">
        <f>SUMIF(Midlane!AB:AB,'Mid semaine'!B22,Midlane!N:N)</f>
        <v>0</v>
      </c>
      <c r="F22" s="129">
        <f>SUMIF(Midlane!AB:AB,'Mid semaine'!B22,Midlane!O:O)</f>
        <v>0</v>
      </c>
      <c r="G22" s="129">
        <f>SUMIF(Midlane!AB:AB,'Mid semaine'!B22,Midlane!P:P)</f>
        <v>0</v>
      </c>
      <c r="H22" s="129">
        <f>SUMIF(Midlane!AB:AB,'Mid semaine'!B22,Midlane!Q:Q)</f>
        <v>0</v>
      </c>
      <c r="I22" s="129">
        <f>SUMIF(Midlane!AB:AB,'Mid semaine'!B22,Midlane!R:R)</f>
        <v>0</v>
      </c>
      <c r="J22" s="129">
        <f>SUMIF(Midlane!AB:AB,'Mid semaine'!B22,Midlane!S:S)</f>
        <v>0</v>
      </c>
      <c r="K22" s="130" t="e">
        <f t="shared" si="8"/>
        <v>#DIV/0!</v>
      </c>
      <c r="L22" s="130" t="e">
        <f t="shared" si="9"/>
        <v>#DIV/0!</v>
      </c>
      <c r="M22" s="131" t="e">
        <f t="shared" si="10"/>
        <v>#DIV/0!</v>
      </c>
      <c r="N22" s="129">
        <f>SUMIF(Midlane!AB:AB,'Mid semaine'!B22,Midlane!W:W)</f>
        <v>0</v>
      </c>
      <c r="O22" s="129">
        <f>SUMIF(Midlane!AB:AB,'Mid semaine'!B22,Midlane!X:X)</f>
        <v>0</v>
      </c>
      <c r="P22" s="132" t="e">
        <f t="shared" si="11"/>
        <v>#DIV/0!</v>
      </c>
      <c r="Q22" s="132"/>
      <c r="R22" s="133">
        <f t="shared" si="4"/>
        <v>2.3778801843317972</v>
      </c>
      <c r="S22" s="133">
        <f t="shared" si="5"/>
        <v>6.4461927161432122</v>
      </c>
      <c r="T22" s="134">
        <f t="shared" si="6"/>
        <v>678.22977219974121</v>
      </c>
      <c r="U22" s="135">
        <f t="shared" si="7"/>
        <v>0.5714285714285714</v>
      </c>
    </row>
    <row r="23" spans="2:33" x14ac:dyDescent="0.3">
      <c r="B23" s="129">
        <v>48</v>
      </c>
      <c r="C23" s="129"/>
      <c r="D23" s="129">
        <f>SUMIF(Midlane!AB:AB,'Mid semaine'!B23,Midlane!M:M)</f>
        <v>0</v>
      </c>
      <c r="E23" s="129">
        <f>SUMIF(Midlane!AB:AB,'Mid semaine'!B23,Midlane!N:N)</f>
        <v>0</v>
      </c>
      <c r="F23" s="129">
        <f>SUMIF(Midlane!AB:AB,'Mid semaine'!B23,Midlane!O:O)</f>
        <v>0</v>
      </c>
      <c r="G23" s="129">
        <f>SUMIF(Midlane!AB:AB,'Mid semaine'!B23,Midlane!P:P)</f>
        <v>0</v>
      </c>
      <c r="H23" s="129">
        <f>SUMIF(Midlane!AB:AB,'Mid semaine'!B23,Midlane!Q:Q)</f>
        <v>0</v>
      </c>
      <c r="I23" s="129">
        <f>SUMIF(Midlane!AB:AB,'Mid semaine'!B23,Midlane!R:R)</f>
        <v>0</v>
      </c>
      <c r="J23" s="129">
        <f>SUMIF(Midlane!AB:AB,'Mid semaine'!B23,Midlane!S:S)</f>
        <v>0</v>
      </c>
      <c r="K23" s="130" t="e">
        <f t="shared" si="8"/>
        <v>#DIV/0!</v>
      </c>
      <c r="L23" s="130" t="e">
        <f t="shared" si="9"/>
        <v>#DIV/0!</v>
      </c>
      <c r="M23" s="131" t="e">
        <f t="shared" si="10"/>
        <v>#DIV/0!</v>
      </c>
      <c r="N23" s="129">
        <f>SUMIF(Midlane!AB:AB,'Mid semaine'!B23,Midlane!W:W)</f>
        <v>0</v>
      </c>
      <c r="O23" s="129">
        <f>SUMIF(Midlane!AB:AB,'Mid semaine'!B23,Midlane!X:X)</f>
        <v>0</v>
      </c>
      <c r="P23" s="132" t="e">
        <f t="shared" si="11"/>
        <v>#DIV/0!</v>
      </c>
      <c r="Q23" s="132"/>
      <c r="R23" s="133">
        <f t="shared" si="4"/>
        <v>2.3778801843317972</v>
      </c>
      <c r="S23" s="133">
        <f t="shared" si="5"/>
        <v>6.4461927161432122</v>
      </c>
      <c r="T23" s="134">
        <f t="shared" si="6"/>
        <v>678.22977219974121</v>
      </c>
      <c r="U23" s="135">
        <f t="shared" si="7"/>
        <v>0.5714285714285714</v>
      </c>
    </row>
    <row r="24" spans="2:33" x14ac:dyDescent="0.3">
      <c r="B24" s="129">
        <v>49</v>
      </c>
      <c r="C24" s="129"/>
      <c r="D24" s="129">
        <f>SUMIF(Midlane!AB:AB,'Mid semaine'!B24,Midlane!M:M)</f>
        <v>0</v>
      </c>
      <c r="E24" s="129">
        <f>SUMIF(Midlane!AB:AB,'Mid semaine'!B24,Midlane!N:N)</f>
        <v>0</v>
      </c>
      <c r="F24" s="129">
        <f>SUMIF(Midlane!AB:AB,'Mid semaine'!B24,Midlane!O:O)</f>
        <v>0</v>
      </c>
      <c r="G24" s="129">
        <f>SUMIF(Midlane!AB:AB,'Mid semaine'!B24,Midlane!P:P)</f>
        <v>0</v>
      </c>
      <c r="H24" s="129">
        <f>SUMIF(Midlane!AB:AB,'Mid semaine'!B24,Midlane!Q:Q)</f>
        <v>0</v>
      </c>
      <c r="I24" s="129">
        <f>SUMIF(Midlane!AB:AB,'Mid semaine'!B24,Midlane!R:R)</f>
        <v>0</v>
      </c>
      <c r="J24" s="129">
        <f>SUMIF(Midlane!AB:AB,'Mid semaine'!B24,Midlane!S:S)</f>
        <v>0</v>
      </c>
      <c r="K24" s="130" t="e">
        <f t="shared" si="8"/>
        <v>#DIV/0!</v>
      </c>
      <c r="L24" s="130" t="e">
        <f t="shared" si="9"/>
        <v>#DIV/0!</v>
      </c>
      <c r="M24" s="131" t="e">
        <f t="shared" si="10"/>
        <v>#DIV/0!</v>
      </c>
      <c r="N24" s="129">
        <f>SUMIF(Midlane!AB:AB,'Mid semaine'!B24,Midlane!W:W)</f>
        <v>0</v>
      </c>
      <c r="O24" s="129">
        <f>SUMIF(Midlane!AB:AB,'Mid semaine'!B24,Midlane!X:X)</f>
        <v>0</v>
      </c>
      <c r="P24" s="132" t="e">
        <f t="shared" si="11"/>
        <v>#DIV/0!</v>
      </c>
      <c r="Q24" s="132"/>
      <c r="R24" s="133">
        <f t="shared" si="4"/>
        <v>2.3778801843317972</v>
      </c>
      <c r="S24" s="133">
        <f t="shared" si="5"/>
        <v>6.4461927161432122</v>
      </c>
      <c r="T24" s="134">
        <f t="shared" si="6"/>
        <v>678.22977219974121</v>
      </c>
      <c r="U24" s="135">
        <f t="shared" si="7"/>
        <v>0.5714285714285714</v>
      </c>
    </row>
    <row r="25" spans="2:33" x14ac:dyDescent="0.3">
      <c r="B25" s="129">
        <v>50</v>
      </c>
      <c r="C25" s="129"/>
      <c r="D25" s="129">
        <f>SUMIF(Midlane!AB:AB,'Mid semaine'!B25,Midlane!M:M)</f>
        <v>0</v>
      </c>
      <c r="E25" s="129">
        <f>SUMIF(Midlane!AB:AB,'Mid semaine'!B25,Midlane!N:N)</f>
        <v>0</v>
      </c>
      <c r="F25" s="129">
        <f>SUMIF(Midlane!AB:AB,'Mid semaine'!B25,Midlane!O:O)</f>
        <v>0</v>
      </c>
      <c r="G25" s="129">
        <f>SUMIF(Midlane!AB:AB,'Mid semaine'!B25,Midlane!P:P)</f>
        <v>0</v>
      </c>
      <c r="H25" s="129">
        <f>SUMIF(Midlane!AB:AB,'Mid semaine'!B25,Midlane!Q:Q)</f>
        <v>0</v>
      </c>
      <c r="I25" s="129">
        <f>SUMIF(Midlane!AB:AB,'Mid semaine'!B25,Midlane!R:R)</f>
        <v>0</v>
      </c>
      <c r="J25" s="129">
        <f>SUMIF(Midlane!AB:AB,'Mid semaine'!B25,Midlane!S:S)</f>
        <v>0</v>
      </c>
      <c r="K25" s="130" t="e">
        <f t="shared" si="8"/>
        <v>#DIV/0!</v>
      </c>
      <c r="L25" s="130" t="e">
        <f t="shared" si="9"/>
        <v>#DIV/0!</v>
      </c>
      <c r="M25" s="131" t="e">
        <f t="shared" si="10"/>
        <v>#DIV/0!</v>
      </c>
      <c r="N25" s="129">
        <f>SUMIF(Midlane!AB:AB,'Mid semaine'!B25,Midlane!W:W)</f>
        <v>0</v>
      </c>
      <c r="O25" s="129">
        <f>SUMIF(Midlane!AB:AB,'Mid semaine'!B25,Midlane!X:X)</f>
        <v>0</v>
      </c>
      <c r="P25" s="132" t="e">
        <f t="shared" si="11"/>
        <v>#DIV/0!</v>
      </c>
      <c r="Q25" s="132"/>
      <c r="R25" s="133">
        <f t="shared" si="4"/>
        <v>2.3778801843317972</v>
      </c>
      <c r="S25" s="133">
        <f t="shared" si="5"/>
        <v>6.4461927161432122</v>
      </c>
      <c r="T25" s="134">
        <f t="shared" si="6"/>
        <v>678.22977219974121</v>
      </c>
      <c r="U25" s="135">
        <f t="shared" si="7"/>
        <v>0.5714285714285714</v>
      </c>
    </row>
    <row r="26" spans="2:33" x14ac:dyDescent="0.3">
      <c r="B26" s="129">
        <v>51</v>
      </c>
      <c r="C26" s="129"/>
      <c r="D26" s="129">
        <f>SUMIF(Midlane!AB:AB,'Mid semaine'!B26,Midlane!M:M)</f>
        <v>0</v>
      </c>
      <c r="E26" s="129">
        <f>SUMIF(Midlane!AB:AB,'Mid semaine'!B26,Midlane!N:N)</f>
        <v>0</v>
      </c>
      <c r="F26" s="129">
        <f>SUMIF(Midlane!AB:AB,'Mid semaine'!B26,Midlane!O:O)</f>
        <v>0</v>
      </c>
      <c r="G26" s="129">
        <f>SUMIF(Midlane!AB:AB,'Mid semaine'!B26,Midlane!P:P)</f>
        <v>0</v>
      </c>
      <c r="H26" s="129">
        <f>SUMIF(Midlane!AB:AB,'Mid semaine'!B26,Midlane!Q:Q)</f>
        <v>0</v>
      </c>
      <c r="I26" s="129">
        <f>SUMIF(Midlane!AB:AB,'Mid semaine'!B26,Midlane!R:R)</f>
        <v>0</v>
      </c>
      <c r="J26" s="129">
        <f>SUMIF(Midlane!AB:AB,'Mid semaine'!B26,Midlane!S:S)</f>
        <v>0</v>
      </c>
      <c r="K26" s="130" t="e">
        <f t="shared" si="8"/>
        <v>#DIV/0!</v>
      </c>
      <c r="L26" s="130" t="e">
        <f t="shared" si="9"/>
        <v>#DIV/0!</v>
      </c>
      <c r="M26" s="131" t="e">
        <f t="shared" si="10"/>
        <v>#DIV/0!</v>
      </c>
      <c r="N26" s="129">
        <f>SUMIF(Midlane!AB:AB,'Mid semaine'!B26,Midlane!W:W)</f>
        <v>0</v>
      </c>
      <c r="O26" s="129">
        <f>SUMIF(Midlane!AB:AB,'Mid semaine'!B26,Midlane!X:X)</f>
        <v>0</v>
      </c>
      <c r="P26" s="132" t="e">
        <f t="shared" si="11"/>
        <v>#DIV/0!</v>
      </c>
      <c r="Q26" s="132"/>
      <c r="R26" s="133">
        <f t="shared" si="4"/>
        <v>2.3778801843317972</v>
      </c>
      <c r="S26" s="133">
        <f t="shared" si="5"/>
        <v>6.4461927161432122</v>
      </c>
      <c r="T26" s="134">
        <f t="shared" si="6"/>
        <v>678.22977219974121</v>
      </c>
      <c r="U26" s="135">
        <f t="shared" si="7"/>
        <v>0.5714285714285714</v>
      </c>
    </row>
    <row r="27" spans="2:33" x14ac:dyDescent="0.3">
      <c r="B27" s="129">
        <v>52</v>
      </c>
      <c r="C27" s="129"/>
      <c r="D27" s="129">
        <f>SUMIF(Midlane!AB:AB,'Mid semaine'!B27,Midlane!M:M)</f>
        <v>0</v>
      </c>
      <c r="E27" s="129">
        <f>SUMIF(Midlane!AB:AB,'Mid semaine'!B27,Midlane!N:N)</f>
        <v>0</v>
      </c>
      <c r="F27" s="129">
        <f>SUMIF(Midlane!AB:AB,'Mid semaine'!B27,Midlane!O:O)</f>
        <v>0</v>
      </c>
      <c r="G27" s="129">
        <f>SUMIF(Midlane!AB:AB,'Mid semaine'!B27,Midlane!P:P)</f>
        <v>0</v>
      </c>
      <c r="H27" s="129">
        <f>SUMIF(Midlane!AB:AB,'Mid semaine'!B27,Midlane!Q:Q)</f>
        <v>0</v>
      </c>
      <c r="I27" s="129">
        <f>SUMIF(Midlane!AB:AB,'Mid semaine'!B27,Midlane!R:R)</f>
        <v>0</v>
      </c>
      <c r="J27" s="129">
        <f>SUMIF(Midlane!AB:AB,'Mid semaine'!B27,Midlane!S:S)</f>
        <v>0</v>
      </c>
      <c r="K27" s="130" t="e">
        <f t="shared" si="8"/>
        <v>#DIV/0!</v>
      </c>
      <c r="L27" s="130" t="e">
        <f t="shared" si="9"/>
        <v>#DIV/0!</v>
      </c>
      <c r="M27" s="131" t="e">
        <f t="shared" si="10"/>
        <v>#DIV/0!</v>
      </c>
      <c r="N27" s="129">
        <f>SUMIF(Midlane!AB:AB,'Mid semaine'!B27,Midlane!W:W)</f>
        <v>0</v>
      </c>
      <c r="O27" s="129">
        <f>SUMIF(Midlane!AB:AB,'Mid semaine'!B27,Midlane!X:X)</f>
        <v>0</v>
      </c>
      <c r="P27" s="132" t="e">
        <f t="shared" si="11"/>
        <v>#DIV/0!</v>
      </c>
      <c r="Q27" s="132"/>
      <c r="R27" s="133">
        <f t="shared" si="4"/>
        <v>2.3778801843317972</v>
      </c>
      <c r="S27" s="133">
        <f t="shared" si="5"/>
        <v>6.4461927161432122</v>
      </c>
      <c r="T27" s="134">
        <f t="shared" si="6"/>
        <v>678.22977219974121</v>
      </c>
      <c r="U27" s="135">
        <f t="shared" si="7"/>
        <v>0.5714285714285714</v>
      </c>
    </row>
    <row r="28" spans="2:33" x14ac:dyDescent="0.3">
      <c r="V28" s="46" t="s">
        <v>175</v>
      </c>
      <c r="W28" t="s">
        <v>383</v>
      </c>
      <c r="X28" t="s">
        <v>384</v>
      </c>
      <c r="Y28" s="138" t="s">
        <v>175</v>
      </c>
      <c r="Z28" s="128" t="s">
        <v>387</v>
      </c>
      <c r="AA28" s="128" t="s">
        <v>388</v>
      </c>
      <c r="AB28" s="138" t="s">
        <v>175</v>
      </c>
      <c r="AC28" s="128" t="s">
        <v>385</v>
      </c>
      <c r="AD28" s="128" t="s">
        <v>386</v>
      </c>
      <c r="AE28" s="138" t="s">
        <v>175</v>
      </c>
      <c r="AF28" s="128" t="s">
        <v>389</v>
      </c>
      <c r="AG28" s="128" t="s">
        <v>390</v>
      </c>
    </row>
    <row r="29" spans="2:33" x14ac:dyDescent="0.3">
      <c r="V29" s="32">
        <v>27</v>
      </c>
      <c r="W29" s="33">
        <v>2.3778801843317972</v>
      </c>
      <c r="X29" s="33">
        <v>2.3725490196078431</v>
      </c>
      <c r="Y29" s="139">
        <v>27</v>
      </c>
      <c r="Z29" s="140">
        <v>678.22977219974121</v>
      </c>
      <c r="AA29" s="140">
        <v>666.22929309496465</v>
      </c>
      <c r="AB29" s="139">
        <v>27</v>
      </c>
      <c r="AC29" s="140">
        <v>6.4461927161432122</v>
      </c>
      <c r="AD29" s="140">
        <v>5.8323765786452348</v>
      </c>
      <c r="AE29" s="139">
        <v>27</v>
      </c>
      <c r="AF29" s="140">
        <v>0.5714285714285714</v>
      </c>
      <c r="AG29" s="140">
        <v>0.6</v>
      </c>
    </row>
    <row r="30" spans="2:33" x14ac:dyDescent="0.3">
      <c r="V30" s="32">
        <v>28</v>
      </c>
      <c r="W30" s="33">
        <v>2.3778801843317972</v>
      </c>
      <c r="X30" s="33">
        <v>1.7741935483870968</v>
      </c>
      <c r="Y30" s="139">
        <v>28</v>
      </c>
      <c r="Z30" s="140">
        <v>678.22977219974121</v>
      </c>
      <c r="AA30" s="140">
        <v>801.58636819244907</v>
      </c>
      <c r="AB30" s="139">
        <v>28</v>
      </c>
      <c r="AC30" s="140">
        <v>6.4461927161432122</v>
      </c>
      <c r="AD30" s="140">
        <v>7.0203808887403945</v>
      </c>
      <c r="AE30" s="139">
        <v>28</v>
      </c>
      <c r="AF30" s="140">
        <v>0.5714285714285714</v>
      </c>
      <c r="AG30" s="140">
        <v>0.2857142857142857</v>
      </c>
    </row>
    <row r="31" spans="2:33" x14ac:dyDescent="0.3">
      <c r="V31" s="32">
        <v>29</v>
      </c>
      <c r="W31" s="33">
        <v>2.3778801843317972</v>
      </c>
      <c r="X31" s="33">
        <v>3.1590909090909092</v>
      </c>
      <c r="Y31" s="139">
        <v>29</v>
      </c>
      <c r="Z31" s="140">
        <v>678.22977219974121</v>
      </c>
      <c r="AA31" s="140">
        <v>639.44051446945343</v>
      </c>
      <c r="AB31" s="139">
        <v>29</v>
      </c>
      <c r="AC31" s="140">
        <v>6.4461927161432122</v>
      </c>
      <c r="AD31" s="140">
        <v>7.003215434083601</v>
      </c>
      <c r="AE31" s="139">
        <v>29</v>
      </c>
      <c r="AF31" s="140">
        <v>0.5714285714285714</v>
      </c>
      <c r="AG31" s="140">
        <v>0.72727272727272729</v>
      </c>
    </row>
    <row r="32" spans="2:33" x14ac:dyDescent="0.3">
      <c r="V32" s="32">
        <v>30</v>
      </c>
      <c r="W32" s="33">
        <v>2.3778801843317972</v>
      </c>
      <c r="X32" s="33">
        <v>2.1204819277108435</v>
      </c>
      <c r="Y32" s="139">
        <v>30</v>
      </c>
      <c r="Z32" s="140">
        <v>678.22977219974121</v>
      </c>
      <c r="AA32" s="140">
        <v>669.27339337505725</v>
      </c>
      <c r="AB32" s="139">
        <v>30</v>
      </c>
      <c r="AC32" s="140">
        <v>6.4461927161432122</v>
      </c>
      <c r="AD32" s="140">
        <v>6.3539917569836666</v>
      </c>
      <c r="AE32" s="139">
        <v>30</v>
      </c>
      <c r="AF32" s="140">
        <v>0.5714285714285714</v>
      </c>
      <c r="AG32" s="140">
        <v>0.42857142857142855</v>
      </c>
    </row>
    <row r="33" spans="22:33" x14ac:dyDescent="0.3">
      <c r="V33" s="32">
        <v>31</v>
      </c>
      <c r="W33" s="33">
        <v>2.3778801843317972</v>
      </c>
      <c r="X33" s="33">
        <v>2.5625</v>
      </c>
      <c r="Y33" s="139">
        <v>31</v>
      </c>
      <c r="Z33" s="140">
        <v>678.22977219974121</v>
      </c>
      <c r="AA33" s="140">
        <v>743.9958974358974</v>
      </c>
      <c r="AB33" s="139">
        <v>31</v>
      </c>
      <c r="AC33" s="140">
        <v>6.4461927161432122</v>
      </c>
      <c r="AD33" s="140">
        <v>6.4615384615384617</v>
      </c>
      <c r="AE33" s="139">
        <v>31</v>
      </c>
      <c r="AF33" s="140">
        <v>0.5714285714285714</v>
      </c>
      <c r="AG33" s="140">
        <v>0.8571428571428571</v>
      </c>
    </row>
    <row r="34" spans="22:33" x14ac:dyDescent="0.3">
      <c r="V34" s="32">
        <v>32</v>
      </c>
      <c r="W34" s="33">
        <v>2.3778801843317972</v>
      </c>
      <c r="X34" s="33">
        <v>2.0238095238095237</v>
      </c>
      <c r="Y34" s="139">
        <v>32</v>
      </c>
      <c r="Z34" s="140">
        <v>678.22977219974121</v>
      </c>
      <c r="AA34" s="140">
        <v>681.74275895925382</v>
      </c>
      <c r="AB34" s="139">
        <v>32</v>
      </c>
      <c r="AC34" s="140">
        <v>6.4461927161432122</v>
      </c>
      <c r="AD34" s="140">
        <v>6.2346588119783997</v>
      </c>
      <c r="AE34" s="139">
        <v>32</v>
      </c>
      <c r="AF34" s="140">
        <v>0.5714285714285714</v>
      </c>
      <c r="AG34" s="140">
        <v>0.5</v>
      </c>
    </row>
    <row r="35" spans="22:33" x14ac:dyDescent="0.3">
      <c r="V35" s="32">
        <v>33</v>
      </c>
      <c r="W35" s="33">
        <v>2.3778801843317972</v>
      </c>
      <c r="X35" s="33">
        <v>2.4074074074074074</v>
      </c>
      <c r="Y35" s="139">
        <v>33</v>
      </c>
      <c r="Z35" s="140">
        <v>678.22977219974121</v>
      </c>
      <c r="AA35" s="140">
        <v>652.206305642948</v>
      </c>
      <c r="AB35" s="139">
        <v>33</v>
      </c>
      <c r="AC35" s="140">
        <v>6.4461927161432122</v>
      </c>
      <c r="AD35" s="140">
        <v>6.2735122832853607</v>
      </c>
      <c r="AE35" s="139">
        <v>33</v>
      </c>
      <c r="AF35" s="140">
        <v>0.5714285714285714</v>
      </c>
      <c r="AG35" s="140">
        <v>0.53333333333333333</v>
      </c>
    </row>
    <row r="36" spans="22:33" x14ac:dyDescent="0.3">
      <c r="V36" s="32">
        <v>34</v>
      </c>
      <c r="W36" s="33">
        <v>2.3778801843317972</v>
      </c>
      <c r="X36" s="33">
        <v>3.6086956521739131</v>
      </c>
      <c r="Y36" s="139">
        <v>34</v>
      </c>
      <c r="Z36" s="140">
        <v>678.22977219974121</v>
      </c>
      <c r="AA36" s="140">
        <v>598.32381292395576</v>
      </c>
      <c r="AB36" s="139">
        <v>34</v>
      </c>
      <c r="AC36" s="140">
        <v>6.4461927161432122</v>
      </c>
      <c r="AD36" s="140">
        <v>6.6404855408782586</v>
      </c>
      <c r="AE36" s="139">
        <v>34</v>
      </c>
      <c r="AF36" s="140">
        <v>0.5714285714285714</v>
      </c>
      <c r="AG36" s="140">
        <v>0.7142857142857143</v>
      </c>
    </row>
    <row r="37" spans="22:33" x14ac:dyDescent="0.3">
      <c r="V37" s="32" t="s">
        <v>176</v>
      </c>
      <c r="W37" s="33">
        <v>19.023041474654377</v>
      </c>
      <c r="X37" s="33">
        <v>20.028727988187537</v>
      </c>
      <c r="Y37" s="139" t="s">
        <v>176</v>
      </c>
      <c r="Z37" s="140">
        <v>5425.8381775979296</v>
      </c>
      <c r="AA37" s="140">
        <v>5452.7983440939788</v>
      </c>
      <c r="AB37" s="139" t="s">
        <v>176</v>
      </c>
      <c r="AC37" s="140">
        <v>51.569541729145712</v>
      </c>
      <c r="AD37" s="140">
        <v>51.820159756133378</v>
      </c>
      <c r="AE37" s="139" t="s">
        <v>176</v>
      </c>
      <c r="AF37" s="140">
        <v>4.5714285714285703</v>
      </c>
      <c r="AG37" s="140">
        <v>4.646320346320346</v>
      </c>
    </row>
    <row r="38" spans="22:33" x14ac:dyDescent="0.3">
      <c r="V38"/>
      <c r="W38"/>
      <c r="X38"/>
    </row>
    <row r="39" spans="22:33" x14ac:dyDescent="0.3">
      <c r="V39"/>
      <c r="W39"/>
      <c r="X39"/>
    </row>
    <row r="40" spans="22:33" x14ac:dyDescent="0.3">
      <c r="V40"/>
      <c r="W40"/>
      <c r="X40"/>
    </row>
    <row r="41" spans="22:33" x14ac:dyDescent="0.3">
      <c r="V41"/>
      <c r="W41"/>
      <c r="X41"/>
    </row>
    <row r="42" spans="22:33" x14ac:dyDescent="0.3">
      <c r="V42"/>
      <c r="W42"/>
      <c r="X42"/>
    </row>
    <row r="43" spans="22:33" x14ac:dyDescent="0.3">
      <c r="V43"/>
      <c r="W43"/>
      <c r="X43"/>
    </row>
    <row r="44" spans="22:33" x14ac:dyDescent="0.3">
      <c r="V44"/>
      <c r="W44"/>
      <c r="X44"/>
    </row>
    <row r="45" spans="22:33" x14ac:dyDescent="0.3">
      <c r="V45"/>
      <c r="W45"/>
      <c r="X45"/>
    </row>
    <row r="46" spans="22:33" x14ac:dyDescent="0.3">
      <c r="V46"/>
      <c r="W46"/>
      <c r="X46"/>
    </row>
    <row r="47" spans="22:33" x14ac:dyDescent="0.3">
      <c r="V47"/>
      <c r="W47"/>
      <c r="X47"/>
    </row>
    <row r="48" spans="22:33" x14ac:dyDescent="0.3">
      <c r="V48"/>
      <c r="W48"/>
      <c r="X48"/>
    </row>
    <row r="49" spans="22:24" x14ac:dyDescent="0.3">
      <c r="V49"/>
      <c r="W49"/>
      <c r="X49"/>
    </row>
    <row r="50" spans="22:24" x14ac:dyDescent="0.3">
      <c r="V50"/>
      <c r="W50"/>
      <c r="X50"/>
    </row>
    <row r="51" spans="22:24" x14ac:dyDescent="0.3">
      <c r="V51"/>
      <c r="W51"/>
      <c r="X51"/>
    </row>
    <row r="52" spans="22:24" x14ac:dyDescent="0.3">
      <c r="V52"/>
      <c r="W52"/>
      <c r="X52"/>
    </row>
    <row r="53" spans="22:24" x14ac:dyDescent="0.3">
      <c r="V53"/>
      <c r="W53"/>
      <c r="X53"/>
    </row>
    <row r="54" spans="22:24" x14ac:dyDescent="0.3">
      <c r="V54"/>
      <c r="W54"/>
      <c r="X54"/>
    </row>
    <row r="55" spans="22:24" x14ac:dyDescent="0.3">
      <c r="V55"/>
      <c r="W55"/>
      <c r="X55"/>
    </row>
  </sheetData>
  <autoFilter ref="A1:U27"/>
  <pageMargins left="0.7" right="0.7" top="0.75" bottom="0.75" header="0.3" footer="0.3"/>
  <pageSetup paperSize="9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workbookViewId="0">
      <selection activeCell="E20" sqref="E20"/>
    </sheetView>
  </sheetViews>
  <sheetFormatPr baseColWidth="10" defaultRowHeight="14.4" x14ac:dyDescent="0.3"/>
  <cols>
    <col min="1" max="1" width="8.88671875" customWidth="1"/>
    <col min="3" max="9" width="8.33203125" style="91" bestFit="1" customWidth="1"/>
    <col min="10" max="11" width="8.33203125" style="92" bestFit="1" customWidth="1"/>
    <col min="12" max="12" width="8.33203125" style="88" bestFit="1" customWidth="1"/>
    <col min="13" max="15" width="8.33203125" bestFit="1" customWidth="1"/>
  </cols>
  <sheetData>
    <row r="1" spans="1:20" ht="87.6" x14ac:dyDescent="0.3">
      <c r="A1" s="94" t="s">
        <v>167</v>
      </c>
      <c r="B1" s="94"/>
      <c r="C1" s="96" t="s">
        <v>4</v>
      </c>
      <c r="D1" s="96" t="s">
        <v>5</v>
      </c>
      <c r="E1" s="96" t="s">
        <v>6</v>
      </c>
      <c r="F1" s="97" t="s">
        <v>7</v>
      </c>
      <c r="G1" s="98" t="s">
        <v>148</v>
      </c>
      <c r="H1" s="99" t="s">
        <v>19</v>
      </c>
      <c r="I1" s="99" t="s">
        <v>18</v>
      </c>
      <c r="J1" s="100" t="s">
        <v>174</v>
      </c>
      <c r="K1" s="101" t="s">
        <v>20</v>
      </c>
      <c r="L1" s="102" t="s">
        <v>147</v>
      </c>
      <c r="M1" s="103" t="s">
        <v>153</v>
      </c>
      <c r="N1" s="103" t="s">
        <v>152</v>
      </c>
      <c r="O1" s="104" t="s">
        <v>356</v>
      </c>
      <c r="Q1" s="106" t="s">
        <v>377</v>
      </c>
      <c r="R1" s="107" t="s">
        <v>378</v>
      </c>
      <c r="S1" s="108" t="s">
        <v>381</v>
      </c>
      <c r="T1" s="109" t="s">
        <v>382</v>
      </c>
    </row>
    <row r="2" spans="1:20" x14ac:dyDescent="0.3">
      <c r="A2" s="1"/>
      <c r="B2" s="1"/>
      <c r="C2" s="89"/>
      <c r="D2" s="89"/>
      <c r="E2" s="89"/>
      <c r="F2" s="89"/>
      <c r="G2" s="89"/>
      <c r="H2" s="89"/>
      <c r="I2" s="89"/>
      <c r="J2" s="90"/>
      <c r="K2" s="90"/>
      <c r="L2" s="93"/>
      <c r="M2" s="1"/>
      <c r="N2" s="1"/>
      <c r="O2" s="95"/>
    </row>
    <row r="3" spans="1:20" x14ac:dyDescent="0.3">
      <c r="A3" s="1">
        <v>7</v>
      </c>
      <c r="B3" s="1"/>
      <c r="C3" s="89">
        <f>SUMIF(Midlane!AC:AC,'Mid mois'!A3,Midlane!M:M)</f>
        <v>284</v>
      </c>
      <c r="D3" s="89">
        <f>SUMIF(Midlane!AC:AC,'Mid mois'!A3,Midlane!N:N)</f>
        <v>287</v>
      </c>
      <c r="E3" s="89">
        <f>SUMIF(Midlane!AC:AC,'Mid mois'!A3,Midlane!O:O)</f>
        <v>373</v>
      </c>
      <c r="F3" s="89">
        <f>SUMIF(Midlane!AC:AC,'Mid mois'!A3,Midlane!P:P)</f>
        <v>9698</v>
      </c>
      <c r="G3" s="89">
        <f>SUMIF(Midlane!AC:AC,'Mid mois'!A3,Midlane!Q:Q)</f>
        <v>1053470</v>
      </c>
      <c r="H3" s="89">
        <f>SUMIF(Midlane!AC:AC,'Mid mois'!A3,Midlane!R:R)</f>
        <v>1472</v>
      </c>
      <c r="I3" s="89">
        <f>SUMIF(Midlane!AC:AC,'Mid mois'!A3,Midlane!S:S)</f>
        <v>1202</v>
      </c>
      <c r="J3" s="90">
        <f t="shared" ref="J3:J8" si="0">(C3+E3)/D3</f>
        <v>2.2891986062717771</v>
      </c>
      <c r="K3" s="90">
        <f>F3/(H3+I3/60)</f>
        <v>6.4998547842988321</v>
      </c>
      <c r="L3" s="93">
        <f t="shared" ref="L3:L8" si="1">G3/(H3+I3/60)</f>
        <v>706.06331404570949</v>
      </c>
      <c r="M3" s="1">
        <f>SUMIF(Midlane!AC:AC,'Mid mois'!A3,Midlane!W:W)</f>
        <v>27</v>
      </c>
      <c r="N3" s="1">
        <f>SUMIF(Midlane!AC:AC,'Mid mois'!A3,Midlane!X:X)</f>
        <v>20</v>
      </c>
      <c r="O3" s="95">
        <f>M3/(M3+N3)</f>
        <v>0.57446808510638303</v>
      </c>
      <c r="Q3" s="63">
        <f>(SUM(C3:C8)+SUM(E3:E8))/SUM(D3:D8)</f>
        <v>2.3778801843317972</v>
      </c>
      <c r="R3" s="63">
        <f>SUM(F3:F8)/(SUM(H3:H8)+SUM(I3:I8)/60)</f>
        <v>6.4461927161432122</v>
      </c>
      <c r="S3" s="88">
        <f>SUM(G3:G8)/(SUM(H3:H8)+SUM(I3:I8)/60)</f>
        <v>678.22977219974121</v>
      </c>
      <c r="T3" s="110">
        <f>SUM(M3:M8)/(SUM(M3:M8)+SUM(N3:N8))</f>
        <v>0.5714285714285714</v>
      </c>
    </row>
    <row r="4" spans="1:20" x14ac:dyDescent="0.3">
      <c r="A4" s="1">
        <v>8</v>
      </c>
      <c r="B4" s="1"/>
      <c r="C4" s="89">
        <f>SUMIF(Midlane!AC:AC,'Mid mois'!A4,Midlane!M:M)</f>
        <v>133</v>
      </c>
      <c r="D4" s="89">
        <f>SUMIF(Midlane!AC:AC,'Mid mois'!A4,Midlane!N:N)</f>
        <v>147</v>
      </c>
      <c r="E4" s="89">
        <f>SUMIF(Midlane!AC:AC,'Mid mois'!A4,Midlane!O:O)</f>
        <v>242</v>
      </c>
      <c r="F4" s="89">
        <f>SUMIF(Midlane!AC:AC,'Mid mois'!A4,Midlane!P:P)</f>
        <v>5993</v>
      </c>
      <c r="G4" s="89">
        <f>SUMIF(Midlane!AC:AC,'Mid mois'!A4,Midlane!Q:Q)</f>
        <v>597443</v>
      </c>
      <c r="H4" s="89">
        <f>SUMIF(Midlane!AC:AC,'Mid mois'!A4,Midlane!R:R)</f>
        <v>927</v>
      </c>
      <c r="I4" s="89">
        <f>SUMIF(Midlane!AC:AC,'Mid mois'!A4,Midlane!S:S)</f>
        <v>907</v>
      </c>
      <c r="J4" s="90">
        <f t="shared" si="0"/>
        <v>2.5510204081632653</v>
      </c>
      <c r="K4" s="90">
        <f t="shared" ref="K4:K8" si="2">F4/(H4+I4/60)</f>
        <v>6.3612079183399084</v>
      </c>
      <c r="L4" s="93">
        <f t="shared" si="1"/>
        <v>634.14969837422825</v>
      </c>
      <c r="M4" s="1">
        <f>SUMIF(Midlane!AC:AC,'Mid mois'!A4,Midlane!W:W)</f>
        <v>17</v>
      </c>
      <c r="N4" s="1">
        <f>SUMIF(Midlane!AC:AC,'Mid mois'!A4,Midlane!X:X)</f>
        <v>13</v>
      </c>
      <c r="O4" s="95">
        <f t="shared" ref="O4:O8" si="3">M4/(M4+N4)</f>
        <v>0.56666666666666665</v>
      </c>
      <c r="Q4" s="63">
        <f>Q3</f>
        <v>2.3778801843317972</v>
      </c>
      <c r="R4" s="63">
        <f>R3</f>
        <v>6.4461927161432122</v>
      </c>
      <c r="S4" s="88">
        <f>S3</f>
        <v>678.22977219974121</v>
      </c>
      <c r="T4" s="110">
        <f>T3</f>
        <v>0.5714285714285714</v>
      </c>
    </row>
    <row r="5" spans="1:20" x14ac:dyDescent="0.3">
      <c r="A5" s="1">
        <v>9</v>
      </c>
      <c r="B5" s="1"/>
      <c r="C5" s="89">
        <f>SUMIF(Midlane!AC:AC,'Mid mois'!A5,Midlane!M:M)</f>
        <v>0</v>
      </c>
      <c r="D5" s="89">
        <f>SUMIF(Midlane!AC:AC,'Mid mois'!A5,Midlane!N:N)</f>
        <v>0</v>
      </c>
      <c r="E5" s="89">
        <f>SUMIF(Midlane!AC:AC,'Mid mois'!A5,Midlane!O:O)</f>
        <v>0</v>
      </c>
      <c r="F5" s="89">
        <f>SUMIF(Midlane!AC:AC,'Mid mois'!A5,Midlane!P:P)</f>
        <v>0</v>
      </c>
      <c r="G5" s="89">
        <f>SUMIF(Midlane!AC:AC,'Mid mois'!A5,Midlane!Q:Q)</f>
        <v>0</v>
      </c>
      <c r="H5" s="89">
        <f>SUMIF(Midlane!AC:AC,'Mid mois'!A5,Midlane!R:R)</f>
        <v>0</v>
      </c>
      <c r="I5" s="89">
        <f>SUMIF(Midlane!AC:AC,'Mid mois'!A5,Midlane!S:S)</f>
        <v>0</v>
      </c>
      <c r="J5" s="90" t="e">
        <f t="shared" si="0"/>
        <v>#DIV/0!</v>
      </c>
      <c r="K5" s="90" t="e">
        <f t="shared" si="2"/>
        <v>#DIV/0!</v>
      </c>
      <c r="L5" s="93" t="e">
        <f t="shared" si="1"/>
        <v>#DIV/0!</v>
      </c>
      <c r="M5" s="1">
        <f>SUMIF(Midlane!AC:AC,'Mid mois'!A5,Midlane!W:W)</f>
        <v>0</v>
      </c>
      <c r="N5" s="1">
        <f>SUMIF(Midlane!AC:AC,'Mid mois'!A5,Midlane!X:X)</f>
        <v>0</v>
      </c>
      <c r="O5" s="95" t="e">
        <f t="shared" si="3"/>
        <v>#DIV/0!</v>
      </c>
      <c r="Q5" s="63">
        <f t="shared" ref="Q5:T7" si="4">Q4</f>
        <v>2.3778801843317972</v>
      </c>
      <c r="R5" s="63">
        <f t="shared" si="4"/>
        <v>6.4461927161432122</v>
      </c>
      <c r="S5" s="88">
        <f t="shared" si="4"/>
        <v>678.22977219974121</v>
      </c>
      <c r="T5" s="110">
        <f t="shared" si="4"/>
        <v>0.5714285714285714</v>
      </c>
    </row>
    <row r="6" spans="1:20" x14ac:dyDescent="0.3">
      <c r="A6" s="1">
        <v>10</v>
      </c>
      <c r="B6" s="1"/>
      <c r="C6" s="89">
        <f>SUMIF(Midlane!AC:AC,'Mid mois'!A6,Midlane!M:M)</f>
        <v>0</v>
      </c>
      <c r="D6" s="89">
        <f>SUMIF(Midlane!AC:AC,'Mid mois'!A6,Midlane!N:N)</f>
        <v>0</v>
      </c>
      <c r="E6" s="89">
        <f>SUMIF(Midlane!AC:AC,'Mid mois'!A6,Midlane!O:O)</f>
        <v>0</v>
      </c>
      <c r="F6" s="89">
        <f>SUMIF(Midlane!AC:AC,'Mid mois'!A6,Midlane!P:P)</f>
        <v>0</v>
      </c>
      <c r="G6" s="89">
        <f>SUMIF(Midlane!AC:AC,'Mid mois'!A6,Midlane!Q:Q)</f>
        <v>0</v>
      </c>
      <c r="H6" s="89">
        <f>SUMIF(Midlane!AC:AC,'Mid mois'!A6,Midlane!R:R)</f>
        <v>0</v>
      </c>
      <c r="I6" s="89">
        <f>SUMIF(Midlane!AC:AC,'Mid mois'!A6,Midlane!S:S)</f>
        <v>0</v>
      </c>
      <c r="J6" s="90" t="e">
        <f t="shared" si="0"/>
        <v>#DIV/0!</v>
      </c>
      <c r="K6" s="90" t="e">
        <f t="shared" si="2"/>
        <v>#DIV/0!</v>
      </c>
      <c r="L6" s="93" t="e">
        <f t="shared" si="1"/>
        <v>#DIV/0!</v>
      </c>
      <c r="M6" s="1">
        <f>SUMIF(Midlane!AC:AC,'Mid mois'!A6,Midlane!W:W)</f>
        <v>0</v>
      </c>
      <c r="N6" s="1">
        <f>SUMIF(Midlane!AC:AC,'Mid mois'!A6,Midlane!X:X)</f>
        <v>0</v>
      </c>
      <c r="O6" s="95" t="e">
        <f t="shared" si="3"/>
        <v>#DIV/0!</v>
      </c>
      <c r="Q6" s="63">
        <f t="shared" si="4"/>
        <v>2.3778801843317972</v>
      </c>
      <c r="R6" s="63">
        <f t="shared" si="4"/>
        <v>6.4461927161432122</v>
      </c>
      <c r="S6" s="88">
        <f t="shared" si="4"/>
        <v>678.22977219974121</v>
      </c>
      <c r="T6" s="110">
        <f t="shared" si="4"/>
        <v>0.5714285714285714</v>
      </c>
    </row>
    <row r="7" spans="1:20" x14ac:dyDescent="0.3">
      <c r="A7" s="1">
        <v>11</v>
      </c>
      <c r="B7" s="1"/>
      <c r="C7" s="89">
        <f>SUMIF(Midlane!AC:AC,'Mid mois'!A7,Midlane!M:M)</f>
        <v>0</v>
      </c>
      <c r="D7" s="89">
        <f>SUMIF(Midlane!AC:AC,'Mid mois'!A7,Midlane!N:N)</f>
        <v>0</v>
      </c>
      <c r="E7" s="89">
        <f>SUMIF(Midlane!AC:AC,'Mid mois'!A7,Midlane!O:O)</f>
        <v>0</v>
      </c>
      <c r="F7" s="89">
        <f>SUMIF(Midlane!AC:AC,'Mid mois'!A7,Midlane!P:P)</f>
        <v>0</v>
      </c>
      <c r="G7" s="89">
        <f>SUMIF(Midlane!AC:AC,'Mid mois'!A7,Midlane!Q:Q)</f>
        <v>0</v>
      </c>
      <c r="H7" s="89">
        <f>SUMIF(Midlane!AC:AC,'Mid mois'!A7,Midlane!R:R)</f>
        <v>0</v>
      </c>
      <c r="I7" s="89">
        <f>SUMIF(Midlane!AC:AC,'Mid mois'!A7,Midlane!S:S)</f>
        <v>0</v>
      </c>
      <c r="J7" s="90" t="e">
        <f t="shared" si="0"/>
        <v>#DIV/0!</v>
      </c>
      <c r="K7" s="90" t="e">
        <f t="shared" si="2"/>
        <v>#DIV/0!</v>
      </c>
      <c r="L7" s="93" t="e">
        <f t="shared" si="1"/>
        <v>#DIV/0!</v>
      </c>
      <c r="M7" s="1">
        <f>SUMIF(Midlane!AC:AC,'Mid mois'!A7,Midlane!W:W)</f>
        <v>0</v>
      </c>
      <c r="N7" s="1">
        <f>SUMIF(Midlane!AC:AC,'Mid mois'!A7,Midlane!X:X)</f>
        <v>0</v>
      </c>
      <c r="O7" s="95" t="e">
        <f t="shared" si="3"/>
        <v>#DIV/0!</v>
      </c>
      <c r="Q7" s="63">
        <f t="shared" si="4"/>
        <v>2.3778801843317972</v>
      </c>
      <c r="R7" s="63">
        <f t="shared" si="4"/>
        <v>6.4461927161432122</v>
      </c>
      <c r="S7" s="88">
        <f t="shared" si="4"/>
        <v>678.22977219974121</v>
      </c>
      <c r="T7" s="110">
        <f t="shared" si="4"/>
        <v>0.5714285714285714</v>
      </c>
    </row>
    <row r="8" spans="1:20" x14ac:dyDescent="0.3">
      <c r="A8" s="1">
        <v>12</v>
      </c>
      <c r="B8" s="1"/>
      <c r="C8" s="89">
        <f>SUMIF(Midlane!AC:AC,'Mid mois'!A8,Midlane!M:M)</f>
        <v>0</v>
      </c>
      <c r="D8" s="89">
        <f>SUMIF(Midlane!AC:AC,'Mid mois'!A8,Midlane!N:N)</f>
        <v>0</v>
      </c>
      <c r="E8" s="89">
        <f>SUMIF(Midlane!AC:AC,'Mid mois'!A8,Midlane!O:O)</f>
        <v>0</v>
      </c>
      <c r="F8" s="89">
        <f>SUMIF(Midlane!AC:AC,'Mid mois'!A8,Midlane!P:P)</f>
        <v>0</v>
      </c>
      <c r="G8" s="89">
        <f>SUMIF(Midlane!AC:AC,'Mid mois'!A8,Midlane!Q:Q)</f>
        <v>0</v>
      </c>
      <c r="H8" s="89">
        <f>SUMIF(Midlane!AC:AC,'Mid mois'!A8,Midlane!R:R)</f>
        <v>0</v>
      </c>
      <c r="I8" s="89">
        <f>SUMIF(Midlane!AC:AC,'Mid mois'!A8,Midlane!S:S)</f>
        <v>0</v>
      </c>
      <c r="J8" s="90" t="e">
        <f t="shared" si="0"/>
        <v>#DIV/0!</v>
      </c>
      <c r="K8" s="90" t="e">
        <f t="shared" si="2"/>
        <v>#DIV/0!</v>
      </c>
      <c r="L8" s="93" t="e">
        <f t="shared" si="1"/>
        <v>#DIV/0!</v>
      </c>
      <c r="M8" s="1">
        <f>SUMIF(Midlane!AC:AC,'Mid mois'!A8,Midlane!W:W)</f>
        <v>0</v>
      </c>
      <c r="N8" s="1">
        <f>SUMIF(Midlane!AC:AC,'Mid mois'!A8,Midlane!X:X)</f>
        <v>0</v>
      </c>
      <c r="O8" s="95" t="e">
        <f t="shared" si="3"/>
        <v>#DIV/0!</v>
      </c>
      <c r="Q8" s="63">
        <f>Q7</f>
        <v>2.3778801843317972</v>
      </c>
      <c r="R8" s="63">
        <f t="shared" ref="R8:T8" si="5">R7</f>
        <v>6.4461927161432122</v>
      </c>
      <c r="S8" s="88">
        <f t="shared" si="5"/>
        <v>678.22977219974121</v>
      </c>
      <c r="T8" s="110">
        <f t="shared" si="5"/>
        <v>0.5714285714285714</v>
      </c>
    </row>
    <row r="9" spans="1:20" x14ac:dyDescent="0.3">
      <c r="O9" s="87"/>
    </row>
    <row r="10" spans="1:20" x14ac:dyDescent="0.3">
      <c r="O10" s="87"/>
    </row>
    <row r="11" spans="1:20" x14ac:dyDescent="0.3">
      <c r="O11" s="87"/>
    </row>
    <row r="12" spans="1:20" x14ac:dyDescent="0.3">
      <c r="O12" s="87"/>
    </row>
  </sheetData>
  <autoFilter ref="A1:T1"/>
  <pageMargins left="0.7" right="0.7" top="0.75" bottom="0.75" header="0.3" footer="0.3"/>
  <pageSetup paperSize="9" scale="71" fitToWidth="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243"/>
  <sheetViews>
    <sheetView zoomScale="85" zoomScaleNormal="85" workbookViewId="0">
      <selection activeCell="F30" sqref="F30"/>
    </sheetView>
  </sheetViews>
  <sheetFormatPr baseColWidth="10" defaultColWidth="11.44140625" defaultRowHeight="14.4" x14ac:dyDescent="0.3"/>
  <cols>
    <col min="1" max="1" width="21" style="68" customWidth="1"/>
    <col min="2" max="2" width="21" style="68" bestFit="1" customWidth="1"/>
    <col min="3" max="3" width="18" style="68" bestFit="1" customWidth="1"/>
    <col min="4" max="4" width="17.5546875" style="68" bestFit="1" customWidth="1"/>
    <col min="5" max="5" width="30.88671875" style="68" bestFit="1" customWidth="1"/>
    <col min="6" max="6" width="17.5546875" style="68" bestFit="1" customWidth="1"/>
    <col min="7" max="7" width="17.33203125" style="68" customWidth="1"/>
    <col min="8" max="8" width="21" style="34" bestFit="1" customWidth="1"/>
    <col min="9" max="9" width="23.44140625" style="68" bestFit="1" customWidth="1"/>
    <col min="10" max="10" width="18.6640625" style="68" bestFit="1" customWidth="1"/>
    <col min="11" max="14" width="11.44140625" style="68"/>
    <col min="15" max="15" width="14" style="68" bestFit="1" customWidth="1"/>
    <col min="16" max="16" width="21" style="34" bestFit="1" customWidth="1"/>
    <col min="17" max="17" width="23.33203125" style="68" bestFit="1" customWidth="1"/>
    <col min="18" max="18" width="18.6640625" style="68" bestFit="1" customWidth="1"/>
    <col min="19" max="26" width="11.44140625" style="68"/>
    <col min="27" max="27" width="21" style="34" bestFit="1" customWidth="1"/>
    <col min="28" max="28" width="16.5546875" style="68" bestFit="1" customWidth="1"/>
    <col min="29" max="29" width="18.6640625" style="68" bestFit="1" customWidth="1"/>
    <col min="30" max="40" width="11.44140625" style="68"/>
    <col min="41" max="41" width="21" style="68" bestFit="1" customWidth="1"/>
    <col min="42" max="42" width="18" style="68" bestFit="1" customWidth="1"/>
    <col min="43" max="43" width="17.5546875" style="68" bestFit="1" customWidth="1"/>
    <col min="44" max="53" width="11.44140625" style="68"/>
    <col min="54" max="54" width="21" style="68" bestFit="1" customWidth="1"/>
    <col min="55" max="55" width="27" style="68" bestFit="1" customWidth="1"/>
    <col min="56" max="57" width="17.33203125" style="68" bestFit="1" customWidth="1"/>
    <col min="58" max="58" width="29" style="68" bestFit="1" customWidth="1"/>
    <col min="59" max="59" width="32.44140625" style="68" bestFit="1" customWidth="1"/>
    <col min="60" max="16384" width="11.44140625" style="68"/>
  </cols>
  <sheetData>
    <row r="1" spans="1:59" ht="18" x14ac:dyDescent="0.35">
      <c r="A1" s="67" t="s">
        <v>356</v>
      </c>
      <c r="C1" s="69" t="s">
        <v>179</v>
      </c>
      <c r="G1" s="67" t="s">
        <v>357</v>
      </c>
      <c r="H1" s="74" t="s">
        <v>175</v>
      </c>
      <c r="I1" s="68" t="s">
        <v>205</v>
      </c>
      <c r="J1"/>
      <c r="O1" s="67" t="s">
        <v>147</v>
      </c>
      <c r="P1" s="74" t="s">
        <v>175</v>
      </c>
      <c r="Q1" s="68" t="s">
        <v>206</v>
      </c>
      <c r="R1"/>
      <c r="Z1" s="67" t="s">
        <v>174</v>
      </c>
      <c r="AA1" s="74" t="s">
        <v>175</v>
      </c>
      <c r="AB1" s="68" t="s">
        <v>208</v>
      </c>
      <c r="AC1"/>
      <c r="AL1" s="67" t="s">
        <v>358</v>
      </c>
      <c r="AP1" s="69" t="s">
        <v>179</v>
      </c>
      <c r="AZ1" s="67" t="s">
        <v>1</v>
      </c>
      <c r="BC1" s="69" t="s">
        <v>179</v>
      </c>
    </row>
    <row r="2" spans="1:59" x14ac:dyDescent="0.3">
      <c r="B2" s="69" t="s">
        <v>175</v>
      </c>
      <c r="C2" s="68" t="s">
        <v>180</v>
      </c>
      <c r="D2" s="68" t="s">
        <v>181</v>
      </c>
      <c r="H2" s="73" t="s">
        <v>14</v>
      </c>
      <c r="I2" s="68">
        <v>6.284020294480519</v>
      </c>
      <c r="J2"/>
      <c r="P2" s="73" t="s">
        <v>14</v>
      </c>
      <c r="Q2" s="68">
        <v>648.94357607220252</v>
      </c>
      <c r="R2"/>
      <c r="AA2" s="73" t="s">
        <v>14</v>
      </c>
      <c r="AB2" s="68">
        <v>3.052076891362606</v>
      </c>
      <c r="AC2"/>
      <c r="AO2" s="69" t="s">
        <v>175</v>
      </c>
      <c r="AP2" s="68" t="s">
        <v>180</v>
      </c>
      <c r="AQ2" s="68" t="s">
        <v>181</v>
      </c>
      <c r="BB2" s="69" t="s">
        <v>175</v>
      </c>
      <c r="BC2" s="68" t="s">
        <v>247</v>
      </c>
      <c r="BD2" s="68" t="s">
        <v>246</v>
      </c>
      <c r="BE2" s="68" t="s">
        <v>248</v>
      </c>
      <c r="BF2" s="68" t="s">
        <v>245</v>
      </c>
      <c r="BG2" s="68" t="s">
        <v>249</v>
      </c>
    </row>
    <row r="3" spans="1:59" x14ac:dyDescent="0.3">
      <c r="B3" s="70" t="s">
        <v>14</v>
      </c>
      <c r="C3" s="68">
        <v>15</v>
      </c>
      <c r="D3" s="68">
        <v>13</v>
      </c>
      <c r="H3" s="71">
        <v>27</v>
      </c>
      <c r="I3" s="68">
        <v>6.1447000732793988</v>
      </c>
      <c r="J3"/>
      <c r="P3" s="71">
        <v>27</v>
      </c>
      <c r="Q3" s="68">
        <v>679.31552697713028</v>
      </c>
      <c r="R3"/>
      <c r="AA3" s="71">
        <v>27</v>
      </c>
      <c r="AB3" s="68">
        <v>3.0003968253968258</v>
      </c>
      <c r="AC3"/>
      <c r="AO3" s="70" t="s">
        <v>34</v>
      </c>
      <c r="AP3" s="68">
        <v>2</v>
      </c>
      <c r="AQ3" s="68">
        <v>1</v>
      </c>
      <c r="BB3" s="70" t="s">
        <v>14</v>
      </c>
      <c r="BC3" s="68">
        <v>2.9285714285714284</v>
      </c>
      <c r="BD3" s="68">
        <v>3.1071428571428572</v>
      </c>
      <c r="BE3" s="68">
        <v>3.1785714285714284</v>
      </c>
      <c r="BF3" s="68">
        <v>2.8928571428571428</v>
      </c>
      <c r="BG3" s="68">
        <v>3.0357142857142856</v>
      </c>
    </row>
    <row r="4" spans="1:59" x14ac:dyDescent="0.3">
      <c r="B4" s="71" t="s">
        <v>38</v>
      </c>
      <c r="C4" s="68">
        <v>7</v>
      </c>
      <c r="D4" s="68">
        <v>5</v>
      </c>
      <c r="H4" s="71">
        <v>28</v>
      </c>
      <c r="I4" s="68">
        <v>6.0432163436354109</v>
      </c>
      <c r="J4"/>
      <c r="P4" s="71">
        <v>28</v>
      </c>
      <c r="Q4" s="68">
        <v>630.67050811943432</v>
      </c>
      <c r="R4"/>
      <c r="AA4" s="71">
        <v>28</v>
      </c>
      <c r="AB4" s="68">
        <v>4.1071428571428568</v>
      </c>
      <c r="AC4"/>
      <c r="AO4" s="71" t="s">
        <v>14</v>
      </c>
      <c r="AP4" s="68">
        <v>2</v>
      </c>
      <c r="AQ4" s="68">
        <v>1</v>
      </c>
      <c r="BB4" s="71" t="s">
        <v>38</v>
      </c>
      <c r="BC4" s="68">
        <v>2.6666666666666665</v>
      </c>
      <c r="BD4" s="68">
        <v>2.75</v>
      </c>
      <c r="BE4" s="68">
        <v>2.8333333333333335</v>
      </c>
      <c r="BF4" s="68">
        <v>2.6666666666666665</v>
      </c>
      <c r="BG4" s="68">
        <v>3</v>
      </c>
    </row>
    <row r="5" spans="1:59" x14ac:dyDescent="0.3">
      <c r="B5" s="71" t="s">
        <v>42</v>
      </c>
      <c r="C5" s="68">
        <v>1</v>
      </c>
      <c r="D5" s="68">
        <v>1</v>
      </c>
      <c r="H5" s="71">
        <v>29</v>
      </c>
      <c r="I5" s="68">
        <v>6.4436065155844728</v>
      </c>
      <c r="P5" s="71">
        <v>29</v>
      </c>
      <c r="Q5" s="68">
        <v>479.51897685351361</v>
      </c>
      <c r="AA5" s="71">
        <v>29</v>
      </c>
      <c r="AB5" s="68">
        <v>2.5833333333333335</v>
      </c>
      <c r="AO5" s="70" t="s">
        <v>177</v>
      </c>
      <c r="AP5" s="68">
        <v>1</v>
      </c>
      <c r="AQ5" s="68">
        <v>0</v>
      </c>
      <c r="BB5" s="71" t="s">
        <v>42</v>
      </c>
      <c r="BC5" s="68">
        <v>3</v>
      </c>
      <c r="BD5" s="68">
        <v>3.5</v>
      </c>
      <c r="BE5" s="68">
        <v>3.5</v>
      </c>
      <c r="BF5" s="68">
        <v>3</v>
      </c>
      <c r="BG5" s="68">
        <v>3</v>
      </c>
    </row>
    <row r="6" spans="1:59" x14ac:dyDescent="0.3">
      <c r="B6" s="71" t="s">
        <v>171</v>
      </c>
      <c r="C6" s="68">
        <v>1</v>
      </c>
      <c r="D6" s="68">
        <v>0</v>
      </c>
      <c r="H6" s="71">
        <v>30</v>
      </c>
      <c r="I6" s="68">
        <v>6.1947619512452095</v>
      </c>
      <c r="P6" s="71">
        <v>30</v>
      </c>
      <c r="Q6" s="68">
        <v>795.64748610536515</v>
      </c>
      <c r="AA6" s="71">
        <v>30</v>
      </c>
      <c r="AB6" s="68">
        <v>2.019047619047619</v>
      </c>
      <c r="AO6" s="71" t="s">
        <v>14</v>
      </c>
      <c r="AP6" s="68">
        <v>1</v>
      </c>
      <c r="AQ6" s="68">
        <v>0</v>
      </c>
      <c r="BB6" s="71" t="s">
        <v>171</v>
      </c>
      <c r="BC6" s="68">
        <v>3</v>
      </c>
      <c r="BD6" s="68">
        <v>3</v>
      </c>
      <c r="BE6" s="68">
        <v>3</v>
      </c>
      <c r="BF6" s="68">
        <v>3</v>
      </c>
      <c r="BG6" s="68">
        <v>3</v>
      </c>
    </row>
    <row r="7" spans="1:59" x14ac:dyDescent="0.3">
      <c r="B7" s="71" t="s">
        <v>132</v>
      </c>
      <c r="C7" s="68">
        <v>2</v>
      </c>
      <c r="D7" s="68">
        <v>3</v>
      </c>
      <c r="H7" s="71">
        <v>32</v>
      </c>
      <c r="I7" s="68">
        <v>5.2691218130311617</v>
      </c>
      <c r="P7" s="71">
        <v>32</v>
      </c>
      <c r="Q7" s="68">
        <v>673.20113314447599</v>
      </c>
      <c r="AA7" s="71">
        <v>32</v>
      </c>
      <c r="AB7" s="68">
        <v>1.5</v>
      </c>
      <c r="AO7" s="70" t="s">
        <v>158</v>
      </c>
      <c r="AP7" s="68">
        <v>0</v>
      </c>
      <c r="AQ7" s="68">
        <v>1</v>
      </c>
      <c r="BB7" s="71" t="s">
        <v>132</v>
      </c>
      <c r="BC7" s="68">
        <v>3.2</v>
      </c>
      <c r="BD7" s="68">
        <v>3.4</v>
      </c>
      <c r="BE7" s="68">
        <v>3.4</v>
      </c>
      <c r="BF7" s="68">
        <v>3</v>
      </c>
      <c r="BG7" s="68">
        <v>3</v>
      </c>
    </row>
    <row r="8" spans="1:59" x14ac:dyDescent="0.3">
      <c r="B8" s="71" t="s">
        <v>39</v>
      </c>
      <c r="C8" s="68">
        <v>3</v>
      </c>
      <c r="D8" s="68">
        <v>4</v>
      </c>
      <c r="H8" s="71">
        <v>33</v>
      </c>
      <c r="I8" s="68">
        <v>6.181558995719036</v>
      </c>
      <c r="P8" s="71">
        <v>33</v>
      </c>
      <c r="Q8" s="68">
        <v>637.20357105791572</v>
      </c>
      <c r="AA8" s="71">
        <v>33</v>
      </c>
      <c r="AB8" s="68">
        <v>1.9055916305916305</v>
      </c>
      <c r="AO8" s="71" t="s">
        <v>14</v>
      </c>
      <c r="AP8" s="68">
        <v>0</v>
      </c>
      <c r="AQ8" s="68">
        <v>1</v>
      </c>
      <c r="BB8" s="71" t="s">
        <v>39</v>
      </c>
      <c r="BC8" s="68">
        <v>3</v>
      </c>
      <c r="BD8" s="68">
        <v>3.1428571428571428</v>
      </c>
      <c r="BE8" s="68">
        <v>3.4285714285714284</v>
      </c>
      <c r="BF8" s="68">
        <v>3</v>
      </c>
      <c r="BG8" s="68">
        <v>3</v>
      </c>
    </row>
    <row r="9" spans="1:59" x14ac:dyDescent="0.3">
      <c r="B9" s="71" t="s">
        <v>89</v>
      </c>
      <c r="C9" s="68">
        <v>1</v>
      </c>
      <c r="D9" s="68">
        <v>0</v>
      </c>
      <c r="H9" s="71">
        <v>34</v>
      </c>
      <c r="I9" s="68">
        <v>6.886990756822831</v>
      </c>
      <c r="P9" s="71">
        <v>34</v>
      </c>
      <c r="Q9" s="68">
        <v>630.52658991942997</v>
      </c>
      <c r="AA9" s="71">
        <v>34</v>
      </c>
      <c r="AB9" s="68">
        <v>5.3</v>
      </c>
      <c r="AO9" s="70" t="s">
        <v>193</v>
      </c>
      <c r="AP9" s="68">
        <v>0</v>
      </c>
      <c r="AQ9" s="68">
        <v>1</v>
      </c>
      <c r="BB9" s="71" t="s">
        <v>89</v>
      </c>
      <c r="BC9" s="68">
        <v>4</v>
      </c>
      <c r="BD9" s="68">
        <v>5</v>
      </c>
      <c r="BE9" s="68">
        <v>4</v>
      </c>
      <c r="BF9" s="68">
        <v>4</v>
      </c>
      <c r="BG9" s="68">
        <v>4</v>
      </c>
    </row>
    <row r="10" spans="1:59" x14ac:dyDescent="0.3">
      <c r="B10" s="70" t="s">
        <v>176</v>
      </c>
      <c r="C10" s="68">
        <v>15</v>
      </c>
      <c r="D10" s="68">
        <v>13</v>
      </c>
      <c r="H10" s="73" t="s">
        <v>176</v>
      </c>
      <c r="I10" s="68">
        <v>6.284020294480519</v>
      </c>
      <c r="P10" s="73" t="s">
        <v>176</v>
      </c>
      <c r="Q10" s="68">
        <v>648.94357607220252</v>
      </c>
      <c r="AA10" s="73" t="s">
        <v>176</v>
      </c>
      <c r="AB10" s="68">
        <v>3.052076891362606</v>
      </c>
      <c r="AO10" s="71" t="s">
        <v>14</v>
      </c>
      <c r="AP10" s="68">
        <v>0</v>
      </c>
      <c r="AQ10" s="68">
        <v>1</v>
      </c>
      <c r="BB10" s="70" t="s">
        <v>176</v>
      </c>
      <c r="BC10" s="68">
        <v>2.9285714285714284</v>
      </c>
      <c r="BD10" s="68">
        <v>3.1071428571428572</v>
      </c>
      <c r="BE10" s="68">
        <v>3.1785714285714284</v>
      </c>
      <c r="BF10" s="68">
        <v>2.8928571428571428</v>
      </c>
      <c r="BG10" s="68">
        <v>3.0357142857142856</v>
      </c>
    </row>
    <row r="11" spans="1:59" x14ac:dyDescent="0.3">
      <c r="H11"/>
      <c r="I11"/>
      <c r="P11"/>
      <c r="Q11"/>
      <c r="AA11"/>
      <c r="AB11"/>
      <c r="AO11" s="70" t="s">
        <v>32</v>
      </c>
      <c r="AP11" s="68">
        <v>1</v>
      </c>
      <c r="AQ11" s="68">
        <v>0</v>
      </c>
    </row>
    <row r="12" spans="1:59" x14ac:dyDescent="0.3">
      <c r="H12"/>
      <c r="I12"/>
      <c r="P12"/>
      <c r="Q12"/>
      <c r="AA12"/>
      <c r="AB12"/>
      <c r="AO12" s="71" t="s">
        <v>14</v>
      </c>
      <c r="AP12" s="68">
        <v>1</v>
      </c>
      <c r="AQ12" s="68">
        <v>0</v>
      </c>
    </row>
    <row r="13" spans="1:59" x14ac:dyDescent="0.3">
      <c r="H13"/>
      <c r="I13"/>
      <c r="P13"/>
      <c r="Q13"/>
      <c r="AA13"/>
      <c r="AB13"/>
      <c r="AO13" s="70" t="s">
        <v>68</v>
      </c>
      <c r="AP13" s="68">
        <v>0</v>
      </c>
      <c r="AQ13" s="68">
        <v>1</v>
      </c>
    </row>
    <row r="14" spans="1:59" x14ac:dyDescent="0.3">
      <c r="C14" s="72" t="s">
        <v>207</v>
      </c>
      <c r="D14" s="49">
        <f>GETPIVOTDATA("Somme de Victoire",$B$1)/(GETPIVOTDATA("Somme de Victoire",$B$1)+GETPIVOTDATA("Somme de Défaite",$B$1))</f>
        <v>0.5357142857142857</v>
      </c>
      <c r="H14"/>
      <c r="I14"/>
      <c r="P14"/>
      <c r="Q14"/>
      <c r="AA14"/>
      <c r="AB14"/>
      <c r="AO14" s="71" t="s">
        <v>14</v>
      </c>
      <c r="AP14" s="68">
        <v>0</v>
      </c>
      <c r="AQ14" s="68">
        <v>1</v>
      </c>
    </row>
    <row r="15" spans="1:59" x14ac:dyDescent="0.3">
      <c r="H15"/>
      <c r="I15"/>
      <c r="P15"/>
      <c r="Q15"/>
      <c r="AA15"/>
      <c r="AB15"/>
      <c r="AO15" s="70" t="s">
        <v>182</v>
      </c>
      <c r="AP15" s="68">
        <v>1</v>
      </c>
      <c r="AQ15" s="68">
        <v>0</v>
      </c>
    </row>
    <row r="16" spans="1:59" x14ac:dyDescent="0.3">
      <c r="H16"/>
      <c r="I16"/>
      <c r="P16"/>
      <c r="Q16"/>
      <c r="AA16"/>
      <c r="AB16"/>
      <c r="AO16" s="71" t="s">
        <v>14</v>
      </c>
      <c r="AP16" s="68">
        <v>1</v>
      </c>
      <c r="AQ16" s="68">
        <v>0</v>
      </c>
    </row>
    <row r="17" spans="8:43" x14ac:dyDescent="0.3">
      <c r="H17"/>
      <c r="I17"/>
      <c r="P17"/>
      <c r="Q17"/>
      <c r="AA17"/>
      <c r="AB17"/>
      <c r="AO17" s="70" t="s">
        <v>64</v>
      </c>
      <c r="AP17" s="68">
        <v>1</v>
      </c>
      <c r="AQ17" s="68">
        <v>1</v>
      </c>
    </row>
    <row r="18" spans="8:43" x14ac:dyDescent="0.3">
      <c r="H18"/>
      <c r="I18"/>
      <c r="P18"/>
      <c r="Q18"/>
      <c r="AA18"/>
      <c r="AB18"/>
      <c r="AO18" s="71" t="s">
        <v>14</v>
      </c>
      <c r="AP18" s="68">
        <v>1</v>
      </c>
      <c r="AQ18" s="68">
        <v>1</v>
      </c>
    </row>
    <row r="19" spans="8:43" x14ac:dyDescent="0.3">
      <c r="H19"/>
      <c r="I19"/>
      <c r="P19"/>
      <c r="Q19"/>
      <c r="AA19"/>
      <c r="AB19"/>
      <c r="AO19" s="70" t="s">
        <v>88</v>
      </c>
      <c r="AP19" s="68">
        <v>1</v>
      </c>
      <c r="AQ19" s="68">
        <v>0</v>
      </c>
    </row>
    <row r="20" spans="8:43" x14ac:dyDescent="0.3">
      <c r="H20"/>
      <c r="I20"/>
      <c r="P20"/>
      <c r="Q20"/>
      <c r="AA20"/>
      <c r="AB20"/>
      <c r="AO20" s="71" t="s">
        <v>14</v>
      </c>
      <c r="AP20" s="68">
        <v>1</v>
      </c>
      <c r="AQ20" s="68">
        <v>0</v>
      </c>
    </row>
    <row r="21" spans="8:43" x14ac:dyDescent="0.3">
      <c r="H21"/>
      <c r="I21"/>
      <c r="P21"/>
      <c r="Q21"/>
      <c r="AA21"/>
      <c r="AB21"/>
      <c r="AO21" s="70" t="s">
        <v>116</v>
      </c>
      <c r="AP21" s="68">
        <v>0</v>
      </c>
      <c r="AQ21" s="68">
        <v>1</v>
      </c>
    </row>
    <row r="22" spans="8:43" x14ac:dyDescent="0.3">
      <c r="H22"/>
      <c r="I22"/>
      <c r="P22"/>
      <c r="Q22"/>
      <c r="AA22"/>
      <c r="AB22"/>
      <c r="AO22" s="71" t="s">
        <v>14</v>
      </c>
      <c r="AP22" s="68">
        <v>0</v>
      </c>
      <c r="AQ22" s="68">
        <v>1</v>
      </c>
    </row>
    <row r="23" spans="8:43" x14ac:dyDescent="0.3">
      <c r="H23"/>
      <c r="I23"/>
      <c r="P23"/>
      <c r="Q23"/>
      <c r="AA23"/>
      <c r="AB23"/>
      <c r="AO23" s="70" t="s">
        <v>59</v>
      </c>
      <c r="AP23" s="68">
        <v>1</v>
      </c>
      <c r="AQ23" s="68">
        <v>0</v>
      </c>
    </row>
    <row r="24" spans="8:43" x14ac:dyDescent="0.3">
      <c r="H24"/>
      <c r="I24"/>
      <c r="P24"/>
      <c r="Q24"/>
      <c r="AA24"/>
      <c r="AB24"/>
      <c r="AO24" s="71" t="s">
        <v>14</v>
      </c>
      <c r="AP24" s="68">
        <v>1</v>
      </c>
      <c r="AQ24" s="68">
        <v>0</v>
      </c>
    </row>
    <row r="25" spans="8:43" x14ac:dyDescent="0.3">
      <c r="H25"/>
      <c r="I25"/>
      <c r="P25"/>
      <c r="Q25"/>
      <c r="AA25"/>
      <c r="AB25"/>
      <c r="AO25" s="70" t="s">
        <v>168</v>
      </c>
      <c r="AP25" s="68">
        <v>0</v>
      </c>
      <c r="AQ25" s="68">
        <v>1</v>
      </c>
    </row>
    <row r="26" spans="8:43" x14ac:dyDescent="0.3">
      <c r="AO26" s="71" t="s">
        <v>14</v>
      </c>
      <c r="AP26" s="68">
        <v>0</v>
      </c>
      <c r="AQ26" s="68">
        <v>1</v>
      </c>
    </row>
    <row r="27" spans="8:43" x14ac:dyDescent="0.3">
      <c r="AO27" s="70" t="s">
        <v>139</v>
      </c>
      <c r="AP27" s="68">
        <v>1</v>
      </c>
      <c r="AQ27" s="68">
        <v>1</v>
      </c>
    </row>
    <row r="28" spans="8:43" x14ac:dyDescent="0.3">
      <c r="AO28" s="71" t="s">
        <v>14</v>
      </c>
      <c r="AP28" s="68">
        <v>1</v>
      </c>
      <c r="AQ28" s="68">
        <v>1</v>
      </c>
    </row>
    <row r="29" spans="8:43" x14ac:dyDescent="0.3">
      <c r="AO29" s="70" t="s">
        <v>105</v>
      </c>
      <c r="AP29" s="68">
        <v>1</v>
      </c>
      <c r="AQ29" s="68">
        <v>0</v>
      </c>
    </row>
    <row r="30" spans="8:43" x14ac:dyDescent="0.3">
      <c r="AO30" s="71" t="s">
        <v>14</v>
      </c>
      <c r="AP30" s="68">
        <v>1</v>
      </c>
      <c r="AQ30" s="68">
        <v>0</v>
      </c>
    </row>
    <row r="31" spans="8:43" x14ac:dyDescent="0.3">
      <c r="AO31" s="70" t="s">
        <v>41</v>
      </c>
      <c r="AP31" s="68">
        <v>0</v>
      </c>
      <c r="AQ31" s="68">
        <v>1</v>
      </c>
    </row>
    <row r="32" spans="8:43" x14ac:dyDescent="0.3">
      <c r="AO32" s="71" t="s">
        <v>14</v>
      </c>
      <c r="AP32" s="68">
        <v>0</v>
      </c>
      <c r="AQ32" s="68">
        <v>1</v>
      </c>
    </row>
    <row r="33" spans="41:43" x14ac:dyDescent="0.3">
      <c r="AO33" s="70" t="s">
        <v>15</v>
      </c>
      <c r="AP33" s="68">
        <v>3</v>
      </c>
      <c r="AQ33" s="68">
        <v>2</v>
      </c>
    </row>
    <row r="34" spans="41:43" x14ac:dyDescent="0.3">
      <c r="AO34" s="71" t="s">
        <v>14</v>
      </c>
      <c r="AP34" s="68">
        <v>3</v>
      </c>
      <c r="AQ34" s="68">
        <v>2</v>
      </c>
    </row>
    <row r="35" spans="41:43" x14ac:dyDescent="0.3">
      <c r="AO35" s="70" t="s">
        <v>30</v>
      </c>
      <c r="AP35" s="68">
        <v>1</v>
      </c>
      <c r="AQ35" s="68">
        <v>0</v>
      </c>
    </row>
    <row r="36" spans="41:43" x14ac:dyDescent="0.3">
      <c r="AO36" s="71" t="s">
        <v>14</v>
      </c>
      <c r="AP36" s="68">
        <v>1</v>
      </c>
      <c r="AQ36" s="68">
        <v>0</v>
      </c>
    </row>
    <row r="37" spans="41:43" x14ac:dyDescent="0.3">
      <c r="AO37" s="70" t="s">
        <v>291</v>
      </c>
      <c r="AP37" s="68">
        <v>0</v>
      </c>
      <c r="AQ37" s="68">
        <v>1</v>
      </c>
    </row>
    <row r="38" spans="41:43" x14ac:dyDescent="0.3">
      <c r="AO38" s="71" t="s">
        <v>14</v>
      </c>
      <c r="AP38" s="68">
        <v>0</v>
      </c>
      <c r="AQ38" s="68">
        <v>1</v>
      </c>
    </row>
    <row r="39" spans="41:43" x14ac:dyDescent="0.3">
      <c r="AO39" s="70" t="s">
        <v>333</v>
      </c>
      <c r="AP39" s="68">
        <v>1</v>
      </c>
      <c r="AQ39" s="68">
        <v>0</v>
      </c>
    </row>
    <row r="40" spans="41:43" x14ac:dyDescent="0.3">
      <c r="AO40" s="71" t="s">
        <v>14</v>
      </c>
      <c r="AP40" s="68">
        <v>1</v>
      </c>
      <c r="AQ40" s="68">
        <v>0</v>
      </c>
    </row>
    <row r="41" spans="41:43" x14ac:dyDescent="0.3">
      <c r="AO41" s="70" t="s">
        <v>359</v>
      </c>
      <c r="AP41" s="68">
        <v>0</v>
      </c>
      <c r="AQ41" s="68">
        <v>1</v>
      </c>
    </row>
    <row r="42" spans="41:43" x14ac:dyDescent="0.3">
      <c r="AO42" s="71" t="s">
        <v>14</v>
      </c>
      <c r="AP42" s="68">
        <v>0</v>
      </c>
      <c r="AQ42" s="68">
        <v>1</v>
      </c>
    </row>
    <row r="43" spans="41:43" x14ac:dyDescent="0.3">
      <c r="AO43" s="70" t="s">
        <v>176</v>
      </c>
      <c r="AP43" s="68">
        <v>15</v>
      </c>
      <c r="AQ43" s="68">
        <v>13</v>
      </c>
    </row>
    <row r="234" spans="4:4" x14ac:dyDescent="0.3">
      <c r="D234" s="70"/>
    </row>
    <row r="235" spans="4:4" x14ac:dyDescent="0.3">
      <c r="D235" s="70"/>
    </row>
    <row r="236" spans="4:4" x14ac:dyDescent="0.3">
      <c r="D236" s="70"/>
    </row>
    <row r="237" spans="4:4" x14ac:dyDescent="0.3">
      <c r="D237" s="70"/>
    </row>
    <row r="238" spans="4:4" x14ac:dyDescent="0.3">
      <c r="D238" s="70"/>
    </row>
    <row r="239" spans="4:4" x14ac:dyDescent="0.3">
      <c r="D239" s="70"/>
    </row>
    <row r="240" spans="4:4" x14ac:dyDescent="0.3">
      <c r="D240" s="70"/>
    </row>
    <row r="241" spans="4:4" x14ac:dyDescent="0.3">
      <c r="D241" s="70"/>
    </row>
    <row r="242" spans="4:4" x14ac:dyDescent="0.3">
      <c r="D242" s="70"/>
    </row>
    <row r="243" spans="4:4" x14ac:dyDescent="0.3">
      <c r="D243" s="70"/>
    </row>
  </sheetData>
  <pageMargins left="0.7" right="0.7" top="0.75" bottom="0.75" header="0.3" footer="0.3"/>
  <pageSetup paperSize="9" orientation="portrait" r:id="rId7"/>
  <drawing r:id="rId8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5"/>
  <sheetViews>
    <sheetView topLeftCell="I1" zoomScale="70" zoomScaleNormal="70" workbookViewId="0">
      <pane ySplit="1" topLeftCell="A2" activePane="bottomLeft" state="frozen"/>
      <selection activeCell="B1" sqref="B1"/>
      <selection pane="bottomLeft" activeCell="AB18" sqref="AB18"/>
    </sheetView>
  </sheetViews>
  <sheetFormatPr baseColWidth="10" defaultColWidth="11.44140625" defaultRowHeight="14.4" x14ac:dyDescent="0.3"/>
  <cols>
    <col min="1" max="1" width="15" style="77" bestFit="1" customWidth="1"/>
    <col min="2" max="2" width="15" style="77" customWidth="1"/>
    <col min="3" max="3" width="16.6640625" style="77" bestFit="1" customWidth="1"/>
    <col min="4" max="4" width="16.6640625" style="77" customWidth="1"/>
    <col min="5" max="5" width="16" style="81" bestFit="1" customWidth="1"/>
    <col min="6" max="6" width="11.44140625" style="81"/>
    <col min="7" max="7" width="17.5546875" style="81" bestFit="1" customWidth="1"/>
    <col min="8" max="8" width="21.88671875" style="81" bestFit="1" customWidth="1"/>
    <col min="9" max="9" width="22.88671875" style="81" bestFit="1" customWidth="1"/>
    <col min="10" max="10" width="18.88671875" style="81" bestFit="1" customWidth="1"/>
    <col min="11" max="11" width="15.33203125" style="77" bestFit="1" customWidth="1"/>
    <col min="12" max="12" width="12.5546875" style="77" bestFit="1" customWidth="1"/>
    <col min="13" max="15" width="11.44140625" style="81"/>
    <col min="16" max="16" width="11.44140625" style="55"/>
    <col min="17" max="19" width="11.44140625" style="81"/>
    <col min="20" max="20" width="11.5546875" style="81" customWidth="1"/>
    <col min="21" max="21" width="11.44140625" style="81"/>
    <col min="22" max="22" width="11.44140625" style="55"/>
    <col min="23" max="23" width="11.44140625" style="81"/>
    <col min="24" max="24" width="16" style="81" bestFit="1" customWidth="1"/>
    <col min="25" max="25" width="13.44140625" style="37" bestFit="1" customWidth="1"/>
    <col min="26" max="26" width="12.88671875" style="77" customWidth="1"/>
    <col min="27" max="27" width="12" style="75" bestFit="1" customWidth="1"/>
    <col min="28" max="29" width="12" style="81" customWidth="1"/>
    <col min="30" max="30" width="15.6640625" style="68" bestFit="1" customWidth="1"/>
    <col min="31" max="16384" width="11.44140625" style="68"/>
  </cols>
  <sheetData>
    <row r="1" spans="1:30" x14ac:dyDescent="0.3">
      <c r="A1" s="76" t="s">
        <v>0</v>
      </c>
      <c r="B1" s="76" t="s">
        <v>74</v>
      </c>
      <c r="C1" s="76" t="s">
        <v>52</v>
      </c>
      <c r="D1" s="76" t="s">
        <v>51</v>
      </c>
      <c r="E1" s="80" t="s">
        <v>1</v>
      </c>
      <c r="F1" s="80" t="s">
        <v>2</v>
      </c>
      <c r="G1" s="80" t="s">
        <v>8</v>
      </c>
      <c r="H1" s="80" t="s">
        <v>9</v>
      </c>
      <c r="I1" s="80" t="s">
        <v>10</v>
      </c>
      <c r="J1" s="80" t="s">
        <v>11</v>
      </c>
      <c r="K1" s="76" t="s">
        <v>13</v>
      </c>
      <c r="L1" s="76" t="s">
        <v>12</v>
      </c>
      <c r="M1" s="80" t="s">
        <v>4</v>
      </c>
      <c r="N1" s="80" t="s">
        <v>5</v>
      </c>
      <c r="O1" s="80" t="s">
        <v>6</v>
      </c>
      <c r="P1" s="51" t="s">
        <v>40</v>
      </c>
      <c r="Q1" s="80" t="s">
        <v>148</v>
      </c>
      <c r="R1" s="80" t="s">
        <v>147</v>
      </c>
      <c r="S1" s="80" t="s">
        <v>7</v>
      </c>
      <c r="T1" s="80" t="s">
        <v>78</v>
      </c>
      <c r="U1" s="80" t="s">
        <v>79</v>
      </c>
      <c r="V1" s="51" t="s">
        <v>20</v>
      </c>
      <c r="W1" s="80" t="s">
        <v>153</v>
      </c>
      <c r="X1" s="80" t="s">
        <v>152</v>
      </c>
      <c r="Y1" s="35" t="s">
        <v>45</v>
      </c>
      <c r="Z1" s="77" t="s">
        <v>137</v>
      </c>
      <c r="AA1" s="45" t="s">
        <v>28</v>
      </c>
      <c r="AB1" s="80" t="s">
        <v>166</v>
      </c>
      <c r="AC1" s="80" t="s">
        <v>167</v>
      </c>
      <c r="AD1" s="76" t="s">
        <v>22</v>
      </c>
    </row>
    <row r="2" spans="1:30" s="78" customFormat="1" x14ac:dyDescent="0.3">
      <c r="A2" s="9" t="s">
        <v>53</v>
      </c>
      <c r="B2" s="9" t="s">
        <v>189</v>
      </c>
      <c r="C2" s="9" t="s">
        <v>54</v>
      </c>
      <c r="D2" s="9" t="s">
        <v>55</v>
      </c>
      <c r="E2" s="11">
        <v>4</v>
      </c>
      <c r="F2" s="11">
        <v>5</v>
      </c>
      <c r="G2" s="11">
        <v>3</v>
      </c>
      <c r="H2" s="11">
        <v>3</v>
      </c>
      <c r="I2" s="11">
        <v>0</v>
      </c>
      <c r="J2" s="11">
        <v>0</v>
      </c>
      <c r="K2" s="9" t="s">
        <v>56</v>
      </c>
      <c r="L2" s="9" t="s">
        <v>57</v>
      </c>
      <c r="M2" s="11">
        <v>1</v>
      </c>
      <c r="N2" s="11">
        <v>6</v>
      </c>
      <c r="O2" s="11">
        <v>4</v>
      </c>
      <c r="P2" s="66">
        <f>(M2+O2)/N2</f>
        <v>0.83333333333333337</v>
      </c>
      <c r="Q2" s="11"/>
      <c r="R2" s="11"/>
      <c r="S2" s="11">
        <v>172</v>
      </c>
      <c r="T2" s="11">
        <v>25</v>
      </c>
      <c r="U2" s="11">
        <v>33</v>
      </c>
      <c r="V2" s="66">
        <f>S2/(T2+U2/60)</f>
        <v>6.7318982387475534</v>
      </c>
      <c r="W2" s="11">
        <v>0</v>
      </c>
      <c r="X2" s="11">
        <v>1</v>
      </c>
      <c r="Y2" s="39" t="s">
        <v>58</v>
      </c>
      <c r="Z2" s="9" t="s">
        <v>138</v>
      </c>
      <c r="AA2" s="10">
        <v>43286</v>
      </c>
      <c r="AB2" s="11">
        <v>27</v>
      </c>
      <c r="AC2" s="11">
        <v>7</v>
      </c>
    </row>
    <row r="3" spans="1:30" s="78" customFormat="1" x14ac:dyDescent="0.3">
      <c r="A3" s="9" t="s">
        <v>75</v>
      </c>
      <c r="B3" s="9" t="s">
        <v>76</v>
      </c>
      <c r="C3" s="9" t="s">
        <v>53</v>
      </c>
      <c r="D3" s="9" t="s">
        <v>77</v>
      </c>
      <c r="E3" s="11">
        <v>3</v>
      </c>
      <c r="F3" s="11">
        <v>2</v>
      </c>
      <c r="G3" s="11">
        <v>3</v>
      </c>
      <c r="H3" s="11">
        <v>3</v>
      </c>
      <c r="I3" s="11">
        <v>0</v>
      </c>
      <c r="J3" s="11">
        <v>1</v>
      </c>
      <c r="K3" s="9" t="s">
        <v>35</v>
      </c>
      <c r="L3" s="9" t="s">
        <v>21</v>
      </c>
      <c r="M3" s="11">
        <v>6</v>
      </c>
      <c r="N3" s="11">
        <v>7</v>
      </c>
      <c r="O3" s="11">
        <v>11</v>
      </c>
      <c r="P3" s="66">
        <f t="shared" ref="P3:P55" si="0">(M3+O3)/N3</f>
        <v>2.4285714285714284</v>
      </c>
      <c r="Q3" s="11"/>
      <c r="R3" s="11"/>
      <c r="S3" s="11">
        <v>211</v>
      </c>
      <c r="T3" s="11">
        <v>33</v>
      </c>
      <c r="U3" s="11">
        <v>32</v>
      </c>
      <c r="V3" s="66">
        <f t="shared" ref="V3:V53" si="1">S3/(T3+U3/60)</f>
        <v>6.2922465208747518</v>
      </c>
      <c r="W3" s="11">
        <v>0</v>
      </c>
      <c r="X3" s="11">
        <v>1</v>
      </c>
      <c r="Y3" s="39" t="s">
        <v>80</v>
      </c>
      <c r="Z3" s="9" t="s">
        <v>138</v>
      </c>
      <c r="AA3" s="10">
        <v>43288</v>
      </c>
      <c r="AB3" s="11">
        <v>27</v>
      </c>
      <c r="AC3" s="11">
        <v>7</v>
      </c>
    </row>
    <row r="4" spans="1:30" s="78" customFormat="1" x14ac:dyDescent="0.3">
      <c r="A4" s="9" t="s">
        <v>53</v>
      </c>
      <c r="B4" s="9" t="s">
        <v>101</v>
      </c>
      <c r="C4" s="9" t="s">
        <v>102</v>
      </c>
      <c r="D4" s="9" t="s">
        <v>189</v>
      </c>
      <c r="E4" s="11">
        <v>3</v>
      </c>
      <c r="F4" s="11">
        <v>3</v>
      </c>
      <c r="G4" s="11">
        <v>3</v>
      </c>
      <c r="H4" s="11">
        <v>3</v>
      </c>
      <c r="I4" s="11">
        <v>0</v>
      </c>
      <c r="J4" s="11">
        <v>0</v>
      </c>
      <c r="K4" s="9" t="s">
        <v>103</v>
      </c>
      <c r="L4" s="9" t="s">
        <v>32</v>
      </c>
      <c r="M4" s="11">
        <v>0</v>
      </c>
      <c r="N4" s="11">
        <v>6</v>
      </c>
      <c r="O4" s="11">
        <v>10</v>
      </c>
      <c r="P4" s="66">
        <f t="shared" si="0"/>
        <v>1.6666666666666667</v>
      </c>
      <c r="Q4" s="11"/>
      <c r="R4" s="11"/>
      <c r="S4" s="11">
        <v>227</v>
      </c>
      <c r="T4" s="11">
        <v>35</v>
      </c>
      <c r="U4" s="11">
        <v>52</v>
      </c>
      <c r="V4" s="66">
        <f t="shared" ref="V4:V16" si="2">S4/(T4+U4/60)</f>
        <v>6.3289962825278812</v>
      </c>
      <c r="W4" s="11">
        <v>0</v>
      </c>
      <c r="X4" s="11">
        <v>1</v>
      </c>
      <c r="Y4" s="39" t="s">
        <v>104</v>
      </c>
      <c r="Z4" s="9" t="s">
        <v>138</v>
      </c>
      <c r="AA4" s="10">
        <v>43293</v>
      </c>
      <c r="AB4" s="11">
        <v>28</v>
      </c>
      <c r="AC4" s="11">
        <v>7</v>
      </c>
    </row>
    <row r="5" spans="1:30" s="79" customFormat="1" x14ac:dyDescent="0.3">
      <c r="A5" s="30" t="s">
        <v>54</v>
      </c>
      <c r="B5" s="30" t="s">
        <v>109</v>
      </c>
      <c r="C5" s="30" t="s">
        <v>110</v>
      </c>
      <c r="D5" s="30" t="s">
        <v>55</v>
      </c>
      <c r="E5" s="31">
        <v>4</v>
      </c>
      <c r="F5" s="31">
        <v>4</v>
      </c>
      <c r="G5" s="31">
        <v>4</v>
      </c>
      <c r="H5" s="31">
        <v>3</v>
      </c>
      <c r="I5" s="31">
        <v>0</v>
      </c>
      <c r="J5" s="31">
        <v>2</v>
      </c>
      <c r="K5" s="30" t="s">
        <v>111</v>
      </c>
      <c r="L5" s="30" t="s">
        <v>112</v>
      </c>
      <c r="M5" s="31">
        <v>2</v>
      </c>
      <c r="N5" s="31">
        <v>0</v>
      </c>
      <c r="O5" s="31">
        <v>13</v>
      </c>
      <c r="P5" s="64">
        <v>15</v>
      </c>
      <c r="Q5" s="31"/>
      <c r="R5" s="31"/>
      <c r="S5" s="31">
        <v>153</v>
      </c>
      <c r="T5" s="31">
        <v>20</v>
      </c>
      <c r="U5" s="31">
        <v>47</v>
      </c>
      <c r="V5" s="64">
        <f t="shared" si="2"/>
        <v>7.361668003207698</v>
      </c>
      <c r="W5" s="31">
        <v>1</v>
      </c>
      <c r="X5" s="31">
        <v>0</v>
      </c>
      <c r="Y5" s="41" t="s">
        <v>113</v>
      </c>
      <c r="Z5" s="30" t="s">
        <v>138</v>
      </c>
      <c r="AA5" s="26">
        <v>43296</v>
      </c>
      <c r="AB5" s="31">
        <v>28</v>
      </c>
      <c r="AC5" s="31">
        <v>7</v>
      </c>
    </row>
    <row r="6" spans="1:30" s="78" customFormat="1" x14ac:dyDescent="0.3">
      <c r="A6" s="9" t="s">
        <v>54</v>
      </c>
      <c r="B6" s="9" t="s">
        <v>114</v>
      </c>
      <c r="C6" s="9" t="s">
        <v>115</v>
      </c>
      <c r="D6" s="9" t="s">
        <v>116</v>
      </c>
      <c r="E6" s="11">
        <v>3</v>
      </c>
      <c r="F6" s="11">
        <v>3</v>
      </c>
      <c r="G6" s="11">
        <v>3</v>
      </c>
      <c r="H6" s="11">
        <v>3</v>
      </c>
      <c r="I6" s="11">
        <v>0</v>
      </c>
      <c r="J6" s="11">
        <v>1</v>
      </c>
      <c r="K6" s="9" t="s">
        <v>56</v>
      </c>
      <c r="L6" s="9" t="s">
        <v>117</v>
      </c>
      <c r="M6" s="11">
        <v>1</v>
      </c>
      <c r="N6" s="11">
        <v>4</v>
      </c>
      <c r="O6" s="11">
        <v>5</v>
      </c>
      <c r="P6" s="66">
        <f t="shared" si="0"/>
        <v>1.5</v>
      </c>
      <c r="Q6" s="11"/>
      <c r="R6" s="11"/>
      <c r="S6" s="11">
        <v>87</v>
      </c>
      <c r="T6" s="11">
        <v>15</v>
      </c>
      <c r="U6" s="11">
        <v>17</v>
      </c>
      <c r="V6" s="66">
        <f t="shared" si="2"/>
        <v>5.6924754634678303</v>
      </c>
      <c r="W6" s="11">
        <v>0</v>
      </c>
      <c r="X6" s="11">
        <v>1</v>
      </c>
      <c r="Y6" s="39" t="s">
        <v>118</v>
      </c>
      <c r="Z6" s="9" t="s">
        <v>138</v>
      </c>
      <c r="AA6" s="10">
        <v>43296</v>
      </c>
      <c r="AB6" s="11">
        <v>28</v>
      </c>
      <c r="AC6" s="11">
        <v>7</v>
      </c>
      <c r="AD6" s="78" t="s">
        <v>119</v>
      </c>
    </row>
    <row r="7" spans="1:30" s="78" customFormat="1" x14ac:dyDescent="0.3">
      <c r="A7" s="9" t="s">
        <v>54</v>
      </c>
      <c r="B7" s="9" t="s">
        <v>120</v>
      </c>
      <c r="C7" s="9" t="s">
        <v>121</v>
      </c>
      <c r="D7" s="9" t="s">
        <v>114</v>
      </c>
      <c r="E7" s="11">
        <v>3</v>
      </c>
      <c r="F7" s="11">
        <v>3</v>
      </c>
      <c r="G7" s="11">
        <v>3</v>
      </c>
      <c r="H7" s="11">
        <v>3</v>
      </c>
      <c r="I7" s="11">
        <v>0</v>
      </c>
      <c r="J7" s="11">
        <v>0</v>
      </c>
      <c r="K7" s="9" t="s">
        <v>122</v>
      </c>
      <c r="L7" s="9" t="s">
        <v>123</v>
      </c>
      <c r="M7" s="11">
        <v>6</v>
      </c>
      <c r="N7" s="11">
        <v>6</v>
      </c>
      <c r="O7" s="11">
        <v>26</v>
      </c>
      <c r="P7" s="66">
        <f t="shared" si="0"/>
        <v>5.333333333333333</v>
      </c>
      <c r="Q7" s="11"/>
      <c r="R7" s="11"/>
      <c r="S7" s="11">
        <v>379</v>
      </c>
      <c r="T7" s="11">
        <v>47</v>
      </c>
      <c r="U7" s="11">
        <v>52</v>
      </c>
      <c r="V7" s="66">
        <f t="shared" si="2"/>
        <v>7.9178272980501392</v>
      </c>
      <c r="W7" s="11">
        <v>0</v>
      </c>
      <c r="X7" s="11">
        <v>1</v>
      </c>
      <c r="Y7" s="39" t="s">
        <v>124</v>
      </c>
      <c r="Z7" s="9" t="s">
        <v>138</v>
      </c>
      <c r="AA7" s="10">
        <v>43296</v>
      </c>
      <c r="AB7" s="11">
        <v>28</v>
      </c>
      <c r="AC7" s="11">
        <v>7</v>
      </c>
    </row>
    <row r="8" spans="1:30" s="79" customFormat="1" x14ac:dyDescent="0.3">
      <c r="A8" s="30" t="s">
        <v>54</v>
      </c>
      <c r="B8" s="30" t="s">
        <v>128</v>
      </c>
      <c r="C8" s="30" t="s">
        <v>129</v>
      </c>
      <c r="D8" s="30" t="s">
        <v>130</v>
      </c>
      <c r="E8" s="31">
        <v>2</v>
      </c>
      <c r="F8" s="31">
        <v>2</v>
      </c>
      <c r="G8" s="31">
        <v>2</v>
      </c>
      <c r="H8" s="31">
        <v>4</v>
      </c>
      <c r="I8" s="31">
        <v>0</v>
      </c>
      <c r="J8" s="31">
        <v>2</v>
      </c>
      <c r="K8" s="30" t="s">
        <v>32</v>
      </c>
      <c r="L8" s="30" t="s">
        <v>103</v>
      </c>
      <c r="M8" s="31">
        <v>0</v>
      </c>
      <c r="N8" s="31">
        <v>4</v>
      </c>
      <c r="O8" s="31">
        <v>9</v>
      </c>
      <c r="P8" s="64">
        <f t="shared" si="0"/>
        <v>2.25</v>
      </c>
      <c r="Q8" s="31"/>
      <c r="R8" s="31"/>
      <c r="S8" s="31">
        <v>95</v>
      </c>
      <c r="T8" s="31">
        <v>20</v>
      </c>
      <c r="U8" s="31">
        <v>22</v>
      </c>
      <c r="V8" s="64">
        <f t="shared" si="2"/>
        <v>4.6644844517184945</v>
      </c>
      <c r="W8" s="31">
        <v>1</v>
      </c>
      <c r="X8" s="31">
        <v>0</v>
      </c>
      <c r="Y8" s="41" t="s">
        <v>131</v>
      </c>
      <c r="Z8" s="30" t="s">
        <v>138</v>
      </c>
      <c r="AA8" s="26">
        <v>43297</v>
      </c>
      <c r="AB8" s="31">
        <v>29</v>
      </c>
      <c r="AC8" s="31">
        <v>7</v>
      </c>
    </row>
    <row r="9" spans="1:30" s="79" customFormat="1" x14ac:dyDescent="0.3">
      <c r="A9" s="30" t="s">
        <v>134</v>
      </c>
      <c r="B9" s="30" t="s">
        <v>55</v>
      </c>
      <c r="C9" s="30" t="s">
        <v>84</v>
      </c>
      <c r="D9" s="30" t="s">
        <v>135</v>
      </c>
      <c r="E9" s="31">
        <v>5</v>
      </c>
      <c r="F9" s="31">
        <v>5</v>
      </c>
      <c r="G9" s="31">
        <v>5</v>
      </c>
      <c r="H9" s="31">
        <v>3</v>
      </c>
      <c r="I9" s="31">
        <v>0</v>
      </c>
      <c r="J9" s="31">
        <v>0</v>
      </c>
      <c r="K9" s="30" t="s">
        <v>17</v>
      </c>
      <c r="L9" s="30" t="s">
        <v>122</v>
      </c>
      <c r="M9" s="31">
        <v>3</v>
      </c>
      <c r="N9" s="31">
        <v>7</v>
      </c>
      <c r="O9" s="31">
        <v>34</v>
      </c>
      <c r="P9" s="64">
        <f t="shared" si="0"/>
        <v>5.2857142857142856</v>
      </c>
      <c r="Q9" s="31"/>
      <c r="R9" s="31"/>
      <c r="S9" s="31">
        <v>285</v>
      </c>
      <c r="T9" s="31">
        <v>39</v>
      </c>
      <c r="U9" s="31">
        <v>3</v>
      </c>
      <c r="V9" s="64">
        <f t="shared" si="2"/>
        <v>7.2983354673495526</v>
      </c>
      <c r="W9" s="31">
        <v>1</v>
      </c>
      <c r="X9" s="31">
        <v>0</v>
      </c>
      <c r="Y9" s="41" t="s">
        <v>136</v>
      </c>
      <c r="Z9" s="30" t="s">
        <v>138</v>
      </c>
      <c r="AA9" s="26">
        <v>43298</v>
      </c>
      <c r="AB9" s="31">
        <v>29</v>
      </c>
      <c r="AC9" s="31">
        <v>7</v>
      </c>
    </row>
    <row r="10" spans="1:30" s="78" customFormat="1" x14ac:dyDescent="0.3">
      <c r="A10" s="9" t="s">
        <v>134</v>
      </c>
      <c r="B10" s="9" t="s">
        <v>142</v>
      </c>
      <c r="C10" s="9" t="s">
        <v>129</v>
      </c>
      <c r="D10" s="9" t="s">
        <v>143</v>
      </c>
      <c r="E10" s="11">
        <v>3</v>
      </c>
      <c r="F10" s="11">
        <v>3</v>
      </c>
      <c r="G10" s="11">
        <v>3</v>
      </c>
      <c r="H10" s="11">
        <v>3</v>
      </c>
      <c r="I10" s="11">
        <v>0</v>
      </c>
      <c r="J10" s="11">
        <v>0</v>
      </c>
      <c r="K10" s="9" t="s">
        <v>144</v>
      </c>
      <c r="L10" s="9" t="s">
        <v>57</v>
      </c>
      <c r="M10" s="11">
        <v>3</v>
      </c>
      <c r="N10" s="11">
        <v>5</v>
      </c>
      <c r="O10" s="11">
        <v>4</v>
      </c>
      <c r="P10" s="66">
        <f t="shared" si="0"/>
        <v>1.4</v>
      </c>
      <c r="Q10" s="11"/>
      <c r="R10" s="11"/>
      <c r="S10" s="11">
        <v>94</v>
      </c>
      <c r="T10" s="11">
        <v>21</v>
      </c>
      <c r="U10" s="11">
        <v>20</v>
      </c>
      <c r="V10" s="66">
        <f t="shared" si="2"/>
        <v>4.40625</v>
      </c>
      <c r="W10" s="11">
        <v>0</v>
      </c>
      <c r="X10" s="11">
        <v>1</v>
      </c>
      <c r="Y10" s="39" t="s">
        <v>145</v>
      </c>
      <c r="Z10" s="9">
        <v>8.14</v>
      </c>
      <c r="AA10" s="10">
        <v>43299</v>
      </c>
      <c r="AB10" s="11">
        <v>29</v>
      </c>
      <c r="AC10" s="11">
        <v>7</v>
      </c>
      <c r="AD10" s="9" t="s">
        <v>119</v>
      </c>
    </row>
    <row r="11" spans="1:30" s="79" customFormat="1" x14ac:dyDescent="0.3">
      <c r="A11" s="30" t="s">
        <v>75</v>
      </c>
      <c r="B11" s="30" t="s">
        <v>154</v>
      </c>
      <c r="C11" s="30" t="s">
        <v>155</v>
      </c>
      <c r="D11" s="30" t="s">
        <v>135</v>
      </c>
      <c r="E11" s="31">
        <v>5</v>
      </c>
      <c r="F11" s="31">
        <v>5</v>
      </c>
      <c r="G11" s="31">
        <v>5</v>
      </c>
      <c r="H11" s="31">
        <v>3</v>
      </c>
      <c r="I11" s="31">
        <v>0</v>
      </c>
      <c r="J11" s="31">
        <v>2</v>
      </c>
      <c r="K11" s="30" t="s">
        <v>33</v>
      </c>
      <c r="L11" s="30" t="s">
        <v>32</v>
      </c>
      <c r="M11" s="31">
        <v>11</v>
      </c>
      <c r="N11" s="31">
        <v>0</v>
      </c>
      <c r="O11" s="31">
        <v>6</v>
      </c>
      <c r="P11" s="64">
        <v>17</v>
      </c>
      <c r="Q11" s="31"/>
      <c r="R11" s="31"/>
      <c r="S11" s="31">
        <v>193</v>
      </c>
      <c r="T11" s="31">
        <v>25</v>
      </c>
      <c r="U11" s="31">
        <v>38</v>
      </c>
      <c r="V11" s="64">
        <f t="shared" si="2"/>
        <v>7.5292587776332898</v>
      </c>
      <c r="W11" s="31">
        <v>1</v>
      </c>
      <c r="X11" s="31">
        <v>0</v>
      </c>
      <c r="Y11" s="41" t="s">
        <v>156</v>
      </c>
      <c r="Z11" s="30">
        <v>8.14</v>
      </c>
      <c r="AA11" s="26">
        <v>43300</v>
      </c>
      <c r="AB11" s="31">
        <v>29</v>
      </c>
      <c r="AC11" s="31">
        <v>7</v>
      </c>
      <c r="AD11" s="79" t="s">
        <v>157</v>
      </c>
    </row>
    <row r="12" spans="1:30" s="78" customFormat="1" x14ac:dyDescent="0.3">
      <c r="A12" s="9" t="s">
        <v>54</v>
      </c>
      <c r="B12" s="9" t="s">
        <v>128</v>
      </c>
      <c r="C12" s="9" t="s">
        <v>76</v>
      </c>
      <c r="D12" s="9" t="s">
        <v>184</v>
      </c>
      <c r="E12" s="11">
        <v>4</v>
      </c>
      <c r="F12" s="11">
        <v>4</v>
      </c>
      <c r="G12" s="11">
        <v>4</v>
      </c>
      <c r="H12" s="11">
        <v>3</v>
      </c>
      <c r="I12" s="11">
        <v>0</v>
      </c>
      <c r="J12" s="11">
        <v>0</v>
      </c>
      <c r="K12" s="9" t="s">
        <v>17</v>
      </c>
      <c r="L12" s="9" t="s">
        <v>43</v>
      </c>
      <c r="M12" s="11">
        <v>4</v>
      </c>
      <c r="N12" s="11">
        <v>6</v>
      </c>
      <c r="O12" s="11">
        <v>30</v>
      </c>
      <c r="P12" s="66">
        <f t="shared" si="0"/>
        <v>5.666666666666667</v>
      </c>
      <c r="Q12" s="11"/>
      <c r="R12" s="11"/>
      <c r="S12" s="11">
        <v>289</v>
      </c>
      <c r="T12" s="11">
        <v>42</v>
      </c>
      <c r="U12" s="11">
        <v>9</v>
      </c>
      <c r="V12" s="66">
        <f t="shared" si="2"/>
        <v>6.8564650059311987</v>
      </c>
      <c r="W12" s="11">
        <v>0</v>
      </c>
      <c r="X12" s="11">
        <v>1</v>
      </c>
      <c r="Y12" s="39" t="s">
        <v>185</v>
      </c>
      <c r="Z12" s="9">
        <v>8.14</v>
      </c>
      <c r="AA12" s="10">
        <v>43303</v>
      </c>
      <c r="AB12" s="11">
        <v>29</v>
      </c>
      <c r="AC12" s="11">
        <v>7</v>
      </c>
      <c r="AD12" s="78" t="s">
        <v>186</v>
      </c>
    </row>
    <row r="13" spans="1:30" s="79" customFormat="1" x14ac:dyDescent="0.3">
      <c r="A13" s="30" t="s">
        <v>53</v>
      </c>
      <c r="B13" s="30" t="s">
        <v>188</v>
      </c>
      <c r="C13" s="30" t="s">
        <v>129</v>
      </c>
      <c r="D13" s="30" t="s">
        <v>189</v>
      </c>
      <c r="E13" s="31">
        <v>4</v>
      </c>
      <c r="F13" s="31">
        <v>4</v>
      </c>
      <c r="G13" s="31">
        <v>3</v>
      </c>
      <c r="H13" s="31">
        <v>3</v>
      </c>
      <c r="I13" s="31">
        <v>0</v>
      </c>
      <c r="J13" s="31">
        <v>1</v>
      </c>
      <c r="K13" s="30" t="s">
        <v>41</v>
      </c>
      <c r="L13" s="30" t="s">
        <v>81</v>
      </c>
      <c r="M13" s="31">
        <v>3</v>
      </c>
      <c r="N13" s="31">
        <v>3</v>
      </c>
      <c r="O13" s="31">
        <v>8</v>
      </c>
      <c r="P13" s="64">
        <f t="shared" si="0"/>
        <v>3.6666666666666665</v>
      </c>
      <c r="Q13" s="31"/>
      <c r="R13" s="31"/>
      <c r="S13" s="31">
        <v>168</v>
      </c>
      <c r="T13" s="31">
        <v>23</v>
      </c>
      <c r="U13" s="31">
        <v>2</v>
      </c>
      <c r="V13" s="64">
        <f t="shared" si="2"/>
        <v>7.2937771345875539</v>
      </c>
      <c r="W13" s="31">
        <v>1</v>
      </c>
      <c r="X13" s="31">
        <v>0</v>
      </c>
      <c r="Y13" s="41" t="s">
        <v>190</v>
      </c>
      <c r="Z13" s="30">
        <v>8.14</v>
      </c>
      <c r="AA13" s="26">
        <v>43304</v>
      </c>
      <c r="AB13" s="31">
        <v>30</v>
      </c>
      <c r="AC13" s="31">
        <v>7</v>
      </c>
    </row>
    <row r="14" spans="1:30" s="78" customFormat="1" x14ac:dyDescent="0.3">
      <c r="A14" s="9" t="s">
        <v>196</v>
      </c>
      <c r="B14" s="9" t="s">
        <v>101</v>
      </c>
      <c r="C14" s="9" t="s">
        <v>121</v>
      </c>
      <c r="D14" s="9" t="s">
        <v>109</v>
      </c>
      <c r="E14" s="11">
        <v>4</v>
      </c>
      <c r="F14" s="11">
        <v>4</v>
      </c>
      <c r="G14" s="11">
        <v>4</v>
      </c>
      <c r="H14" s="11">
        <v>2</v>
      </c>
      <c r="I14" s="11">
        <v>0</v>
      </c>
      <c r="J14" s="11">
        <v>2</v>
      </c>
      <c r="K14" s="9" t="s">
        <v>32</v>
      </c>
      <c r="L14" s="9" t="s">
        <v>197</v>
      </c>
      <c r="M14" s="11">
        <v>2</v>
      </c>
      <c r="N14" s="11">
        <v>8</v>
      </c>
      <c r="O14" s="11">
        <v>11</v>
      </c>
      <c r="P14" s="66">
        <f t="shared" si="0"/>
        <v>1.625</v>
      </c>
      <c r="Q14" s="11"/>
      <c r="R14" s="11"/>
      <c r="S14" s="11">
        <v>188</v>
      </c>
      <c r="T14" s="11">
        <v>35</v>
      </c>
      <c r="U14" s="11">
        <v>7</v>
      </c>
      <c r="V14" s="66">
        <f t="shared" si="2"/>
        <v>5.3535832937826289</v>
      </c>
      <c r="W14" s="11">
        <v>0</v>
      </c>
      <c r="X14" s="11">
        <v>1</v>
      </c>
      <c r="Y14" s="39" t="s">
        <v>198</v>
      </c>
      <c r="Z14" s="9">
        <v>8.14</v>
      </c>
      <c r="AA14" s="10">
        <v>43306</v>
      </c>
      <c r="AB14" s="11">
        <v>30</v>
      </c>
      <c r="AC14" s="11">
        <v>7</v>
      </c>
    </row>
    <row r="15" spans="1:30" s="78" customFormat="1" x14ac:dyDescent="0.3">
      <c r="A15" s="9" t="s">
        <v>54</v>
      </c>
      <c r="B15" s="9" t="s">
        <v>189</v>
      </c>
      <c r="C15" s="9" t="s">
        <v>154</v>
      </c>
      <c r="D15" s="9" t="s">
        <v>41</v>
      </c>
      <c r="E15" s="11">
        <v>3</v>
      </c>
      <c r="F15" s="11">
        <v>3</v>
      </c>
      <c r="G15" s="11">
        <v>3</v>
      </c>
      <c r="H15" s="11">
        <v>2</v>
      </c>
      <c r="I15" s="11">
        <v>0</v>
      </c>
      <c r="J15" s="11">
        <v>1</v>
      </c>
      <c r="K15" s="9" t="s">
        <v>218</v>
      </c>
      <c r="L15" s="9" t="s">
        <v>88</v>
      </c>
      <c r="M15" s="11">
        <v>0</v>
      </c>
      <c r="N15" s="11">
        <v>12</v>
      </c>
      <c r="O15" s="11">
        <v>15</v>
      </c>
      <c r="P15" s="66">
        <f t="shared" si="0"/>
        <v>1.25</v>
      </c>
      <c r="Q15" s="11"/>
      <c r="R15" s="11"/>
      <c r="S15" s="11">
        <v>176</v>
      </c>
      <c r="T15" s="11">
        <v>31</v>
      </c>
      <c r="U15" s="11">
        <v>30</v>
      </c>
      <c r="V15" s="66">
        <f t="shared" si="2"/>
        <v>5.587301587301587</v>
      </c>
      <c r="W15" s="11">
        <v>0</v>
      </c>
      <c r="X15" s="11">
        <v>1</v>
      </c>
      <c r="Y15" s="39" t="s">
        <v>219</v>
      </c>
      <c r="Z15" s="9" t="s">
        <v>140</v>
      </c>
      <c r="AA15" s="10">
        <v>43310</v>
      </c>
      <c r="AB15" s="11">
        <v>30</v>
      </c>
      <c r="AC15" s="11">
        <v>7</v>
      </c>
      <c r="AD15" s="78" t="s">
        <v>220</v>
      </c>
    </row>
    <row r="16" spans="1:30" s="79" customFormat="1" x14ac:dyDescent="0.3">
      <c r="A16" s="30" t="s">
        <v>68</v>
      </c>
      <c r="B16" s="30" t="s">
        <v>109</v>
      </c>
      <c r="C16" s="30" t="s">
        <v>155</v>
      </c>
      <c r="D16" s="30" t="s">
        <v>189</v>
      </c>
      <c r="E16" s="31">
        <v>4</v>
      </c>
      <c r="F16" s="31">
        <v>4</v>
      </c>
      <c r="G16" s="31">
        <v>4</v>
      </c>
      <c r="H16" s="31">
        <v>3</v>
      </c>
      <c r="I16" s="31">
        <v>2</v>
      </c>
      <c r="J16" s="31">
        <v>0</v>
      </c>
      <c r="K16" s="30" t="s">
        <v>17</v>
      </c>
      <c r="L16" s="30" t="s">
        <v>122</v>
      </c>
      <c r="M16" s="31">
        <v>3</v>
      </c>
      <c r="N16" s="31">
        <v>5</v>
      </c>
      <c r="O16" s="31">
        <v>19</v>
      </c>
      <c r="P16" s="64">
        <f t="shared" si="0"/>
        <v>4.4000000000000004</v>
      </c>
      <c r="Q16" s="31"/>
      <c r="R16" s="31"/>
      <c r="S16" s="31">
        <v>248</v>
      </c>
      <c r="T16" s="31">
        <v>29</v>
      </c>
      <c r="U16" s="31">
        <v>38</v>
      </c>
      <c r="V16" s="64">
        <f t="shared" si="2"/>
        <v>8.368953880764904</v>
      </c>
      <c r="W16" s="31">
        <v>1</v>
      </c>
      <c r="X16" s="31">
        <v>0</v>
      </c>
      <c r="Y16" s="41" t="s">
        <v>272</v>
      </c>
      <c r="Z16" s="30" t="s">
        <v>252</v>
      </c>
      <c r="AA16" s="26">
        <v>43310</v>
      </c>
      <c r="AB16" s="31">
        <v>30</v>
      </c>
      <c r="AC16" s="31">
        <v>7</v>
      </c>
    </row>
    <row r="17" spans="1:30" s="79" customFormat="1" x14ac:dyDescent="0.3">
      <c r="A17" s="30" t="s">
        <v>164</v>
      </c>
      <c r="B17" s="30" t="s">
        <v>143</v>
      </c>
      <c r="C17" s="30" t="s">
        <v>64</v>
      </c>
      <c r="D17" s="30" t="s">
        <v>101</v>
      </c>
      <c r="E17" s="31">
        <v>4</v>
      </c>
      <c r="F17" s="31">
        <v>4</v>
      </c>
      <c r="G17" s="31">
        <v>4</v>
      </c>
      <c r="H17" s="31">
        <v>3</v>
      </c>
      <c r="I17" s="31">
        <v>0</v>
      </c>
      <c r="J17" s="31">
        <v>0</v>
      </c>
      <c r="K17" s="30" t="s">
        <v>117</v>
      </c>
      <c r="L17" s="30" t="s">
        <v>91</v>
      </c>
      <c r="M17" s="31">
        <v>5</v>
      </c>
      <c r="N17" s="31">
        <v>1</v>
      </c>
      <c r="O17" s="31">
        <v>4</v>
      </c>
      <c r="P17" s="64">
        <f t="shared" si="0"/>
        <v>9</v>
      </c>
      <c r="Q17" s="31"/>
      <c r="R17" s="31"/>
      <c r="S17" s="31">
        <v>123</v>
      </c>
      <c r="T17" s="31">
        <v>18</v>
      </c>
      <c r="U17" s="31">
        <v>56</v>
      </c>
      <c r="V17" s="64">
        <f t="shared" si="1"/>
        <v>6.496478873239437</v>
      </c>
      <c r="W17" s="31">
        <v>1</v>
      </c>
      <c r="X17" s="31">
        <v>0</v>
      </c>
      <c r="Y17" s="41" t="s">
        <v>270</v>
      </c>
      <c r="Z17" s="30" t="s">
        <v>140</v>
      </c>
      <c r="AA17" s="26">
        <v>43310</v>
      </c>
      <c r="AB17" s="31">
        <v>30</v>
      </c>
      <c r="AC17" s="31">
        <v>7</v>
      </c>
    </row>
    <row r="18" spans="1:30" s="78" customFormat="1" x14ac:dyDescent="0.3">
      <c r="A18" s="9" t="s">
        <v>54</v>
      </c>
      <c r="B18" s="9" t="s">
        <v>237</v>
      </c>
      <c r="C18" s="9" t="s">
        <v>139</v>
      </c>
      <c r="D18" s="9" t="s">
        <v>143</v>
      </c>
      <c r="E18" s="11">
        <v>3</v>
      </c>
      <c r="F18" s="11">
        <v>3</v>
      </c>
      <c r="G18" s="11">
        <v>3</v>
      </c>
      <c r="H18" s="11">
        <v>3</v>
      </c>
      <c r="I18" s="11">
        <v>0</v>
      </c>
      <c r="J18" s="11">
        <v>0</v>
      </c>
      <c r="K18" s="9" t="s">
        <v>43</v>
      </c>
      <c r="L18" s="9" t="s">
        <v>177</v>
      </c>
      <c r="M18" s="11">
        <v>4</v>
      </c>
      <c r="N18" s="11">
        <v>5</v>
      </c>
      <c r="O18" s="11">
        <v>25</v>
      </c>
      <c r="P18" s="66">
        <f t="shared" si="0"/>
        <v>5.8</v>
      </c>
      <c r="Q18" s="11"/>
      <c r="R18" s="11"/>
      <c r="S18" s="11">
        <v>373</v>
      </c>
      <c r="T18" s="11">
        <v>44</v>
      </c>
      <c r="U18" s="11">
        <v>25</v>
      </c>
      <c r="V18" s="66">
        <f t="shared" si="1"/>
        <v>8.3977485928705438</v>
      </c>
      <c r="W18" s="11">
        <v>0</v>
      </c>
      <c r="X18" s="11">
        <v>1</v>
      </c>
      <c r="Y18" s="39" t="s">
        <v>238</v>
      </c>
      <c r="Z18" s="9" t="s">
        <v>140</v>
      </c>
      <c r="AA18" s="10">
        <v>43312</v>
      </c>
      <c r="AB18" s="11">
        <v>31</v>
      </c>
      <c r="AC18" s="11">
        <v>7</v>
      </c>
    </row>
    <row r="19" spans="1:30" s="79" customFormat="1" x14ac:dyDescent="0.3">
      <c r="A19" s="30" t="s">
        <v>68</v>
      </c>
      <c r="B19" s="30" t="s">
        <v>266</v>
      </c>
      <c r="C19" s="30" t="s">
        <v>155</v>
      </c>
      <c r="D19" s="30" t="s">
        <v>143</v>
      </c>
      <c r="E19" s="31">
        <v>2</v>
      </c>
      <c r="F19" s="31">
        <v>2</v>
      </c>
      <c r="G19" s="31">
        <v>3</v>
      </c>
      <c r="H19" s="31">
        <v>3</v>
      </c>
      <c r="I19" s="31">
        <v>1</v>
      </c>
      <c r="J19" s="31">
        <v>0</v>
      </c>
      <c r="K19" s="30" t="s">
        <v>57</v>
      </c>
      <c r="L19" s="30" t="s">
        <v>192</v>
      </c>
      <c r="M19" s="31">
        <v>0</v>
      </c>
      <c r="N19" s="31">
        <v>2</v>
      </c>
      <c r="O19" s="31">
        <v>4</v>
      </c>
      <c r="P19" s="64">
        <f t="shared" si="0"/>
        <v>2</v>
      </c>
      <c r="Q19" s="31"/>
      <c r="R19" s="31"/>
      <c r="S19" s="31">
        <v>147</v>
      </c>
      <c r="T19" s="31">
        <v>18</v>
      </c>
      <c r="U19" s="31">
        <v>43</v>
      </c>
      <c r="V19" s="64">
        <f t="shared" si="1"/>
        <v>7.8539626001780949</v>
      </c>
      <c r="W19" s="31">
        <v>1</v>
      </c>
      <c r="X19" s="31">
        <v>0</v>
      </c>
      <c r="Y19" s="41" t="s">
        <v>267</v>
      </c>
      <c r="Z19" s="30" t="s">
        <v>252</v>
      </c>
      <c r="AA19" s="26">
        <v>43319</v>
      </c>
      <c r="AB19" s="31">
        <v>32</v>
      </c>
      <c r="AC19" s="31">
        <v>8</v>
      </c>
      <c r="AD19" s="79" t="s">
        <v>268</v>
      </c>
    </row>
    <row r="20" spans="1:30" s="78" customFormat="1" x14ac:dyDescent="0.3">
      <c r="A20" s="9" t="s">
        <v>269</v>
      </c>
      <c r="B20" s="9" t="s">
        <v>120</v>
      </c>
      <c r="C20" s="9" t="s">
        <v>68</v>
      </c>
      <c r="D20" s="9" t="s">
        <v>169</v>
      </c>
      <c r="E20" s="11">
        <v>3</v>
      </c>
      <c r="F20" s="11">
        <v>3</v>
      </c>
      <c r="G20" s="11">
        <v>3</v>
      </c>
      <c r="H20" s="11">
        <v>3</v>
      </c>
      <c r="I20" s="11">
        <v>1</v>
      </c>
      <c r="J20" s="11">
        <v>1</v>
      </c>
      <c r="K20" s="9" t="s">
        <v>228</v>
      </c>
      <c r="L20" s="9" t="s">
        <v>183</v>
      </c>
      <c r="M20" s="11">
        <v>0</v>
      </c>
      <c r="N20" s="11">
        <v>12</v>
      </c>
      <c r="O20" s="11">
        <v>12</v>
      </c>
      <c r="P20" s="66">
        <f t="shared" si="0"/>
        <v>1</v>
      </c>
      <c r="Q20" s="11"/>
      <c r="R20" s="11"/>
      <c r="S20" s="11">
        <v>195</v>
      </c>
      <c r="T20" s="11">
        <v>36</v>
      </c>
      <c r="U20" s="11">
        <v>51</v>
      </c>
      <c r="V20" s="66">
        <f t="shared" si="1"/>
        <v>5.2917232021709628</v>
      </c>
      <c r="W20" s="11">
        <v>0</v>
      </c>
      <c r="X20" s="11">
        <v>1</v>
      </c>
      <c r="Y20" s="39" t="s">
        <v>271</v>
      </c>
      <c r="Z20" s="9" t="s">
        <v>252</v>
      </c>
      <c r="AA20" s="10">
        <v>43319</v>
      </c>
      <c r="AB20" s="11">
        <v>32</v>
      </c>
      <c r="AC20" s="11">
        <v>8</v>
      </c>
      <c r="AD20" s="78" t="s">
        <v>273</v>
      </c>
    </row>
    <row r="21" spans="1:30" s="78" customFormat="1" x14ac:dyDescent="0.3">
      <c r="A21" s="9" t="s">
        <v>269</v>
      </c>
      <c r="B21" s="9" t="s">
        <v>109</v>
      </c>
      <c r="C21" s="9" t="s">
        <v>274</v>
      </c>
      <c r="D21" s="9" t="s">
        <v>128</v>
      </c>
      <c r="E21" s="11">
        <v>2</v>
      </c>
      <c r="F21" s="11">
        <v>3</v>
      </c>
      <c r="G21" s="11">
        <v>3</v>
      </c>
      <c r="H21" s="11">
        <v>4</v>
      </c>
      <c r="I21" s="11">
        <v>0</v>
      </c>
      <c r="J21" s="11">
        <v>0</v>
      </c>
      <c r="K21" s="9" t="s">
        <v>275</v>
      </c>
      <c r="L21" s="9" t="s">
        <v>81</v>
      </c>
      <c r="M21" s="11">
        <v>2</v>
      </c>
      <c r="N21" s="11">
        <v>7</v>
      </c>
      <c r="O21" s="11">
        <v>11</v>
      </c>
      <c r="P21" s="66">
        <f t="shared" si="0"/>
        <v>1.8571428571428572</v>
      </c>
      <c r="Q21" s="11"/>
      <c r="R21" s="11"/>
      <c r="S21" s="11">
        <v>260</v>
      </c>
      <c r="T21" s="11">
        <v>33</v>
      </c>
      <c r="U21" s="11">
        <v>17</v>
      </c>
      <c r="V21" s="66">
        <f t="shared" si="1"/>
        <v>7.811717576364547</v>
      </c>
      <c r="W21" s="11">
        <v>0</v>
      </c>
      <c r="X21" s="11">
        <v>1</v>
      </c>
      <c r="Y21" s="39" t="s">
        <v>276</v>
      </c>
      <c r="Z21" s="9" t="s">
        <v>252</v>
      </c>
      <c r="AA21" s="10">
        <v>43319</v>
      </c>
      <c r="AB21" s="11">
        <v>32</v>
      </c>
      <c r="AC21" s="11">
        <v>8</v>
      </c>
    </row>
    <row r="22" spans="1:30" s="79" customFormat="1" x14ac:dyDescent="0.3">
      <c r="A22" s="30" t="s">
        <v>269</v>
      </c>
      <c r="B22" s="30" t="s">
        <v>266</v>
      </c>
      <c r="C22" s="30" t="s">
        <v>241</v>
      </c>
      <c r="D22" s="30" t="s">
        <v>128</v>
      </c>
      <c r="E22" s="31">
        <v>3</v>
      </c>
      <c r="F22" s="31">
        <v>3</v>
      </c>
      <c r="G22" s="31">
        <v>3</v>
      </c>
      <c r="H22" s="31">
        <v>3</v>
      </c>
      <c r="I22" s="31">
        <v>0</v>
      </c>
      <c r="J22" s="31">
        <v>0</v>
      </c>
      <c r="K22" s="30" t="s">
        <v>228</v>
      </c>
      <c r="L22" s="30" t="s">
        <v>91</v>
      </c>
      <c r="M22" s="31">
        <v>1</v>
      </c>
      <c r="N22" s="31">
        <v>7</v>
      </c>
      <c r="O22" s="31">
        <v>13</v>
      </c>
      <c r="P22" s="64">
        <f t="shared" si="0"/>
        <v>2</v>
      </c>
      <c r="Q22" s="31"/>
      <c r="R22" s="31"/>
      <c r="S22" s="31">
        <v>212</v>
      </c>
      <c r="T22" s="31">
        <v>30</v>
      </c>
      <c r="U22" s="31">
        <v>16</v>
      </c>
      <c r="V22" s="64">
        <f t="shared" si="1"/>
        <v>7.0044052863436121</v>
      </c>
      <c r="W22" s="31">
        <v>1</v>
      </c>
      <c r="X22" s="31">
        <v>0</v>
      </c>
      <c r="Y22" s="41" t="s">
        <v>277</v>
      </c>
      <c r="Z22" s="30" t="s">
        <v>252</v>
      </c>
      <c r="AA22" s="26">
        <v>43320</v>
      </c>
      <c r="AB22" s="31">
        <v>32</v>
      </c>
      <c r="AC22" s="31">
        <v>8</v>
      </c>
    </row>
    <row r="23" spans="1:30" s="79" customFormat="1" x14ac:dyDescent="0.3">
      <c r="A23" s="30" t="s">
        <v>164</v>
      </c>
      <c r="B23" s="30" t="s">
        <v>188</v>
      </c>
      <c r="C23" s="30" t="s">
        <v>269</v>
      </c>
      <c r="D23" s="30" t="s">
        <v>237</v>
      </c>
      <c r="E23" s="31">
        <v>3</v>
      </c>
      <c r="F23" s="31">
        <v>3</v>
      </c>
      <c r="G23" s="31">
        <v>3</v>
      </c>
      <c r="H23" s="31">
        <v>3</v>
      </c>
      <c r="I23" s="31">
        <v>0</v>
      </c>
      <c r="J23" s="31">
        <v>0</v>
      </c>
      <c r="K23" s="30" t="s">
        <v>111</v>
      </c>
      <c r="L23" s="30" t="s">
        <v>169</v>
      </c>
      <c r="M23" s="31">
        <v>1</v>
      </c>
      <c r="N23" s="31">
        <v>0</v>
      </c>
      <c r="O23" s="31">
        <v>4</v>
      </c>
      <c r="P23" s="64">
        <v>5</v>
      </c>
      <c r="Q23" s="31"/>
      <c r="R23" s="31"/>
      <c r="S23" s="31">
        <v>171</v>
      </c>
      <c r="T23" s="31">
        <v>22</v>
      </c>
      <c r="U23" s="31">
        <v>48</v>
      </c>
      <c r="V23" s="64">
        <f t="shared" si="1"/>
        <v>7.5</v>
      </c>
      <c r="W23" s="31">
        <v>1</v>
      </c>
      <c r="X23" s="31">
        <v>0</v>
      </c>
      <c r="Y23" s="41" t="s">
        <v>278</v>
      </c>
      <c r="Z23" s="30" t="s">
        <v>252</v>
      </c>
      <c r="AA23" s="26">
        <v>43320</v>
      </c>
      <c r="AB23" s="31">
        <v>32</v>
      </c>
      <c r="AC23" s="31">
        <v>8</v>
      </c>
    </row>
    <row r="24" spans="1:30" s="79" customFormat="1" x14ac:dyDescent="0.3">
      <c r="A24" s="30" t="s">
        <v>129</v>
      </c>
      <c r="B24" s="30" t="s">
        <v>237</v>
      </c>
      <c r="C24" s="30" t="s">
        <v>164</v>
      </c>
      <c r="D24" s="30" t="s">
        <v>109</v>
      </c>
      <c r="E24" s="31">
        <v>3</v>
      </c>
      <c r="F24" s="31">
        <v>3</v>
      </c>
      <c r="G24" s="31">
        <v>3</v>
      </c>
      <c r="H24" s="31">
        <v>3</v>
      </c>
      <c r="I24" s="31">
        <v>0</v>
      </c>
      <c r="J24" s="31">
        <v>0</v>
      </c>
      <c r="K24" s="30" t="s">
        <v>57</v>
      </c>
      <c r="L24" s="30" t="s">
        <v>221</v>
      </c>
      <c r="M24" s="31">
        <v>1</v>
      </c>
      <c r="N24" s="31">
        <v>1</v>
      </c>
      <c r="O24" s="31">
        <v>4</v>
      </c>
      <c r="P24" s="64">
        <f t="shared" si="0"/>
        <v>5</v>
      </c>
      <c r="Q24" s="31"/>
      <c r="R24" s="31"/>
      <c r="S24" s="31">
        <v>162</v>
      </c>
      <c r="T24" s="31">
        <v>20</v>
      </c>
      <c r="U24" s="31">
        <v>28</v>
      </c>
      <c r="V24" s="64">
        <f t="shared" si="1"/>
        <v>7.9153094462540725</v>
      </c>
      <c r="W24" s="31">
        <v>1</v>
      </c>
      <c r="X24" s="31">
        <v>0</v>
      </c>
      <c r="Y24" s="41" t="s">
        <v>279</v>
      </c>
      <c r="Z24" s="30" t="s">
        <v>252</v>
      </c>
      <c r="AA24" s="26">
        <v>43320</v>
      </c>
      <c r="AB24" s="31">
        <v>32</v>
      </c>
      <c r="AC24" s="31">
        <v>8</v>
      </c>
    </row>
    <row r="25" spans="1:30" s="79" customFormat="1" x14ac:dyDescent="0.3">
      <c r="A25" s="30" t="s">
        <v>54</v>
      </c>
      <c r="B25" s="30" t="s">
        <v>280</v>
      </c>
      <c r="C25" s="30" t="s">
        <v>135</v>
      </c>
      <c r="D25" s="30" t="s">
        <v>189</v>
      </c>
      <c r="E25" s="31">
        <v>4</v>
      </c>
      <c r="F25" s="31">
        <v>3</v>
      </c>
      <c r="G25" s="31">
        <v>4</v>
      </c>
      <c r="H25" s="31">
        <v>3</v>
      </c>
      <c r="I25" s="31">
        <v>0</v>
      </c>
      <c r="J25" s="31">
        <v>1</v>
      </c>
      <c r="K25" s="30" t="s">
        <v>218</v>
      </c>
      <c r="L25" s="30" t="s">
        <v>88</v>
      </c>
      <c r="M25" s="31">
        <v>2</v>
      </c>
      <c r="N25" s="31">
        <v>2</v>
      </c>
      <c r="O25" s="31">
        <v>19</v>
      </c>
      <c r="P25" s="64">
        <f t="shared" si="0"/>
        <v>10.5</v>
      </c>
      <c r="Q25" s="31"/>
      <c r="R25" s="31"/>
      <c r="S25" s="31">
        <v>171</v>
      </c>
      <c r="T25" s="31">
        <v>24</v>
      </c>
      <c r="U25" s="31">
        <v>7</v>
      </c>
      <c r="V25" s="64">
        <f t="shared" si="1"/>
        <v>7.0905321354526603</v>
      </c>
      <c r="W25" s="31">
        <v>1</v>
      </c>
      <c r="X25" s="31">
        <v>0</v>
      </c>
      <c r="Y25" s="41" t="s">
        <v>283</v>
      </c>
      <c r="Z25" s="30" t="s">
        <v>252</v>
      </c>
      <c r="AA25" s="26">
        <v>43320</v>
      </c>
      <c r="AB25" s="31">
        <v>32</v>
      </c>
      <c r="AC25" s="31">
        <v>8</v>
      </c>
    </row>
    <row r="26" spans="1:30" s="78" customFormat="1" x14ac:dyDescent="0.3">
      <c r="A26" s="9" t="s">
        <v>129</v>
      </c>
      <c r="B26" s="9" t="s">
        <v>128</v>
      </c>
      <c r="C26" s="9" t="s">
        <v>84</v>
      </c>
      <c r="D26" s="9" t="s">
        <v>266</v>
      </c>
      <c r="E26" s="11">
        <v>3</v>
      </c>
      <c r="F26" s="11">
        <v>3</v>
      </c>
      <c r="G26" s="11">
        <v>2</v>
      </c>
      <c r="H26" s="11">
        <v>3</v>
      </c>
      <c r="I26" s="11">
        <v>0</v>
      </c>
      <c r="J26" s="11">
        <v>1</v>
      </c>
      <c r="K26" s="9" t="s">
        <v>57</v>
      </c>
      <c r="L26" s="9" t="s">
        <v>21</v>
      </c>
      <c r="M26" s="11">
        <v>2</v>
      </c>
      <c r="N26" s="11">
        <v>6</v>
      </c>
      <c r="O26" s="11">
        <v>11</v>
      </c>
      <c r="P26" s="66">
        <f t="shared" si="0"/>
        <v>2.1666666666666665</v>
      </c>
      <c r="Q26" s="11"/>
      <c r="R26" s="11"/>
      <c r="S26" s="11">
        <v>201</v>
      </c>
      <c r="T26" s="11">
        <v>27</v>
      </c>
      <c r="U26" s="11">
        <v>42</v>
      </c>
      <c r="V26" s="66">
        <f t="shared" si="1"/>
        <v>7.256317689530686</v>
      </c>
      <c r="W26" s="11">
        <v>0</v>
      </c>
      <c r="X26" s="11">
        <v>1</v>
      </c>
      <c r="Y26" s="39" t="s">
        <v>284</v>
      </c>
      <c r="Z26" s="9" t="s">
        <v>252</v>
      </c>
      <c r="AA26" s="10">
        <v>43321</v>
      </c>
      <c r="AB26" s="11">
        <v>32</v>
      </c>
      <c r="AC26" s="11">
        <v>8</v>
      </c>
      <c r="AD26" s="78" t="s">
        <v>285</v>
      </c>
    </row>
    <row r="27" spans="1:30" s="79" customFormat="1" x14ac:dyDescent="0.3">
      <c r="A27" s="30" t="s">
        <v>54</v>
      </c>
      <c r="B27" s="30" t="s">
        <v>237</v>
      </c>
      <c r="C27" s="30" t="s">
        <v>76</v>
      </c>
      <c r="D27" s="30" t="s">
        <v>55</v>
      </c>
      <c r="E27" s="31">
        <v>4</v>
      </c>
      <c r="F27" s="31">
        <v>3</v>
      </c>
      <c r="G27" s="31">
        <v>4</v>
      </c>
      <c r="H27" s="31">
        <v>3</v>
      </c>
      <c r="I27" s="31">
        <v>0</v>
      </c>
      <c r="J27" s="31">
        <v>2</v>
      </c>
      <c r="K27" s="30" t="s">
        <v>91</v>
      </c>
      <c r="L27" s="30" t="s">
        <v>88</v>
      </c>
      <c r="M27" s="31">
        <v>1</v>
      </c>
      <c r="N27" s="31">
        <v>4</v>
      </c>
      <c r="O27" s="31">
        <v>20</v>
      </c>
      <c r="P27" s="64">
        <f t="shared" si="0"/>
        <v>5.25</v>
      </c>
      <c r="Q27" s="31"/>
      <c r="R27" s="31"/>
      <c r="S27" s="31">
        <v>258</v>
      </c>
      <c r="T27" s="31">
        <v>33</v>
      </c>
      <c r="U27" s="31">
        <v>27</v>
      </c>
      <c r="V27" s="64">
        <f t="shared" si="1"/>
        <v>7.7130044843049319</v>
      </c>
      <c r="W27" s="31">
        <v>1</v>
      </c>
      <c r="X27" s="31">
        <v>0</v>
      </c>
      <c r="Y27" s="41" t="s">
        <v>290</v>
      </c>
      <c r="Z27" s="30" t="s">
        <v>252</v>
      </c>
      <c r="AA27" s="26">
        <v>43321</v>
      </c>
      <c r="AB27" s="31">
        <v>32</v>
      </c>
      <c r="AC27" s="31">
        <v>8</v>
      </c>
    </row>
    <row r="28" spans="1:30" s="79" customFormat="1" x14ac:dyDescent="0.3">
      <c r="A28" s="30" t="s">
        <v>129</v>
      </c>
      <c r="B28" s="30" t="s">
        <v>75</v>
      </c>
      <c r="C28" s="30" t="s">
        <v>291</v>
      </c>
      <c r="D28" s="30" t="s">
        <v>101</v>
      </c>
      <c r="E28" s="31">
        <v>4</v>
      </c>
      <c r="F28" s="31">
        <v>3</v>
      </c>
      <c r="G28" s="31">
        <v>3</v>
      </c>
      <c r="H28" s="31">
        <v>3</v>
      </c>
      <c r="I28" s="31">
        <v>0</v>
      </c>
      <c r="J28" s="31">
        <v>2</v>
      </c>
      <c r="K28" s="30" t="s">
        <v>43</v>
      </c>
      <c r="L28" s="30" t="s">
        <v>32</v>
      </c>
      <c r="M28" s="31">
        <v>2</v>
      </c>
      <c r="N28" s="31">
        <v>8</v>
      </c>
      <c r="O28" s="31">
        <v>25</v>
      </c>
      <c r="P28" s="64">
        <f t="shared" si="0"/>
        <v>3.375</v>
      </c>
      <c r="Q28" s="31"/>
      <c r="R28" s="31"/>
      <c r="S28" s="31">
        <v>334</v>
      </c>
      <c r="T28" s="31">
        <v>43</v>
      </c>
      <c r="U28" s="31">
        <v>5</v>
      </c>
      <c r="V28" s="64">
        <f t="shared" si="1"/>
        <v>7.7524177949709863</v>
      </c>
      <c r="W28" s="31">
        <v>1</v>
      </c>
      <c r="X28" s="31">
        <v>0</v>
      </c>
      <c r="Y28" s="41" t="s">
        <v>292</v>
      </c>
      <c r="Z28" s="30" t="s">
        <v>252</v>
      </c>
      <c r="AA28" s="26">
        <v>43321</v>
      </c>
      <c r="AB28" s="31">
        <v>32</v>
      </c>
      <c r="AC28" s="31">
        <v>8</v>
      </c>
    </row>
    <row r="29" spans="1:30" s="79" customFormat="1" x14ac:dyDescent="0.3">
      <c r="A29" s="30" t="s">
        <v>196</v>
      </c>
      <c r="B29" s="30" t="s">
        <v>75</v>
      </c>
      <c r="C29" s="30" t="s">
        <v>241</v>
      </c>
      <c r="D29" s="30" t="s">
        <v>280</v>
      </c>
      <c r="E29" s="31">
        <v>3</v>
      </c>
      <c r="F29" s="31">
        <v>3</v>
      </c>
      <c r="G29" s="31">
        <v>3</v>
      </c>
      <c r="H29" s="31">
        <v>3</v>
      </c>
      <c r="I29" s="31">
        <v>0</v>
      </c>
      <c r="J29" s="31">
        <v>0</v>
      </c>
      <c r="K29" s="30" t="s">
        <v>122</v>
      </c>
      <c r="L29" s="30" t="s">
        <v>117</v>
      </c>
      <c r="M29" s="31">
        <v>2</v>
      </c>
      <c r="N29" s="31">
        <v>1</v>
      </c>
      <c r="O29" s="31">
        <v>16</v>
      </c>
      <c r="P29" s="64">
        <f t="shared" si="0"/>
        <v>18</v>
      </c>
      <c r="Q29" s="31"/>
      <c r="R29" s="31"/>
      <c r="S29" s="31">
        <v>229</v>
      </c>
      <c r="T29" s="31">
        <v>38</v>
      </c>
      <c r="U29" s="31">
        <v>27</v>
      </c>
      <c r="V29" s="64">
        <f t="shared" si="1"/>
        <v>5.9557867360208059</v>
      </c>
      <c r="W29" s="31">
        <v>1</v>
      </c>
      <c r="X29" s="31">
        <v>0</v>
      </c>
      <c r="Y29" s="41" t="s">
        <v>293</v>
      </c>
      <c r="Z29" s="30" t="s">
        <v>252</v>
      </c>
      <c r="AA29" s="26">
        <v>43321</v>
      </c>
      <c r="AB29" s="31">
        <v>32</v>
      </c>
      <c r="AC29" s="31">
        <v>8</v>
      </c>
      <c r="AD29" s="79" t="s">
        <v>294</v>
      </c>
    </row>
    <row r="30" spans="1:30" s="78" customFormat="1" x14ac:dyDescent="0.3">
      <c r="A30" s="9" t="s">
        <v>196</v>
      </c>
      <c r="B30" s="9" t="s">
        <v>109</v>
      </c>
      <c r="C30" s="9" t="s">
        <v>21</v>
      </c>
      <c r="D30" s="9" t="s">
        <v>128</v>
      </c>
      <c r="E30" s="11">
        <v>3</v>
      </c>
      <c r="F30" s="11">
        <v>3</v>
      </c>
      <c r="G30" s="11">
        <v>3</v>
      </c>
      <c r="H30" s="11">
        <v>3</v>
      </c>
      <c r="I30" s="11">
        <v>0</v>
      </c>
      <c r="J30" s="11">
        <v>0</v>
      </c>
      <c r="K30" s="9" t="s">
        <v>122</v>
      </c>
      <c r="L30" s="9" t="s">
        <v>123</v>
      </c>
      <c r="M30" s="11">
        <v>1</v>
      </c>
      <c r="N30" s="11">
        <v>5</v>
      </c>
      <c r="O30" s="11">
        <v>4</v>
      </c>
      <c r="P30" s="66">
        <f t="shared" si="0"/>
        <v>1</v>
      </c>
      <c r="Q30" s="11"/>
      <c r="R30" s="11"/>
      <c r="S30" s="11">
        <v>113</v>
      </c>
      <c r="T30" s="11">
        <v>20</v>
      </c>
      <c r="U30" s="11">
        <v>18</v>
      </c>
      <c r="V30" s="66">
        <f t="shared" si="1"/>
        <v>5.5665024630541868</v>
      </c>
      <c r="W30" s="11">
        <v>0</v>
      </c>
      <c r="X30" s="11">
        <v>1</v>
      </c>
      <c r="Y30" s="39" t="s">
        <v>303</v>
      </c>
      <c r="Z30" s="9" t="s">
        <v>252</v>
      </c>
      <c r="AA30" s="10">
        <v>43323</v>
      </c>
      <c r="AB30" s="11">
        <v>32</v>
      </c>
      <c r="AC30" s="11">
        <v>8</v>
      </c>
    </row>
    <row r="31" spans="1:30" s="79" customFormat="1" x14ac:dyDescent="0.3">
      <c r="A31" s="30" t="s">
        <v>196</v>
      </c>
      <c r="B31" s="30" t="s">
        <v>143</v>
      </c>
      <c r="C31" s="30" t="s">
        <v>269</v>
      </c>
      <c r="D31" s="30" t="s">
        <v>95</v>
      </c>
      <c r="E31" s="31">
        <v>3</v>
      </c>
      <c r="F31" s="31">
        <v>3</v>
      </c>
      <c r="G31" s="31">
        <v>3</v>
      </c>
      <c r="H31" s="31">
        <v>3</v>
      </c>
      <c r="I31" s="31">
        <v>0</v>
      </c>
      <c r="J31" s="31">
        <v>2</v>
      </c>
      <c r="K31" s="30" t="s">
        <v>91</v>
      </c>
      <c r="L31" s="30" t="s">
        <v>163</v>
      </c>
      <c r="M31" s="31">
        <v>2</v>
      </c>
      <c r="N31" s="31">
        <v>3</v>
      </c>
      <c r="O31" s="31">
        <v>20</v>
      </c>
      <c r="P31" s="64">
        <f t="shared" si="0"/>
        <v>7.333333333333333</v>
      </c>
      <c r="Q31" s="31"/>
      <c r="R31" s="31"/>
      <c r="S31" s="31">
        <v>169</v>
      </c>
      <c r="T31" s="31">
        <v>28</v>
      </c>
      <c r="U31" s="31">
        <v>31</v>
      </c>
      <c r="V31" s="64">
        <f t="shared" si="1"/>
        <v>5.9263588544710695</v>
      </c>
      <c r="W31" s="31">
        <v>1</v>
      </c>
      <c r="X31" s="31">
        <v>0</v>
      </c>
      <c r="Y31" s="41" t="s">
        <v>295</v>
      </c>
      <c r="Z31" s="30" t="s">
        <v>252</v>
      </c>
      <c r="AA31" s="26">
        <v>43323</v>
      </c>
      <c r="AB31" s="31">
        <v>32</v>
      </c>
      <c r="AC31" s="31">
        <v>8</v>
      </c>
    </row>
    <row r="32" spans="1:30" s="79" customFormat="1" x14ac:dyDescent="0.3">
      <c r="A32" s="30" t="s">
        <v>196</v>
      </c>
      <c r="B32" s="30" t="s">
        <v>237</v>
      </c>
      <c r="C32" s="30" t="s">
        <v>129</v>
      </c>
      <c r="D32" s="30" t="s">
        <v>143</v>
      </c>
      <c r="E32" s="31">
        <v>4</v>
      </c>
      <c r="F32" s="31">
        <v>3</v>
      </c>
      <c r="G32" s="31">
        <v>4</v>
      </c>
      <c r="H32" s="31">
        <v>3</v>
      </c>
      <c r="I32" s="31">
        <v>0</v>
      </c>
      <c r="J32" s="31">
        <v>0</v>
      </c>
      <c r="K32" s="30" t="s">
        <v>122</v>
      </c>
      <c r="L32" s="30" t="s">
        <v>17</v>
      </c>
      <c r="M32" s="31">
        <v>1</v>
      </c>
      <c r="N32" s="31">
        <v>1</v>
      </c>
      <c r="O32" s="31">
        <v>4</v>
      </c>
      <c r="P32" s="64">
        <f t="shared" si="0"/>
        <v>5</v>
      </c>
      <c r="Q32" s="31"/>
      <c r="R32" s="31"/>
      <c r="S32" s="31">
        <v>133</v>
      </c>
      <c r="T32" s="31">
        <v>17</v>
      </c>
      <c r="U32" s="31">
        <v>2</v>
      </c>
      <c r="V32" s="64">
        <f t="shared" si="1"/>
        <v>7.808219178082191</v>
      </c>
      <c r="W32" s="31">
        <v>1</v>
      </c>
      <c r="X32" s="31">
        <v>0</v>
      </c>
      <c r="Y32" s="41" t="s">
        <v>302</v>
      </c>
      <c r="Z32" s="30" t="s">
        <v>252</v>
      </c>
      <c r="AA32" s="26">
        <v>43323</v>
      </c>
      <c r="AB32" s="31">
        <v>32</v>
      </c>
      <c r="AC32" s="31">
        <v>8</v>
      </c>
    </row>
    <row r="33" spans="1:30" s="79" customFormat="1" x14ac:dyDescent="0.3">
      <c r="A33" s="30" t="s">
        <v>129</v>
      </c>
      <c r="B33" s="30" t="s">
        <v>75</v>
      </c>
      <c r="C33" s="30" t="s">
        <v>54</v>
      </c>
      <c r="D33" s="30" t="s">
        <v>189</v>
      </c>
      <c r="E33" s="31">
        <v>3</v>
      </c>
      <c r="F33" s="31">
        <v>3</v>
      </c>
      <c r="G33" s="31">
        <v>3</v>
      </c>
      <c r="H33" s="31">
        <v>3</v>
      </c>
      <c r="I33" s="31">
        <v>0</v>
      </c>
      <c r="J33" s="31">
        <v>2</v>
      </c>
      <c r="K33" s="30" t="s">
        <v>183</v>
      </c>
      <c r="L33" s="30" t="s">
        <v>32</v>
      </c>
      <c r="M33" s="31">
        <v>1</v>
      </c>
      <c r="N33" s="31">
        <v>3</v>
      </c>
      <c r="O33" s="31">
        <v>12</v>
      </c>
      <c r="P33" s="64">
        <f t="shared" si="0"/>
        <v>4.333333333333333</v>
      </c>
      <c r="Q33" s="31"/>
      <c r="R33" s="31"/>
      <c r="S33" s="31">
        <v>185</v>
      </c>
      <c r="T33" s="31">
        <v>22</v>
      </c>
      <c r="U33" s="31">
        <v>17</v>
      </c>
      <c r="V33" s="64">
        <f t="shared" si="1"/>
        <v>8.3021690351533284</v>
      </c>
      <c r="W33" s="31">
        <v>1</v>
      </c>
      <c r="X33" s="31">
        <v>0</v>
      </c>
      <c r="Y33" s="41" t="s">
        <v>300</v>
      </c>
      <c r="Z33" s="30" t="s">
        <v>252</v>
      </c>
      <c r="AA33" s="26">
        <v>43324</v>
      </c>
      <c r="AB33" s="31">
        <v>32</v>
      </c>
      <c r="AC33" s="31">
        <v>8</v>
      </c>
      <c r="AD33" s="79" t="s">
        <v>299</v>
      </c>
    </row>
    <row r="34" spans="1:30" s="78" customFormat="1" x14ac:dyDescent="0.3">
      <c r="A34" s="9" t="s">
        <v>129</v>
      </c>
      <c r="B34" s="9" t="s">
        <v>75</v>
      </c>
      <c r="C34" s="9" t="s">
        <v>101</v>
      </c>
      <c r="D34" s="9" t="s">
        <v>53</v>
      </c>
      <c r="E34" s="11">
        <v>3</v>
      </c>
      <c r="F34" s="11">
        <v>3</v>
      </c>
      <c r="G34" s="11">
        <v>3</v>
      </c>
      <c r="H34" s="11">
        <v>3</v>
      </c>
      <c r="I34" s="11">
        <v>0</v>
      </c>
      <c r="J34" s="11">
        <v>0</v>
      </c>
      <c r="K34" s="9" t="s">
        <v>218</v>
      </c>
      <c r="L34" s="9" t="s">
        <v>81</v>
      </c>
      <c r="M34" s="11">
        <v>1</v>
      </c>
      <c r="N34" s="11">
        <v>7</v>
      </c>
      <c r="O34" s="11">
        <v>14</v>
      </c>
      <c r="P34" s="66">
        <f t="shared" si="0"/>
        <v>2.1428571428571428</v>
      </c>
      <c r="Q34" s="11"/>
      <c r="R34" s="11"/>
      <c r="S34" s="11">
        <v>234</v>
      </c>
      <c r="T34" s="11">
        <v>33</v>
      </c>
      <c r="U34" s="11">
        <v>5</v>
      </c>
      <c r="V34" s="66">
        <f t="shared" si="1"/>
        <v>7.0730478589420649</v>
      </c>
      <c r="W34" s="11">
        <v>0</v>
      </c>
      <c r="X34" s="11">
        <v>1</v>
      </c>
      <c r="Y34" s="39" t="s">
        <v>298</v>
      </c>
      <c r="Z34" s="9" t="s">
        <v>252</v>
      </c>
      <c r="AA34" s="10">
        <v>43324</v>
      </c>
      <c r="AB34" s="11">
        <v>32</v>
      </c>
      <c r="AC34" s="11">
        <v>8</v>
      </c>
      <c r="AD34" s="78" t="s">
        <v>299</v>
      </c>
    </row>
    <row r="35" spans="1:30" s="79" customFormat="1" x14ac:dyDescent="0.3">
      <c r="A35" s="30" t="s">
        <v>54</v>
      </c>
      <c r="B35" s="30" t="s">
        <v>237</v>
      </c>
      <c r="C35" s="30" t="s">
        <v>144</v>
      </c>
      <c r="D35" s="30" t="s">
        <v>75</v>
      </c>
      <c r="E35" s="31">
        <v>3</v>
      </c>
      <c r="F35" s="31">
        <v>3</v>
      </c>
      <c r="G35" s="31">
        <v>3</v>
      </c>
      <c r="H35" s="31">
        <v>3</v>
      </c>
      <c r="I35" s="31">
        <v>1</v>
      </c>
      <c r="J35" s="31">
        <v>1</v>
      </c>
      <c r="K35" s="30" t="s">
        <v>32</v>
      </c>
      <c r="L35" s="30" t="s">
        <v>122</v>
      </c>
      <c r="M35" s="31">
        <v>3</v>
      </c>
      <c r="N35" s="31">
        <v>9</v>
      </c>
      <c r="O35" s="31">
        <v>16</v>
      </c>
      <c r="P35" s="64">
        <f t="shared" si="0"/>
        <v>2.1111111111111112</v>
      </c>
      <c r="Q35" s="31"/>
      <c r="R35" s="31"/>
      <c r="S35" s="31">
        <v>345</v>
      </c>
      <c r="T35" s="31">
        <v>40</v>
      </c>
      <c r="U35" s="31">
        <v>42</v>
      </c>
      <c r="V35" s="64">
        <f t="shared" si="1"/>
        <v>8.4766584766584767</v>
      </c>
      <c r="W35" s="31">
        <v>1</v>
      </c>
      <c r="X35" s="31">
        <v>0</v>
      </c>
      <c r="Y35" s="41" t="s">
        <v>301</v>
      </c>
      <c r="Z35" s="30" t="s">
        <v>252</v>
      </c>
      <c r="AA35" s="26">
        <v>43324</v>
      </c>
      <c r="AB35" s="31">
        <v>32</v>
      </c>
      <c r="AC35" s="31">
        <v>8</v>
      </c>
      <c r="AD35" s="79" t="s">
        <v>299</v>
      </c>
    </row>
    <row r="36" spans="1:30" s="78" customFormat="1" x14ac:dyDescent="0.3">
      <c r="A36" s="9" t="s">
        <v>129</v>
      </c>
      <c r="B36" s="9" t="s">
        <v>75</v>
      </c>
      <c r="C36" s="9" t="s">
        <v>196</v>
      </c>
      <c r="D36" s="9" t="s">
        <v>114</v>
      </c>
      <c r="E36" s="11">
        <v>3</v>
      </c>
      <c r="F36" s="11">
        <v>3</v>
      </c>
      <c r="G36" s="11">
        <v>3</v>
      </c>
      <c r="H36" s="11">
        <v>3</v>
      </c>
      <c r="I36" s="11">
        <v>1</v>
      </c>
      <c r="J36" s="11">
        <v>2</v>
      </c>
      <c r="K36" s="9" t="s">
        <v>88</v>
      </c>
      <c r="L36" s="9" t="s">
        <v>32</v>
      </c>
      <c r="M36" s="11">
        <v>2</v>
      </c>
      <c r="N36" s="11">
        <v>9</v>
      </c>
      <c r="O36" s="11">
        <v>11</v>
      </c>
      <c r="P36" s="66">
        <f t="shared" si="0"/>
        <v>1.4444444444444444</v>
      </c>
      <c r="Q36" s="11"/>
      <c r="R36" s="11"/>
      <c r="S36" s="11">
        <v>215</v>
      </c>
      <c r="T36" s="11">
        <v>32</v>
      </c>
      <c r="U36" s="11">
        <v>25</v>
      </c>
      <c r="V36" s="66">
        <f t="shared" si="1"/>
        <v>6.6323907455012856</v>
      </c>
      <c r="W36" s="11">
        <v>0</v>
      </c>
      <c r="X36" s="11">
        <v>1</v>
      </c>
      <c r="Y36" s="39" t="s">
        <v>304</v>
      </c>
      <c r="Z36" s="9" t="s">
        <v>252</v>
      </c>
      <c r="AA36" s="10">
        <v>43324</v>
      </c>
      <c r="AB36" s="11">
        <v>32</v>
      </c>
      <c r="AC36" s="11">
        <v>8</v>
      </c>
      <c r="AD36" s="78" t="s">
        <v>299</v>
      </c>
    </row>
    <row r="37" spans="1:30" s="79" customFormat="1" x14ac:dyDescent="0.3">
      <c r="A37" s="30" t="s">
        <v>121</v>
      </c>
      <c r="B37" s="30" t="s">
        <v>189</v>
      </c>
      <c r="C37" s="30" t="s">
        <v>102</v>
      </c>
      <c r="D37" s="30" t="s">
        <v>169</v>
      </c>
      <c r="E37" s="31">
        <v>5</v>
      </c>
      <c r="F37" s="31">
        <v>5</v>
      </c>
      <c r="G37" s="31">
        <v>5</v>
      </c>
      <c r="H37" s="31">
        <v>3</v>
      </c>
      <c r="I37" s="31">
        <v>0</v>
      </c>
      <c r="J37" s="31">
        <v>2</v>
      </c>
      <c r="K37" s="30" t="s">
        <v>164</v>
      </c>
      <c r="L37" s="30" t="s">
        <v>309</v>
      </c>
      <c r="M37" s="31">
        <v>5</v>
      </c>
      <c r="N37" s="31">
        <v>2</v>
      </c>
      <c r="O37" s="31">
        <v>19</v>
      </c>
      <c r="P37" s="64">
        <f t="shared" si="0"/>
        <v>12</v>
      </c>
      <c r="Q37" s="31"/>
      <c r="R37" s="31"/>
      <c r="S37" s="31">
        <v>201</v>
      </c>
      <c r="T37" s="31">
        <v>27</v>
      </c>
      <c r="U37" s="31">
        <v>55</v>
      </c>
      <c r="V37" s="64">
        <f t="shared" si="1"/>
        <v>7.1999999999999993</v>
      </c>
      <c r="W37" s="31">
        <v>1</v>
      </c>
      <c r="X37" s="31">
        <v>0</v>
      </c>
      <c r="Y37" s="41" t="s">
        <v>310</v>
      </c>
      <c r="Z37" s="30" t="s">
        <v>252</v>
      </c>
      <c r="AA37" s="26">
        <v>43325</v>
      </c>
      <c r="AB37" s="31">
        <v>33</v>
      </c>
      <c r="AC37" s="31">
        <v>8</v>
      </c>
      <c r="AD37" s="79" t="s">
        <v>311</v>
      </c>
    </row>
    <row r="38" spans="1:30" s="78" customFormat="1" x14ac:dyDescent="0.3">
      <c r="A38" s="9" t="s">
        <v>269</v>
      </c>
      <c r="B38" s="9" t="s">
        <v>188</v>
      </c>
      <c r="C38" s="9" t="s">
        <v>135</v>
      </c>
      <c r="D38" s="9" t="s">
        <v>189</v>
      </c>
      <c r="E38" s="11">
        <v>3</v>
      </c>
      <c r="F38" s="11">
        <v>3</v>
      </c>
      <c r="G38" s="11">
        <v>3</v>
      </c>
      <c r="H38" s="11">
        <v>3</v>
      </c>
      <c r="I38" s="11">
        <v>0</v>
      </c>
      <c r="J38" s="11">
        <v>2</v>
      </c>
      <c r="K38" s="9" t="s">
        <v>32</v>
      </c>
      <c r="L38" s="9" t="s">
        <v>266</v>
      </c>
      <c r="M38" s="11">
        <v>1</v>
      </c>
      <c r="N38" s="11">
        <v>7</v>
      </c>
      <c r="O38" s="11">
        <v>7</v>
      </c>
      <c r="P38" s="66">
        <f t="shared" si="0"/>
        <v>1.1428571428571428</v>
      </c>
      <c r="Q38" s="11"/>
      <c r="R38" s="11"/>
      <c r="S38" s="11">
        <v>168</v>
      </c>
      <c r="T38" s="11">
        <v>27</v>
      </c>
      <c r="U38" s="11">
        <v>10</v>
      </c>
      <c r="V38" s="66">
        <f t="shared" si="1"/>
        <v>6.1840490797546011</v>
      </c>
      <c r="W38" s="11">
        <v>0</v>
      </c>
      <c r="X38" s="11">
        <v>1</v>
      </c>
      <c r="Y38" s="39" t="s">
        <v>312</v>
      </c>
      <c r="Z38" s="9" t="s">
        <v>252</v>
      </c>
      <c r="AA38" s="10">
        <v>43325</v>
      </c>
      <c r="AB38" s="11">
        <v>33</v>
      </c>
      <c r="AC38" s="11">
        <v>8</v>
      </c>
      <c r="AD38" s="78" t="s">
        <v>299</v>
      </c>
    </row>
    <row r="39" spans="1:30" s="78" customFormat="1" x14ac:dyDescent="0.3">
      <c r="A39" s="9" t="s">
        <v>110</v>
      </c>
      <c r="B39" s="9" t="s">
        <v>109</v>
      </c>
      <c r="C39" s="9" t="s">
        <v>313</v>
      </c>
      <c r="D39" s="9" t="s">
        <v>114</v>
      </c>
      <c r="E39" s="11">
        <v>3</v>
      </c>
      <c r="F39" s="11">
        <v>3</v>
      </c>
      <c r="G39" s="11">
        <v>3</v>
      </c>
      <c r="H39" s="11">
        <v>3</v>
      </c>
      <c r="I39" s="11">
        <v>0</v>
      </c>
      <c r="J39" s="11">
        <v>0</v>
      </c>
      <c r="K39" s="9" t="s">
        <v>275</v>
      </c>
      <c r="L39" s="9" t="s">
        <v>56</v>
      </c>
      <c r="M39" s="11">
        <v>1</v>
      </c>
      <c r="N39" s="11">
        <v>6</v>
      </c>
      <c r="O39" s="11">
        <v>7</v>
      </c>
      <c r="P39" s="66">
        <f t="shared" si="0"/>
        <v>1.3333333333333333</v>
      </c>
      <c r="Q39" s="11"/>
      <c r="R39" s="11"/>
      <c r="S39" s="11">
        <v>213</v>
      </c>
      <c r="T39" s="11">
        <v>30</v>
      </c>
      <c r="U39" s="11">
        <v>0</v>
      </c>
      <c r="V39" s="66">
        <f t="shared" si="1"/>
        <v>7.1</v>
      </c>
      <c r="W39" s="11">
        <v>0</v>
      </c>
      <c r="X39" s="11">
        <v>1</v>
      </c>
      <c r="Y39" s="39" t="s">
        <v>314</v>
      </c>
      <c r="Z39" s="9" t="s">
        <v>252</v>
      </c>
      <c r="AA39" s="10">
        <v>43325</v>
      </c>
      <c r="AB39" s="11">
        <v>33</v>
      </c>
      <c r="AC39" s="11">
        <v>8</v>
      </c>
      <c r="AD39" s="78" t="s">
        <v>299</v>
      </c>
    </row>
    <row r="40" spans="1:30" s="78" customFormat="1" x14ac:dyDescent="0.3">
      <c r="A40" s="9" t="s">
        <v>121</v>
      </c>
      <c r="B40" s="9" t="s">
        <v>75</v>
      </c>
      <c r="C40" s="9" t="s">
        <v>135</v>
      </c>
      <c r="D40" s="9" t="s">
        <v>128</v>
      </c>
      <c r="E40" s="11">
        <v>2</v>
      </c>
      <c r="F40" s="11">
        <v>3</v>
      </c>
      <c r="G40" s="11">
        <v>2</v>
      </c>
      <c r="H40" s="11">
        <v>2</v>
      </c>
      <c r="I40" s="11">
        <v>0</v>
      </c>
      <c r="J40" s="11">
        <v>2</v>
      </c>
      <c r="K40" s="9" t="s">
        <v>57</v>
      </c>
      <c r="L40" s="9" t="s">
        <v>111</v>
      </c>
      <c r="M40" s="11">
        <v>0</v>
      </c>
      <c r="N40" s="11">
        <v>9</v>
      </c>
      <c r="O40" s="11">
        <v>10</v>
      </c>
      <c r="P40" s="66">
        <f t="shared" si="0"/>
        <v>1.1111111111111112</v>
      </c>
      <c r="Q40" s="11"/>
      <c r="R40" s="11"/>
      <c r="S40" s="11">
        <v>217</v>
      </c>
      <c r="T40" s="11">
        <v>33</v>
      </c>
      <c r="U40" s="11">
        <v>47</v>
      </c>
      <c r="V40" s="66">
        <f t="shared" si="1"/>
        <v>6.4232856438085841</v>
      </c>
      <c r="W40" s="11">
        <v>0</v>
      </c>
      <c r="X40" s="11">
        <v>1</v>
      </c>
      <c r="Y40" s="39" t="s">
        <v>315</v>
      </c>
      <c r="Z40" s="9" t="s">
        <v>252</v>
      </c>
      <c r="AA40" s="10">
        <v>43325</v>
      </c>
      <c r="AB40" s="11">
        <v>33</v>
      </c>
      <c r="AC40" s="11">
        <v>8</v>
      </c>
      <c r="AD40" s="78" t="s">
        <v>299</v>
      </c>
    </row>
    <row r="41" spans="1:30" s="79" customFormat="1" x14ac:dyDescent="0.3">
      <c r="A41" s="30" t="s">
        <v>75</v>
      </c>
      <c r="B41" s="30" t="s">
        <v>291</v>
      </c>
      <c r="C41" s="30" t="s">
        <v>269</v>
      </c>
      <c r="D41" s="30" t="s">
        <v>101</v>
      </c>
      <c r="E41" s="31">
        <v>3</v>
      </c>
      <c r="F41" s="31">
        <v>3</v>
      </c>
      <c r="G41" s="31">
        <v>3</v>
      </c>
      <c r="H41" s="31">
        <v>3</v>
      </c>
      <c r="I41" s="31">
        <v>0</v>
      </c>
      <c r="J41" s="31">
        <v>0</v>
      </c>
      <c r="K41" s="30" t="s">
        <v>221</v>
      </c>
      <c r="L41" s="30" t="s">
        <v>212</v>
      </c>
      <c r="M41" s="31">
        <v>7</v>
      </c>
      <c r="N41" s="31">
        <v>3</v>
      </c>
      <c r="O41" s="31">
        <v>13</v>
      </c>
      <c r="P41" s="64">
        <f t="shared" si="0"/>
        <v>6.666666666666667</v>
      </c>
      <c r="Q41" s="31">
        <v>29616</v>
      </c>
      <c r="R41" s="31">
        <f t="shared" ref="R41" si="3">Q41/(T41+U41/60)</f>
        <v>665.02994011976045</v>
      </c>
      <c r="S41" s="31">
        <v>334</v>
      </c>
      <c r="T41" s="31">
        <v>44</v>
      </c>
      <c r="U41" s="31">
        <v>32</v>
      </c>
      <c r="V41" s="64">
        <f t="shared" si="1"/>
        <v>7.5</v>
      </c>
      <c r="W41" s="31">
        <v>1</v>
      </c>
      <c r="X41" s="31">
        <v>0</v>
      </c>
      <c r="Y41" s="41" t="s">
        <v>317</v>
      </c>
      <c r="Z41" s="30" t="s">
        <v>252</v>
      </c>
      <c r="AA41" s="26">
        <v>43326</v>
      </c>
      <c r="AB41" s="31">
        <v>33</v>
      </c>
      <c r="AC41" s="31">
        <v>8</v>
      </c>
    </row>
    <row r="42" spans="1:30" s="78" customFormat="1" x14ac:dyDescent="0.3">
      <c r="A42" s="9" t="s">
        <v>164</v>
      </c>
      <c r="B42" s="9" t="s">
        <v>336</v>
      </c>
      <c r="C42" s="9" t="s">
        <v>144</v>
      </c>
      <c r="D42" s="9" t="s">
        <v>109</v>
      </c>
      <c r="E42" s="11">
        <v>3</v>
      </c>
      <c r="F42" s="11">
        <v>3</v>
      </c>
      <c r="G42" s="11">
        <v>3</v>
      </c>
      <c r="H42" s="11">
        <v>3</v>
      </c>
      <c r="I42" s="11">
        <v>0</v>
      </c>
      <c r="J42" s="11">
        <v>2</v>
      </c>
      <c r="K42" s="9" t="s">
        <v>218</v>
      </c>
      <c r="L42" s="9" t="s">
        <v>183</v>
      </c>
      <c r="M42" s="11">
        <v>5</v>
      </c>
      <c r="N42" s="11">
        <v>2</v>
      </c>
      <c r="O42" s="11">
        <v>8</v>
      </c>
      <c r="P42" s="66">
        <f t="shared" si="0"/>
        <v>6.5</v>
      </c>
      <c r="Q42" s="11"/>
      <c r="R42" s="11"/>
      <c r="S42" s="11">
        <v>152</v>
      </c>
      <c r="T42" s="11">
        <v>24</v>
      </c>
      <c r="U42" s="11">
        <v>19</v>
      </c>
      <c r="V42" s="66">
        <f t="shared" si="1"/>
        <v>6.2508567511994517</v>
      </c>
      <c r="W42" s="11">
        <v>0</v>
      </c>
      <c r="X42" s="11">
        <v>1</v>
      </c>
      <c r="Y42" s="39" t="s">
        <v>337</v>
      </c>
      <c r="Z42" s="9" t="s">
        <v>252</v>
      </c>
      <c r="AA42" s="10">
        <v>43327</v>
      </c>
      <c r="AB42" s="11">
        <v>33</v>
      </c>
      <c r="AC42" s="11">
        <v>8</v>
      </c>
    </row>
    <row r="43" spans="1:30" s="78" customFormat="1" x14ac:dyDescent="0.3">
      <c r="A43" s="9" t="s">
        <v>164</v>
      </c>
      <c r="B43" s="9" t="s">
        <v>114</v>
      </c>
      <c r="C43" s="9" t="s">
        <v>129</v>
      </c>
      <c r="D43" s="9" t="s">
        <v>184</v>
      </c>
      <c r="E43" s="11">
        <v>3</v>
      </c>
      <c r="F43" s="11">
        <v>3</v>
      </c>
      <c r="G43" s="11">
        <v>3</v>
      </c>
      <c r="H43" s="11">
        <v>3</v>
      </c>
      <c r="I43" s="11">
        <v>0</v>
      </c>
      <c r="J43" s="11">
        <v>0</v>
      </c>
      <c r="K43" s="9" t="s">
        <v>111</v>
      </c>
      <c r="L43" s="9" t="s">
        <v>91</v>
      </c>
      <c r="M43" s="11">
        <v>7</v>
      </c>
      <c r="N43" s="11">
        <v>6</v>
      </c>
      <c r="O43" s="11">
        <v>8</v>
      </c>
      <c r="P43" s="66">
        <f t="shared" si="0"/>
        <v>2.5</v>
      </c>
      <c r="Q43" s="11"/>
      <c r="R43" s="11"/>
      <c r="S43" s="11">
        <v>297</v>
      </c>
      <c r="T43" s="11">
        <v>34</v>
      </c>
      <c r="U43" s="11">
        <v>42</v>
      </c>
      <c r="V43" s="66">
        <f t="shared" si="1"/>
        <v>8.5590778097982696</v>
      </c>
      <c r="W43" s="11">
        <v>0</v>
      </c>
      <c r="X43" s="11">
        <v>1</v>
      </c>
      <c r="Y43" s="39" t="s">
        <v>344</v>
      </c>
      <c r="Z43" s="9" t="s">
        <v>339</v>
      </c>
      <c r="AA43" s="10">
        <v>43330</v>
      </c>
      <c r="AB43" s="11">
        <v>33</v>
      </c>
      <c r="AC43" s="11">
        <v>8</v>
      </c>
    </row>
    <row r="44" spans="1:30" s="79" customFormat="1" x14ac:dyDescent="0.3">
      <c r="A44" s="30" t="s">
        <v>33</v>
      </c>
      <c r="B44" s="30" t="s">
        <v>169</v>
      </c>
      <c r="C44" s="30" t="s">
        <v>164</v>
      </c>
      <c r="D44" s="30" t="s">
        <v>189</v>
      </c>
      <c r="E44" s="31">
        <v>2</v>
      </c>
      <c r="F44" s="31">
        <v>3</v>
      </c>
      <c r="G44" s="31">
        <v>2</v>
      </c>
      <c r="H44" s="31">
        <v>3</v>
      </c>
      <c r="I44" s="31">
        <v>0</v>
      </c>
      <c r="J44" s="31">
        <v>1</v>
      </c>
      <c r="K44" s="30" t="s">
        <v>218</v>
      </c>
      <c r="L44" s="30" t="s">
        <v>32</v>
      </c>
      <c r="M44" s="31">
        <v>4</v>
      </c>
      <c r="N44" s="31">
        <v>8</v>
      </c>
      <c r="O44" s="31">
        <v>11</v>
      </c>
      <c r="P44" s="64">
        <f t="shared" si="0"/>
        <v>1.875</v>
      </c>
      <c r="Q44" s="31"/>
      <c r="R44" s="31"/>
      <c r="S44" s="31">
        <v>202</v>
      </c>
      <c r="T44" s="31">
        <v>31</v>
      </c>
      <c r="U44" s="31">
        <v>23</v>
      </c>
      <c r="V44" s="64">
        <f t="shared" si="1"/>
        <v>6.436537440254912</v>
      </c>
      <c r="W44" s="31">
        <v>1</v>
      </c>
      <c r="X44" s="31">
        <v>0</v>
      </c>
      <c r="Y44" s="41" t="s">
        <v>362</v>
      </c>
      <c r="Z44" s="30" t="s">
        <v>339</v>
      </c>
      <c r="AA44" s="26">
        <v>43333</v>
      </c>
      <c r="AB44" s="31">
        <v>34</v>
      </c>
      <c r="AC44" s="31">
        <v>8</v>
      </c>
    </row>
    <row r="45" spans="1:30" s="79" customFormat="1" x14ac:dyDescent="0.3">
      <c r="A45" s="30" t="s">
        <v>196</v>
      </c>
      <c r="B45" s="30" t="s">
        <v>184</v>
      </c>
      <c r="C45" s="30" t="s">
        <v>155</v>
      </c>
      <c r="D45" s="30" t="s">
        <v>55</v>
      </c>
      <c r="E45" s="31">
        <v>4</v>
      </c>
      <c r="F45" s="31">
        <v>3</v>
      </c>
      <c r="G45" s="31">
        <v>4</v>
      </c>
      <c r="H45" s="31">
        <v>3</v>
      </c>
      <c r="I45" s="31">
        <v>0</v>
      </c>
      <c r="J45" s="31">
        <v>0</v>
      </c>
      <c r="K45" s="30" t="s">
        <v>99</v>
      </c>
      <c r="L45" s="30" t="s">
        <v>105</v>
      </c>
      <c r="M45" s="31">
        <v>1</v>
      </c>
      <c r="N45" s="31">
        <v>3</v>
      </c>
      <c r="O45" s="31">
        <v>22</v>
      </c>
      <c r="P45" s="64">
        <f t="shared" si="0"/>
        <v>7.666666666666667</v>
      </c>
      <c r="Q45" s="31"/>
      <c r="R45" s="31"/>
      <c r="S45" s="31">
        <v>268</v>
      </c>
      <c r="T45" s="31">
        <v>37</v>
      </c>
      <c r="U45" s="31">
        <v>47</v>
      </c>
      <c r="V45" s="64">
        <f t="shared" si="1"/>
        <v>7.093074547860609</v>
      </c>
      <c r="W45" s="31">
        <v>1</v>
      </c>
      <c r="X45" s="31">
        <v>0</v>
      </c>
      <c r="Y45" s="41" t="s">
        <v>369</v>
      </c>
      <c r="Z45" s="30" t="s">
        <v>370</v>
      </c>
      <c r="AA45" s="26">
        <v>43345</v>
      </c>
      <c r="AB45" s="31">
        <v>35</v>
      </c>
      <c r="AC45" s="31">
        <v>9</v>
      </c>
    </row>
    <row r="46" spans="1:30" s="79" customFormat="1" x14ac:dyDescent="0.3">
      <c r="A46" s="30" t="s">
        <v>196</v>
      </c>
      <c r="B46" s="30" t="s">
        <v>101</v>
      </c>
      <c r="C46" s="30" t="s">
        <v>110</v>
      </c>
      <c r="D46" s="30" t="s">
        <v>371</v>
      </c>
      <c r="E46" s="31">
        <v>4</v>
      </c>
      <c r="F46" s="31">
        <v>4</v>
      </c>
      <c r="G46" s="31">
        <v>4</v>
      </c>
      <c r="H46" s="31">
        <v>3</v>
      </c>
      <c r="I46" s="31">
        <v>0</v>
      </c>
      <c r="J46" s="31">
        <v>0</v>
      </c>
      <c r="K46" s="30" t="s">
        <v>17</v>
      </c>
      <c r="L46" s="30" t="s">
        <v>81</v>
      </c>
      <c r="M46" s="31">
        <v>1</v>
      </c>
      <c r="N46" s="31">
        <v>0</v>
      </c>
      <c r="O46" s="31">
        <v>7</v>
      </c>
      <c r="P46" s="64">
        <v>8</v>
      </c>
      <c r="Q46" s="31"/>
      <c r="R46" s="31"/>
      <c r="S46" s="31">
        <v>135</v>
      </c>
      <c r="T46" s="31">
        <v>16</v>
      </c>
      <c r="U46" s="31">
        <v>11</v>
      </c>
      <c r="V46" s="64">
        <f t="shared" si="1"/>
        <v>8.3419155509783725</v>
      </c>
      <c r="W46" s="31">
        <v>1</v>
      </c>
      <c r="X46" s="31">
        <v>0</v>
      </c>
      <c r="Y46" s="26" t="s">
        <v>372</v>
      </c>
      <c r="Z46" s="30" t="s">
        <v>370</v>
      </c>
      <c r="AA46" s="26">
        <v>43345</v>
      </c>
      <c r="AB46" s="31">
        <v>35</v>
      </c>
      <c r="AC46" s="31">
        <v>9</v>
      </c>
    </row>
    <row r="47" spans="1:30" s="78" customFormat="1" x14ac:dyDescent="0.3">
      <c r="A47" s="9" t="s">
        <v>53</v>
      </c>
      <c r="B47" s="9" t="s">
        <v>114</v>
      </c>
      <c r="C47" s="9" t="s">
        <v>123</v>
      </c>
      <c r="D47" s="9" t="s">
        <v>101</v>
      </c>
      <c r="E47" s="11">
        <v>3</v>
      </c>
      <c r="F47" s="11">
        <v>3</v>
      </c>
      <c r="G47" s="11">
        <v>3</v>
      </c>
      <c r="H47" s="11">
        <v>3</v>
      </c>
      <c r="I47" s="11">
        <v>0</v>
      </c>
      <c r="J47" s="11">
        <v>1</v>
      </c>
      <c r="K47" s="9" t="s">
        <v>117</v>
      </c>
      <c r="L47" s="9" t="s">
        <v>183</v>
      </c>
      <c r="M47" s="11">
        <v>2</v>
      </c>
      <c r="N47" s="11">
        <v>4</v>
      </c>
      <c r="O47" s="11">
        <v>10</v>
      </c>
      <c r="P47" s="66">
        <f t="shared" si="0"/>
        <v>3</v>
      </c>
      <c r="Q47" s="11"/>
      <c r="R47" s="11"/>
      <c r="S47" s="11">
        <v>215</v>
      </c>
      <c r="T47" s="11">
        <v>28</v>
      </c>
      <c r="U47" s="11">
        <v>52</v>
      </c>
      <c r="V47" s="66">
        <f t="shared" si="1"/>
        <v>7.4480369515011544</v>
      </c>
      <c r="W47" s="11">
        <v>0</v>
      </c>
      <c r="X47" s="11">
        <v>1</v>
      </c>
      <c r="Y47" s="39" t="s">
        <v>373</v>
      </c>
      <c r="Z47" s="9" t="s">
        <v>370</v>
      </c>
      <c r="AA47" s="10">
        <v>43345</v>
      </c>
      <c r="AB47" s="11">
        <v>35</v>
      </c>
      <c r="AC47" s="11">
        <v>9</v>
      </c>
    </row>
    <row r="48" spans="1:30" s="79" customFormat="1" x14ac:dyDescent="0.3">
      <c r="A48" s="30" t="s">
        <v>53</v>
      </c>
      <c r="B48" s="30" t="s">
        <v>188</v>
      </c>
      <c r="C48" s="30" t="s">
        <v>129</v>
      </c>
      <c r="D48" s="30" t="s">
        <v>114</v>
      </c>
      <c r="E48" s="31">
        <v>4</v>
      </c>
      <c r="F48" s="31">
        <v>3</v>
      </c>
      <c r="G48" s="31">
        <v>3</v>
      </c>
      <c r="H48" s="31">
        <v>3</v>
      </c>
      <c r="I48" s="31">
        <v>0</v>
      </c>
      <c r="J48" s="31">
        <v>0</v>
      </c>
      <c r="K48" s="30" t="s">
        <v>223</v>
      </c>
      <c r="L48" s="30" t="s">
        <v>183</v>
      </c>
      <c r="M48" s="31">
        <v>2</v>
      </c>
      <c r="N48" s="31">
        <v>0</v>
      </c>
      <c r="O48" s="31">
        <v>6</v>
      </c>
      <c r="P48" s="64">
        <v>8</v>
      </c>
      <c r="Q48" s="31"/>
      <c r="R48" s="31"/>
      <c r="S48" s="31">
        <v>108</v>
      </c>
      <c r="T48" s="31">
        <v>19</v>
      </c>
      <c r="U48" s="31">
        <v>53</v>
      </c>
      <c r="V48" s="64">
        <f t="shared" si="1"/>
        <v>5.4316848281642915</v>
      </c>
      <c r="W48" s="31">
        <v>1</v>
      </c>
      <c r="X48" s="31">
        <v>0</v>
      </c>
      <c r="Y48" s="26">
        <v>44314</v>
      </c>
      <c r="Z48" s="30" t="s">
        <v>370</v>
      </c>
      <c r="AA48" s="26">
        <v>43345</v>
      </c>
      <c r="AB48" s="31">
        <v>35</v>
      </c>
      <c r="AC48" s="31">
        <v>9</v>
      </c>
    </row>
    <row r="49" spans="1:29" s="78" customFormat="1" x14ac:dyDescent="0.3">
      <c r="A49" s="9" t="s">
        <v>154</v>
      </c>
      <c r="B49" s="9" t="s">
        <v>169</v>
      </c>
      <c r="C49" s="9" t="s">
        <v>274</v>
      </c>
      <c r="D49" s="9" t="s">
        <v>55</v>
      </c>
      <c r="E49" s="11">
        <v>4</v>
      </c>
      <c r="F49" s="11">
        <v>3</v>
      </c>
      <c r="G49" s="11">
        <v>3</v>
      </c>
      <c r="H49" s="11">
        <v>3</v>
      </c>
      <c r="I49" s="11">
        <v>0</v>
      </c>
      <c r="J49" s="11">
        <v>0</v>
      </c>
      <c r="K49" s="9" t="s">
        <v>183</v>
      </c>
      <c r="L49" s="9" t="s">
        <v>192</v>
      </c>
      <c r="M49" s="11">
        <v>2</v>
      </c>
      <c r="N49" s="11">
        <v>4</v>
      </c>
      <c r="O49" s="11">
        <v>19</v>
      </c>
      <c r="P49" s="66">
        <f t="shared" si="0"/>
        <v>5.25</v>
      </c>
      <c r="Q49" s="11"/>
      <c r="R49" s="11"/>
      <c r="S49" s="11">
        <v>244</v>
      </c>
      <c r="T49" s="11">
        <v>32</v>
      </c>
      <c r="U49" s="11">
        <v>58</v>
      </c>
      <c r="V49" s="66">
        <f t="shared" si="1"/>
        <v>7.401415571284125</v>
      </c>
      <c r="W49" s="11">
        <v>1</v>
      </c>
      <c r="X49" s="11">
        <v>0</v>
      </c>
      <c r="Y49" s="39" t="s">
        <v>374</v>
      </c>
      <c r="Z49" s="9" t="s">
        <v>370</v>
      </c>
      <c r="AA49" s="10">
        <v>43345</v>
      </c>
      <c r="AB49" s="11">
        <v>35</v>
      </c>
      <c r="AC49" s="11">
        <v>9</v>
      </c>
    </row>
    <row r="50" spans="1:29" s="78" customFormat="1" x14ac:dyDescent="0.3">
      <c r="A50" s="9" t="s">
        <v>196</v>
      </c>
      <c r="B50" s="9" t="s">
        <v>189</v>
      </c>
      <c r="C50" s="9" t="s">
        <v>241</v>
      </c>
      <c r="D50" s="9" t="s">
        <v>109</v>
      </c>
      <c r="E50" s="11">
        <v>3</v>
      </c>
      <c r="F50" s="11">
        <v>3</v>
      </c>
      <c r="G50" s="11">
        <v>3</v>
      </c>
      <c r="H50" s="11">
        <v>3</v>
      </c>
      <c r="I50" s="11">
        <v>0</v>
      </c>
      <c r="J50" s="11">
        <v>2</v>
      </c>
      <c r="K50" s="9" t="s">
        <v>375</v>
      </c>
      <c r="L50" s="9" t="s">
        <v>192</v>
      </c>
      <c r="M50" s="11">
        <v>2</v>
      </c>
      <c r="N50" s="11">
        <v>7</v>
      </c>
      <c r="O50" s="11">
        <v>16</v>
      </c>
      <c r="P50" s="66">
        <f t="shared" si="0"/>
        <v>2.5714285714285716</v>
      </c>
      <c r="Q50" s="11"/>
      <c r="R50" s="11"/>
      <c r="S50" s="11">
        <v>253</v>
      </c>
      <c r="T50" s="11">
        <v>39</v>
      </c>
      <c r="U50" s="11">
        <v>32</v>
      </c>
      <c r="V50" s="66">
        <f t="shared" si="1"/>
        <v>6.399662731871838</v>
      </c>
      <c r="W50" s="11">
        <v>0</v>
      </c>
      <c r="X50" s="11">
        <v>1</v>
      </c>
      <c r="Y50" s="39" t="s">
        <v>376</v>
      </c>
      <c r="Z50" s="9" t="s">
        <v>370</v>
      </c>
      <c r="AA50" s="10">
        <v>43346</v>
      </c>
      <c r="AB50" s="11">
        <v>36</v>
      </c>
      <c r="AC50" s="11">
        <v>9</v>
      </c>
    </row>
    <row r="51" spans="1:29" s="78" customFormat="1" x14ac:dyDescent="0.3">
      <c r="A51" s="9" t="s">
        <v>53</v>
      </c>
      <c r="B51" s="9" t="s">
        <v>379</v>
      </c>
      <c r="C51" s="9" t="s">
        <v>43</v>
      </c>
      <c r="D51" s="9" t="s">
        <v>114</v>
      </c>
      <c r="E51" s="11">
        <v>2</v>
      </c>
      <c r="F51" s="11">
        <v>3</v>
      </c>
      <c r="G51" s="11">
        <v>3</v>
      </c>
      <c r="H51" s="11">
        <v>2</v>
      </c>
      <c r="I51" s="11">
        <v>0</v>
      </c>
      <c r="J51" s="11">
        <v>0</v>
      </c>
      <c r="K51" s="9" t="s">
        <v>192</v>
      </c>
      <c r="L51" s="9" t="s">
        <v>123</v>
      </c>
      <c r="M51" s="11">
        <v>3</v>
      </c>
      <c r="N51" s="11">
        <v>4</v>
      </c>
      <c r="O51" s="11">
        <v>6</v>
      </c>
      <c r="P51" s="66">
        <f t="shared" si="0"/>
        <v>2.25</v>
      </c>
      <c r="Q51" s="11"/>
      <c r="R51" s="11"/>
      <c r="S51" s="11">
        <v>113</v>
      </c>
      <c r="T51" s="11">
        <v>21</v>
      </c>
      <c r="U51" s="11">
        <v>39</v>
      </c>
      <c r="V51" s="66">
        <f t="shared" si="1"/>
        <v>5.2193995381062361</v>
      </c>
      <c r="W51" s="11">
        <v>0</v>
      </c>
      <c r="X51" s="11">
        <v>1</v>
      </c>
      <c r="Y51" s="39" t="s">
        <v>380</v>
      </c>
      <c r="Z51" s="9" t="s">
        <v>370</v>
      </c>
      <c r="AA51" s="10">
        <v>43346</v>
      </c>
      <c r="AB51" s="11">
        <v>36</v>
      </c>
      <c r="AC51" s="11">
        <v>9</v>
      </c>
    </row>
    <row r="52" spans="1:29" x14ac:dyDescent="0.3">
      <c r="P52" s="64" t="e">
        <f t="shared" si="0"/>
        <v>#DIV/0!</v>
      </c>
      <c r="V52" s="64" t="e">
        <f t="shared" si="1"/>
        <v>#DIV/0!</v>
      </c>
    </row>
    <row r="53" spans="1:29" x14ac:dyDescent="0.3">
      <c r="P53" s="64" t="e">
        <f t="shared" si="0"/>
        <v>#DIV/0!</v>
      </c>
      <c r="V53" s="64" t="e">
        <f t="shared" si="1"/>
        <v>#DIV/0!</v>
      </c>
    </row>
    <row r="54" spans="1:29" x14ac:dyDescent="0.3">
      <c r="P54" s="64" t="e">
        <f t="shared" si="0"/>
        <v>#DIV/0!</v>
      </c>
    </row>
    <row r="55" spans="1:29" x14ac:dyDescent="0.3">
      <c r="P55" s="64" t="e">
        <f t="shared" si="0"/>
        <v>#DIV/0!</v>
      </c>
    </row>
  </sheetData>
  <autoFilter ref="A1:AD55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workbookViewId="0">
      <selection activeCell="C12" sqref="C12"/>
    </sheetView>
  </sheetViews>
  <sheetFormatPr baseColWidth="10" defaultRowHeight="14.4" x14ac:dyDescent="0.3"/>
  <cols>
    <col min="1" max="1" width="8.33203125" style="1" bestFit="1" customWidth="1"/>
    <col min="2" max="2" width="11.44140625" style="1"/>
    <col min="3" max="9" width="8.33203125" style="1" bestFit="1" customWidth="1"/>
    <col min="10" max="10" width="8.33203125" style="51" bestFit="1" customWidth="1"/>
    <col min="11" max="15" width="8.33203125" style="1" bestFit="1" customWidth="1"/>
    <col min="16" max="16" width="11.44140625" style="1"/>
    <col min="17" max="17" width="8.33203125" style="51" bestFit="1" customWidth="1"/>
    <col min="18" max="19" width="8.33203125" style="1" bestFit="1" customWidth="1"/>
    <col min="20" max="20" width="8.33203125" style="95" bestFit="1" customWidth="1"/>
  </cols>
  <sheetData>
    <row r="1" spans="1:20" ht="87.6" x14ac:dyDescent="0.3">
      <c r="A1" s="94" t="s">
        <v>167</v>
      </c>
      <c r="B1" s="94"/>
      <c r="C1" s="96" t="s">
        <v>4</v>
      </c>
      <c r="D1" s="96" t="s">
        <v>5</v>
      </c>
      <c r="E1" s="96" t="s">
        <v>6</v>
      </c>
      <c r="F1" s="97" t="s">
        <v>7</v>
      </c>
      <c r="G1" s="98" t="s">
        <v>148</v>
      </c>
      <c r="H1" s="99" t="s">
        <v>19</v>
      </c>
      <c r="I1" s="99" t="s">
        <v>18</v>
      </c>
      <c r="J1" s="100" t="s">
        <v>174</v>
      </c>
      <c r="K1" s="101" t="s">
        <v>20</v>
      </c>
      <c r="L1" s="102" t="s">
        <v>147</v>
      </c>
      <c r="M1" s="103" t="s">
        <v>153</v>
      </c>
      <c r="N1" s="103" t="s">
        <v>152</v>
      </c>
      <c r="O1" s="104" t="s">
        <v>356</v>
      </c>
      <c r="P1" s="105"/>
      <c r="Q1" s="111" t="s">
        <v>377</v>
      </c>
      <c r="R1" s="107" t="s">
        <v>378</v>
      </c>
      <c r="S1" s="108" t="s">
        <v>381</v>
      </c>
      <c r="T1" s="112" t="s">
        <v>382</v>
      </c>
    </row>
    <row r="2" spans="1:20" x14ac:dyDescent="0.3">
      <c r="A2" s="1">
        <v>27</v>
      </c>
      <c r="C2" s="1">
        <f>SUMIF(Botlane!AB:AB,'Bot semaine'!A2,Botlane!M:M)</f>
        <v>7</v>
      </c>
      <c r="D2" s="1">
        <f>SUMIF(Botlane!AB:AB,'Bot semaine'!A2,Botlane!N:N)</f>
        <v>13</v>
      </c>
      <c r="E2" s="1">
        <f>SUMIF(Botlane!AB:AB,'Bot semaine'!A2,Botlane!O:O)</f>
        <v>15</v>
      </c>
      <c r="H2" s="1">
        <f>SUMIF(Botlane!AB:AB,'Bot semaine'!A2,Botlane!T:T)</f>
        <v>58</v>
      </c>
      <c r="I2" s="1">
        <f>SUMIF(Botlane!AB:AB,'Bot semaine'!A2,Botlane!U:U)</f>
        <v>65</v>
      </c>
      <c r="J2" s="51">
        <f>(C2+E2)/D2</f>
        <v>1.6923076923076923</v>
      </c>
      <c r="M2" s="1">
        <f>SUMIF(Botlane!AB:AB,'Bot semaine'!A2,Botlane!W:W)</f>
        <v>0</v>
      </c>
      <c r="N2" s="1">
        <f>SUMIF(Botlane!AB:AB,'Bot semaine'!A2,Botlane!X:X)</f>
        <v>2</v>
      </c>
      <c r="O2" s="95">
        <f>M2/(M2+N2)</f>
        <v>0</v>
      </c>
      <c r="Q2" s="51">
        <f>(SUM(C2:C27)+SUM(E2:E27))/SUM(D2:D27)</f>
        <v>3.1434599156118144</v>
      </c>
      <c r="T2" s="95">
        <f>SUM(M2:M27)/(SUM(M2:M27)+SUM(N2:N27))</f>
        <v>0.52</v>
      </c>
    </row>
    <row r="3" spans="1:20" x14ac:dyDescent="0.3">
      <c r="A3" s="1">
        <v>28</v>
      </c>
      <c r="C3" s="1">
        <f>SUMIF(Botlane!AB:AB,'Bot semaine'!A3,Botlane!M:M)</f>
        <v>9</v>
      </c>
      <c r="D3" s="1">
        <f>SUMIF(Botlane!AB:AB,'Bot semaine'!A3,Botlane!N:N)</f>
        <v>16</v>
      </c>
      <c r="E3" s="1">
        <f>SUMIF(Botlane!AB:AB,'Bot semaine'!A3,Botlane!O:O)</f>
        <v>54</v>
      </c>
      <c r="H3" s="1">
        <f>SUMIF(Botlane!AB:AB,'Bot semaine'!A3,Botlane!T:T)</f>
        <v>117</v>
      </c>
      <c r="I3" s="1">
        <f>SUMIF(Botlane!AB:AB,'Bot semaine'!A3,Botlane!U:U)</f>
        <v>168</v>
      </c>
      <c r="J3" s="51">
        <f t="shared" ref="J3:J11" si="0">(C3+E3)/D3</f>
        <v>3.9375</v>
      </c>
      <c r="M3" s="1">
        <f>SUMIF(Botlane!AB:AB,'Bot semaine'!A3,Botlane!W:W)</f>
        <v>1</v>
      </c>
      <c r="N3" s="1">
        <f>SUMIF(Botlane!AB:AB,'Bot semaine'!A3,Botlane!X:X)</f>
        <v>3</v>
      </c>
      <c r="O3" s="95">
        <f t="shared" ref="O3:O11" si="1">M3/(M3+N3)</f>
        <v>0.25</v>
      </c>
      <c r="Q3" s="51">
        <f>Q2</f>
        <v>3.1434599156118144</v>
      </c>
      <c r="T3" s="95">
        <f>T2</f>
        <v>0.52</v>
      </c>
    </row>
    <row r="4" spans="1:20" x14ac:dyDescent="0.3">
      <c r="A4" s="1">
        <v>29</v>
      </c>
      <c r="C4" s="1">
        <f>SUMIF(Botlane!AB:AB,'Bot semaine'!A4,Botlane!M:M)</f>
        <v>21</v>
      </c>
      <c r="D4" s="1">
        <f>SUMIF(Botlane!AB:AB,'Bot semaine'!A4,Botlane!N:N)</f>
        <v>22</v>
      </c>
      <c r="E4" s="1">
        <f>SUMIF(Botlane!AB:AB,'Bot semaine'!A4,Botlane!O:O)</f>
        <v>83</v>
      </c>
      <c r="H4" s="1">
        <f>SUMIF(Botlane!AB:AB,'Bot semaine'!A4,Botlane!T:T)</f>
        <v>147</v>
      </c>
      <c r="I4" s="1">
        <f>SUMIF(Botlane!AB:AB,'Bot semaine'!A4,Botlane!U:U)</f>
        <v>92</v>
      </c>
      <c r="J4" s="51">
        <f t="shared" si="0"/>
        <v>4.7272727272727275</v>
      </c>
      <c r="M4" s="1">
        <f>SUMIF(Botlane!AB:AB,'Bot semaine'!A4,Botlane!W:W)</f>
        <v>3</v>
      </c>
      <c r="N4" s="1">
        <f>SUMIF(Botlane!AB:AB,'Bot semaine'!A4,Botlane!X:X)</f>
        <v>2</v>
      </c>
      <c r="O4" s="95">
        <f t="shared" si="1"/>
        <v>0.6</v>
      </c>
      <c r="Q4" s="51">
        <f t="shared" ref="Q4:Q11" si="2">Q3</f>
        <v>3.1434599156118144</v>
      </c>
      <c r="T4" s="95">
        <f t="shared" ref="T4:T11" si="3">T3</f>
        <v>0.52</v>
      </c>
    </row>
    <row r="5" spans="1:20" x14ac:dyDescent="0.3">
      <c r="A5" s="1">
        <v>30</v>
      </c>
      <c r="C5" s="1">
        <f>SUMIF(Botlane!AB:AB,'Bot semaine'!A5,Botlane!M:M)</f>
        <v>13</v>
      </c>
      <c r="D5" s="1">
        <f>SUMIF(Botlane!AB:AB,'Bot semaine'!A5,Botlane!N:N)</f>
        <v>29</v>
      </c>
      <c r="E5" s="1">
        <f>SUMIF(Botlane!AB:AB,'Bot semaine'!A5,Botlane!O:O)</f>
        <v>57</v>
      </c>
      <c r="H5" s="1">
        <f>SUMIF(Botlane!AB:AB,'Bot semaine'!A5,Botlane!T:T)</f>
        <v>136</v>
      </c>
      <c r="I5" s="1">
        <f>SUMIF(Botlane!AB:AB,'Bot semaine'!A5,Botlane!U:U)</f>
        <v>133</v>
      </c>
      <c r="J5" s="51">
        <f t="shared" si="0"/>
        <v>2.4137931034482758</v>
      </c>
      <c r="M5" s="1">
        <f>SUMIF(Botlane!AB:AB,'Bot semaine'!A5,Botlane!W:W)</f>
        <v>3</v>
      </c>
      <c r="N5" s="1">
        <f>SUMIF(Botlane!AB:AB,'Bot semaine'!A5,Botlane!X:X)</f>
        <v>2</v>
      </c>
      <c r="O5" s="95">
        <f t="shared" si="1"/>
        <v>0.6</v>
      </c>
      <c r="Q5" s="51">
        <f t="shared" si="2"/>
        <v>3.1434599156118144</v>
      </c>
      <c r="T5" s="95">
        <f t="shared" si="3"/>
        <v>0.52</v>
      </c>
    </row>
    <row r="6" spans="1:20" x14ac:dyDescent="0.3">
      <c r="A6" s="1">
        <v>31</v>
      </c>
      <c r="C6" s="1">
        <f>SUMIF(Botlane!AB:AB,'Bot semaine'!A6,Botlane!M:M)</f>
        <v>4</v>
      </c>
      <c r="D6" s="1">
        <f>SUMIF(Botlane!AB:AB,'Bot semaine'!A6,Botlane!N:N)</f>
        <v>5</v>
      </c>
      <c r="E6" s="1">
        <f>SUMIF(Botlane!AB:AB,'Bot semaine'!A6,Botlane!O:O)</f>
        <v>25</v>
      </c>
      <c r="H6" s="1">
        <f>SUMIF(Botlane!AB:AB,'Bot semaine'!A6,Botlane!T:T)</f>
        <v>44</v>
      </c>
      <c r="I6" s="1">
        <f>SUMIF(Botlane!AB:AB,'Bot semaine'!A6,Botlane!U:U)</f>
        <v>25</v>
      </c>
      <c r="J6" s="51">
        <f t="shared" si="0"/>
        <v>5.8</v>
      </c>
      <c r="M6" s="1">
        <f>SUMIF(Botlane!AB:AB,'Bot semaine'!A6,Botlane!W:W)</f>
        <v>0</v>
      </c>
      <c r="N6" s="1">
        <f>SUMIF(Botlane!AB:AB,'Bot semaine'!A6,Botlane!X:X)</f>
        <v>1</v>
      </c>
      <c r="O6" s="95">
        <f t="shared" si="1"/>
        <v>0</v>
      </c>
      <c r="Q6" s="51">
        <f t="shared" si="2"/>
        <v>3.1434599156118144</v>
      </c>
      <c r="T6" s="95">
        <f t="shared" si="3"/>
        <v>0.52</v>
      </c>
    </row>
    <row r="7" spans="1:20" x14ac:dyDescent="0.3">
      <c r="A7" s="1">
        <v>32</v>
      </c>
      <c r="C7" s="1">
        <f>SUMIF(Botlane!AB:AB,'Bot semaine'!A7,Botlane!M:M)</f>
        <v>25</v>
      </c>
      <c r="D7" s="1">
        <f>SUMIF(Botlane!AB:AB,'Bot semaine'!A7,Botlane!N:N)</f>
        <v>87</v>
      </c>
      <c r="E7" s="1">
        <f>SUMIF(Botlane!AB:AB,'Bot semaine'!A7,Botlane!O:O)</f>
        <v>220</v>
      </c>
      <c r="H7" s="1">
        <f>SUMIF(Botlane!AB:AB,'Bot semaine'!A7,Botlane!T:T)</f>
        <v>516</v>
      </c>
      <c r="I7" s="1">
        <f>SUMIF(Botlane!AB:AB,'Bot semaine'!A7,Botlane!U:U)</f>
        <v>451</v>
      </c>
      <c r="J7" s="51">
        <f t="shared" si="0"/>
        <v>2.8160919540229883</v>
      </c>
      <c r="M7" s="1">
        <f>SUMIF(Botlane!AB:AB,'Bot semaine'!A7,Botlane!W:W)</f>
        <v>12</v>
      </c>
      <c r="N7" s="1">
        <f>SUMIF(Botlane!AB:AB,'Bot semaine'!A7,Botlane!X:X)</f>
        <v>6</v>
      </c>
      <c r="O7" s="95">
        <f t="shared" si="1"/>
        <v>0.66666666666666663</v>
      </c>
      <c r="Q7" s="51">
        <f t="shared" si="2"/>
        <v>3.1434599156118144</v>
      </c>
      <c r="T7" s="95">
        <f t="shared" si="3"/>
        <v>0.52</v>
      </c>
    </row>
    <row r="8" spans="1:20" x14ac:dyDescent="0.3">
      <c r="A8" s="1">
        <v>33</v>
      </c>
      <c r="C8" s="1">
        <f>SUMIF(Botlane!AB:AB,'Bot semaine'!A8,Botlane!M:M)</f>
        <v>26</v>
      </c>
      <c r="D8" s="1">
        <f>SUMIF(Botlane!AB:AB,'Bot semaine'!A8,Botlane!N:N)</f>
        <v>35</v>
      </c>
      <c r="E8" s="1">
        <f>SUMIF(Botlane!AB:AB,'Bot semaine'!A8,Botlane!O:O)</f>
        <v>72</v>
      </c>
      <c r="H8" s="1">
        <f>SUMIF(Botlane!AB:AB,'Bot semaine'!A8,Botlane!T:T)</f>
        <v>219</v>
      </c>
      <c r="I8" s="1">
        <f>SUMIF(Botlane!AB:AB,'Bot semaine'!A8,Botlane!U:U)</f>
        <v>205</v>
      </c>
      <c r="J8" s="51">
        <f t="shared" si="0"/>
        <v>2.8</v>
      </c>
      <c r="M8" s="1">
        <f>SUMIF(Botlane!AB:AB,'Bot semaine'!A8,Botlane!W:W)</f>
        <v>2</v>
      </c>
      <c r="N8" s="1">
        <f>SUMIF(Botlane!AB:AB,'Bot semaine'!A8,Botlane!X:X)</f>
        <v>5</v>
      </c>
      <c r="O8" s="95">
        <f t="shared" si="1"/>
        <v>0.2857142857142857</v>
      </c>
      <c r="Q8" s="51">
        <f t="shared" si="2"/>
        <v>3.1434599156118144</v>
      </c>
      <c r="T8" s="95">
        <f t="shared" si="3"/>
        <v>0.52</v>
      </c>
    </row>
    <row r="9" spans="1:20" x14ac:dyDescent="0.3">
      <c r="A9" s="1">
        <v>34</v>
      </c>
      <c r="C9" s="1">
        <f>SUMIF(Botlane!AB:AB,'Bot semaine'!A9,Botlane!M:M)</f>
        <v>4</v>
      </c>
      <c r="D9" s="1">
        <f>SUMIF(Botlane!AB:AB,'Bot semaine'!A9,Botlane!N:N)</f>
        <v>8</v>
      </c>
      <c r="E9" s="1">
        <f>SUMIF(Botlane!AB:AB,'Bot semaine'!A9,Botlane!O:O)</f>
        <v>11</v>
      </c>
      <c r="H9" s="1">
        <f>SUMIF(Botlane!AB:AB,'Bot semaine'!A9,Botlane!T:T)</f>
        <v>31</v>
      </c>
      <c r="I9" s="1">
        <f>SUMIF(Botlane!AB:AB,'Bot semaine'!A9,Botlane!U:U)</f>
        <v>23</v>
      </c>
      <c r="J9" s="51">
        <f t="shared" si="0"/>
        <v>1.875</v>
      </c>
      <c r="M9" s="1">
        <f>SUMIF(Botlane!AB:AB,'Bot semaine'!A9,Botlane!W:W)</f>
        <v>1</v>
      </c>
      <c r="N9" s="1">
        <f>SUMIF(Botlane!AB:AB,'Bot semaine'!A9,Botlane!X:X)</f>
        <v>0</v>
      </c>
      <c r="O9" s="95">
        <f t="shared" si="1"/>
        <v>1</v>
      </c>
      <c r="Q9" s="51">
        <f t="shared" si="2"/>
        <v>3.1434599156118144</v>
      </c>
      <c r="T9" s="95">
        <f t="shared" si="3"/>
        <v>0.52</v>
      </c>
    </row>
    <row r="10" spans="1:20" x14ac:dyDescent="0.3">
      <c r="A10" s="1">
        <v>35</v>
      </c>
      <c r="C10" s="1">
        <f>SUMIF(Botlane!AB:AB,'Bot semaine'!A10,Botlane!M:M)</f>
        <v>8</v>
      </c>
      <c r="D10" s="1">
        <f>SUMIF(Botlane!AB:AB,'Bot semaine'!A10,Botlane!N:N)</f>
        <v>11</v>
      </c>
      <c r="E10" s="1">
        <f>SUMIF(Botlane!AB:AB,'Bot semaine'!A10,Botlane!O:O)</f>
        <v>64</v>
      </c>
      <c r="H10" s="1">
        <f>SUMIF(Botlane!AB:AB,'Bot semaine'!A10,Botlane!T:T)</f>
        <v>132</v>
      </c>
      <c r="I10" s="1">
        <f>SUMIF(Botlane!AB:AB,'Bot semaine'!A10,Botlane!U:U)</f>
        <v>221</v>
      </c>
      <c r="J10" s="51">
        <f t="shared" si="0"/>
        <v>6.5454545454545459</v>
      </c>
      <c r="M10" s="1">
        <f>SUMIF(Botlane!AB:AB,'Bot semaine'!A10,Botlane!W:W)</f>
        <v>4</v>
      </c>
      <c r="N10" s="1">
        <f>SUMIF(Botlane!AB:AB,'Bot semaine'!A10,Botlane!X:X)</f>
        <v>1</v>
      </c>
      <c r="O10" s="95">
        <f t="shared" si="1"/>
        <v>0.8</v>
      </c>
      <c r="Q10" s="51">
        <f t="shared" si="2"/>
        <v>3.1434599156118144</v>
      </c>
      <c r="T10" s="95">
        <f t="shared" si="3"/>
        <v>0.52</v>
      </c>
    </row>
    <row r="11" spans="1:20" x14ac:dyDescent="0.3">
      <c r="A11" s="1">
        <v>36</v>
      </c>
      <c r="C11" s="1">
        <f>SUMIF(Botlane!AB:AB,'Bot semaine'!A11,Botlane!M:M)</f>
        <v>5</v>
      </c>
      <c r="D11" s="1">
        <f>SUMIF(Botlane!AB:AB,'Bot semaine'!A11,Botlane!N:N)</f>
        <v>11</v>
      </c>
      <c r="E11" s="1">
        <f>SUMIF(Botlane!AB:AB,'Bot semaine'!A11,Botlane!O:O)</f>
        <v>22</v>
      </c>
      <c r="H11" s="1">
        <f>SUMIF(Botlane!AB:AB,'Bot semaine'!A11,Botlane!T:T)</f>
        <v>60</v>
      </c>
      <c r="I11" s="1">
        <f>SUMIF(Botlane!AB:AB,'Bot semaine'!A11,Botlane!U:U)</f>
        <v>71</v>
      </c>
      <c r="J11" s="51">
        <f t="shared" si="0"/>
        <v>2.4545454545454546</v>
      </c>
      <c r="M11" s="1">
        <f>SUMIF(Botlane!AB:AB,'Bot semaine'!A11,Botlane!W:W)</f>
        <v>0</v>
      </c>
      <c r="N11" s="1">
        <f>SUMIF(Botlane!AB:AB,'Bot semaine'!A11,Botlane!X:X)</f>
        <v>2</v>
      </c>
      <c r="O11" s="95">
        <f t="shared" si="1"/>
        <v>0</v>
      </c>
      <c r="Q11" s="51">
        <f t="shared" si="2"/>
        <v>3.1434599156118144</v>
      </c>
      <c r="T11" s="95">
        <f t="shared" si="3"/>
        <v>0.52</v>
      </c>
    </row>
    <row r="12" spans="1:20" x14ac:dyDescent="0.3">
      <c r="A12" s="1">
        <v>37</v>
      </c>
    </row>
    <row r="13" spans="1:20" x14ac:dyDescent="0.3">
      <c r="A13" s="1">
        <v>38</v>
      </c>
    </row>
    <row r="14" spans="1:20" x14ac:dyDescent="0.3">
      <c r="A14" s="1">
        <v>39</v>
      </c>
    </row>
    <row r="15" spans="1:20" x14ac:dyDescent="0.3">
      <c r="A15" s="1">
        <v>40</v>
      </c>
    </row>
    <row r="16" spans="1:20" x14ac:dyDescent="0.3">
      <c r="A16" s="1">
        <v>41</v>
      </c>
    </row>
    <row r="17" spans="1:1" x14ac:dyDescent="0.3">
      <c r="A17" s="1">
        <v>42</v>
      </c>
    </row>
    <row r="18" spans="1:1" x14ac:dyDescent="0.3">
      <c r="A18" s="1">
        <v>43</v>
      </c>
    </row>
    <row r="19" spans="1:1" x14ac:dyDescent="0.3">
      <c r="A19" s="1">
        <v>44</v>
      </c>
    </row>
    <row r="20" spans="1:1" x14ac:dyDescent="0.3">
      <c r="A20" s="1">
        <v>45</v>
      </c>
    </row>
    <row r="21" spans="1:1" x14ac:dyDescent="0.3">
      <c r="A21" s="1">
        <v>46</v>
      </c>
    </row>
    <row r="22" spans="1:1" x14ac:dyDescent="0.3">
      <c r="A22" s="1">
        <v>47</v>
      </c>
    </row>
    <row r="23" spans="1:1" x14ac:dyDescent="0.3">
      <c r="A23" s="1">
        <v>48</v>
      </c>
    </row>
    <row r="24" spans="1:1" x14ac:dyDescent="0.3">
      <c r="A24" s="1">
        <v>49</v>
      </c>
    </row>
    <row r="25" spans="1:1" x14ac:dyDescent="0.3">
      <c r="A25" s="1">
        <v>50</v>
      </c>
    </row>
    <row r="26" spans="1:1" x14ac:dyDescent="0.3">
      <c r="A26" s="1">
        <v>51</v>
      </c>
    </row>
    <row r="27" spans="1:1" x14ac:dyDescent="0.3">
      <c r="A27" s="1">
        <v>52</v>
      </c>
    </row>
  </sheetData>
  <autoFilter ref="A1:T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7" sqref="E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K93"/>
  <sheetViews>
    <sheetView workbookViewId="0"/>
  </sheetViews>
  <sheetFormatPr baseColWidth="10" defaultRowHeight="14.4" x14ac:dyDescent="0.3"/>
  <cols>
    <col min="5" max="5" width="21" bestFit="1" customWidth="1"/>
    <col min="6" max="6" width="18" bestFit="1" customWidth="1"/>
    <col min="7" max="7" width="17.5546875" bestFit="1" customWidth="1"/>
    <col min="8" max="8" width="21.33203125" customWidth="1"/>
  </cols>
  <sheetData>
    <row r="1" spans="5:7" x14ac:dyDescent="0.3">
      <c r="F1" s="46" t="s">
        <v>179</v>
      </c>
    </row>
    <row r="2" spans="5:7" x14ac:dyDescent="0.3">
      <c r="E2" s="46" t="s">
        <v>175</v>
      </c>
      <c r="F2" t="s">
        <v>180</v>
      </c>
      <c r="G2" t="s">
        <v>181</v>
      </c>
    </row>
    <row r="3" spans="5:7" x14ac:dyDescent="0.3">
      <c r="E3" s="32" t="s">
        <v>54</v>
      </c>
      <c r="F3" s="33">
        <v>5</v>
      </c>
      <c r="G3" s="33">
        <v>5</v>
      </c>
    </row>
    <row r="4" spans="5:7" x14ac:dyDescent="0.3">
      <c r="E4" s="32" t="s">
        <v>176</v>
      </c>
      <c r="F4" s="33">
        <v>5</v>
      </c>
      <c r="G4" s="33">
        <v>5</v>
      </c>
    </row>
    <row r="10" spans="5:7" x14ac:dyDescent="0.3">
      <c r="E10" s="50" t="s">
        <v>207</v>
      </c>
      <c r="F10" s="49">
        <f>GETPIVOTDATA("Somme de Victoire",$E$1)/(GETPIVOTDATA("Somme de Victoire",$E$1)+GETPIVOTDATA("Somme de Défaite",$E$1))</f>
        <v>0.5</v>
      </c>
    </row>
    <row r="17" spans="5:7" x14ac:dyDescent="0.3">
      <c r="F17" s="46" t="s">
        <v>179</v>
      </c>
    </row>
    <row r="18" spans="5:7" x14ac:dyDescent="0.3">
      <c r="E18" s="46" t="s">
        <v>175</v>
      </c>
      <c r="F18" t="s">
        <v>180</v>
      </c>
      <c r="G18" t="s">
        <v>181</v>
      </c>
    </row>
    <row r="19" spans="5:7" x14ac:dyDescent="0.3">
      <c r="E19" s="32" t="s">
        <v>54</v>
      </c>
      <c r="F19" s="33">
        <v>2</v>
      </c>
      <c r="G19" s="33">
        <v>1</v>
      </c>
    </row>
    <row r="20" spans="5:7" x14ac:dyDescent="0.3">
      <c r="E20" s="47" t="s">
        <v>237</v>
      </c>
      <c r="F20" s="33">
        <v>2</v>
      </c>
      <c r="G20" s="33">
        <v>1</v>
      </c>
    </row>
    <row r="21" spans="5:7" x14ac:dyDescent="0.3">
      <c r="E21" s="32" t="s">
        <v>176</v>
      </c>
      <c r="F21" s="33">
        <v>2</v>
      </c>
      <c r="G21" s="33">
        <v>1</v>
      </c>
    </row>
    <row r="27" spans="5:7" x14ac:dyDescent="0.3">
      <c r="E27" s="50" t="s">
        <v>207</v>
      </c>
      <c r="F27" s="49">
        <f>GETPIVOTDATA("Somme de Victoire",$E$17)/(GETPIVOTDATA("Somme de Victoire",$E$17)+GETPIVOTDATA("Somme de Défaite",$E$17))</f>
        <v>0.66666666666666663</v>
      </c>
    </row>
    <row r="36" spans="5:7" x14ac:dyDescent="0.3">
      <c r="F36" s="46" t="s">
        <v>179</v>
      </c>
    </row>
    <row r="37" spans="5:7" x14ac:dyDescent="0.3">
      <c r="E37" s="46" t="s">
        <v>175</v>
      </c>
      <c r="F37" t="s">
        <v>180</v>
      </c>
      <c r="G37" t="s">
        <v>181</v>
      </c>
    </row>
    <row r="38" spans="5:7" x14ac:dyDescent="0.3">
      <c r="E38" s="32" t="s">
        <v>54</v>
      </c>
      <c r="F38" s="33">
        <v>0</v>
      </c>
      <c r="G38" s="33">
        <v>1</v>
      </c>
    </row>
    <row r="39" spans="5:7" x14ac:dyDescent="0.3">
      <c r="E39" s="47" t="s">
        <v>128</v>
      </c>
      <c r="F39" s="33">
        <v>0</v>
      </c>
      <c r="G39" s="33">
        <v>1</v>
      </c>
    </row>
    <row r="40" spans="5:7" x14ac:dyDescent="0.3">
      <c r="E40" s="52" t="s">
        <v>76</v>
      </c>
      <c r="F40" s="33">
        <v>0</v>
      </c>
      <c r="G40" s="33">
        <v>1</v>
      </c>
    </row>
    <row r="41" spans="5:7" x14ac:dyDescent="0.3">
      <c r="E41" s="53" t="s">
        <v>184</v>
      </c>
      <c r="F41" s="33">
        <v>0</v>
      </c>
      <c r="G41" s="33">
        <v>1</v>
      </c>
    </row>
    <row r="42" spans="5:7" x14ac:dyDescent="0.3">
      <c r="E42" s="32" t="s">
        <v>176</v>
      </c>
      <c r="F42" s="33">
        <v>0</v>
      </c>
      <c r="G42" s="33">
        <v>1</v>
      </c>
    </row>
    <row r="49" spans="5:6" x14ac:dyDescent="0.3">
      <c r="E49" s="50" t="s">
        <v>207</v>
      </c>
      <c r="F49" s="49">
        <f>GETPIVOTDATA("Somme de Victoire",$E$36)/(GETPIVOTDATA("Somme de Victoire",$E$36)+GETPIVOTDATA("Somme de Défaite",$E$36))</f>
        <v>0</v>
      </c>
    </row>
    <row r="59" spans="5:6" x14ac:dyDescent="0.3">
      <c r="E59" s="46" t="s">
        <v>175</v>
      </c>
      <c r="F59" t="s">
        <v>244</v>
      </c>
    </row>
    <row r="60" spans="5:6" x14ac:dyDescent="0.3">
      <c r="E60" s="32" t="s">
        <v>54</v>
      </c>
      <c r="F60" s="33">
        <v>5.4661111111111111</v>
      </c>
    </row>
    <row r="61" spans="5:6" x14ac:dyDescent="0.3">
      <c r="E61" s="48">
        <v>43296</v>
      </c>
      <c r="F61" s="33">
        <v>7.2777777777777777</v>
      </c>
    </row>
    <row r="62" spans="5:6" x14ac:dyDescent="0.3">
      <c r="E62" s="48">
        <v>43297</v>
      </c>
      <c r="F62" s="33">
        <v>2.25</v>
      </c>
    </row>
    <row r="63" spans="5:6" x14ac:dyDescent="0.3">
      <c r="E63" s="48">
        <v>43303</v>
      </c>
      <c r="F63" s="33">
        <v>5.666666666666667</v>
      </c>
    </row>
    <row r="64" spans="5:6" x14ac:dyDescent="0.3">
      <c r="E64" s="48">
        <v>43310</v>
      </c>
      <c r="F64" s="33">
        <v>1.25</v>
      </c>
    </row>
    <row r="65" spans="5:6" x14ac:dyDescent="0.3">
      <c r="E65" s="48">
        <v>43312</v>
      </c>
      <c r="F65" s="33">
        <v>5.8</v>
      </c>
    </row>
    <row r="66" spans="5:6" x14ac:dyDescent="0.3">
      <c r="E66" s="48">
        <v>43320</v>
      </c>
      <c r="F66" s="33">
        <v>10.5</v>
      </c>
    </row>
    <row r="67" spans="5:6" x14ac:dyDescent="0.3">
      <c r="E67" s="48">
        <v>43321</v>
      </c>
      <c r="F67" s="33">
        <v>5.25</v>
      </c>
    </row>
    <row r="68" spans="5:6" x14ac:dyDescent="0.3">
      <c r="E68" s="48">
        <v>43324</v>
      </c>
      <c r="F68" s="33">
        <v>2.1111111111111112</v>
      </c>
    </row>
    <row r="69" spans="5:6" x14ac:dyDescent="0.3">
      <c r="E69" s="32" t="s">
        <v>176</v>
      </c>
      <c r="F69" s="33">
        <v>5.4661111111111111</v>
      </c>
    </row>
    <row r="80" spans="5:6" x14ac:dyDescent="0.3">
      <c r="F80" s="46" t="s">
        <v>179</v>
      </c>
    </row>
    <row r="81" spans="5:11" x14ac:dyDescent="0.3">
      <c r="E81" s="46" t="s">
        <v>175</v>
      </c>
      <c r="F81" t="s">
        <v>288</v>
      </c>
      <c r="G81" t="s">
        <v>286</v>
      </c>
      <c r="H81" t="s">
        <v>287</v>
      </c>
    </row>
    <row r="82" spans="5:11" x14ac:dyDescent="0.3">
      <c r="E82" s="32" t="s">
        <v>54</v>
      </c>
      <c r="F82" s="33">
        <v>23</v>
      </c>
      <c r="G82" s="33">
        <v>52</v>
      </c>
      <c r="H82" s="33">
        <v>178</v>
      </c>
    </row>
    <row r="83" spans="5:11" x14ac:dyDescent="0.3">
      <c r="E83" s="48">
        <v>43296</v>
      </c>
      <c r="F83" s="33">
        <v>9</v>
      </c>
      <c r="G83" s="33">
        <v>10</v>
      </c>
      <c r="H83" s="33">
        <v>44</v>
      </c>
    </row>
    <row r="84" spans="5:11" x14ac:dyDescent="0.3">
      <c r="E84" s="48">
        <v>43297</v>
      </c>
      <c r="F84" s="33">
        <v>0</v>
      </c>
      <c r="G84" s="33">
        <v>4</v>
      </c>
      <c r="H84" s="33">
        <v>9</v>
      </c>
    </row>
    <row r="85" spans="5:11" x14ac:dyDescent="0.3">
      <c r="E85" s="48">
        <v>43303</v>
      </c>
      <c r="F85" s="33">
        <v>4</v>
      </c>
      <c r="G85" s="33">
        <v>6</v>
      </c>
      <c r="H85" s="33">
        <v>30</v>
      </c>
    </row>
    <row r="86" spans="5:11" x14ac:dyDescent="0.3">
      <c r="E86" s="48">
        <v>43310</v>
      </c>
      <c r="F86" s="33">
        <v>0</v>
      </c>
      <c r="G86" s="33">
        <v>12</v>
      </c>
      <c r="H86" s="33">
        <v>15</v>
      </c>
    </row>
    <row r="87" spans="5:11" x14ac:dyDescent="0.3">
      <c r="E87" s="48">
        <v>43312</v>
      </c>
      <c r="F87" s="33">
        <v>4</v>
      </c>
      <c r="G87" s="33">
        <v>5</v>
      </c>
      <c r="H87" s="33">
        <v>25</v>
      </c>
    </row>
    <row r="88" spans="5:11" x14ac:dyDescent="0.3">
      <c r="E88" s="48">
        <v>43320</v>
      </c>
      <c r="F88" s="33">
        <v>2</v>
      </c>
      <c r="G88" s="33">
        <v>2</v>
      </c>
      <c r="H88" s="33">
        <v>19</v>
      </c>
    </row>
    <row r="89" spans="5:11" x14ac:dyDescent="0.3">
      <c r="E89" s="48">
        <v>43321</v>
      </c>
      <c r="F89" s="33">
        <v>1</v>
      </c>
      <c r="G89" s="33">
        <v>4</v>
      </c>
      <c r="H89" s="33">
        <v>20</v>
      </c>
    </row>
    <row r="90" spans="5:11" x14ac:dyDescent="0.3">
      <c r="E90" s="48">
        <v>43324</v>
      </c>
      <c r="F90" s="33">
        <v>3</v>
      </c>
      <c r="G90" s="33">
        <v>9</v>
      </c>
      <c r="H90" s="33">
        <v>16</v>
      </c>
    </row>
    <row r="91" spans="5:11" x14ac:dyDescent="0.3">
      <c r="E91" s="32" t="s">
        <v>176</v>
      </c>
      <c r="F91" s="33">
        <v>23</v>
      </c>
      <c r="G91" s="33">
        <v>52</v>
      </c>
      <c r="H91" s="33">
        <v>178</v>
      </c>
    </row>
    <row r="93" spans="5:11" x14ac:dyDescent="0.3">
      <c r="J93" s="54" t="s">
        <v>289</v>
      </c>
      <c r="K93" s="32">
        <f>(GETPIVOTDATA("Somme de Tués",$E$80)+GETPIVOTDATA("Somme de Assistances",$E$80))/GETPIVOTDATA("Somme de Morts",$E$80)</f>
        <v>3.8653846153846154</v>
      </c>
    </row>
  </sheetData>
  <pageMargins left="0.7" right="0.7" top="0.75" bottom="0.75" header="0.3" footer="0.3"/>
  <pageSetup paperSize="9" orientation="portrait" horizontalDpi="0" verticalDpi="0" r:id="rId6"/>
  <drawing r:id="rId7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7"/>
  <sheetViews>
    <sheetView workbookViewId="0"/>
  </sheetViews>
  <sheetFormatPr baseColWidth="10" defaultColWidth="11.44140625" defaultRowHeight="14.4" x14ac:dyDescent="0.3"/>
  <cols>
    <col min="1" max="1" width="15.44140625" style="55" bestFit="1" customWidth="1"/>
    <col min="2" max="2" width="15.44140625" style="55" customWidth="1"/>
    <col min="3" max="3" width="18.33203125" style="55" bestFit="1" customWidth="1"/>
    <col min="4" max="4" width="13.44140625" style="55" bestFit="1" customWidth="1"/>
    <col min="5" max="5" width="13.88671875" style="81" bestFit="1" customWidth="1"/>
    <col min="6" max="6" width="17.6640625" style="81" bestFit="1" customWidth="1"/>
    <col min="7" max="7" width="12.5546875" style="81" bestFit="1" customWidth="1"/>
    <col min="8" max="8" width="16.44140625" style="81" bestFit="1" customWidth="1"/>
    <col min="9" max="9" width="11" style="81" bestFit="1" customWidth="1"/>
    <col min="10" max="10" width="14.88671875" style="81" bestFit="1" customWidth="1"/>
    <col min="11" max="11" width="18.33203125" style="81" bestFit="1" customWidth="1"/>
    <col min="12" max="13" width="11.44140625" style="81"/>
    <col min="14" max="14" width="12.88671875" style="81" bestFit="1" customWidth="1"/>
    <col min="15" max="16" width="11.44140625" style="81"/>
    <col min="17" max="17" width="18.6640625" style="81" bestFit="1" customWidth="1"/>
    <col min="18" max="18" width="16.44140625" style="81" bestFit="1" customWidth="1"/>
    <col min="19" max="20" width="11.44140625" style="55"/>
    <col min="21" max="23" width="11.44140625" style="81"/>
    <col min="24" max="24" width="13.88671875" style="81" bestFit="1" customWidth="1"/>
    <col min="25" max="25" width="11.44140625" style="81"/>
    <col min="26" max="26" width="11.5546875" style="75" bestFit="1" customWidth="1"/>
    <col min="27" max="28" width="11.44140625" style="81"/>
    <col min="29" max="29" width="14.88671875" style="55" bestFit="1" customWidth="1"/>
    <col min="30" max="16384" width="11.44140625" style="63"/>
  </cols>
  <sheetData>
    <row r="1" spans="1:29" x14ac:dyDescent="0.3">
      <c r="A1" s="55" t="s">
        <v>0</v>
      </c>
      <c r="B1" s="55" t="s">
        <v>319</v>
      </c>
      <c r="C1" s="55" t="s">
        <v>70</v>
      </c>
      <c r="D1" s="55" t="s">
        <v>320</v>
      </c>
      <c r="E1" s="81" t="s">
        <v>322</v>
      </c>
      <c r="F1" s="81" t="s">
        <v>321</v>
      </c>
      <c r="G1" s="81" t="s">
        <v>326</v>
      </c>
      <c r="H1" s="81" t="s">
        <v>325</v>
      </c>
      <c r="I1" s="81" t="s">
        <v>328</v>
      </c>
      <c r="J1" s="81" t="s">
        <v>327</v>
      </c>
      <c r="K1" s="81" t="s">
        <v>318</v>
      </c>
      <c r="L1" s="81" t="s">
        <v>4</v>
      </c>
      <c r="M1" s="81" t="s">
        <v>5</v>
      </c>
      <c r="N1" s="81" t="s">
        <v>6</v>
      </c>
      <c r="O1" s="81" t="s">
        <v>7</v>
      </c>
      <c r="P1" s="81" t="s">
        <v>148</v>
      </c>
      <c r="Q1" s="81" t="s">
        <v>19</v>
      </c>
      <c r="R1" s="81" t="s">
        <v>18</v>
      </c>
      <c r="S1" s="55" t="s">
        <v>20</v>
      </c>
      <c r="T1" s="55" t="s">
        <v>174</v>
      </c>
      <c r="U1" s="81" t="s">
        <v>147</v>
      </c>
      <c r="V1" s="81" t="s">
        <v>153</v>
      </c>
      <c r="W1" s="81" t="s">
        <v>152</v>
      </c>
      <c r="X1" s="81" t="s">
        <v>45</v>
      </c>
      <c r="Y1" s="81" t="s">
        <v>137</v>
      </c>
      <c r="Z1" s="75" t="s">
        <v>28</v>
      </c>
      <c r="AA1" s="81" t="s">
        <v>166</v>
      </c>
      <c r="AB1" s="81" t="s">
        <v>167</v>
      </c>
      <c r="AC1" s="55" t="s">
        <v>22</v>
      </c>
    </row>
    <row r="2" spans="1:29" s="65" customFormat="1" x14ac:dyDescent="0.3">
      <c r="A2" s="64" t="s">
        <v>218</v>
      </c>
      <c r="B2" s="64" t="s">
        <v>323</v>
      </c>
      <c r="C2" s="64" t="s">
        <v>65</v>
      </c>
      <c r="D2" s="64" t="s">
        <v>324</v>
      </c>
      <c r="E2" s="31">
        <v>4</v>
      </c>
      <c r="F2" s="31">
        <v>1</v>
      </c>
      <c r="G2" s="31">
        <v>1</v>
      </c>
      <c r="H2" s="31">
        <v>1</v>
      </c>
      <c r="I2" s="31">
        <v>0</v>
      </c>
      <c r="J2" s="31">
        <v>0</v>
      </c>
      <c r="K2" s="31">
        <v>2</v>
      </c>
      <c r="L2" s="31">
        <v>5</v>
      </c>
      <c r="M2" s="31">
        <v>3</v>
      </c>
      <c r="N2" s="31">
        <v>24</v>
      </c>
      <c r="O2" s="31">
        <v>268</v>
      </c>
      <c r="P2" s="31">
        <v>25945</v>
      </c>
      <c r="Q2" s="31">
        <v>43</v>
      </c>
      <c r="R2" s="31">
        <v>5</v>
      </c>
      <c r="S2" s="64">
        <f>O2/(Q2+R2/60)</f>
        <v>6.2205029013539646</v>
      </c>
      <c r="T2" s="64">
        <f>(L2+N2)/M2</f>
        <v>9.6666666666666661</v>
      </c>
      <c r="U2" s="31">
        <f>P2/(Q2+R2/60)</f>
        <v>602.20502901353962</v>
      </c>
      <c r="V2" s="31">
        <v>1</v>
      </c>
      <c r="W2" s="31">
        <v>0</v>
      </c>
      <c r="X2" s="31" t="s">
        <v>329</v>
      </c>
      <c r="Y2" s="31" t="s">
        <v>252</v>
      </c>
      <c r="Z2" s="26">
        <v>43326</v>
      </c>
      <c r="AA2" s="31">
        <v>33</v>
      </c>
      <c r="AB2" s="31">
        <v>8</v>
      </c>
      <c r="AC2" s="64"/>
    </row>
    <row r="3" spans="1:29" x14ac:dyDescent="0.3">
      <c r="S3" s="66" t="e">
        <f t="shared" ref="S3:S27" si="0">O3/(Q3+R3/60)</f>
        <v>#DIV/0!</v>
      </c>
      <c r="T3" s="66" t="e">
        <f t="shared" ref="T3:T27" si="1">(L3+N3)/M3</f>
        <v>#DIV/0!</v>
      </c>
      <c r="U3" s="11" t="e">
        <f t="shared" ref="U3:U26" si="2">P3/(Q3+R3/60)</f>
        <v>#DIV/0!</v>
      </c>
    </row>
    <row r="4" spans="1:29" x14ac:dyDescent="0.3">
      <c r="S4" s="66" t="e">
        <f t="shared" si="0"/>
        <v>#DIV/0!</v>
      </c>
      <c r="T4" s="66" t="e">
        <f t="shared" si="1"/>
        <v>#DIV/0!</v>
      </c>
      <c r="U4" s="11" t="e">
        <f t="shared" si="2"/>
        <v>#DIV/0!</v>
      </c>
    </row>
    <row r="5" spans="1:29" x14ac:dyDescent="0.3">
      <c r="S5" s="66" t="e">
        <f t="shared" si="0"/>
        <v>#DIV/0!</v>
      </c>
      <c r="T5" s="66" t="e">
        <f t="shared" si="1"/>
        <v>#DIV/0!</v>
      </c>
      <c r="U5" s="11" t="e">
        <f t="shared" si="2"/>
        <v>#DIV/0!</v>
      </c>
    </row>
    <row r="6" spans="1:29" x14ac:dyDescent="0.3">
      <c r="S6" s="66" t="e">
        <f t="shared" si="0"/>
        <v>#DIV/0!</v>
      </c>
      <c r="T6" s="66" t="e">
        <f t="shared" si="1"/>
        <v>#DIV/0!</v>
      </c>
      <c r="U6" s="11" t="e">
        <f t="shared" si="2"/>
        <v>#DIV/0!</v>
      </c>
    </row>
    <row r="7" spans="1:29" x14ac:dyDescent="0.3">
      <c r="S7" s="66" t="e">
        <f t="shared" si="0"/>
        <v>#DIV/0!</v>
      </c>
      <c r="T7" s="66" t="e">
        <f t="shared" si="1"/>
        <v>#DIV/0!</v>
      </c>
      <c r="U7" s="11" t="e">
        <f t="shared" si="2"/>
        <v>#DIV/0!</v>
      </c>
    </row>
    <row r="8" spans="1:29" x14ac:dyDescent="0.3">
      <c r="S8" s="66" t="e">
        <f t="shared" si="0"/>
        <v>#DIV/0!</v>
      </c>
      <c r="T8" s="66" t="e">
        <f t="shared" si="1"/>
        <v>#DIV/0!</v>
      </c>
      <c r="U8" s="11" t="e">
        <f t="shared" si="2"/>
        <v>#DIV/0!</v>
      </c>
    </row>
    <row r="9" spans="1:29" x14ac:dyDescent="0.3">
      <c r="S9" s="66" t="e">
        <f t="shared" si="0"/>
        <v>#DIV/0!</v>
      </c>
      <c r="T9" s="66" t="e">
        <f t="shared" si="1"/>
        <v>#DIV/0!</v>
      </c>
      <c r="U9" s="11" t="e">
        <f t="shared" si="2"/>
        <v>#DIV/0!</v>
      </c>
    </row>
    <row r="10" spans="1:29" x14ac:dyDescent="0.3">
      <c r="S10" s="66" t="e">
        <f t="shared" si="0"/>
        <v>#DIV/0!</v>
      </c>
      <c r="T10" s="66" t="e">
        <f t="shared" si="1"/>
        <v>#DIV/0!</v>
      </c>
      <c r="U10" s="11" t="e">
        <f t="shared" si="2"/>
        <v>#DIV/0!</v>
      </c>
    </row>
    <row r="11" spans="1:29" x14ac:dyDescent="0.3">
      <c r="S11" s="66" t="e">
        <f t="shared" si="0"/>
        <v>#DIV/0!</v>
      </c>
      <c r="T11" s="66" t="e">
        <f t="shared" si="1"/>
        <v>#DIV/0!</v>
      </c>
      <c r="U11" s="11" t="e">
        <f t="shared" si="2"/>
        <v>#DIV/0!</v>
      </c>
    </row>
    <row r="12" spans="1:29" x14ac:dyDescent="0.3">
      <c r="S12" s="66" t="e">
        <f t="shared" si="0"/>
        <v>#DIV/0!</v>
      </c>
      <c r="T12" s="66" t="e">
        <f t="shared" si="1"/>
        <v>#DIV/0!</v>
      </c>
      <c r="U12" s="11" t="e">
        <f t="shared" si="2"/>
        <v>#DIV/0!</v>
      </c>
    </row>
    <row r="13" spans="1:29" x14ac:dyDescent="0.3">
      <c r="S13" s="66" t="e">
        <f t="shared" si="0"/>
        <v>#DIV/0!</v>
      </c>
      <c r="T13" s="66" t="e">
        <f t="shared" si="1"/>
        <v>#DIV/0!</v>
      </c>
      <c r="U13" s="11" t="e">
        <f t="shared" si="2"/>
        <v>#DIV/0!</v>
      </c>
    </row>
    <row r="14" spans="1:29" x14ac:dyDescent="0.3">
      <c r="S14" s="66" t="e">
        <f t="shared" si="0"/>
        <v>#DIV/0!</v>
      </c>
      <c r="T14" s="66" t="e">
        <f t="shared" si="1"/>
        <v>#DIV/0!</v>
      </c>
      <c r="U14" s="11" t="e">
        <f t="shared" si="2"/>
        <v>#DIV/0!</v>
      </c>
    </row>
    <row r="15" spans="1:29" x14ac:dyDescent="0.3">
      <c r="S15" s="66" t="e">
        <f t="shared" si="0"/>
        <v>#DIV/0!</v>
      </c>
      <c r="T15" s="66" t="e">
        <f t="shared" si="1"/>
        <v>#DIV/0!</v>
      </c>
      <c r="U15" s="11" t="e">
        <f t="shared" si="2"/>
        <v>#DIV/0!</v>
      </c>
    </row>
    <row r="16" spans="1:29" x14ac:dyDescent="0.3">
      <c r="S16" s="66" t="e">
        <f t="shared" si="0"/>
        <v>#DIV/0!</v>
      </c>
      <c r="T16" s="66" t="e">
        <f t="shared" si="1"/>
        <v>#DIV/0!</v>
      </c>
      <c r="U16" s="11" t="e">
        <f t="shared" si="2"/>
        <v>#DIV/0!</v>
      </c>
    </row>
    <row r="17" spans="19:21" x14ac:dyDescent="0.3">
      <c r="S17" s="66" t="e">
        <f t="shared" si="0"/>
        <v>#DIV/0!</v>
      </c>
      <c r="T17" s="66" t="e">
        <f t="shared" si="1"/>
        <v>#DIV/0!</v>
      </c>
      <c r="U17" s="11" t="e">
        <f t="shared" si="2"/>
        <v>#DIV/0!</v>
      </c>
    </row>
    <row r="18" spans="19:21" x14ac:dyDescent="0.3">
      <c r="S18" s="66" t="e">
        <f t="shared" si="0"/>
        <v>#DIV/0!</v>
      </c>
      <c r="T18" s="66" t="e">
        <f t="shared" si="1"/>
        <v>#DIV/0!</v>
      </c>
      <c r="U18" s="11" t="e">
        <f t="shared" si="2"/>
        <v>#DIV/0!</v>
      </c>
    </row>
    <row r="19" spans="19:21" x14ac:dyDescent="0.3">
      <c r="S19" s="66" t="e">
        <f t="shared" si="0"/>
        <v>#DIV/0!</v>
      </c>
      <c r="T19" s="66" t="e">
        <f t="shared" si="1"/>
        <v>#DIV/0!</v>
      </c>
      <c r="U19" s="11" t="e">
        <f t="shared" si="2"/>
        <v>#DIV/0!</v>
      </c>
    </row>
    <row r="20" spans="19:21" x14ac:dyDescent="0.3">
      <c r="S20" s="66" t="e">
        <f t="shared" si="0"/>
        <v>#DIV/0!</v>
      </c>
      <c r="T20" s="66" t="e">
        <f t="shared" si="1"/>
        <v>#DIV/0!</v>
      </c>
      <c r="U20" s="11" t="e">
        <f t="shared" si="2"/>
        <v>#DIV/0!</v>
      </c>
    </row>
    <row r="21" spans="19:21" x14ac:dyDescent="0.3">
      <c r="S21" s="66" t="e">
        <f t="shared" si="0"/>
        <v>#DIV/0!</v>
      </c>
      <c r="T21" s="66" t="e">
        <f t="shared" si="1"/>
        <v>#DIV/0!</v>
      </c>
      <c r="U21" s="11" t="e">
        <f t="shared" si="2"/>
        <v>#DIV/0!</v>
      </c>
    </row>
    <row r="22" spans="19:21" x14ac:dyDescent="0.3">
      <c r="S22" s="66" t="e">
        <f t="shared" si="0"/>
        <v>#DIV/0!</v>
      </c>
      <c r="T22" s="66" t="e">
        <f t="shared" si="1"/>
        <v>#DIV/0!</v>
      </c>
      <c r="U22" s="11" t="e">
        <f t="shared" si="2"/>
        <v>#DIV/0!</v>
      </c>
    </row>
    <row r="23" spans="19:21" x14ac:dyDescent="0.3">
      <c r="S23" s="66" t="e">
        <f t="shared" si="0"/>
        <v>#DIV/0!</v>
      </c>
      <c r="T23" s="66" t="e">
        <f t="shared" si="1"/>
        <v>#DIV/0!</v>
      </c>
      <c r="U23" s="11" t="e">
        <f t="shared" si="2"/>
        <v>#DIV/0!</v>
      </c>
    </row>
    <row r="24" spans="19:21" x14ac:dyDescent="0.3">
      <c r="S24" s="66" t="e">
        <f t="shared" si="0"/>
        <v>#DIV/0!</v>
      </c>
      <c r="T24" s="66" t="e">
        <f t="shared" si="1"/>
        <v>#DIV/0!</v>
      </c>
      <c r="U24" s="11" t="e">
        <f t="shared" si="2"/>
        <v>#DIV/0!</v>
      </c>
    </row>
    <row r="25" spans="19:21" x14ac:dyDescent="0.3">
      <c r="S25" s="66" t="e">
        <f t="shared" si="0"/>
        <v>#DIV/0!</v>
      </c>
      <c r="T25" s="66" t="e">
        <f t="shared" si="1"/>
        <v>#DIV/0!</v>
      </c>
      <c r="U25" s="11" t="e">
        <f t="shared" si="2"/>
        <v>#DIV/0!</v>
      </c>
    </row>
    <row r="26" spans="19:21" x14ac:dyDescent="0.3">
      <c r="S26" s="66" t="e">
        <f t="shared" si="0"/>
        <v>#DIV/0!</v>
      </c>
      <c r="T26" s="66" t="e">
        <f t="shared" si="1"/>
        <v>#DIV/0!</v>
      </c>
      <c r="U26" s="11" t="e">
        <f t="shared" si="2"/>
        <v>#DIV/0!</v>
      </c>
    </row>
    <row r="27" spans="19:21" x14ac:dyDescent="0.3">
      <c r="S27" s="66" t="e">
        <f t="shared" si="0"/>
        <v>#DIV/0!</v>
      </c>
      <c r="T27" s="66" t="e">
        <f t="shared" si="1"/>
        <v>#DIV/0!</v>
      </c>
    </row>
  </sheetData>
  <autoFilter ref="A1:AC27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sheetData>
    <row r="1" spans="1:5" ht="43.2" x14ac:dyDescent="0.3">
      <c r="A1" s="2" t="s">
        <v>26</v>
      </c>
      <c r="B1" s="2" t="s">
        <v>24</v>
      </c>
      <c r="C1" s="2" t="s">
        <v>29</v>
      </c>
      <c r="D1" s="2" t="s">
        <v>25</v>
      </c>
      <c r="E1" s="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Midlane</vt:lpstr>
      <vt:lpstr>Mid semaine</vt:lpstr>
      <vt:lpstr>Mid mois</vt:lpstr>
      <vt:lpstr>Mid graph</vt:lpstr>
      <vt:lpstr>Botlane</vt:lpstr>
      <vt:lpstr>Bot semaine</vt:lpstr>
      <vt:lpstr>Bot mois</vt:lpstr>
      <vt:lpstr>Bot graph</vt:lpstr>
      <vt:lpstr>Jungle</vt:lpstr>
      <vt:lpstr>Annotations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 PC</cp:lastModifiedBy>
  <dcterms:created xsi:type="dcterms:W3CDTF">2018-07-02T20:30:41Z</dcterms:created>
  <dcterms:modified xsi:type="dcterms:W3CDTF">2018-09-04T15:26:45Z</dcterms:modified>
</cp:coreProperties>
</file>